
<file path=[Content_Types].xml><?xml version="1.0" encoding="utf-8"?>
<Types xmlns="http://schemas.openxmlformats.org/package/2006/content-types">
  <Override PartName="/xl/worksheets/sheet15.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omments8.xml" ContentType="application/vnd.openxmlformats-officedocument.spreadsheetml.comments+xml"/>
  <Override PartName="/xl/comments9.xml" ContentType="application/vnd.openxmlformats-officedocument.spreadsheetml.comment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comments6.xml" ContentType="application/vnd.openxmlformats-officedocument.spreadsheetml.comments+xml"/>
  <Override PartName="/xl/comments7.xml" ContentType="application/vnd.openxmlformats-officedocument.spreadsheetml.comments+xml"/>
  <Override PartName="/xl/drawings/drawing4.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comments4.xml" ContentType="application/vnd.openxmlformats-officedocument.spreadsheetml.comments+xml"/>
  <Override PartName="/xl/comments5.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comments2.xml" ContentType="application/vnd.openxmlformats-officedocument.spreadsheetml.comments+xml"/>
  <Override PartName="/xl/comments3.xml" ContentType="application/vnd.openxmlformats-officedocument.spreadsheetml.comments+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comments10.xml" ContentType="application/vnd.openxmlformats-officedocument.spreadsheetml.comments+xml"/>
  <Override PartName="/xl/comments11.xml" ContentType="application/vnd.openxmlformats-officedocument.spreadsheetml.comments+xml"/>
  <Override PartName="/docProps/core.xml" ContentType="application/vnd.openxmlformats-package.core-properties+xml"/>
  <Override PartName="/xl/worksheets/sheet16.xml" ContentType="application/vnd.openxmlformats-officedocument.spreadsheetml.worksheet+xml"/>
  <Default Extension="bin" ContentType="application/vnd.openxmlformats-officedocument.spreadsheetml.printerSettings"/>
  <Default Extension="png" ContentType="image/png"/>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codeName="ThisWorkbook" defaultThemeVersion="124226"/>
  <bookViews>
    <workbookView xWindow="28680" yWindow="-120" windowWidth="29040" windowHeight="15840" tabRatio="953" activeTab="1"/>
  </bookViews>
  <sheets>
    <sheet name="Pokyny pro vyplnění" sheetId="11" r:id="rId1"/>
    <sheet name="Stavba" sheetId="1" r:id="rId2"/>
    <sheet name="VzorPolozky" sheetId="10" state="hidden" r:id="rId3"/>
    <sheet name="01 OVN Pol" sheetId="12" r:id="rId4"/>
    <sheet name="01 SO 01 Pol" sheetId="13" r:id="rId5"/>
    <sheet name="SO 01 ZTI rozpočet" sheetId="23" r:id="rId6"/>
    <sheet name="SO 01 ZTI Pokyny pro vyplnění" sheetId="24" r:id="rId7"/>
    <sheet name="SO 01 topení - Krycí list" sheetId="25" r:id="rId8"/>
    <sheet name="SO 01 topení - Rozpocet" sheetId="26" r:id="rId9"/>
    <sheet name="01 SO 02 Pol" sheetId="14" r:id="rId10"/>
    <sheet name="01 SO 03 Pol" sheetId="15" r:id="rId11"/>
    <sheet name="01 SO 05 Pol" sheetId="16" r:id="rId12"/>
    <sheet name="01 SO 06 Pol" sheetId="17" r:id="rId13"/>
    <sheet name="01 SO 07 Pol" sheetId="18" r:id="rId14"/>
    <sheet name="01 IO 01 Pol" sheetId="19" r:id="rId15"/>
    <sheet name="IO 01 rozpočet" sheetId="27" r:id="rId16"/>
    <sheet name="01 IO 02 Pol" sheetId="20" r:id="rId17"/>
    <sheet name="IO 02 rozpočet" sheetId="28" r:id="rId18"/>
    <sheet name="IO 01+IO 02 Pokyny pro vyplnění" sheetId="29" r:id="rId19"/>
    <sheet name="01 IO 03 Pol" sheetId="21" r:id="rId20"/>
    <sheet name="IO 03 rozpočet" sheetId="30" r:id="rId21"/>
  </sheets>
  <externalReferences>
    <externalReference r:id="rId22"/>
    <externalReference r:id="rId23"/>
  </externalReferences>
  <definedNames>
    <definedName name="_xlnm._FilterDatabase" localSheetId="15" hidden="1">'IO 01 rozpočet'!$C$86:$K$282</definedName>
    <definedName name="_xlnm._FilterDatabase" localSheetId="17" hidden="1">'IO 02 rozpočet'!$C$88:$K$233</definedName>
    <definedName name="_xlnm._FilterDatabase" localSheetId="5" hidden="1">'SO 01 ZTI rozpočet'!$C$84:$K$259</definedName>
    <definedName name="_GoBack" localSheetId="20">'IO 03 rozpočet'!#REF!</definedName>
    <definedName name="CelkemDPHVypocet" localSheetId="1">Stavba!$H$51</definedName>
    <definedName name="CenaCelkem">Stavba!$G$28</definedName>
    <definedName name="CenaCelkemBezDPH">Stavba!$G$27</definedName>
    <definedName name="CenaCelkemVypocet" localSheetId="1">Stavba!$I$51</definedName>
    <definedName name="cisloobjektu" localSheetId="15">'[1]Krycí list'!$A$5</definedName>
    <definedName name="cisloobjektu" localSheetId="18">'[1]Krycí list'!$A$5</definedName>
    <definedName name="cisloobjektu" localSheetId="17">'[1]Krycí list'!$A$5</definedName>
    <definedName name="cisloobjektu" localSheetId="20">'[1]Krycí list'!$A$5</definedName>
    <definedName name="cisloobjektu">Stavba!#REF!</definedName>
    <definedName name="CisloRozpoctu">'[1]Krycí list'!$C$2</definedName>
    <definedName name="CisloStavby" localSheetId="1">Stavba!$D$2</definedName>
    <definedName name="cislostavby">'[1]Krycí list'!$A$7</definedName>
    <definedName name="CisloStavebnihoRozpoctu">Stavba!$D$3</definedName>
    <definedName name="cjfcj">[2]Stavba!#REF!</definedName>
    <definedName name="cjfdjfg">#REF!</definedName>
    <definedName name="cjgfjgf">#REF!</definedName>
    <definedName name="cjgfjsjg">[2]Stavba!$J$28</definedName>
    <definedName name="dadresa">Stavba!$D$11:$G$11</definedName>
    <definedName name="dfhdndn">#REF!</definedName>
    <definedName name="dhfhdhjd">'[1]Krycí list'!$A$5</definedName>
    <definedName name="DIČ" localSheetId="1">Stavba!$I$11</definedName>
    <definedName name="djcjdfj">[2]Stavba!$G$28</definedName>
    <definedName name="djtjfg">#REF!</definedName>
    <definedName name="djtjfgj">#REF!</definedName>
    <definedName name="dmisto">Stavba!$E$12:$G$12</definedName>
    <definedName name="DPHSni">Stavba!$G$23</definedName>
    <definedName name="DPHZakl">Stavba!$G$25</definedName>
    <definedName name="dpsc" localSheetId="1">Stavba!$D$12</definedName>
    <definedName name="drhd">#REF!</definedName>
    <definedName name="drjdfjrj">#REF!</definedName>
    <definedName name="drjfgjtr">#REF!</definedName>
    <definedName name="drtjgfj">#REF!</definedName>
    <definedName name="dtjfgt">#REF!</definedName>
    <definedName name="dtjgjtd">#REF!</definedName>
    <definedName name="fgjfgf">#REF!</definedName>
    <definedName name="fgjfgjf">#REF!</definedName>
    <definedName name="fgjfgjgf">#REF!</definedName>
    <definedName name="fgjftjtf">#REF!</definedName>
    <definedName name="fgjjgfj">[2]Stavba!#REF!</definedName>
    <definedName name="fgjrj">[2]Stavba!$G$24</definedName>
    <definedName name="fjdtjr">#REF!</definedName>
    <definedName name="fjftjg">#REF!</definedName>
    <definedName name="fjgjfjt">#REF!</definedName>
    <definedName name="fjgjftjt">#REF!</definedName>
    <definedName name="fjtfjfdj">#REF!</definedName>
    <definedName name="fjtjfg">#REF!</definedName>
    <definedName name="fjtjfj">#REF!</definedName>
    <definedName name="fjtjrj">#REF!</definedName>
    <definedName name="fktzkghktz">#REF!</definedName>
    <definedName name="fkzhgkfz">#REF!</definedName>
    <definedName name="fkzkfhgkg">#REF!</definedName>
    <definedName name="fkzkhg">#REF!</definedName>
    <definedName name="ftjgfjdt">#REF!</definedName>
    <definedName name="ftjgfjt">#REF!</definedName>
    <definedName name="ftjgjft">#REF!</definedName>
    <definedName name="ftzkhgkf">#REF!</definedName>
    <definedName name="gfjfjs">[2]Stavba!$G$25</definedName>
    <definedName name="gjtrjf">#REF!</definedName>
    <definedName name="hdhsh">#REF!</definedName>
    <definedName name="hsrhss">#REF!</definedName>
    <definedName name="IČO" localSheetId="1">Stavba!$I$10</definedName>
    <definedName name="jdfjfg">[2]Stavba!$G$23</definedName>
    <definedName name="jdftjgfj">#REF!</definedName>
    <definedName name="jfdjdjf">'[1]Krycí list'!$C$5</definedName>
    <definedName name="jfgjnf">#REF!</definedName>
    <definedName name="jfjtrjr">#REF!</definedName>
    <definedName name="jgktzkk">#REF!</definedName>
    <definedName name="jtfjf">#REF!</definedName>
    <definedName name="khgfzt">#REF!</definedName>
    <definedName name="Mena">Stavba!$J$28</definedName>
    <definedName name="MistoStavby">Stavba!$D$3</definedName>
    <definedName name="nazevobjektu" localSheetId="15">'[1]Krycí list'!$C$5</definedName>
    <definedName name="nazevobjektu" localSheetId="18">'[1]Krycí list'!$C$5</definedName>
    <definedName name="nazevobjektu" localSheetId="17">'[1]Krycí list'!$C$5</definedName>
    <definedName name="nazevobjektu" localSheetId="20">'[1]Krycí list'!$C$5</definedName>
    <definedName name="nazevobjektu">Stavba!#REF!</definedName>
    <definedName name="NazevRozpoctu">'[1]Krycí list'!$D$2</definedName>
    <definedName name="NazevStavby" localSheetId="1">Stavba!$E$2</definedName>
    <definedName name="nazevstavby">'[1]Krycí list'!$C$7</definedName>
    <definedName name="NazevStavebnihoRozpoctu">Stavba!$E$3</definedName>
    <definedName name="_xlnm.Print_Titles" localSheetId="14">'01 IO 01 Pol'!$1:$7</definedName>
    <definedName name="_xlnm.Print_Titles" localSheetId="16">'01 IO 02 Pol'!$1:$7</definedName>
    <definedName name="_xlnm.Print_Titles" localSheetId="19">'01 IO 03 Pol'!$1:$7</definedName>
    <definedName name="_xlnm.Print_Titles" localSheetId="3">'01 OVN Pol'!$1:$7</definedName>
    <definedName name="_xlnm.Print_Titles" localSheetId="4">'01 SO 01 Pol'!$1:$7</definedName>
    <definedName name="_xlnm.Print_Titles" localSheetId="9">'01 SO 02 Pol'!$1:$7</definedName>
    <definedName name="_xlnm.Print_Titles" localSheetId="10">'01 SO 03 Pol'!$1:$7</definedName>
    <definedName name="_xlnm.Print_Titles" localSheetId="11">'01 SO 05 Pol'!$1:$7</definedName>
    <definedName name="_xlnm.Print_Titles" localSheetId="12">'01 SO 06 Pol'!$1:$7</definedName>
    <definedName name="_xlnm.Print_Titles" localSheetId="13">'01 SO 07 Pol'!$1:$7</definedName>
    <definedName name="_xlnm.Print_Titles" localSheetId="15">'IO 01 rozpočet'!$86:$86</definedName>
    <definedName name="_xlnm.Print_Titles" localSheetId="17">'IO 02 rozpočet'!$88:$88</definedName>
    <definedName name="_xlnm.Print_Titles" localSheetId="20">'IO 03 rozpočet'!$1:$13</definedName>
    <definedName name="_xlnm.Print_Titles" localSheetId="8">'SO 01 topení - Rozpocet'!$1:$13</definedName>
    <definedName name="_xlnm.Print_Titles" localSheetId="5">'SO 01 ZTI rozpočet'!$84:$84</definedName>
    <definedName name="oadresa">Stavba!$D$5</definedName>
    <definedName name="Objednatel" localSheetId="1">Stavba!$D$4</definedName>
    <definedName name="Objekt" localSheetId="1">Stavba!$B$37</definedName>
    <definedName name="_xlnm.Print_Area" localSheetId="14">'01 IO 01 Pol'!$A$1:$V$12</definedName>
    <definedName name="_xlnm.Print_Area" localSheetId="16">'01 IO 02 Pol'!$A$1:$V$12</definedName>
    <definedName name="_xlnm.Print_Area" localSheetId="19">'01 IO 03 Pol'!$A$1:$V$12</definedName>
    <definedName name="_xlnm.Print_Area" localSheetId="3">'01 OVN Pol'!$A$1:$V$37</definedName>
    <definedName name="_xlnm.Print_Area" localSheetId="4">'01 SO 01 Pol'!$A$1:$V$479</definedName>
    <definedName name="_xlnm.Print_Area" localSheetId="9">'01 SO 02 Pol'!$A$1:$V$241</definedName>
    <definedName name="_xlnm.Print_Area" localSheetId="10">'01 SO 03 Pol'!$A$1:$V$71</definedName>
    <definedName name="_xlnm.Print_Area" localSheetId="11">'01 SO 05 Pol'!$A$1:$V$64</definedName>
    <definedName name="_xlnm.Print_Area" localSheetId="12">'01 SO 06 Pol'!$A$1:$V$150</definedName>
    <definedName name="_xlnm.Print_Area" localSheetId="13">'01 SO 07 Pol'!$A$1:$V$95</definedName>
    <definedName name="_xlnm.Print_Area" localSheetId="15">'IO 01 rozpočet'!$C$4:$J$39,'IO 01 rozpočet'!$C$45:$J$68,'IO 01 rozpočet'!$C$74:$K$282</definedName>
    <definedName name="_xlnm.Print_Area" localSheetId="18">'IO 01+IO 02 Pokyny pro vyplnění'!$B$2:$K$71,'IO 01+IO 02 Pokyny pro vyplnění'!$B$74:$K$118,'IO 01+IO 02 Pokyny pro vyplnění'!$B$121:$K$190,'IO 01+IO 02 Pokyny pro vyplnění'!$B$198:$K$218</definedName>
    <definedName name="_xlnm.Print_Area" localSheetId="17">'IO 02 rozpočet'!$C$4:$J$39,'IO 02 rozpočet'!$C$45:$J$70,'IO 02 rozpočet'!$C$76:$K$233</definedName>
    <definedName name="_xlnm.Print_Area" localSheetId="20">'IO 03 rozpočet'!$A$1:$K$217</definedName>
    <definedName name="_xlnm.Print_Area" localSheetId="6">'SO 01 ZTI Pokyny pro vyplnění'!$B$2:$K$71,'SO 01 ZTI Pokyny pro vyplnění'!$B$74:$K$118,'SO 01 ZTI Pokyny pro vyplnění'!$B$121:$K$190,'SO 01 ZTI Pokyny pro vyplnění'!$B$198:$K$218</definedName>
    <definedName name="_xlnm.Print_Area" localSheetId="5">'SO 01 ZTI rozpočet'!$C$4:$J$39,'SO 01 ZTI rozpočet'!$C$45:$J$66,'SO 01 ZTI rozpočet'!$C$72:$K$259</definedName>
    <definedName name="_xlnm.Print_Area" localSheetId="1">Stavba!$A$1:$J$91</definedName>
    <definedName name="odic" localSheetId="1">Stavba!$I$5</definedName>
    <definedName name="oico" localSheetId="1">Stavba!$I$4</definedName>
    <definedName name="OLE_LINK10" localSheetId="8">'SO 01 topení - Rozpocet'!#REF!</definedName>
    <definedName name="OLE_LINK11" localSheetId="8">'SO 01 topení - Rozpocet'!#REF!</definedName>
    <definedName name="omisto" localSheetId="1">Stavba!$E$6</definedName>
    <definedName name="onazev" localSheetId="1">Stavba!$D$5</definedName>
    <definedName name="opsc" localSheetId="1">Stavba!$D$6</definedName>
    <definedName name="padresa">Stavba!$D$8</definedName>
    <definedName name="pdic">Stavba!$I$8</definedName>
    <definedName name="pico">Stavba!$I$7</definedName>
    <definedName name="pmisto">Stavba!$E$9</definedName>
    <definedName name="PocetMJ" localSheetId="15">#REF!</definedName>
    <definedName name="PocetMJ" localSheetId="18">#REF!</definedName>
    <definedName name="PocetMJ" localSheetId="17">#REF!</definedName>
    <definedName name="PocetMJ" localSheetId="20">#REF!</definedName>
    <definedName name="PocetMJ">#REF!</definedName>
    <definedName name="PoptavkaID">Stavba!$A$1</definedName>
    <definedName name="pPSC">Stavba!$D$9</definedName>
    <definedName name="Projektant">Stavba!$D$7</definedName>
    <definedName name="rdhdh">#REF!</definedName>
    <definedName name="rjdjrjd">#REF!</definedName>
    <definedName name="rjdrjdj">#REF!</definedName>
    <definedName name="rjdrjrjd">#REF!</definedName>
    <definedName name="rjfdjdjr">#REF!</definedName>
    <definedName name="rtngfrt">[2]Stavba!$G$22</definedName>
    <definedName name="SazbaDPH1" localSheetId="1">Stavba!$E$22</definedName>
    <definedName name="SazbaDPH1">'[1]Krycí list'!$C$30</definedName>
    <definedName name="SazbaDPH2" localSheetId="1">Stavba!$E$24</definedName>
    <definedName name="SazbaDPH2">'[1]Krycí list'!$C$32</definedName>
    <definedName name="shfherhh">#REF!</definedName>
    <definedName name="SloupecCC" localSheetId="15">#REF!</definedName>
    <definedName name="SloupecCC" localSheetId="18">#REF!</definedName>
    <definedName name="SloupecCC" localSheetId="17">#REF!</definedName>
    <definedName name="SloupecCC" localSheetId="20">#REF!</definedName>
    <definedName name="SloupecCC">#REF!</definedName>
    <definedName name="SloupecCisloPol" localSheetId="15">#REF!</definedName>
    <definedName name="SloupecCisloPol" localSheetId="18">#REF!</definedName>
    <definedName name="SloupecCisloPol" localSheetId="17">#REF!</definedName>
    <definedName name="SloupecCisloPol" localSheetId="20">#REF!</definedName>
    <definedName name="SloupecCisloPol">#REF!</definedName>
    <definedName name="SloupecJC" localSheetId="15">#REF!</definedName>
    <definedName name="SloupecJC" localSheetId="18">#REF!</definedName>
    <definedName name="SloupecJC" localSheetId="17">#REF!</definedName>
    <definedName name="SloupecJC" localSheetId="20">#REF!</definedName>
    <definedName name="SloupecJC">#REF!</definedName>
    <definedName name="SloupecMJ" localSheetId="15">#REF!</definedName>
    <definedName name="SloupecMJ" localSheetId="18">#REF!</definedName>
    <definedName name="SloupecMJ" localSheetId="17">#REF!</definedName>
    <definedName name="SloupecMJ" localSheetId="20">#REF!</definedName>
    <definedName name="SloupecMJ">#REF!</definedName>
    <definedName name="SloupecMnozstvi" localSheetId="15">#REF!</definedName>
    <definedName name="SloupecMnozstvi" localSheetId="18">#REF!</definedName>
    <definedName name="SloupecMnozstvi" localSheetId="17">#REF!</definedName>
    <definedName name="SloupecMnozstvi" localSheetId="20">#REF!</definedName>
    <definedName name="SloupecMnozstvi">#REF!</definedName>
    <definedName name="SloupecNazPol" localSheetId="15">#REF!</definedName>
    <definedName name="SloupecNazPol" localSheetId="18">#REF!</definedName>
    <definedName name="SloupecNazPol" localSheetId="17">#REF!</definedName>
    <definedName name="SloupecNazPol" localSheetId="20">#REF!</definedName>
    <definedName name="SloupecNazPol">#REF!</definedName>
    <definedName name="SloupecPC" localSheetId="15">#REF!</definedName>
    <definedName name="SloupecPC" localSheetId="18">#REF!</definedName>
    <definedName name="SloupecPC" localSheetId="17">#REF!</definedName>
    <definedName name="SloupecPC" localSheetId="20">#REF!</definedName>
    <definedName name="SloupecPC">#REF!</definedName>
    <definedName name="tjfgjfsr">#REF!</definedName>
    <definedName name="tjfjrtj">#REF!</definedName>
    <definedName name="tjftjtfj">#REF!</definedName>
    <definedName name="tkghkft">#REF!</definedName>
    <definedName name="Vypracoval">Stavba!$D$13</definedName>
    <definedName name="xfjrtn">#REF!</definedName>
    <definedName name="Z_B7E7C763_C459_487D_8ABA_5CFDDFBD5A84_.wvu.Cols" localSheetId="1" hidden="1">Stavba!$A:$A</definedName>
    <definedName name="Z_B7E7C763_C459_487D_8ABA_5CFDDFBD5A84_.wvu.PrintArea" localSheetId="1" hidden="1">Stavba!$B$1:$J$35</definedName>
    <definedName name="ZakladDPHSni">Stavba!$G$22</definedName>
    <definedName name="ZakladDPHSniVypocet" localSheetId="1">Stavba!$F$51</definedName>
    <definedName name="ZakladDPHZakl">Stavba!$G$24</definedName>
    <definedName name="ZakladDPHZaklVypocet" localSheetId="1">Stavba!$G$51</definedName>
    <definedName name="ZaObjednatele">Stavba!$G$33</definedName>
    <definedName name="Zaokrouhleni">Stavba!$G$26</definedName>
    <definedName name="ZaZhotovitele">Stavba!$D$33</definedName>
    <definedName name="Zhotovitel">Stavba!$D$10:$G$10</definedName>
  </definedNames>
  <calcPr calcId="124519"/>
  <customWorkbookViews>
    <customWorkbookView name="Radim" guid="{B7E7C763-C459-487D-8ABA-5CFDDFBD5A84}" maximized="1" xWindow="-8" yWindow="-8" windowWidth="1296" windowHeight="1040" activeSheetId="1"/>
  </customWorkbookViews>
</workbook>
</file>

<file path=xl/calcChain.xml><?xml version="1.0" encoding="utf-8"?>
<calcChain xmlns="http://schemas.openxmlformats.org/spreadsheetml/2006/main">
  <c r="H183" i="30"/>
  <c r="H182"/>
  <c r="H181"/>
  <c r="H180"/>
  <c r="H179"/>
  <c r="H178"/>
  <c r="H177"/>
  <c r="F177"/>
  <c r="H176"/>
  <c r="F176"/>
  <c r="H175"/>
  <c r="F175"/>
  <c r="F184" s="1"/>
  <c r="H170"/>
  <c r="F170"/>
  <c r="H169"/>
  <c r="H168"/>
  <c r="H167"/>
  <c r="H166"/>
  <c r="H165"/>
  <c r="F165"/>
  <c r="H164"/>
  <c r="F164"/>
  <c r="F171" s="1"/>
  <c r="H163"/>
  <c r="F163"/>
  <c r="H158"/>
  <c r="F158"/>
  <c r="H157"/>
  <c r="H156"/>
  <c r="H155"/>
  <c r="H154"/>
  <c r="H153"/>
  <c r="H152"/>
  <c r="F152"/>
  <c r="H151"/>
  <c r="F151"/>
  <c r="H150"/>
  <c r="F150"/>
  <c r="H149"/>
  <c r="H148"/>
  <c r="F148"/>
  <c r="H143"/>
  <c r="F143"/>
  <c r="H142"/>
  <c r="F142"/>
  <c r="H141"/>
  <c r="F141"/>
  <c r="H140"/>
  <c r="F140"/>
  <c r="H139"/>
  <c r="F139"/>
  <c r="H138"/>
  <c r="F138"/>
  <c r="H137"/>
  <c r="F137"/>
  <c r="H136"/>
  <c r="F136"/>
  <c r="H134"/>
  <c r="F134"/>
  <c r="H133"/>
  <c r="F133"/>
  <c r="H132"/>
  <c r="F132"/>
  <c r="H131"/>
  <c r="F131"/>
  <c r="H130"/>
  <c r="F130"/>
  <c r="H129"/>
  <c r="F129"/>
  <c r="H128"/>
  <c r="F128"/>
  <c r="H127"/>
  <c r="F127"/>
  <c r="H126"/>
  <c r="F126"/>
  <c r="H125"/>
  <c r="F125"/>
  <c r="H124"/>
  <c r="F124"/>
  <c r="H123"/>
  <c r="F123"/>
  <c r="H122"/>
  <c r="F122"/>
  <c r="H121"/>
  <c r="F121"/>
  <c r="H120"/>
  <c r="F120"/>
  <c r="F119"/>
  <c r="H118"/>
  <c r="F118"/>
  <c r="H117"/>
  <c r="F117"/>
  <c r="H116"/>
  <c r="F116"/>
  <c r="H110"/>
  <c r="F110"/>
  <c r="H109"/>
  <c r="F109"/>
  <c r="H108"/>
  <c r="F108"/>
  <c r="H107"/>
  <c r="F107"/>
  <c r="H106"/>
  <c r="F106"/>
  <c r="H105"/>
  <c r="F105"/>
  <c r="H104"/>
  <c r="F104"/>
  <c r="H103"/>
  <c r="F103"/>
  <c r="H102"/>
  <c r="F102"/>
  <c r="H101"/>
  <c r="F101"/>
  <c r="H100"/>
  <c r="F100"/>
  <c r="H99"/>
  <c r="F99"/>
  <c r="H94"/>
  <c r="H95" s="1"/>
  <c r="F94"/>
  <c r="F95" s="1"/>
  <c r="H89"/>
  <c r="F89"/>
  <c r="H88"/>
  <c r="F88"/>
  <c r="H87"/>
  <c r="F87"/>
  <c r="H86"/>
  <c r="F86"/>
  <c r="H85"/>
  <c r="F85"/>
  <c r="H84"/>
  <c r="F84"/>
  <c r="H83"/>
  <c r="F83"/>
  <c r="H82"/>
  <c r="F82"/>
  <c r="H81"/>
  <c r="F81"/>
  <c r="H80"/>
  <c r="F80"/>
  <c r="H74"/>
  <c r="F74"/>
  <c r="H73"/>
  <c r="F73"/>
  <c r="H72"/>
  <c r="F72"/>
  <c r="H71"/>
  <c r="F71"/>
  <c r="H70"/>
  <c r="F70"/>
  <c r="H69"/>
  <c r="F69"/>
  <c r="H68"/>
  <c r="F68"/>
  <c r="H63"/>
  <c r="F63"/>
  <c r="H62"/>
  <c r="F62"/>
  <c r="H61"/>
  <c r="F61"/>
  <c r="H60"/>
  <c r="F60"/>
  <c r="F64" s="1"/>
  <c r="H55"/>
  <c r="F55"/>
  <c r="H54"/>
  <c r="H56" s="1"/>
  <c r="F54"/>
  <c r="F56" s="1"/>
  <c r="H49"/>
  <c r="F49"/>
  <c r="H48"/>
  <c r="F48"/>
  <c r="H47"/>
  <c r="F47"/>
  <c r="H46"/>
  <c r="F46"/>
  <c r="F50" s="1"/>
  <c r="H45"/>
  <c r="F45"/>
  <c r="H44"/>
  <c r="F44"/>
  <c r="H39"/>
  <c r="F39"/>
  <c r="H38"/>
  <c r="F38"/>
  <c r="H37"/>
  <c r="F37"/>
  <c r="H36"/>
  <c r="F36"/>
  <c r="H35"/>
  <c r="F35"/>
  <c r="H34"/>
  <c r="F34"/>
  <c r="H33"/>
  <c r="F33"/>
  <c r="H32"/>
  <c r="F32"/>
  <c r="H31"/>
  <c r="F31"/>
  <c r="H30"/>
  <c r="F30"/>
  <c r="H29"/>
  <c r="F29"/>
  <c r="H28"/>
  <c r="F28"/>
  <c r="H27"/>
  <c r="F27"/>
  <c r="H26"/>
  <c r="F26"/>
  <c r="H25"/>
  <c r="F25"/>
  <c r="H24"/>
  <c r="F24"/>
  <c r="H23"/>
  <c r="F23"/>
  <c r="H22"/>
  <c r="F22"/>
  <c r="H17"/>
  <c r="F17"/>
  <c r="F18" s="1"/>
  <c r="H16"/>
  <c r="F16"/>
  <c r="H15"/>
  <c r="F15"/>
  <c r="BK230" i="28"/>
  <c r="BI230"/>
  <c r="BH230"/>
  <c r="BG230"/>
  <c r="BF230"/>
  <c r="T230"/>
  <c r="R230"/>
  <c r="R229" s="1"/>
  <c r="P230"/>
  <c r="J230"/>
  <c r="BE230" s="1"/>
  <c r="BK229"/>
  <c r="J229" s="1"/>
  <c r="J69" s="1"/>
  <c r="T229"/>
  <c r="P229"/>
  <c r="BK228"/>
  <c r="BI228"/>
  <c r="BH228"/>
  <c r="BG228"/>
  <c r="BF228"/>
  <c r="T228"/>
  <c r="R228"/>
  <c r="P228"/>
  <c r="J228"/>
  <c r="BE228" s="1"/>
  <c r="BK227"/>
  <c r="BI227"/>
  <c r="BH227"/>
  <c r="BG227"/>
  <c r="BF227"/>
  <c r="T227"/>
  <c r="R227"/>
  <c r="P227"/>
  <c r="J227"/>
  <c r="BE227" s="1"/>
  <c r="BK226"/>
  <c r="BI226"/>
  <c r="BH226"/>
  <c r="BG226"/>
  <c r="BF226"/>
  <c r="T226"/>
  <c r="R226"/>
  <c r="P226"/>
  <c r="P221" s="1"/>
  <c r="P220" s="1"/>
  <c r="J226"/>
  <c r="BE226" s="1"/>
  <c r="BK222"/>
  <c r="BI222"/>
  <c r="BH222"/>
  <c r="BG222"/>
  <c r="BF222"/>
  <c r="T222"/>
  <c r="T221" s="1"/>
  <c r="T220" s="1"/>
  <c r="R222"/>
  <c r="P222"/>
  <c r="J222"/>
  <c r="BE222" s="1"/>
  <c r="R221"/>
  <c r="R220" s="1"/>
  <c r="BK219"/>
  <c r="BI219"/>
  <c r="BH219"/>
  <c r="BG219"/>
  <c r="BF219"/>
  <c r="T219"/>
  <c r="R219"/>
  <c r="P219"/>
  <c r="J219"/>
  <c r="BE219" s="1"/>
  <c r="BK218"/>
  <c r="BK217" s="1"/>
  <c r="J217" s="1"/>
  <c r="J66" s="1"/>
  <c r="BI218"/>
  <c r="BH218"/>
  <c r="BG218"/>
  <c r="BF218"/>
  <c r="T218"/>
  <c r="R218"/>
  <c r="R217" s="1"/>
  <c r="P218"/>
  <c r="P217" s="1"/>
  <c r="J218"/>
  <c r="BE218" s="1"/>
  <c r="T217"/>
  <c r="BK216"/>
  <c r="BI216"/>
  <c r="BH216"/>
  <c r="BG216"/>
  <c r="BF216"/>
  <c r="T216"/>
  <c r="R216"/>
  <c r="P216"/>
  <c r="J216"/>
  <c r="BE216" s="1"/>
  <c r="BK212"/>
  <c r="BI212"/>
  <c r="BH212"/>
  <c r="BG212"/>
  <c r="BF212"/>
  <c r="T212"/>
  <c r="R212"/>
  <c r="R210" s="1"/>
  <c r="P212"/>
  <c r="J212"/>
  <c r="BE212" s="1"/>
  <c r="BK211"/>
  <c r="BK210" s="1"/>
  <c r="J210" s="1"/>
  <c r="J65" s="1"/>
  <c r="BI211"/>
  <c r="BH211"/>
  <c r="BG211"/>
  <c r="BF211"/>
  <c r="T211"/>
  <c r="R211"/>
  <c r="P211"/>
  <c r="J211"/>
  <c r="BE211" s="1"/>
  <c r="T210"/>
  <c r="P210"/>
  <c r="BK206"/>
  <c r="BI206"/>
  <c r="BH206"/>
  <c r="BG206"/>
  <c r="BF206"/>
  <c r="T206"/>
  <c r="R206"/>
  <c r="P206"/>
  <c r="J206"/>
  <c r="BE206" s="1"/>
  <c r="BK205"/>
  <c r="BI205"/>
  <c r="BH205"/>
  <c r="BG205"/>
  <c r="BF205"/>
  <c r="T205"/>
  <c r="R205"/>
  <c r="P205"/>
  <c r="J205"/>
  <c r="BE205" s="1"/>
  <c r="BK201"/>
  <c r="BI201"/>
  <c r="BH201"/>
  <c r="BG201"/>
  <c r="BF201"/>
  <c r="T201"/>
  <c r="R201"/>
  <c r="P201"/>
  <c r="J201"/>
  <c r="BE201" s="1"/>
  <c r="BK199"/>
  <c r="BI199"/>
  <c r="BH199"/>
  <c r="BG199"/>
  <c r="BF199"/>
  <c r="T199"/>
  <c r="R199"/>
  <c r="P199"/>
  <c r="J199"/>
  <c r="BE199" s="1"/>
  <c r="BK197"/>
  <c r="BI197"/>
  <c r="BH197"/>
  <c r="BG197"/>
  <c r="BF197"/>
  <c r="T197"/>
  <c r="R197"/>
  <c r="P197"/>
  <c r="J197"/>
  <c r="BE197" s="1"/>
  <c r="BK193"/>
  <c r="BI193"/>
  <c r="BH193"/>
  <c r="BG193"/>
  <c r="BF193"/>
  <c r="T193"/>
  <c r="R193"/>
  <c r="P193"/>
  <c r="J193"/>
  <c r="BE193" s="1"/>
  <c r="BK192"/>
  <c r="BI192"/>
  <c r="BH192"/>
  <c r="BG192"/>
  <c r="BF192"/>
  <c r="T192"/>
  <c r="R192"/>
  <c r="P192"/>
  <c r="J192"/>
  <c r="BE192" s="1"/>
  <c r="BK188"/>
  <c r="BI188"/>
  <c r="BH188"/>
  <c r="BG188"/>
  <c r="BF188"/>
  <c r="T188"/>
  <c r="R188"/>
  <c r="P188"/>
  <c r="J188"/>
  <c r="BE188" s="1"/>
  <c r="BK187"/>
  <c r="BI187"/>
  <c r="BH187"/>
  <c r="BG187"/>
  <c r="BF187"/>
  <c r="T187"/>
  <c r="R187"/>
  <c r="P187"/>
  <c r="J187"/>
  <c r="BE187" s="1"/>
  <c r="BK186"/>
  <c r="BI186"/>
  <c r="BH186"/>
  <c r="BG186"/>
  <c r="BF186"/>
  <c r="T186"/>
  <c r="R186"/>
  <c r="P186"/>
  <c r="J186"/>
  <c r="BE186" s="1"/>
  <c r="BK180"/>
  <c r="BI180"/>
  <c r="BH180"/>
  <c r="BG180"/>
  <c r="BF180"/>
  <c r="BE180"/>
  <c r="T180"/>
  <c r="R180"/>
  <c r="P180"/>
  <c r="J180"/>
  <c r="BK179"/>
  <c r="BI179"/>
  <c r="BH179"/>
  <c r="BG179"/>
  <c r="BF179"/>
  <c r="T179"/>
  <c r="R179"/>
  <c r="P179"/>
  <c r="J179"/>
  <c r="BE179" s="1"/>
  <c r="BK175"/>
  <c r="BI175"/>
  <c r="BH175"/>
  <c r="BG175"/>
  <c r="BF175"/>
  <c r="T175"/>
  <c r="R175"/>
  <c r="P175"/>
  <c r="J175"/>
  <c r="BE175" s="1"/>
  <c r="BK174"/>
  <c r="BI174"/>
  <c r="BH174"/>
  <c r="BG174"/>
  <c r="BF174"/>
  <c r="T174"/>
  <c r="R174"/>
  <c r="P174"/>
  <c r="J174"/>
  <c r="BE174" s="1"/>
  <c r="BK170"/>
  <c r="BI170"/>
  <c r="BH170"/>
  <c r="BG170"/>
  <c r="BF170"/>
  <c r="T170"/>
  <c r="R170"/>
  <c r="P170"/>
  <c r="J170"/>
  <c r="BE170" s="1"/>
  <c r="BK166"/>
  <c r="BI166"/>
  <c r="BH166"/>
  <c r="BG166"/>
  <c r="BF166"/>
  <c r="T166"/>
  <c r="R166"/>
  <c r="P166"/>
  <c r="J166"/>
  <c r="BE166" s="1"/>
  <c r="BK164"/>
  <c r="BI164"/>
  <c r="BH164"/>
  <c r="BG164"/>
  <c r="BF164"/>
  <c r="T164"/>
  <c r="T159" s="1"/>
  <c r="R164"/>
  <c r="P164"/>
  <c r="J164"/>
  <c r="BE164" s="1"/>
  <c r="BK160"/>
  <c r="BI160"/>
  <c r="BH160"/>
  <c r="BG160"/>
  <c r="BF160"/>
  <c r="BE160"/>
  <c r="T160"/>
  <c r="R160"/>
  <c r="P160"/>
  <c r="P159" s="1"/>
  <c r="J160"/>
  <c r="R159"/>
  <c r="BK156"/>
  <c r="BI156"/>
  <c r="BH156"/>
  <c r="BG156"/>
  <c r="BF156"/>
  <c r="T156"/>
  <c r="R156"/>
  <c r="P156"/>
  <c r="J156"/>
  <c r="BE156" s="1"/>
  <c r="BK152"/>
  <c r="BI152"/>
  <c r="BH152"/>
  <c r="BG152"/>
  <c r="BF152"/>
  <c r="T152"/>
  <c r="R152"/>
  <c r="P152"/>
  <c r="J152"/>
  <c r="BE152" s="1"/>
  <c r="BK148"/>
  <c r="BI148"/>
  <c r="BH148"/>
  <c r="BG148"/>
  <c r="BF148"/>
  <c r="T148"/>
  <c r="R148"/>
  <c r="P148"/>
  <c r="J148"/>
  <c r="BE148" s="1"/>
  <c r="BK144"/>
  <c r="BI144"/>
  <c r="BH144"/>
  <c r="BG144"/>
  <c r="BF144"/>
  <c r="BE144"/>
  <c r="T144"/>
  <c r="T143" s="1"/>
  <c r="R144"/>
  <c r="R143" s="1"/>
  <c r="P144"/>
  <c r="J144"/>
  <c r="BK143"/>
  <c r="J143" s="1"/>
  <c r="J63" s="1"/>
  <c r="P143"/>
  <c r="BK142"/>
  <c r="BI142"/>
  <c r="BH142"/>
  <c r="BG142"/>
  <c r="BF142"/>
  <c r="T142"/>
  <c r="R142"/>
  <c r="P142"/>
  <c r="J142"/>
  <c r="BE142" s="1"/>
  <c r="BK141"/>
  <c r="BI141"/>
  <c r="BH141"/>
  <c r="BG141"/>
  <c r="BF141"/>
  <c r="T141"/>
  <c r="T136" s="1"/>
  <c r="R141"/>
  <c r="P141"/>
  <c r="J141"/>
  <c r="BE141" s="1"/>
  <c r="BK137"/>
  <c r="BI137"/>
  <c r="BH137"/>
  <c r="BG137"/>
  <c r="BF137"/>
  <c r="T137"/>
  <c r="R137"/>
  <c r="P137"/>
  <c r="P136" s="1"/>
  <c r="J137"/>
  <c r="BE137" s="1"/>
  <c r="R136"/>
  <c r="BK134"/>
  <c r="BI134"/>
  <c r="BH134"/>
  <c r="BG134"/>
  <c r="BF134"/>
  <c r="T134"/>
  <c r="R134"/>
  <c r="P134"/>
  <c r="J134"/>
  <c r="BE134" s="1"/>
  <c r="BK130"/>
  <c r="BI130"/>
  <c r="BH130"/>
  <c r="BG130"/>
  <c r="BF130"/>
  <c r="T130"/>
  <c r="R130"/>
  <c r="P130"/>
  <c r="J130"/>
  <c r="BE130" s="1"/>
  <c r="BK128"/>
  <c r="BI128"/>
  <c r="BH128"/>
  <c r="BG128"/>
  <c r="BF128"/>
  <c r="T128"/>
  <c r="R128"/>
  <c r="P128"/>
  <c r="J128"/>
  <c r="BE128" s="1"/>
  <c r="BK124"/>
  <c r="BI124"/>
  <c r="BH124"/>
  <c r="BG124"/>
  <c r="BF124"/>
  <c r="BE124"/>
  <c r="T124"/>
  <c r="R124"/>
  <c r="P124"/>
  <c r="J124"/>
  <c r="BK120"/>
  <c r="BI120"/>
  <c r="BH120"/>
  <c r="BG120"/>
  <c r="BF120"/>
  <c r="T120"/>
  <c r="R120"/>
  <c r="P120"/>
  <c r="J120"/>
  <c r="BE120" s="1"/>
  <c r="BK118"/>
  <c r="BI118"/>
  <c r="BH118"/>
  <c r="BG118"/>
  <c r="BF118"/>
  <c r="T118"/>
  <c r="R118"/>
  <c r="P118"/>
  <c r="J118"/>
  <c r="BE118" s="1"/>
  <c r="BK116"/>
  <c r="BI116"/>
  <c r="BH116"/>
  <c r="BG116"/>
  <c r="BF116"/>
  <c r="T116"/>
  <c r="R116"/>
  <c r="P116"/>
  <c r="J116"/>
  <c r="BE116" s="1"/>
  <c r="BK112"/>
  <c r="BI112"/>
  <c r="BH112"/>
  <c r="BG112"/>
  <c r="BF112"/>
  <c r="T112"/>
  <c r="R112"/>
  <c r="P112"/>
  <c r="J112"/>
  <c r="BE112" s="1"/>
  <c r="BK110"/>
  <c r="BI110"/>
  <c r="BH110"/>
  <c r="BG110"/>
  <c r="BF110"/>
  <c r="T110"/>
  <c r="R110"/>
  <c r="P110"/>
  <c r="J110"/>
  <c r="BE110" s="1"/>
  <c r="BK108"/>
  <c r="BI108"/>
  <c r="BH108"/>
  <c r="BG108"/>
  <c r="BF108"/>
  <c r="T108"/>
  <c r="R108"/>
  <c r="P108"/>
  <c r="J108"/>
  <c r="BE108" s="1"/>
  <c r="BK104"/>
  <c r="BI104"/>
  <c r="BH104"/>
  <c r="BG104"/>
  <c r="BF104"/>
  <c r="T104"/>
  <c r="R104"/>
  <c r="P104"/>
  <c r="J104"/>
  <c r="BE104" s="1"/>
  <c r="BK102"/>
  <c r="BI102"/>
  <c r="BH102"/>
  <c r="BG102"/>
  <c r="BF102"/>
  <c r="T102"/>
  <c r="R102"/>
  <c r="P102"/>
  <c r="J102"/>
  <c r="BE102" s="1"/>
  <c r="BK98"/>
  <c r="BI98"/>
  <c r="BH98"/>
  <c r="BG98"/>
  <c r="BF98"/>
  <c r="BE98"/>
  <c r="T98"/>
  <c r="R98"/>
  <c r="P98"/>
  <c r="J98"/>
  <c r="BK96"/>
  <c r="BI96"/>
  <c r="BH96"/>
  <c r="BG96"/>
  <c r="BF96"/>
  <c r="T96"/>
  <c r="R96"/>
  <c r="P96"/>
  <c r="J96"/>
  <c r="BE96" s="1"/>
  <c r="BK94"/>
  <c r="BI94"/>
  <c r="BH94"/>
  <c r="BG94"/>
  <c r="BF94"/>
  <c r="T94"/>
  <c r="R94"/>
  <c r="P94"/>
  <c r="J94"/>
  <c r="BE94" s="1"/>
  <c r="BK92"/>
  <c r="BI92"/>
  <c r="BH92"/>
  <c r="BG92"/>
  <c r="BF92"/>
  <c r="T92"/>
  <c r="T91" s="1"/>
  <c r="T90" s="1"/>
  <c r="T89" s="1"/>
  <c r="R92"/>
  <c r="R91" s="1"/>
  <c r="P92"/>
  <c r="J92"/>
  <c r="BE92" s="1"/>
  <c r="P91"/>
  <c r="J86"/>
  <c r="F86"/>
  <c r="J85"/>
  <c r="F85"/>
  <c r="J83"/>
  <c r="F83"/>
  <c r="E81"/>
  <c r="J55"/>
  <c r="F55"/>
  <c r="J54"/>
  <c r="F54"/>
  <c r="J52"/>
  <c r="F52"/>
  <c r="E50"/>
  <c r="E48"/>
  <c r="J37"/>
  <c r="J36"/>
  <c r="J35"/>
  <c r="E7"/>
  <c r="E79" s="1"/>
  <c r="BK282" i="27"/>
  <c r="BK280" s="1"/>
  <c r="J280" s="1"/>
  <c r="J67" s="1"/>
  <c r="BI282"/>
  <c r="BH282"/>
  <c r="BG282"/>
  <c r="BF282"/>
  <c r="T282"/>
  <c r="T280" s="1"/>
  <c r="R282"/>
  <c r="P282"/>
  <c r="J282"/>
  <c r="BE282" s="1"/>
  <c r="BK281"/>
  <c r="BI281"/>
  <c r="BH281"/>
  <c r="BG281"/>
  <c r="BF281"/>
  <c r="T281"/>
  <c r="R281"/>
  <c r="P281"/>
  <c r="P280" s="1"/>
  <c r="J281"/>
  <c r="BE281" s="1"/>
  <c r="R280"/>
  <c r="BK279"/>
  <c r="BI279"/>
  <c r="BH279"/>
  <c r="BG279"/>
  <c r="BF279"/>
  <c r="T279"/>
  <c r="R279"/>
  <c r="P279"/>
  <c r="J279"/>
  <c r="BE279" s="1"/>
  <c r="BK278"/>
  <c r="BI278"/>
  <c r="BH278"/>
  <c r="BG278"/>
  <c r="BF278"/>
  <c r="T278"/>
  <c r="R278"/>
  <c r="P278"/>
  <c r="J278"/>
  <c r="BE278" s="1"/>
  <c r="BK276"/>
  <c r="BI276"/>
  <c r="BH276"/>
  <c r="BG276"/>
  <c r="BF276"/>
  <c r="T276"/>
  <c r="R276"/>
  <c r="P276"/>
  <c r="J276"/>
  <c r="BE276" s="1"/>
  <c r="BK275"/>
  <c r="BI275"/>
  <c r="BH275"/>
  <c r="BG275"/>
  <c r="BF275"/>
  <c r="BE275"/>
  <c r="T275"/>
  <c r="R275"/>
  <c r="P275"/>
  <c r="J275"/>
  <c r="BK272"/>
  <c r="BI272"/>
  <c r="BH272"/>
  <c r="BG272"/>
  <c r="BF272"/>
  <c r="T272"/>
  <c r="R272"/>
  <c r="P272"/>
  <c r="P270" s="1"/>
  <c r="J272"/>
  <c r="BE272" s="1"/>
  <c r="BK271"/>
  <c r="BI271"/>
  <c r="BH271"/>
  <c r="BG271"/>
  <c r="BF271"/>
  <c r="T271"/>
  <c r="R271"/>
  <c r="R270" s="1"/>
  <c r="P271"/>
  <c r="J271"/>
  <c r="BE271" s="1"/>
  <c r="T270"/>
  <c r="BK265"/>
  <c r="BI265"/>
  <c r="BH265"/>
  <c r="BG265"/>
  <c r="BF265"/>
  <c r="T265"/>
  <c r="R265"/>
  <c r="R263" s="1"/>
  <c r="P265"/>
  <c r="J265"/>
  <c r="BE265" s="1"/>
  <c r="BK264"/>
  <c r="BI264"/>
  <c r="BH264"/>
  <c r="BG264"/>
  <c r="BF264"/>
  <c r="T264"/>
  <c r="T263" s="1"/>
  <c r="R264"/>
  <c r="P264"/>
  <c r="P263" s="1"/>
  <c r="J264"/>
  <c r="BE264" s="1"/>
  <c r="BK263"/>
  <c r="J263" s="1"/>
  <c r="J65" s="1"/>
  <c r="BK262"/>
  <c r="BI262"/>
  <c r="BH262"/>
  <c r="BG262"/>
  <c r="BF262"/>
  <c r="T262"/>
  <c r="R262"/>
  <c r="P262"/>
  <c r="J262"/>
  <c r="BE262" s="1"/>
  <c r="BK261"/>
  <c r="BI261"/>
  <c r="BH261"/>
  <c r="BG261"/>
  <c r="BF261"/>
  <c r="T261"/>
  <c r="R261"/>
  <c r="P261"/>
  <c r="J261"/>
  <c r="BE261" s="1"/>
  <c r="BK257"/>
  <c r="BI257"/>
  <c r="BH257"/>
  <c r="BG257"/>
  <c r="BF257"/>
  <c r="T257"/>
  <c r="R257"/>
  <c r="P257"/>
  <c r="J257"/>
  <c r="BE257" s="1"/>
  <c r="BK253"/>
  <c r="BI253"/>
  <c r="BH253"/>
  <c r="BG253"/>
  <c r="BF253"/>
  <c r="BE253"/>
  <c r="T253"/>
  <c r="R253"/>
  <c r="P253"/>
  <c r="J253"/>
  <c r="BK252"/>
  <c r="BI252"/>
  <c r="BH252"/>
  <c r="BG252"/>
  <c r="BF252"/>
  <c r="T252"/>
  <c r="R252"/>
  <c r="P252"/>
  <c r="J252"/>
  <c r="BE252" s="1"/>
  <c r="BK251"/>
  <c r="BI251"/>
  <c r="BH251"/>
  <c r="BG251"/>
  <c r="BF251"/>
  <c r="T251"/>
  <c r="R251"/>
  <c r="P251"/>
  <c r="J251"/>
  <c r="BE251" s="1"/>
  <c r="BK247"/>
  <c r="BI247"/>
  <c r="BH247"/>
  <c r="BG247"/>
  <c r="BF247"/>
  <c r="T247"/>
  <c r="R247"/>
  <c r="P247"/>
  <c r="J247"/>
  <c r="BE247" s="1"/>
  <c r="BK243"/>
  <c r="BI243"/>
  <c r="BH243"/>
  <c r="BG243"/>
  <c r="BF243"/>
  <c r="T243"/>
  <c r="R243"/>
  <c r="P243"/>
  <c r="J243"/>
  <c r="BE243" s="1"/>
  <c r="BK239"/>
  <c r="BI239"/>
  <c r="BH239"/>
  <c r="BG239"/>
  <c r="BF239"/>
  <c r="T239"/>
  <c r="R239"/>
  <c r="P239"/>
  <c r="J239"/>
  <c r="BE239" s="1"/>
  <c r="BK235"/>
  <c r="BI235"/>
  <c r="BH235"/>
  <c r="BG235"/>
  <c r="BF235"/>
  <c r="T235"/>
  <c r="R235"/>
  <c r="P235"/>
  <c r="J235"/>
  <c r="BE235" s="1"/>
  <c r="BK231"/>
  <c r="BI231"/>
  <c r="BH231"/>
  <c r="BG231"/>
  <c r="BF231"/>
  <c r="T231"/>
  <c r="R231"/>
  <c r="P231"/>
  <c r="J231"/>
  <c r="BE231" s="1"/>
  <c r="BK230"/>
  <c r="BI230"/>
  <c r="BH230"/>
  <c r="BG230"/>
  <c r="BF230"/>
  <c r="BE230"/>
  <c r="T230"/>
  <c r="R230"/>
  <c r="P230"/>
  <c r="J230"/>
  <c r="BK226"/>
  <c r="BI226"/>
  <c r="BH226"/>
  <c r="BG226"/>
  <c r="BF226"/>
  <c r="T226"/>
  <c r="R226"/>
  <c r="P226"/>
  <c r="J226"/>
  <c r="BE226" s="1"/>
  <c r="BK224"/>
  <c r="BI224"/>
  <c r="BH224"/>
  <c r="BG224"/>
  <c r="BF224"/>
  <c r="T224"/>
  <c r="R224"/>
  <c r="P224"/>
  <c r="J224"/>
  <c r="BE224" s="1"/>
  <c r="BK222"/>
  <c r="BI222"/>
  <c r="BH222"/>
  <c r="BG222"/>
  <c r="BF222"/>
  <c r="T222"/>
  <c r="R222"/>
  <c r="P222"/>
  <c r="J222"/>
  <c r="BE222" s="1"/>
  <c r="BK218"/>
  <c r="BI218"/>
  <c r="BH218"/>
  <c r="BG218"/>
  <c r="BF218"/>
  <c r="T218"/>
  <c r="R218"/>
  <c r="P218"/>
  <c r="J218"/>
  <c r="BE218" s="1"/>
  <c r="BK217"/>
  <c r="BI217"/>
  <c r="BH217"/>
  <c r="BG217"/>
  <c r="BF217"/>
  <c r="T217"/>
  <c r="R217"/>
  <c r="P217"/>
  <c r="J217"/>
  <c r="BE217" s="1"/>
  <c r="BK213"/>
  <c r="BI213"/>
  <c r="BH213"/>
  <c r="BG213"/>
  <c r="BF213"/>
  <c r="T213"/>
  <c r="R213"/>
  <c r="P213"/>
  <c r="J213"/>
  <c r="BE213" s="1"/>
  <c r="BK212"/>
  <c r="BI212"/>
  <c r="BH212"/>
  <c r="BG212"/>
  <c r="BF212"/>
  <c r="T212"/>
  <c r="R212"/>
  <c r="P212"/>
  <c r="J212"/>
  <c r="BE212" s="1"/>
  <c r="BK211"/>
  <c r="BI211"/>
  <c r="BH211"/>
  <c r="BG211"/>
  <c r="BF211"/>
  <c r="T211"/>
  <c r="R211"/>
  <c r="P211"/>
  <c r="J211"/>
  <c r="BE211" s="1"/>
  <c r="BK207"/>
  <c r="BI207"/>
  <c r="BH207"/>
  <c r="BG207"/>
  <c r="BF207"/>
  <c r="T207"/>
  <c r="R207"/>
  <c r="P207"/>
  <c r="J207"/>
  <c r="BE207" s="1"/>
  <c r="BK206"/>
  <c r="BI206"/>
  <c r="BH206"/>
  <c r="BG206"/>
  <c r="BF206"/>
  <c r="T206"/>
  <c r="R206"/>
  <c r="P206"/>
  <c r="J206"/>
  <c r="BE206" s="1"/>
  <c r="BK204"/>
  <c r="BI204"/>
  <c r="BH204"/>
  <c r="BG204"/>
  <c r="BF204"/>
  <c r="T204"/>
  <c r="R204"/>
  <c r="P204"/>
  <c r="J204"/>
  <c r="BE204" s="1"/>
  <c r="BK203"/>
  <c r="BI203"/>
  <c r="BH203"/>
  <c r="BG203"/>
  <c r="BF203"/>
  <c r="T203"/>
  <c r="R203"/>
  <c r="P203"/>
  <c r="J203"/>
  <c r="BE203" s="1"/>
  <c r="BK202"/>
  <c r="BI202"/>
  <c r="BH202"/>
  <c r="BG202"/>
  <c r="BF202"/>
  <c r="T202"/>
  <c r="R202"/>
  <c r="P202"/>
  <c r="J202"/>
  <c r="BE202" s="1"/>
  <c r="BK200"/>
  <c r="BI200"/>
  <c r="BH200"/>
  <c r="BG200"/>
  <c r="BF200"/>
  <c r="T200"/>
  <c r="R200"/>
  <c r="P200"/>
  <c r="J200"/>
  <c r="BE200" s="1"/>
  <c r="BK199"/>
  <c r="BI199"/>
  <c r="BH199"/>
  <c r="BG199"/>
  <c r="BF199"/>
  <c r="BE199"/>
  <c r="T199"/>
  <c r="R199"/>
  <c r="P199"/>
  <c r="J199"/>
  <c r="BK198"/>
  <c r="BI198"/>
  <c r="BH198"/>
  <c r="BG198"/>
  <c r="BF198"/>
  <c r="T198"/>
  <c r="R198"/>
  <c r="P198"/>
  <c r="J198"/>
  <c r="BE198" s="1"/>
  <c r="BK196"/>
  <c r="BI196"/>
  <c r="BH196"/>
  <c r="BG196"/>
  <c r="BF196"/>
  <c r="T196"/>
  <c r="R196"/>
  <c r="P196"/>
  <c r="J196"/>
  <c r="BE196" s="1"/>
  <c r="BK195"/>
  <c r="BI195"/>
  <c r="BH195"/>
  <c r="BG195"/>
  <c r="BF195"/>
  <c r="T195"/>
  <c r="R195"/>
  <c r="P195"/>
  <c r="J195"/>
  <c r="BE195" s="1"/>
  <c r="BK193"/>
  <c r="BI193"/>
  <c r="BH193"/>
  <c r="BG193"/>
  <c r="BF193"/>
  <c r="BE193"/>
  <c r="T193"/>
  <c r="R193"/>
  <c r="P193"/>
  <c r="J193"/>
  <c r="BK189"/>
  <c r="BI189"/>
  <c r="BH189"/>
  <c r="BG189"/>
  <c r="BF189"/>
  <c r="T189"/>
  <c r="R189"/>
  <c r="P189"/>
  <c r="J189"/>
  <c r="BE189" s="1"/>
  <c r="BK187"/>
  <c r="BI187"/>
  <c r="BH187"/>
  <c r="BG187"/>
  <c r="BF187"/>
  <c r="T187"/>
  <c r="R187"/>
  <c r="P187"/>
  <c r="J187"/>
  <c r="BE187" s="1"/>
  <c r="BK183"/>
  <c r="BI183"/>
  <c r="BH183"/>
  <c r="BG183"/>
  <c r="BF183"/>
  <c r="T183"/>
  <c r="R183"/>
  <c r="P183"/>
  <c r="J183"/>
  <c r="BE183" s="1"/>
  <c r="BK181"/>
  <c r="BI181"/>
  <c r="BH181"/>
  <c r="BG181"/>
  <c r="BF181"/>
  <c r="T181"/>
  <c r="R181"/>
  <c r="P181"/>
  <c r="J181"/>
  <c r="BE181" s="1"/>
  <c r="BK177"/>
  <c r="BI177"/>
  <c r="BH177"/>
  <c r="BG177"/>
  <c r="BF177"/>
  <c r="T177"/>
  <c r="R177"/>
  <c r="R176" s="1"/>
  <c r="P177"/>
  <c r="J177"/>
  <c r="BE177" s="1"/>
  <c r="T176"/>
  <c r="P176"/>
  <c r="BK172"/>
  <c r="BI172"/>
  <c r="BH172"/>
  <c r="BG172"/>
  <c r="BF172"/>
  <c r="T172"/>
  <c r="R172"/>
  <c r="P172"/>
  <c r="J172"/>
  <c r="BE172" s="1"/>
  <c r="BK168"/>
  <c r="BI168"/>
  <c r="BH168"/>
  <c r="BG168"/>
  <c r="BF168"/>
  <c r="T168"/>
  <c r="R168"/>
  <c r="R163" s="1"/>
  <c r="P168"/>
  <c r="J168"/>
  <c r="BE168" s="1"/>
  <c r="BK164"/>
  <c r="BI164"/>
  <c r="BH164"/>
  <c r="BG164"/>
  <c r="BF164"/>
  <c r="T164"/>
  <c r="T163" s="1"/>
  <c r="R164"/>
  <c r="P164"/>
  <c r="P163" s="1"/>
  <c r="J164"/>
  <c r="BE164" s="1"/>
  <c r="BK159"/>
  <c r="BK158" s="1"/>
  <c r="J158" s="1"/>
  <c r="J62" s="1"/>
  <c r="BI159"/>
  <c r="BH159"/>
  <c r="BG159"/>
  <c r="BF159"/>
  <c r="T159"/>
  <c r="R159"/>
  <c r="P159"/>
  <c r="J159"/>
  <c r="BE159" s="1"/>
  <c r="T158"/>
  <c r="R158"/>
  <c r="P158"/>
  <c r="BK156"/>
  <c r="BI156"/>
  <c r="BH156"/>
  <c r="BG156"/>
  <c r="BF156"/>
  <c r="BE156"/>
  <c r="T156"/>
  <c r="R156"/>
  <c r="P156"/>
  <c r="J156"/>
  <c r="BK154"/>
  <c r="BI154"/>
  <c r="BH154"/>
  <c r="BG154"/>
  <c r="BF154"/>
  <c r="BE154"/>
  <c r="T154"/>
  <c r="R154"/>
  <c r="P154"/>
  <c r="J154"/>
  <c r="BK152"/>
  <c r="BI152"/>
  <c r="BH152"/>
  <c r="BG152"/>
  <c r="BF152"/>
  <c r="T152"/>
  <c r="R152"/>
  <c r="P152"/>
  <c r="J152"/>
  <c r="BE152" s="1"/>
  <c r="BK148"/>
  <c r="BI148"/>
  <c r="BH148"/>
  <c r="BG148"/>
  <c r="BF148"/>
  <c r="T148"/>
  <c r="R148"/>
  <c r="P148"/>
  <c r="J148"/>
  <c r="BE148" s="1"/>
  <c r="BK146"/>
  <c r="BI146"/>
  <c r="BH146"/>
  <c r="BG146"/>
  <c r="BF146"/>
  <c r="T146"/>
  <c r="R146"/>
  <c r="P146"/>
  <c r="J146"/>
  <c r="BE146" s="1"/>
  <c r="BK144"/>
  <c r="BI144"/>
  <c r="BH144"/>
  <c r="BG144"/>
  <c r="BF144"/>
  <c r="T144"/>
  <c r="R144"/>
  <c r="P144"/>
  <c r="J144"/>
  <c r="BE144" s="1"/>
  <c r="BK142"/>
  <c r="BI142"/>
  <c r="BH142"/>
  <c r="BG142"/>
  <c r="BF142"/>
  <c r="T142"/>
  <c r="R142"/>
  <c r="P142"/>
  <c r="J142"/>
  <c r="BE142" s="1"/>
  <c r="BK138"/>
  <c r="BI138"/>
  <c r="BH138"/>
  <c r="BG138"/>
  <c r="BF138"/>
  <c r="T138"/>
  <c r="R138"/>
  <c r="P138"/>
  <c r="J138"/>
  <c r="BE138" s="1"/>
  <c r="BK134"/>
  <c r="BI134"/>
  <c r="BH134"/>
  <c r="BG134"/>
  <c r="BF134"/>
  <c r="T134"/>
  <c r="R134"/>
  <c r="P134"/>
  <c r="J134"/>
  <c r="BE134" s="1"/>
  <c r="BK132"/>
  <c r="BI132"/>
  <c r="BH132"/>
  <c r="BG132"/>
  <c r="BF132"/>
  <c r="T132"/>
  <c r="R132"/>
  <c r="P132"/>
  <c r="J132"/>
  <c r="BE132" s="1"/>
  <c r="BK130"/>
  <c r="BI130"/>
  <c r="BH130"/>
  <c r="BG130"/>
  <c r="BF130"/>
  <c r="T130"/>
  <c r="R130"/>
  <c r="P130"/>
  <c r="J130"/>
  <c r="BE130" s="1"/>
  <c r="BK126"/>
  <c r="BI126"/>
  <c r="BH126"/>
  <c r="BG126"/>
  <c r="BF126"/>
  <c r="T126"/>
  <c r="R126"/>
  <c r="P126"/>
  <c r="J126"/>
  <c r="BE126" s="1"/>
  <c r="BK124"/>
  <c r="BI124"/>
  <c r="BH124"/>
  <c r="BG124"/>
  <c r="BF124"/>
  <c r="BE124"/>
  <c r="T124"/>
  <c r="R124"/>
  <c r="P124"/>
  <c r="J124"/>
  <c r="BK122"/>
  <c r="BI122"/>
  <c r="BH122"/>
  <c r="BG122"/>
  <c r="BF122"/>
  <c r="BE122"/>
  <c r="T122"/>
  <c r="R122"/>
  <c r="P122"/>
  <c r="J122"/>
  <c r="BK120"/>
  <c r="BI120"/>
  <c r="BH120"/>
  <c r="BG120"/>
  <c r="BF120"/>
  <c r="T120"/>
  <c r="R120"/>
  <c r="P120"/>
  <c r="J120"/>
  <c r="BE120" s="1"/>
  <c r="BK116"/>
  <c r="BI116"/>
  <c r="BH116"/>
  <c r="BG116"/>
  <c r="BF116"/>
  <c r="T116"/>
  <c r="R116"/>
  <c r="P116"/>
  <c r="J116"/>
  <c r="BE116" s="1"/>
  <c r="BK110"/>
  <c r="BI110"/>
  <c r="BH110"/>
  <c r="BG110"/>
  <c r="BF110"/>
  <c r="T110"/>
  <c r="R110"/>
  <c r="P110"/>
  <c r="J110"/>
  <c r="BE110" s="1"/>
  <c r="BK108"/>
  <c r="BI108"/>
  <c r="BH108"/>
  <c r="BG108"/>
  <c r="BF108"/>
  <c r="T108"/>
  <c r="R108"/>
  <c r="P108"/>
  <c r="J108"/>
  <c r="BE108" s="1"/>
  <c r="BK104"/>
  <c r="BI104"/>
  <c r="BH104"/>
  <c r="BG104"/>
  <c r="BF104"/>
  <c r="T104"/>
  <c r="R104"/>
  <c r="P104"/>
  <c r="J104"/>
  <c r="BE104" s="1"/>
  <c r="BK102"/>
  <c r="BI102"/>
  <c r="BH102"/>
  <c r="BG102"/>
  <c r="BF102"/>
  <c r="T102"/>
  <c r="R102"/>
  <c r="P102"/>
  <c r="J102"/>
  <c r="BE102" s="1"/>
  <c r="BK100"/>
  <c r="BI100"/>
  <c r="BH100"/>
  <c r="BG100"/>
  <c r="BF100"/>
  <c r="T100"/>
  <c r="R100"/>
  <c r="P100"/>
  <c r="J100"/>
  <c r="BE100" s="1"/>
  <c r="BK98"/>
  <c r="BI98"/>
  <c r="BH98"/>
  <c r="BG98"/>
  <c r="BF98"/>
  <c r="BE98"/>
  <c r="T98"/>
  <c r="R98"/>
  <c r="P98"/>
  <c r="J98"/>
  <c r="BK94"/>
  <c r="BI94"/>
  <c r="BH94"/>
  <c r="BG94"/>
  <c r="BF94"/>
  <c r="T94"/>
  <c r="R94"/>
  <c r="P94"/>
  <c r="P89" s="1"/>
  <c r="P88" s="1"/>
  <c r="P87" s="1"/>
  <c r="J94"/>
  <c r="BE94" s="1"/>
  <c r="BK90"/>
  <c r="BI90"/>
  <c r="BH90"/>
  <c r="BG90"/>
  <c r="BF90"/>
  <c r="T90"/>
  <c r="T89" s="1"/>
  <c r="R90"/>
  <c r="P90"/>
  <c r="J90"/>
  <c r="BE90" s="1"/>
  <c r="R89"/>
  <c r="J84"/>
  <c r="J83"/>
  <c r="F83"/>
  <c r="J81"/>
  <c r="F81"/>
  <c r="E79"/>
  <c r="J55"/>
  <c r="J54"/>
  <c r="F54"/>
  <c r="J52"/>
  <c r="F52"/>
  <c r="E50"/>
  <c r="J37"/>
  <c r="J36"/>
  <c r="J35"/>
  <c r="E18"/>
  <c r="F84" s="1"/>
  <c r="E7"/>
  <c r="E77" s="1"/>
  <c r="M49" i="26"/>
  <c r="K49"/>
  <c r="I49"/>
  <c r="R49" s="1"/>
  <c r="K48"/>
  <c r="G48"/>
  <c r="I48" s="1"/>
  <c r="R48" s="1"/>
  <c r="M47"/>
  <c r="K47"/>
  <c r="I47"/>
  <c r="S47" s="1"/>
  <c r="M46"/>
  <c r="K46"/>
  <c r="I46"/>
  <c r="S46" s="1"/>
  <c r="M45"/>
  <c r="K45"/>
  <c r="I45"/>
  <c r="S45" s="1"/>
  <c r="M44"/>
  <c r="K44"/>
  <c r="I44"/>
  <c r="S44" s="1"/>
  <c r="M43"/>
  <c r="K43"/>
  <c r="I43"/>
  <c r="S43" s="1"/>
  <c r="K42"/>
  <c r="M41"/>
  <c r="K41"/>
  <c r="I41"/>
  <c r="S41" s="1"/>
  <c r="M40"/>
  <c r="K40"/>
  <c r="I40"/>
  <c r="S40" s="1"/>
  <c r="M39"/>
  <c r="K39"/>
  <c r="I39"/>
  <c r="S39" s="1"/>
  <c r="K38"/>
  <c r="G38"/>
  <c r="I38" s="1"/>
  <c r="R38" s="1"/>
  <c r="M37"/>
  <c r="K37"/>
  <c r="I37"/>
  <c r="S37" s="1"/>
  <c r="M36"/>
  <c r="K36"/>
  <c r="I36"/>
  <c r="S36" s="1"/>
  <c r="K35"/>
  <c r="I35"/>
  <c r="R35" s="1"/>
  <c r="G35"/>
  <c r="M35" s="1"/>
  <c r="M34"/>
  <c r="K34"/>
  <c r="I34"/>
  <c r="S34" s="1"/>
  <c r="M33"/>
  <c r="K33"/>
  <c r="I33"/>
  <c r="S33" s="1"/>
  <c r="M32"/>
  <c r="K32"/>
  <c r="I32"/>
  <c r="S32" s="1"/>
  <c r="G31"/>
  <c r="K31" s="1"/>
  <c r="K26" s="1"/>
  <c r="M30"/>
  <c r="K30"/>
  <c r="I30"/>
  <c r="S30" s="1"/>
  <c r="M29"/>
  <c r="K29"/>
  <c r="I29"/>
  <c r="R29" s="1"/>
  <c r="M28"/>
  <c r="K28"/>
  <c r="I28"/>
  <c r="R28" s="1"/>
  <c r="M27"/>
  <c r="K27"/>
  <c r="I27"/>
  <c r="S27" s="1"/>
  <c r="R25"/>
  <c r="M25"/>
  <c r="K25"/>
  <c r="I25"/>
  <c r="M24"/>
  <c r="K24"/>
  <c r="I24"/>
  <c r="R24" s="1"/>
  <c r="M23"/>
  <c r="K23"/>
  <c r="K19" s="1"/>
  <c r="I23"/>
  <c r="R23" s="1"/>
  <c r="I22"/>
  <c r="R22" s="1"/>
  <c r="G22"/>
  <c r="M22" s="1"/>
  <c r="M21"/>
  <c r="I21"/>
  <c r="S21" s="1"/>
  <c r="M20"/>
  <c r="M19" s="1"/>
  <c r="I20"/>
  <c r="M18"/>
  <c r="K18"/>
  <c r="I18"/>
  <c r="S18" s="1"/>
  <c r="M17"/>
  <c r="K17"/>
  <c r="I17"/>
  <c r="S17" s="1"/>
  <c r="G16"/>
  <c r="M16" s="1"/>
  <c r="M15" s="1"/>
  <c r="K15"/>
  <c r="C8"/>
  <c r="C7"/>
  <c r="C5"/>
  <c r="C4"/>
  <c r="C3"/>
  <c r="C2"/>
  <c r="R45" i="25"/>
  <c r="E45"/>
  <c r="J44"/>
  <c r="R43"/>
  <c r="E43"/>
  <c r="P42"/>
  <c r="E42"/>
  <c r="P41"/>
  <c r="P40"/>
  <c r="P39"/>
  <c r="E39"/>
  <c r="P38"/>
  <c r="E38"/>
  <c r="R35"/>
  <c r="J35"/>
  <c r="E35"/>
  <c r="BK259" i="23"/>
  <c r="BI259"/>
  <c r="BH259"/>
  <c r="BG259"/>
  <c r="BF259"/>
  <c r="T259"/>
  <c r="R259"/>
  <c r="P259"/>
  <c r="J259"/>
  <c r="BE259" s="1"/>
  <c r="BK258"/>
  <c r="BI258"/>
  <c r="BH258"/>
  <c r="BG258"/>
  <c r="BF258"/>
  <c r="T258"/>
  <c r="R258"/>
  <c r="P258"/>
  <c r="J258"/>
  <c r="BE258" s="1"/>
  <c r="BK257"/>
  <c r="BI257"/>
  <c r="BH257"/>
  <c r="BG257"/>
  <c r="BF257"/>
  <c r="T257"/>
  <c r="R257"/>
  <c r="P257"/>
  <c r="J257"/>
  <c r="BE257" s="1"/>
  <c r="BK253"/>
  <c r="BI253"/>
  <c r="BH253"/>
  <c r="BG253"/>
  <c r="BF253"/>
  <c r="T253"/>
  <c r="R253"/>
  <c r="P253"/>
  <c r="J253"/>
  <c r="BE253" s="1"/>
  <c r="BK249"/>
  <c r="BK244" s="1"/>
  <c r="J244" s="1"/>
  <c r="J65" s="1"/>
  <c r="BI249"/>
  <c r="BH249"/>
  <c r="BG249"/>
  <c r="BF249"/>
  <c r="T249"/>
  <c r="R249"/>
  <c r="P249"/>
  <c r="J249"/>
  <c r="BE249" s="1"/>
  <c r="BK245"/>
  <c r="BI245"/>
  <c r="BH245"/>
  <c r="BG245"/>
  <c r="BF245"/>
  <c r="T245"/>
  <c r="T244" s="1"/>
  <c r="R245"/>
  <c r="R244" s="1"/>
  <c r="P245"/>
  <c r="P244" s="1"/>
  <c r="J245"/>
  <c r="BE245" s="1"/>
  <c r="BK243"/>
  <c r="BI243"/>
  <c r="BH243"/>
  <c r="BG243"/>
  <c r="BF243"/>
  <c r="T243"/>
  <c r="R243"/>
  <c r="P243"/>
  <c r="J243"/>
  <c r="BE243" s="1"/>
  <c r="BK242"/>
  <c r="BI242"/>
  <c r="BH242"/>
  <c r="BG242"/>
  <c r="BF242"/>
  <c r="T242"/>
  <c r="R242"/>
  <c r="P242"/>
  <c r="J242"/>
  <c r="BE242" s="1"/>
  <c r="BK241"/>
  <c r="BI241"/>
  <c r="BH241"/>
  <c r="BG241"/>
  <c r="BF241"/>
  <c r="T241"/>
  <c r="R241"/>
  <c r="P241"/>
  <c r="J241"/>
  <c r="BE241" s="1"/>
  <c r="BK237"/>
  <c r="BI237"/>
  <c r="BH237"/>
  <c r="BG237"/>
  <c r="BF237"/>
  <c r="T237"/>
  <c r="R237"/>
  <c r="P237"/>
  <c r="J237"/>
  <c r="BE237" s="1"/>
  <c r="BK233"/>
  <c r="BK232" s="1"/>
  <c r="J232" s="1"/>
  <c r="J64" s="1"/>
  <c r="BI233"/>
  <c r="BH233"/>
  <c r="BG233"/>
  <c r="BF233"/>
  <c r="T233"/>
  <c r="R233"/>
  <c r="R232" s="1"/>
  <c r="P233"/>
  <c r="P232" s="1"/>
  <c r="J233"/>
  <c r="BE233" s="1"/>
  <c r="T232"/>
  <c r="BK231"/>
  <c r="BI231"/>
  <c r="BH231"/>
  <c r="BG231"/>
  <c r="BF231"/>
  <c r="T231"/>
  <c r="R231"/>
  <c r="P231"/>
  <c r="J231"/>
  <c r="BE231" s="1"/>
  <c r="BK230"/>
  <c r="BI230"/>
  <c r="BH230"/>
  <c r="BG230"/>
  <c r="BF230"/>
  <c r="T230"/>
  <c r="R230"/>
  <c r="P230"/>
  <c r="J230"/>
  <c r="BE230" s="1"/>
  <c r="BK229"/>
  <c r="BI229"/>
  <c r="BH229"/>
  <c r="BG229"/>
  <c r="BF229"/>
  <c r="T229"/>
  <c r="R229"/>
  <c r="P229"/>
  <c r="J229"/>
  <c r="BE229" s="1"/>
  <c r="BK225"/>
  <c r="BI225"/>
  <c r="BH225"/>
  <c r="BG225"/>
  <c r="BF225"/>
  <c r="T225"/>
  <c r="R225"/>
  <c r="P225"/>
  <c r="J225"/>
  <c r="BE225" s="1"/>
  <c r="BK221"/>
  <c r="BI221"/>
  <c r="BH221"/>
  <c r="BG221"/>
  <c r="BF221"/>
  <c r="T221"/>
  <c r="R221"/>
  <c r="P221"/>
  <c r="J221"/>
  <c r="BE221" s="1"/>
  <c r="BK217"/>
  <c r="BI217"/>
  <c r="BH217"/>
  <c r="BG217"/>
  <c r="BF217"/>
  <c r="T217"/>
  <c r="R217"/>
  <c r="P217"/>
  <c r="J217"/>
  <c r="BE217" s="1"/>
  <c r="BK213"/>
  <c r="BI213"/>
  <c r="BH213"/>
  <c r="BG213"/>
  <c r="BF213"/>
  <c r="T213"/>
  <c r="R213"/>
  <c r="P213"/>
  <c r="J213"/>
  <c r="BE213" s="1"/>
  <c r="BK209"/>
  <c r="BI209"/>
  <c r="BH209"/>
  <c r="BG209"/>
  <c r="BF209"/>
  <c r="BE209"/>
  <c r="T209"/>
  <c r="R209"/>
  <c r="P209"/>
  <c r="J209"/>
  <c r="BK205"/>
  <c r="BI205"/>
  <c r="BH205"/>
  <c r="BG205"/>
  <c r="BF205"/>
  <c r="T205"/>
  <c r="R205"/>
  <c r="P205"/>
  <c r="J205"/>
  <c r="BE205" s="1"/>
  <c r="BK201"/>
  <c r="BI201"/>
  <c r="BH201"/>
  <c r="BG201"/>
  <c r="BF201"/>
  <c r="T201"/>
  <c r="R201"/>
  <c r="P201"/>
  <c r="J201"/>
  <c r="BE201" s="1"/>
  <c r="BK197"/>
  <c r="BI197"/>
  <c r="BH197"/>
  <c r="BG197"/>
  <c r="BF197"/>
  <c r="BE197"/>
  <c r="T197"/>
  <c r="T196" s="1"/>
  <c r="R197"/>
  <c r="R196" s="1"/>
  <c r="P197"/>
  <c r="J197"/>
  <c r="P196"/>
  <c r="BK195"/>
  <c r="BI195"/>
  <c r="BH195"/>
  <c r="BG195"/>
  <c r="BF195"/>
  <c r="T195"/>
  <c r="R195"/>
  <c r="P195"/>
  <c r="J195"/>
  <c r="BE195" s="1"/>
  <c r="BK194"/>
  <c r="BI194"/>
  <c r="BH194"/>
  <c r="BG194"/>
  <c r="BF194"/>
  <c r="T194"/>
  <c r="R194"/>
  <c r="P194"/>
  <c r="J194"/>
  <c r="BE194" s="1"/>
  <c r="BK192"/>
  <c r="BI192"/>
  <c r="BH192"/>
  <c r="BG192"/>
  <c r="BF192"/>
  <c r="BE192"/>
  <c r="T192"/>
  <c r="R192"/>
  <c r="P192"/>
  <c r="J192"/>
  <c r="BK190"/>
  <c r="BI190"/>
  <c r="BH190"/>
  <c r="BG190"/>
  <c r="BF190"/>
  <c r="T190"/>
  <c r="R190"/>
  <c r="P190"/>
  <c r="J190"/>
  <c r="BE190" s="1"/>
  <c r="BK189"/>
  <c r="BI189"/>
  <c r="BH189"/>
  <c r="BG189"/>
  <c r="BF189"/>
  <c r="T189"/>
  <c r="R189"/>
  <c r="P189"/>
  <c r="J189"/>
  <c r="BE189" s="1"/>
  <c r="BK185"/>
  <c r="BI185"/>
  <c r="BH185"/>
  <c r="BG185"/>
  <c r="BF185"/>
  <c r="T185"/>
  <c r="R185"/>
  <c r="P185"/>
  <c r="J185"/>
  <c r="BE185" s="1"/>
  <c r="BK184"/>
  <c r="BI184"/>
  <c r="BH184"/>
  <c r="BG184"/>
  <c r="BF184"/>
  <c r="T184"/>
  <c r="R184"/>
  <c r="P184"/>
  <c r="J184"/>
  <c r="BE184" s="1"/>
  <c r="BK183"/>
  <c r="BI183"/>
  <c r="BH183"/>
  <c r="BG183"/>
  <c r="BF183"/>
  <c r="T183"/>
  <c r="R183"/>
  <c r="P183"/>
  <c r="J183"/>
  <c r="BE183" s="1"/>
  <c r="BK179"/>
  <c r="BI179"/>
  <c r="BH179"/>
  <c r="BG179"/>
  <c r="BF179"/>
  <c r="T179"/>
  <c r="R179"/>
  <c r="P179"/>
  <c r="J179"/>
  <c r="BE179" s="1"/>
  <c r="BK175"/>
  <c r="BI175"/>
  <c r="BH175"/>
  <c r="BG175"/>
  <c r="BF175"/>
  <c r="T175"/>
  <c r="R175"/>
  <c r="P175"/>
  <c r="J175"/>
  <c r="BE175" s="1"/>
  <c r="BK171"/>
  <c r="BI171"/>
  <c r="BH171"/>
  <c r="BG171"/>
  <c r="BF171"/>
  <c r="T171"/>
  <c r="R171"/>
  <c r="P171"/>
  <c r="J171"/>
  <c r="BE171" s="1"/>
  <c r="BK167"/>
  <c r="BI167"/>
  <c r="BH167"/>
  <c r="BG167"/>
  <c r="BF167"/>
  <c r="T167"/>
  <c r="R167"/>
  <c r="P167"/>
  <c r="J167"/>
  <c r="BE167" s="1"/>
  <c r="BK163"/>
  <c r="BI163"/>
  <c r="BH163"/>
  <c r="BG163"/>
  <c r="BF163"/>
  <c r="T163"/>
  <c r="R163"/>
  <c r="P163"/>
  <c r="J163"/>
  <c r="BE163" s="1"/>
  <c r="BK159"/>
  <c r="BI159"/>
  <c r="BH159"/>
  <c r="BG159"/>
  <c r="BF159"/>
  <c r="BE159"/>
  <c r="T159"/>
  <c r="R159"/>
  <c r="P159"/>
  <c r="J159"/>
  <c r="BK155"/>
  <c r="BI155"/>
  <c r="BH155"/>
  <c r="BG155"/>
  <c r="BF155"/>
  <c r="T155"/>
  <c r="R155"/>
  <c r="P155"/>
  <c r="J155"/>
  <c r="BE155" s="1"/>
  <c r="BK151"/>
  <c r="BI151"/>
  <c r="BH151"/>
  <c r="BG151"/>
  <c r="BF151"/>
  <c r="T151"/>
  <c r="R151"/>
  <c r="P151"/>
  <c r="J151"/>
  <c r="BE151" s="1"/>
  <c r="BK147"/>
  <c r="BI147"/>
  <c r="BH147"/>
  <c r="BG147"/>
  <c r="BF147"/>
  <c r="T147"/>
  <c r="R147"/>
  <c r="P147"/>
  <c r="J147"/>
  <c r="BE147" s="1"/>
  <c r="BK143"/>
  <c r="BI143"/>
  <c r="BH143"/>
  <c r="BG143"/>
  <c r="BF143"/>
  <c r="T143"/>
  <c r="R143"/>
  <c r="P143"/>
  <c r="J143"/>
  <c r="BE143" s="1"/>
  <c r="BK139"/>
  <c r="BI139"/>
  <c r="BH139"/>
  <c r="BG139"/>
  <c r="BF139"/>
  <c r="BE139"/>
  <c r="T139"/>
  <c r="R139"/>
  <c r="P139"/>
  <c r="J139"/>
  <c r="BK135"/>
  <c r="BI135"/>
  <c r="BH135"/>
  <c r="BG135"/>
  <c r="BF135"/>
  <c r="T135"/>
  <c r="R135"/>
  <c r="P135"/>
  <c r="P126" s="1"/>
  <c r="J135"/>
  <c r="BE135" s="1"/>
  <c r="BK131"/>
  <c r="BI131"/>
  <c r="BH131"/>
  <c r="BG131"/>
  <c r="BF131"/>
  <c r="T131"/>
  <c r="R131"/>
  <c r="P131"/>
  <c r="J131"/>
  <c r="BE131" s="1"/>
  <c r="BK127"/>
  <c r="BI127"/>
  <c r="BH127"/>
  <c r="BG127"/>
  <c r="BF127"/>
  <c r="T127"/>
  <c r="T126" s="1"/>
  <c r="R127"/>
  <c r="R126" s="1"/>
  <c r="P127"/>
  <c r="J127"/>
  <c r="BE127" s="1"/>
  <c r="BK125"/>
  <c r="BI125"/>
  <c r="BH125"/>
  <c r="BG125"/>
  <c r="BF125"/>
  <c r="BE125"/>
  <c r="T125"/>
  <c r="R125"/>
  <c r="P125"/>
  <c r="J125"/>
  <c r="BK124"/>
  <c r="BI124"/>
  <c r="BH124"/>
  <c r="BG124"/>
  <c r="BF124"/>
  <c r="T124"/>
  <c r="R124"/>
  <c r="P124"/>
  <c r="J124"/>
  <c r="BE124" s="1"/>
  <c r="BK122"/>
  <c r="BI122"/>
  <c r="BH122"/>
  <c r="BG122"/>
  <c r="BF122"/>
  <c r="T122"/>
  <c r="R122"/>
  <c r="P122"/>
  <c r="J122"/>
  <c r="BE122" s="1"/>
  <c r="BK118"/>
  <c r="BI118"/>
  <c r="BH118"/>
  <c r="BG118"/>
  <c r="BF118"/>
  <c r="T118"/>
  <c r="R118"/>
  <c r="P118"/>
  <c r="J118"/>
  <c r="BE118" s="1"/>
  <c r="BK114"/>
  <c r="BI114"/>
  <c r="BH114"/>
  <c r="BG114"/>
  <c r="BF114"/>
  <c r="T114"/>
  <c r="R114"/>
  <c r="P114"/>
  <c r="J114"/>
  <c r="BE114" s="1"/>
  <c r="BK112"/>
  <c r="BI112"/>
  <c r="BH112"/>
  <c r="BG112"/>
  <c r="BF112"/>
  <c r="T112"/>
  <c r="R112"/>
  <c r="P112"/>
  <c r="J112"/>
  <c r="BE112" s="1"/>
  <c r="BK110"/>
  <c r="BI110"/>
  <c r="BH110"/>
  <c r="BG110"/>
  <c r="BF110"/>
  <c r="T110"/>
  <c r="R110"/>
  <c r="P110"/>
  <c r="J110"/>
  <c r="BE110" s="1"/>
  <c r="BK108"/>
  <c r="BI108"/>
  <c r="BH108"/>
  <c r="BG108"/>
  <c r="BF108"/>
  <c r="BE108"/>
  <c r="T108"/>
  <c r="R108"/>
  <c r="P108"/>
  <c r="J108"/>
  <c r="BK104"/>
  <c r="BI104"/>
  <c r="BH104"/>
  <c r="BG104"/>
  <c r="BF104"/>
  <c r="T104"/>
  <c r="R104"/>
  <c r="P104"/>
  <c r="J104"/>
  <c r="BE104" s="1"/>
  <c r="BK100"/>
  <c r="BI100"/>
  <c r="BH100"/>
  <c r="BG100"/>
  <c r="BF100"/>
  <c r="T100"/>
  <c r="T87" s="1"/>
  <c r="R100"/>
  <c r="P100"/>
  <c r="J100"/>
  <c r="BE100" s="1"/>
  <c r="BK96"/>
  <c r="BI96"/>
  <c r="BH96"/>
  <c r="BG96"/>
  <c r="BF96"/>
  <c r="T96"/>
  <c r="R96"/>
  <c r="P96"/>
  <c r="J96"/>
  <c r="BE96" s="1"/>
  <c r="BK92"/>
  <c r="BI92"/>
  <c r="BH92"/>
  <c r="BG92"/>
  <c r="BF92"/>
  <c r="T92"/>
  <c r="R92"/>
  <c r="P92"/>
  <c r="J92"/>
  <c r="BE92" s="1"/>
  <c r="BK88"/>
  <c r="BI88"/>
  <c r="BH88"/>
  <c r="BG88"/>
  <c r="BF88"/>
  <c r="T88"/>
  <c r="R88"/>
  <c r="R87" s="1"/>
  <c r="R86" s="1"/>
  <c r="R85" s="1"/>
  <c r="P88"/>
  <c r="P87" s="1"/>
  <c r="J88"/>
  <c r="BE88" s="1"/>
  <c r="J82"/>
  <c r="J81"/>
  <c r="F81"/>
  <c r="J79"/>
  <c r="F79"/>
  <c r="E77"/>
  <c r="J55"/>
  <c r="J54"/>
  <c r="F54"/>
  <c r="J52"/>
  <c r="F52"/>
  <c r="E50"/>
  <c r="E48"/>
  <c r="J37"/>
  <c r="J36"/>
  <c r="J35"/>
  <c r="E18"/>
  <c r="E7"/>
  <c r="E75" s="1"/>
  <c r="BK196" l="1"/>
  <c r="J196" s="1"/>
  <c r="J63" s="1"/>
  <c r="BK126"/>
  <c r="J126" s="1"/>
  <c r="J62" s="1"/>
  <c r="F36"/>
  <c r="BK87"/>
  <c r="J87" s="1"/>
  <c r="J61" s="1"/>
  <c r="F35"/>
  <c r="J34"/>
  <c r="F34"/>
  <c r="F37"/>
  <c r="I19" i="26"/>
  <c r="BK270" i="27"/>
  <c r="J270" s="1"/>
  <c r="J66" s="1"/>
  <c r="BK176"/>
  <c r="J176" s="1"/>
  <c r="J64" s="1"/>
  <c r="BK163"/>
  <c r="J163" s="1"/>
  <c r="J63" s="1"/>
  <c r="F37"/>
  <c r="J34"/>
  <c r="BK89"/>
  <c r="J89" s="1"/>
  <c r="J61" s="1"/>
  <c r="F36"/>
  <c r="F34"/>
  <c r="F35"/>
  <c r="BK221" i="28"/>
  <c r="BK220" s="1"/>
  <c r="J220" s="1"/>
  <c r="J67" s="1"/>
  <c r="BK159"/>
  <c r="J159" s="1"/>
  <c r="J64" s="1"/>
  <c r="BK136"/>
  <c r="J136" s="1"/>
  <c r="J62" s="1"/>
  <c r="F36"/>
  <c r="BK91"/>
  <c r="J91" s="1"/>
  <c r="J61" s="1"/>
  <c r="F35"/>
  <c r="F34"/>
  <c r="F37"/>
  <c r="H96" i="30"/>
  <c r="H111"/>
  <c r="F111"/>
  <c r="H184"/>
  <c r="H185" s="1"/>
  <c r="H171"/>
  <c r="H172" s="1"/>
  <c r="F159"/>
  <c r="H159"/>
  <c r="F144"/>
  <c r="H144"/>
  <c r="F90"/>
  <c r="H90"/>
  <c r="H75"/>
  <c r="F75"/>
  <c r="H64"/>
  <c r="H65" s="1"/>
  <c r="H57"/>
  <c r="H50"/>
  <c r="H51" s="1"/>
  <c r="F40"/>
  <c r="H40"/>
  <c r="H19"/>
  <c r="H18"/>
  <c r="F33" i="27"/>
  <c r="J33"/>
  <c r="R88"/>
  <c r="R87" s="1"/>
  <c r="P90" i="28"/>
  <c r="P89" s="1"/>
  <c r="F33"/>
  <c r="T88" i="27"/>
  <c r="T87" s="1"/>
  <c r="R90" i="28"/>
  <c r="R89" s="1"/>
  <c r="J33"/>
  <c r="E48" i="27"/>
  <c r="J34" i="28"/>
  <c r="J33" i="23"/>
  <c r="F33"/>
  <c r="K14" i="26"/>
  <c r="K50" s="1"/>
  <c r="M26"/>
  <c r="M14" s="1"/>
  <c r="M50" s="1"/>
  <c r="P86" i="23"/>
  <c r="P85" s="1"/>
  <c r="T86"/>
  <c r="T85" s="1"/>
  <c r="M42" i="26"/>
  <c r="I16"/>
  <c r="S20"/>
  <c r="S14" s="1"/>
  <c r="E40" i="25" s="1"/>
  <c r="I31" i="26"/>
  <c r="R31" s="1"/>
  <c r="M38"/>
  <c r="M48"/>
  <c r="I42"/>
  <c r="M31"/>
  <c r="BK86" i="23" l="1"/>
  <c r="J86" s="1"/>
  <c r="J60" s="1"/>
  <c r="I26" i="26"/>
  <c r="BK88" i="27"/>
  <c r="J88" s="1"/>
  <c r="J60" s="1"/>
  <c r="J221" i="28"/>
  <c r="J68" s="1"/>
  <c r="BK90"/>
  <c r="J90" s="1"/>
  <c r="J60" s="1"/>
  <c r="H112" i="30"/>
  <c r="H160"/>
  <c r="H145"/>
  <c r="H91"/>
  <c r="H76"/>
  <c r="F187"/>
  <c r="H187" s="1"/>
  <c r="H41"/>
  <c r="R16" i="26"/>
  <c r="R14" s="1"/>
  <c r="E41" i="25" s="1"/>
  <c r="E44" s="1"/>
  <c r="I15" i="26"/>
  <c r="BK85" i="23" l="1"/>
  <c r="J85" s="1"/>
  <c r="J59" s="1"/>
  <c r="I14" i="26"/>
  <c r="I50" s="1"/>
  <c r="BK87" i="27"/>
  <c r="J87" s="1"/>
  <c r="J59" s="1"/>
  <c r="BK89" i="28"/>
  <c r="J89" s="1"/>
  <c r="J59" s="1"/>
  <c r="H188" i="30"/>
  <c r="F9" i="21" s="1"/>
  <c r="R38" i="25"/>
  <c r="R39"/>
  <c r="J30" i="23" l="1"/>
  <c r="F351" i="13" s="1"/>
  <c r="J30" i="27"/>
  <c r="J30" i="28"/>
  <c r="F9" i="20" s="1"/>
  <c r="R44" i="25"/>
  <c r="R47" s="1"/>
  <c r="F353" i="13" s="1"/>
  <c r="O49" i="25"/>
  <c r="R49" s="1"/>
  <c r="J39" i="23" l="1"/>
  <c r="J39" i="27"/>
  <c r="F9" i="19"/>
  <c r="J39" i="28"/>
  <c r="O48" i="25"/>
  <c r="R50"/>
  <c r="G9" i="21" l="1"/>
  <c r="G8" s="1"/>
  <c r="G11" s="1"/>
  <c r="I9"/>
  <c r="I8" s="1"/>
  <c r="K9"/>
  <c r="K8" s="1"/>
  <c r="O9"/>
  <c r="O8" s="1"/>
  <c r="Q9"/>
  <c r="Q8" s="1"/>
  <c r="T9"/>
  <c r="T8" s="1"/>
  <c r="AC11"/>
  <c r="G9" i="20"/>
  <c r="M9" s="1"/>
  <c r="M8" s="1"/>
  <c r="I9"/>
  <c r="I8" s="1"/>
  <c r="K9"/>
  <c r="K8" s="1"/>
  <c r="O9"/>
  <c r="O8" s="1"/>
  <c r="Q9"/>
  <c r="Q8" s="1"/>
  <c r="T9"/>
  <c r="T8" s="1"/>
  <c r="AC11"/>
  <c r="F49" i="1" s="1"/>
  <c r="G9" i="19"/>
  <c r="M9" s="1"/>
  <c r="M8" s="1"/>
  <c r="I9"/>
  <c r="I8" s="1"/>
  <c r="K9"/>
  <c r="K8" s="1"/>
  <c r="O9"/>
  <c r="O8" s="1"/>
  <c r="Q9"/>
  <c r="Q8" s="1"/>
  <c r="T9"/>
  <c r="T8" s="1"/>
  <c r="AC11"/>
  <c r="F48" i="1" s="1"/>
  <c r="AY73" i="18"/>
  <c r="AY70"/>
  <c r="AY67"/>
  <c r="AY58"/>
  <c r="AY40"/>
  <c r="AY13"/>
  <c r="AY10"/>
  <c r="G9"/>
  <c r="M9" s="1"/>
  <c r="I9"/>
  <c r="K9"/>
  <c r="O9"/>
  <c r="Q9"/>
  <c r="T9"/>
  <c r="G12"/>
  <c r="M12" s="1"/>
  <c r="I12"/>
  <c r="K12"/>
  <c r="O12"/>
  <c r="Q12"/>
  <c r="T12"/>
  <c r="G15"/>
  <c r="M15" s="1"/>
  <c r="I15"/>
  <c r="K15"/>
  <c r="O15"/>
  <c r="Q15"/>
  <c r="T15"/>
  <c r="G19"/>
  <c r="M19" s="1"/>
  <c r="I19"/>
  <c r="K19"/>
  <c r="O19"/>
  <c r="Q19"/>
  <c r="T19"/>
  <c r="G25"/>
  <c r="M25" s="1"/>
  <c r="I25"/>
  <c r="K25"/>
  <c r="O25"/>
  <c r="Q25"/>
  <c r="T25"/>
  <c r="G26"/>
  <c r="M26" s="1"/>
  <c r="I26"/>
  <c r="K26"/>
  <c r="O26"/>
  <c r="Q26"/>
  <c r="T26"/>
  <c r="G29"/>
  <c r="M29" s="1"/>
  <c r="I29"/>
  <c r="K29"/>
  <c r="O29"/>
  <c r="Q29"/>
  <c r="T29"/>
  <c r="G30"/>
  <c r="I30"/>
  <c r="K30"/>
  <c r="O30"/>
  <c r="Q30"/>
  <c r="T30"/>
  <c r="G33"/>
  <c r="M33" s="1"/>
  <c r="I33"/>
  <c r="K33"/>
  <c r="O33"/>
  <c r="Q33"/>
  <c r="T33"/>
  <c r="G36"/>
  <c r="M36" s="1"/>
  <c r="I36"/>
  <c r="K36"/>
  <c r="O36"/>
  <c r="Q36"/>
  <c r="T36"/>
  <c r="G39"/>
  <c r="M39" s="1"/>
  <c r="I39"/>
  <c r="K39"/>
  <c r="O39"/>
  <c r="Q39"/>
  <c r="T39"/>
  <c r="G42"/>
  <c r="M42" s="1"/>
  <c r="I42"/>
  <c r="K42"/>
  <c r="O42"/>
  <c r="Q42"/>
  <c r="T42"/>
  <c r="G44"/>
  <c r="M44" s="1"/>
  <c r="I44"/>
  <c r="K44"/>
  <c r="O44"/>
  <c r="Q44"/>
  <c r="T44"/>
  <c r="G46"/>
  <c r="M46" s="1"/>
  <c r="I46"/>
  <c r="K46"/>
  <c r="O46"/>
  <c r="Q46"/>
  <c r="T46"/>
  <c r="G48"/>
  <c r="I48"/>
  <c r="K48"/>
  <c r="O48"/>
  <c r="Q48"/>
  <c r="T48"/>
  <c r="G50"/>
  <c r="M50" s="1"/>
  <c r="I50"/>
  <c r="I32" s="1"/>
  <c r="K50"/>
  <c r="O50"/>
  <c r="Q50"/>
  <c r="T50"/>
  <c r="G53"/>
  <c r="G52" s="1"/>
  <c r="I71" i="1" s="1"/>
  <c r="I53" i="18"/>
  <c r="I52" s="1"/>
  <c r="K53"/>
  <c r="K52" s="1"/>
  <c r="O53"/>
  <c r="O52" s="1"/>
  <c r="Q53"/>
  <c r="Q52" s="1"/>
  <c r="T53"/>
  <c r="T52" s="1"/>
  <c r="G57"/>
  <c r="G56" s="1"/>
  <c r="I57"/>
  <c r="I56" s="1"/>
  <c r="K57"/>
  <c r="K56" s="1"/>
  <c r="O57"/>
  <c r="O56" s="1"/>
  <c r="Q57"/>
  <c r="Q56" s="1"/>
  <c r="T57"/>
  <c r="T56" s="1"/>
  <c r="G60"/>
  <c r="M60" s="1"/>
  <c r="I60"/>
  <c r="K60"/>
  <c r="O60"/>
  <c r="Q60"/>
  <c r="T60"/>
  <c r="G62"/>
  <c r="M62" s="1"/>
  <c r="I62"/>
  <c r="K62"/>
  <c r="O62"/>
  <c r="Q62"/>
  <c r="T62"/>
  <c r="G63"/>
  <c r="M63" s="1"/>
  <c r="I63"/>
  <c r="K63"/>
  <c r="O63"/>
  <c r="Q63"/>
  <c r="T63"/>
  <c r="G64"/>
  <c r="M64" s="1"/>
  <c r="I64"/>
  <c r="K64"/>
  <c r="O64"/>
  <c r="Q64"/>
  <c r="T64"/>
  <c r="G66"/>
  <c r="I66"/>
  <c r="K66"/>
  <c r="M66"/>
  <c r="O66"/>
  <c r="Q66"/>
  <c r="T66"/>
  <c r="G69"/>
  <c r="I69"/>
  <c r="K69"/>
  <c r="M69"/>
  <c r="O69"/>
  <c r="Q69"/>
  <c r="T69"/>
  <c r="G72"/>
  <c r="M72" s="1"/>
  <c r="I72"/>
  <c r="K72"/>
  <c r="O72"/>
  <c r="Q72"/>
  <c r="T72"/>
  <c r="G75"/>
  <c r="M75" s="1"/>
  <c r="I75"/>
  <c r="K75"/>
  <c r="O75"/>
  <c r="Q75"/>
  <c r="T75"/>
  <c r="G77"/>
  <c r="M77" s="1"/>
  <c r="I77"/>
  <c r="K77"/>
  <c r="O77"/>
  <c r="Q77"/>
  <c r="T77"/>
  <c r="G79"/>
  <c r="M79" s="1"/>
  <c r="I79"/>
  <c r="K79"/>
  <c r="O79"/>
  <c r="Q79"/>
  <c r="T79"/>
  <c r="G81"/>
  <c r="M81" s="1"/>
  <c r="I81"/>
  <c r="K81"/>
  <c r="O81"/>
  <c r="Q81"/>
  <c r="T81"/>
  <c r="G83"/>
  <c r="M83" s="1"/>
  <c r="I83"/>
  <c r="K83"/>
  <c r="O83"/>
  <c r="Q83"/>
  <c r="T83"/>
  <c r="G86"/>
  <c r="M86" s="1"/>
  <c r="I86"/>
  <c r="K86"/>
  <c r="O86"/>
  <c r="Q86"/>
  <c r="T86"/>
  <c r="G87"/>
  <c r="M87" s="1"/>
  <c r="I87"/>
  <c r="K87"/>
  <c r="O87"/>
  <c r="Q87"/>
  <c r="T87"/>
  <c r="G89"/>
  <c r="I89"/>
  <c r="K89"/>
  <c r="O89"/>
  <c r="Q89"/>
  <c r="T89"/>
  <c r="G91"/>
  <c r="M91" s="1"/>
  <c r="I91"/>
  <c r="K91"/>
  <c r="O91"/>
  <c r="Q91"/>
  <c r="T91"/>
  <c r="G92"/>
  <c r="M92" s="1"/>
  <c r="I92"/>
  <c r="K92"/>
  <c r="O92"/>
  <c r="Q92"/>
  <c r="T92"/>
  <c r="AC94"/>
  <c r="F47" i="1" s="1"/>
  <c r="AY86" i="17"/>
  <c r="AY70"/>
  <c r="AY66"/>
  <c r="AY65"/>
  <c r="AY49"/>
  <c r="AY28"/>
  <c r="AY25"/>
  <c r="G9"/>
  <c r="I9"/>
  <c r="K9"/>
  <c r="O9"/>
  <c r="Q9"/>
  <c r="T9"/>
  <c r="G15"/>
  <c r="M15" s="1"/>
  <c r="I15"/>
  <c r="K15"/>
  <c r="O15"/>
  <c r="Q15"/>
  <c r="T15"/>
  <c r="G24"/>
  <c r="M24" s="1"/>
  <c r="I24"/>
  <c r="K24"/>
  <c r="O24"/>
  <c r="Q24"/>
  <c r="T24"/>
  <c r="G27"/>
  <c r="M27" s="1"/>
  <c r="I27"/>
  <c r="K27"/>
  <c r="O27"/>
  <c r="Q27"/>
  <c r="T27"/>
  <c r="G30"/>
  <c r="M30" s="1"/>
  <c r="I30"/>
  <c r="K30"/>
  <c r="O30"/>
  <c r="Q30"/>
  <c r="T30"/>
  <c r="G33"/>
  <c r="M33" s="1"/>
  <c r="I33"/>
  <c r="K33"/>
  <c r="O33"/>
  <c r="Q33"/>
  <c r="T33"/>
  <c r="G37"/>
  <c r="M37" s="1"/>
  <c r="I37"/>
  <c r="K37"/>
  <c r="O37"/>
  <c r="Q37"/>
  <c r="T37"/>
  <c r="G40"/>
  <c r="M40" s="1"/>
  <c r="I40"/>
  <c r="K40"/>
  <c r="O40"/>
  <c r="Q40"/>
  <c r="T40"/>
  <c r="G42"/>
  <c r="M42" s="1"/>
  <c r="I42"/>
  <c r="K42"/>
  <c r="O42"/>
  <c r="Q42"/>
  <c r="T42"/>
  <c r="G45"/>
  <c r="M45" s="1"/>
  <c r="I45"/>
  <c r="K45"/>
  <c r="O45"/>
  <c r="Q45"/>
  <c r="T45"/>
  <c r="G48"/>
  <c r="M48" s="1"/>
  <c r="I48"/>
  <c r="K48"/>
  <c r="O48"/>
  <c r="Q48"/>
  <c r="T48"/>
  <c r="G51"/>
  <c r="M51" s="1"/>
  <c r="I51"/>
  <c r="K51"/>
  <c r="O51"/>
  <c r="Q51"/>
  <c r="T51"/>
  <c r="G53"/>
  <c r="M53" s="1"/>
  <c r="I53"/>
  <c r="K53"/>
  <c r="O53"/>
  <c r="Q53"/>
  <c r="T53"/>
  <c r="G56"/>
  <c r="M56" s="1"/>
  <c r="I56"/>
  <c r="K56"/>
  <c r="O56"/>
  <c r="Q56"/>
  <c r="T56"/>
  <c r="G59"/>
  <c r="M59" s="1"/>
  <c r="I59"/>
  <c r="K59"/>
  <c r="O59"/>
  <c r="Q59"/>
  <c r="T59"/>
  <c r="G62"/>
  <c r="M62" s="1"/>
  <c r="I62"/>
  <c r="K62"/>
  <c r="O62"/>
  <c r="Q62"/>
  <c r="T62"/>
  <c r="G64"/>
  <c r="M64" s="1"/>
  <c r="I64"/>
  <c r="K64"/>
  <c r="O64"/>
  <c r="Q64"/>
  <c r="T64"/>
  <c r="G69"/>
  <c r="M69" s="1"/>
  <c r="I69"/>
  <c r="K69"/>
  <c r="O69"/>
  <c r="Q69"/>
  <c r="T69"/>
  <c r="G73"/>
  <c r="M73" s="1"/>
  <c r="I73"/>
  <c r="K73"/>
  <c r="O73"/>
  <c r="Q73"/>
  <c r="T73"/>
  <c r="G76"/>
  <c r="M76" s="1"/>
  <c r="I76"/>
  <c r="K76"/>
  <c r="O76"/>
  <c r="Q76"/>
  <c r="T76"/>
  <c r="G79"/>
  <c r="I79"/>
  <c r="K79"/>
  <c r="M79"/>
  <c r="O79"/>
  <c r="Q79"/>
  <c r="T79"/>
  <c r="G82"/>
  <c r="I82"/>
  <c r="K82"/>
  <c r="O82"/>
  <c r="Q82"/>
  <c r="T82"/>
  <c r="G85"/>
  <c r="M85" s="1"/>
  <c r="I85"/>
  <c r="K85"/>
  <c r="O85"/>
  <c r="Q85"/>
  <c r="T85"/>
  <c r="G88"/>
  <c r="M88" s="1"/>
  <c r="I88"/>
  <c r="K88"/>
  <c r="O88"/>
  <c r="Q88"/>
  <c r="T88"/>
  <c r="G92"/>
  <c r="M92" s="1"/>
  <c r="I92"/>
  <c r="K92"/>
  <c r="O92"/>
  <c r="Q92"/>
  <c r="T92"/>
  <c r="G95"/>
  <c r="M95" s="1"/>
  <c r="I95"/>
  <c r="K95"/>
  <c r="O95"/>
  <c r="Q95"/>
  <c r="T95"/>
  <c r="G98"/>
  <c r="M98" s="1"/>
  <c r="I98"/>
  <c r="K98"/>
  <c r="O98"/>
  <c r="Q98"/>
  <c r="T98"/>
  <c r="G101"/>
  <c r="M101" s="1"/>
  <c r="I101"/>
  <c r="K101"/>
  <c r="O101"/>
  <c r="Q101"/>
  <c r="T101"/>
  <c r="G104"/>
  <c r="I104"/>
  <c r="K104"/>
  <c r="O104"/>
  <c r="Q104"/>
  <c r="T104"/>
  <c r="G107"/>
  <c r="M107" s="1"/>
  <c r="I107"/>
  <c r="K107"/>
  <c r="O107"/>
  <c r="Q107"/>
  <c r="T107"/>
  <c r="G109"/>
  <c r="M109" s="1"/>
  <c r="I109"/>
  <c r="K109"/>
  <c r="O109"/>
  <c r="Q109"/>
  <c r="T109"/>
  <c r="G110"/>
  <c r="I110"/>
  <c r="K110"/>
  <c r="M110"/>
  <c r="O110"/>
  <c r="Q110"/>
  <c r="T110"/>
  <c r="G114"/>
  <c r="M114" s="1"/>
  <c r="I114"/>
  <c r="K114"/>
  <c r="O114"/>
  <c r="Q114"/>
  <c r="T114"/>
  <c r="G116"/>
  <c r="M116" s="1"/>
  <c r="I116"/>
  <c r="K116"/>
  <c r="O116"/>
  <c r="Q116"/>
  <c r="T116"/>
  <c r="G119"/>
  <c r="I119"/>
  <c r="K119"/>
  <c r="M119"/>
  <c r="O119"/>
  <c r="Q119"/>
  <c r="T119"/>
  <c r="G121"/>
  <c r="M121" s="1"/>
  <c r="I121"/>
  <c r="K121"/>
  <c r="O121"/>
  <c r="Q121"/>
  <c r="T121"/>
  <c r="G122"/>
  <c r="M122" s="1"/>
  <c r="I122"/>
  <c r="K122"/>
  <c r="O122"/>
  <c r="Q122"/>
  <c r="T122"/>
  <c r="G124"/>
  <c r="M124" s="1"/>
  <c r="I124"/>
  <c r="K124"/>
  <c r="O124"/>
  <c r="Q124"/>
  <c r="T124"/>
  <c r="G126"/>
  <c r="M126" s="1"/>
  <c r="I126"/>
  <c r="K126"/>
  <c r="O126"/>
  <c r="Q126"/>
  <c r="T126"/>
  <c r="O128"/>
  <c r="G129"/>
  <c r="G128" s="1"/>
  <c r="I129"/>
  <c r="I128" s="1"/>
  <c r="K129"/>
  <c r="K128" s="1"/>
  <c r="M129"/>
  <c r="M128" s="1"/>
  <c r="O129"/>
  <c r="Q129"/>
  <c r="Q128" s="1"/>
  <c r="T129"/>
  <c r="T128" s="1"/>
  <c r="G131"/>
  <c r="G132"/>
  <c r="M132" s="1"/>
  <c r="M131" s="1"/>
  <c r="I132"/>
  <c r="I131" s="1"/>
  <c r="K132"/>
  <c r="K131" s="1"/>
  <c r="O132"/>
  <c r="O131" s="1"/>
  <c r="Q132"/>
  <c r="Q131" s="1"/>
  <c r="T132"/>
  <c r="T131" s="1"/>
  <c r="G134"/>
  <c r="M134" s="1"/>
  <c r="I134"/>
  <c r="K134"/>
  <c r="O134"/>
  <c r="O133" s="1"/>
  <c r="Q134"/>
  <c r="T134"/>
  <c r="G142"/>
  <c r="M142" s="1"/>
  <c r="I142"/>
  <c r="K142"/>
  <c r="O142"/>
  <c r="Q142"/>
  <c r="T142"/>
  <c r="T133" s="1"/>
  <c r="G144"/>
  <c r="M144" s="1"/>
  <c r="I144"/>
  <c r="K144"/>
  <c r="O144"/>
  <c r="Q144"/>
  <c r="T144"/>
  <c r="K145"/>
  <c r="G146"/>
  <c r="G145" s="1"/>
  <c r="I146"/>
  <c r="I145" s="1"/>
  <c r="K146"/>
  <c r="O146"/>
  <c r="O145" s="1"/>
  <c r="Q146"/>
  <c r="Q145" s="1"/>
  <c r="T146"/>
  <c r="T145" s="1"/>
  <c r="AC149"/>
  <c r="F46" i="1" s="1"/>
  <c r="AY57" i="16"/>
  <c r="AY18"/>
  <c r="AY15"/>
  <c r="G9"/>
  <c r="M9" s="1"/>
  <c r="I9"/>
  <c r="K9"/>
  <c r="O9"/>
  <c r="Q9"/>
  <c r="T9"/>
  <c r="G11"/>
  <c r="M11" s="1"/>
  <c r="I11"/>
  <c r="K11"/>
  <c r="O11"/>
  <c r="Q11"/>
  <c r="T11"/>
  <c r="G14"/>
  <c r="M14" s="1"/>
  <c r="I14"/>
  <c r="K14"/>
  <c r="O14"/>
  <c r="Q14"/>
  <c r="T14"/>
  <c r="G17"/>
  <c r="M17" s="1"/>
  <c r="I17"/>
  <c r="K17"/>
  <c r="O17"/>
  <c r="Q17"/>
  <c r="T17"/>
  <c r="G20"/>
  <c r="I20"/>
  <c r="K20"/>
  <c r="M20"/>
  <c r="O20"/>
  <c r="Q20"/>
  <c r="T20"/>
  <c r="G23"/>
  <c r="I23"/>
  <c r="K23"/>
  <c r="M23"/>
  <c r="O23"/>
  <c r="Q23"/>
  <c r="T23"/>
  <c r="G25"/>
  <c r="M25" s="1"/>
  <c r="I25"/>
  <c r="K25"/>
  <c r="O25"/>
  <c r="Q25"/>
  <c r="T25"/>
  <c r="G28"/>
  <c r="M28" s="1"/>
  <c r="I28"/>
  <c r="K28"/>
  <c r="O28"/>
  <c r="Q28"/>
  <c r="T28"/>
  <c r="G30"/>
  <c r="I30"/>
  <c r="K30"/>
  <c r="M30"/>
  <c r="O30"/>
  <c r="Q30"/>
  <c r="T30"/>
  <c r="G33"/>
  <c r="M33" s="1"/>
  <c r="I33"/>
  <c r="K33"/>
  <c r="O33"/>
  <c r="Q33"/>
  <c r="T33"/>
  <c r="G41"/>
  <c r="M41" s="1"/>
  <c r="I41"/>
  <c r="K41"/>
  <c r="O41"/>
  <c r="Q41"/>
  <c r="T41"/>
  <c r="G44"/>
  <c r="M44" s="1"/>
  <c r="I44"/>
  <c r="K44"/>
  <c r="O44"/>
  <c r="Q44"/>
  <c r="T44"/>
  <c r="G46"/>
  <c r="M46" s="1"/>
  <c r="I46"/>
  <c r="K46"/>
  <c r="O46"/>
  <c r="Q46"/>
  <c r="T46"/>
  <c r="G48"/>
  <c r="M48" s="1"/>
  <c r="I48"/>
  <c r="K48"/>
  <c r="O48"/>
  <c r="Q48"/>
  <c r="T48"/>
  <c r="K50"/>
  <c r="O50"/>
  <c r="G51"/>
  <c r="G50" s="1"/>
  <c r="I51"/>
  <c r="I50" s="1"/>
  <c r="K51"/>
  <c r="O51"/>
  <c r="Q51"/>
  <c r="Q50" s="1"/>
  <c r="T51"/>
  <c r="T50" s="1"/>
  <c r="G54"/>
  <c r="M54" s="1"/>
  <c r="M53" s="1"/>
  <c r="I54"/>
  <c r="I53" s="1"/>
  <c r="K54"/>
  <c r="K53" s="1"/>
  <c r="O54"/>
  <c r="O53" s="1"/>
  <c r="Q54"/>
  <c r="Q53" s="1"/>
  <c r="T54"/>
  <c r="T53" s="1"/>
  <c r="O55"/>
  <c r="G56"/>
  <c r="G55" s="1"/>
  <c r="I87" i="1" s="1"/>
  <c r="I56" i="16"/>
  <c r="I55" s="1"/>
  <c r="K56"/>
  <c r="K55" s="1"/>
  <c r="O56"/>
  <c r="Q56"/>
  <c r="Q55" s="1"/>
  <c r="T56"/>
  <c r="T55" s="1"/>
  <c r="G59"/>
  <c r="G60"/>
  <c r="M60" s="1"/>
  <c r="M59" s="1"/>
  <c r="I60"/>
  <c r="I59" s="1"/>
  <c r="K60"/>
  <c r="K59" s="1"/>
  <c r="O60"/>
  <c r="O59" s="1"/>
  <c r="Q60"/>
  <c r="Q59" s="1"/>
  <c r="T60"/>
  <c r="T59" s="1"/>
  <c r="AC63"/>
  <c r="F45" i="1" s="1"/>
  <c r="AY18" i="15"/>
  <c r="AY15"/>
  <c r="G9"/>
  <c r="M9" s="1"/>
  <c r="I9"/>
  <c r="K9"/>
  <c r="O9"/>
  <c r="Q9"/>
  <c r="T9"/>
  <c r="G11"/>
  <c r="M11" s="1"/>
  <c r="I11"/>
  <c r="K11"/>
  <c r="O11"/>
  <c r="Q11"/>
  <c r="T11"/>
  <c r="G14"/>
  <c r="M14" s="1"/>
  <c r="I14"/>
  <c r="K14"/>
  <c r="O14"/>
  <c r="Q14"/>
  <c r="T14"/>
  <c r="G17"/>
  <c r="M17" s="1"/>
  <c r="I17"/>
  <c r="K17"/>
  <c r="O17"/>
  <c r="Q17"/>
  <c r="T17"/>
  <c r="G20"/>
  <c r="M20" s="1"/>
  <c r="I20"/>
  <c r="K20"/>
  <c r="O20"/>
  <c r="Q20"/>
  <c r="T20"/>
  <c r="G24"/>
  <c r="M24" s="1"/>
  <c r="I24"/>
  <c r="K24"/>
  <c r="O24"/>
  <c r="Q24"/>
  <c r="T24"/>
  <c r="G25"/>
  <c r="M25" s="1"/>
  <c r="I25"/>
  <c r="K25"/>
  <c r="O25"/>
  <c r="Q25"/>
  <c r="T25"/>
  <c r="G32"/>
  <c r="M32" s="1"/>
  <c r="I32"/>
  <c r="K32"/>
  <c r="O32"/>
  <c r="Q32"/>
  <c r="T32"/>
  <c r="G34"/>
  <c r="M34" s="1"/>
  <c r="I34"/>
  <c r="K34"/>
  <c r="O34"/>
  <c r="Q34"/>
  <c r="T34"/>
  <c r="G36"/>
  <c r="M36" s="1"/>
  <c r="I36"/>
  <c r="K36"/>
  <c r="O36"/>
  <c r="Q36"/>
  <c r="T36"/>
  <c r="G39"/>
  <c r="I39"/>
  <c r="K39"/>
  <c r="O39"/>
  <c r="Q39"/>
  <c r="T39"/>
  <c r="G41"/>
  <c r="M41" s="1"/>
  <c r="I41"/>
  <c r="K41"/>
  <c r="O41"/>
  <c r="Q41"/>
  <c r="T41"/>
  <c r="G45"/>
  <c r="I45"/>
  <c r="K45"/>
  <c r="O45"/>
  <c r="Q45"/>
  <c r="T45"/>
  <c r="T44" s="1"/>
  <c r="G48"/>
  <c r="M48" s="1"/>
  <c r="I48"/>
  <c r="K48"/>
  <c r="O48"/>
  <c r="Q48"/>
  <c r="T48"/>
  <c r="G51"/>
  <c r="M51" s="1"/>
  <c r="I51"/>
  <c r="K51"/>
  <c r="O51"/>
  <c r="Q51"/>
  <c r="T51"/>
  <c r="Q53"/>
  <c r="G54"/>
  <c r="G53" s="1"/>
  <c r="I54"/>
  <c r="I53" s="1"/>
  <c r="K54"/>
  <c r="K53" s="1"/>
  <c r="O54"/>
  <c r="O53" s="1"/>
  <c r="Q54"/>
  <c r="T54"/>
  <c r="T53" s="1"/>
  <c r="G57"/>
  <c r="M57" s="1"/>
  <c r="I57"/>
  <c r="K57"/>
  <c r="O57"/>
  <c r="Q57"/>
  <c r="T57"/>
  <c r="G58"/>
  <c r="I58"/>
  <c r="K58"/>
  <c r="M58"/>
  <c r="O58"/>
  <c r="Q58"/>
  <c r="T58"/>
  <c r="G60"/>
  <c r="M60" s="1"/>
  <c r="M59" s="1"/>
  <c r="I60"/>
  <c r="I59" s="1"/>
  <c r="K60"/>
  <c r="K59" s="1"/>
  <c r="O60"/>
  <c r="O59" s="1"/>
  <c r="Q60"/>
  <c r="Q59" s="1"/>
  <c r="T60"/>
  <c r="T59" s="1"/>
  <c r="G63"/>
  <c r="M63" s="1"/>
  <c r="I63"/>
  <c r="K63"/>
  <c r="O63"/>
  <c r="Q63"/>
  <c r="T63"/>
  <c r="G65"/>
  <c r="M65" s="1"/>
  <c r="I65"/>
  <c r="K65"/>
  <c r="O65"/>
  <c r="Q65"/>
  <c r="T65"/>
  <c r="G67"/>
  <c r="I67"/>
  <c r="K67"/>
  <c r="O67"/>
  <c r="Q67"/>
  <c r="T67"/>
  <c r="AC70"/>
  <c r="F44" i="1" s="1"/>
  <c r="AY97" i="14"/>
  <c r="AY60"/>
  <c r="AY57"/>
  <c r="AY24"/>
  <c r="AY21"/>
  <c r="AY18"/>
  <c r="AY15"/>
  <c r="G9"/>
  <c r="I9"/>
  <c r="K9"/>
  <c r="O9"/>
  <c r="Q9"/>
  <c r="T9"/>
  <c r="G11"/>
  <c r="M11" s="1"/>
  <c r="I11"/>
  <c r="K11"/>
  <c r="O11"/>
  <c r="Q11"/>
  <c r="T11"/>
  <c r="G14"/>
  <c r="M14" s="1"/>
  <c r="I14"/>
  <c r="K14"/>
  <c r="O14"/>
  <c r="Q14"/>
  <c r="T14"/>
  <c r="G17"/>
  <c r="M17" s="1"/>
  <c r="I17"/>
  <c r="K17"/>
  <c r="O17"/>
  <c r="Q17"/>
  <c r="T17"/>
  <c r="G20"/>
  <c r="M20" s="1"/>
  <c r="I20"/>
  <c r="K20"/>
  <c r="O20"/>
  <c r="Q20"/>
  <c r="T20"/>
  <c r="G23"/>
  <c r="M23" s="1"/>
  <c r="I23"/>
  <c r="K23"/>
  <c r="O23"/>
  <c r="Q23"/>
  <c r="T23"/>
  <c r="G26"/>
  <c r="M26" s="1"/>
  <c r="I26"/>
  <c r="K26"/>
  <c r="O26"/>
  <c r="Q26"/>
  <c r="T26"/>
  <c r="G31"/>
  <c r="I31"/>
  <c r="K31"/>
  <c r="M31"/>
  <c r="O31"/>
  <c r="Q31"/>
  <c r="T31"/>
  <c r="G35"/>
  <c r="M35" s="1"/>
  <c r="I35"/>
  <c r="K35"/>
  <c r="O35"/>
  <c r="Q35"/>
  <c r="T35"/>
  <c r="G39"/>
  <c r="M39" s="1"/>
  <c r="I39"/>
  <c r="K39"/>
  <c r="O39"/>
  <c r="Q39"/>
  <c r="T39"/>
  <c r="G44"/>
  <c r="M44" s="1"/>
  <c r="I44"/>
  <c r="K44"/>
  <c r="O44"/>
  <c r="Q44"/>
  <c r="T44"/>
  <c r="G47"/>
  <c r="M47" s="1"/>
  <c r="I47"/>
  <c r="K47"/>
  <c r="O47"/>
  <c r="Q47"/>
  <c r="T47"/>
  <c r="G50"/>
  <c r="M50" s="1"/>
  <c r="I50"/>
  <c r="K50"/>
  <c r="O50"/>
  <c r="Q50"/>
  <c r="T50"/>
  <c r="G53"/>
  <c r="M53" s="1"/>
  <c r="I53"/>
  <c r="K53"/>
  <c r="O53"/>
  <c r="Q53"/>
  <c r="T53"/>
  <c r="G56"/>
  <c r="M56" s="1"/>
  <c r="I56"/>
  <c r="K56"/>
  <c r="O56"/>
  <c r="Q56"/>
  <c r="T56"/>
  <c r="G59"/>
  <c r="I59"/>
  <c r="K59"/>
  <c r="O59"/>
  <c r="Q59"/>
  <c r="T59"/>
  <c r="G61"/>
  <c r="I61"/>
  <c r="K61"/>
  <c r="M61"/>
  <c r="O61"/>
  <c r="Q61"/>
  <c r="T61"/>
  <c r="G64"/>
  <c r="M64" s="1"/>
  <c r="I64"/>
  <c r="K64"/>
  <c r="O64"/>
  <c r="Q64"/>
  <c r="T64"/>
  <c r="G68"/>
  <c r="M68" s="1"/>
  <c r="I68"/>
  <c r="K68"/>
  <c r="O68"/>
  <c r="Q68"/>
  <c r="T68"/>
  <c r="T67" s="1"/>
  <c r="G71"/>
  <c r="M71" s="1"/>
  <c r="I71"/>
  <c r="K71"/>
  <c r="O71"/>
  <c r="Q71"/>
  <c r="T71"/>
  <c r="G75"/>
  <c r="M75" s="1"/>
  <c r="I75"/>
  <c r="K75"/>
  <c r="O75"/>
  <c r="Q75"/>
  <c r="T75"/>
  <c r="G77"/>
  <c r="M77" s="1"/>
  <c r="I77"/>
  <c r="K77"/>
  <c r="O77"/>
  <c r="Q77"/>
  <c r="T77"/>
  <c r="G80"/>
  <c r="M80" s="1"/>
  <c r="I80"/>
  <c r="K80"/>
  <c r="O80"/>
  <c r="Q80"/>
  <c r="T80"/>
  <c r="G83"/>
  <c r="M83" s="1"/>
  <c r="I83"/>
  <c r="K83"/>
  <c r="O83"/>
  <c r="Q83"/>
  <c r="T83"/>
  <c r="T74" s="1"/>
  <c r="G86"/>
  <c r="M86" s="1"/>
  <c r="I86"/>
  <c r="K86"/>
  <c r="O86"/>
  <c r="Q86"/>
  <c r="T86"/>
  <c r="G88"/>
  <c r="M88" s="1"/>
  <c r="I88"/>
  <c r="K88"/>
  <c r="O88"/>
  <c r="Q88"/>
  <c r="T88"/>
  <c r="G89"/>
  <c r="M89" s="1"/>
  <c r="I89"/>
  <c r="K89"/>
  <c r="O89"/>
  <c r="Q89"/>
  <c r="T89"/>
  <c r="G93"/>
  <c r="M93" s="1"/>
  <c r="I93"/>
  <c r="K93"/>
  <c r="O93"/>
  <c r="Q93"/>
  <c r="T93"/>
  <c r="G94"/>
  <c r="M94" s="1"/>
  <c r="I94"/>
  <c r="K94"/>
  <c r="O94"/>
  <c r="Q94"/>
  <c r="T94"/>
  <c r="T92" s="1"/>
  <c r="G96"/>
  <c r="G95" s="1"/>
  <c r="I96"/>
  <c r="I95" s="1"/>
  <c r="K96"/>
  <c r="K95" s="1"/>
  <c r="O96"/>
  <c r="O95" s="1"/>
  <c r="Q96"/>
  <c r="Q95" s="1"/>
  <c r="T96"/>
  <c r="T95" s="1"/>
  <c r="G99"/>
  <c r="M99" s="1"/>
  <c r="I99"/>
  <c r="I98" s="1"/>
  <c r="K99"/>
  <c r="O99"/>
  <c r="Q99"/>
  <c r="T99"/>
  <c r="G101"/>
  <c r="M101" s="1"/>
  <c r="I101"/>
  <c r="K101"/>
  <c r="O101"/>
  <c r="Q101"/>
  <c r="T101"/>
  <c r="G103"/>
  <c r="M103" s="1"/>
  <c r="I103"/>
  <c r="K103"/>
  <c r="O103"/>
  <c r="Q103"/>
  <c r="T103"/>
  <c r="G106"/>
  <c r="I106"/>
  <c r="K106"/>
  <c r="O106"/>
  <c r="Q106"/>
  <c r="T106"/>
  <c r="G122"/>
  <c r="M122" s="1"/>
  <c r="I122"/>
  <c r="K122"/>
  <c r="O122"/>
  <c r="Q122"/>
  <c r="T122"/>
  <c r="G124"/>
  <c r="M124" s="1"/>
  <c r="I124"/>
  <c r="K124"/>
  <c r="O124"/>
  <c r="Q124"/>
  <c r="T124"/>
  <c r="G126"/>
  <c r="M126" s="1"/>
  <c r="I126"/>
  <c r="K126"/>
  <c r="O126"/>
  <c r="Q126"/>
  <c r="T126"/>
  <c r="G129"/>
  <c r="M129" s="1"/>
  <c r="I129"/>
  <c r="K129"/>
  <c r="O129"/>
  <c r="Q129"/>
  <c r="T129"/>
  <c r="G141"/>
  <c r="M141" s="1"/>
  <c r="I141"/>
  <c r="K141"/>
  <c r="O141"/>
  <c r="Q141"/>
  <c r="T141"/>
  <c r="G143"/>
  <c r="M143" s="1"/>
  <c r="I143"/>
  <c r="K143"/>
  <c r="O143"/>
  <c r="Q143"/>
  <c r="T143"/>
  <c r="G158"/>
  <c r="M158" s="1"/>
  <c r="I158"/>
  <c r="K158"/>
  <c r="O158"/>
  <c r="Q158"/>
  <c r="T158"/>
  <c r="G172"/>
  <c r="M172" s="1"/>
  <c r="I172"/>
  <c r="K172"/>
  <c r="O172"/>
  <c r="Q172"/>
  <c r="T172"/>
  <c r="G174"/>
  <c r="M174" s="1"/>
  <c r="I174"/>
  <c r="K174"/>
  <c r="O174"/>
  <c r="Q174"/>
  <c r="T174"/>
  <c r="G176"/>
  <c r="M176" s="1"/>
  <c r="I176"/>
  <c r="K176"/>
  <c r="O176"/>
  <c r="Q176"/>
  <c r="T176"/>
  <c r="G179"/>
  <c r="M179" s="1"/>
  <c r="I179"/>
  <c r="K179"/>
  <c r="O179"/>
  <c r="Q179"/>
  <c r="T179"/>
  <c r="G183"/>
  <c r="M183" s="1"/>
  <c r="I183"/>
  <c r="K183"/>
  <c r="O183"/>
  <c r="Q183"/>
  <c r="T183"/>
  <c r="G186"/>
  <c r="M186" s="1"/>
  <c r="I186"/>
  <c r="K186"/>
  <c r="O186"/>
  <c r="Q186"/>
  <c r="T186"/>
  <c r="G189"/>
  <c r="M189" s="1"/>
  <c r="I189"/>
  <c r="K189"/>
  <c r="O189"/>
  <c r="Q189"/>
  <c r="T189"/>
  <c r="G192"/>
  <c r="M192" s="1"/>
  <c r="I192"/>
  <c r="K192"/>
  <c r="O192"/>
  <c r="Q192"/>
  <c r="T192"/>
  <c r="G195"/>
  <c r="M195" s="1"/>
  <c r="I195"/>
  <c r="K195"/>
  <c r="O195"/>
  <c r="Q195"/>
  <c r="T195"/>
  <c r="G196"/>
  <c r="I196"/>
  <c r="K196"/>
  <c r="M196"/>
  <c r="O196"/>
  <c r="Q196"/>
  <c r="T196"/>
  <c r="G198"/>
  <c r="M198" s="1"/>
  <c r="I198"/>
  <c r="K198"/>
  <c r="O198"/>
  <c r="Q198"/>
  <c r="T198"/>
  <c r="G200"/>
  <c r="M200" s="1"/>
  <c r="I200"/>
  <c r="K200"/>
  <c r="O200"/>
  <c r="Q200"/>
  <c r="T200"/>
  <c r="G203"/>
  <c r="I203"/>
  <c r="K203"/>
  <c r="M203"/>
  <c r="O203"/>
  <c r="Q203"/>
  <c r="T203"/>
  <c r="G206"/>
  <c r="M206" s="1"/>
  <c r="I206"/>
  <c r="K206"/>
  <c r="O206"/>
  <c r="Q206"/>
  <c r="T206"/>
  <c r="G209"/>
  <c r="M209" s="1"/>
  <c r="I209"/>
  <c r="K209"/>
  <c r="O209"/>
  <c r="Q209"/>
  <c r="T209"/>
  <c r="G211"/>
  <c r="M211" s="1"/>
  <c r="I211"/>
  <c r="K211"/>
  <c r="O211"/>
  <c r="Q211"/>
  <c r="T211"/>
  <c r="G214"/>
  <c r="G213" s="1"/>
  <c r="I214"/>
  <c r="I213" s="1"/>
  <c r="K214"/>
  <c r="K213" s="1"/>
  <c r="O214"/>
  <c r="O213" s="1"/>
  <c r="Q214"/>
  <c r="Q213" s="1"/>
  <c r="T214"/>
  <c r="T213" s="1"/>
  <c r="G232"/>
  <c r="I232"/>
  <c r="I231" s="1"/>
  <c r="K232"/>
  <c r="M232"/>
  <c r="O232"/>
  <c r="Q232"/>
  <c r="T232"/>
  <c r="G236"/>
  <c r="M236" s="1"/>
  <c r="I236"/>
  <c r="K236"/>
  <c r="O236"/>
  <c r="Q236"/>
  <c r="T236"/>
  <c r="G238"/>
  <c r="M238" s="1"/>
  <c r="I238"/>
  <c r="K238"/>
  <c r="O238"/>
  <c r="Q238"/>
  <c r="T238"/>
  <c r="AC240"/>
  <c r="F43" i="1" s="1"/>
  <c r="AY277" i="13"/>
  <c r="AY273"/>
  <c r="AY254"/>
  <c r="AY248"/>
  <c r="AY223"/>
  <c r="AY197"/>
  <c r="AY193"/>
  <c r="AY187"/>
  <c r="AY184"/>
  <c r="AY181"/>
  <c r="AY178"/>
  <c r="AY154"/>
  <c r="AY141"/>
  <c r="AY115"/>
  <c r="AY112"/>
  <c r="AY99"/>
  <c r="AY43"/>
  <c r="AY40"/>
  <c r="AY18"/>
  <c r="AY15"/>
  <c r="G9"/>
  <c r="M9" s="1"/>
  <c r="I9"/>
  <c r="K9"/>
  <c r="O9"/>
  <c r="Q9"/>
  <c r="T9"/>
  <c r="G11"/>
  <c r="I11"/>
  <c r="K11"/>
  <c r="O11"/>
  <c r="Q11"/>
  <c r="T11"/>
  <c r="G14"/>
  <c r="M14" s="1"/>
  <c r="I14"/>
  <c r="K14"/>
  <c r="O14"/>
  <c r="Q14"/>
  <c r="T14"/>
  <c r="G17"/>
  <c r="M17" s="1"/>
  <c r="I17"/>
  <c r="K17"/>
  <c r="O17"/>
  <c r="Q17"/>
  <c r="T17"/>
  <c r="G20"/>
  <c r="I20"/>
  <c r="K20"/>
  <c r="M20"/>
  <c r="O20"/>
  <c r="Q20"/>
  <c r="T20"/>
  <c r="G23"/>
  <c r="M23" s="1"/>
  <c r="I23"/>
  <c r="K23"/>
  <c r="O23"/>
  <c r="Q23"/>
  <c r="T23"/>
  <c r="G25"/>
  <c r="M25" s="1"/>
  <c r="I25"/>
  <c r="K25"/>
  <c r="O25"/>
  <c r="Q25"/>
  <c r="T25"/>
  <c r="G30"/>
  <c r="I30"/>
  <c r="K30"/>
  <c r="M30"/>
  <c r="O30"/>
  <c r="Q30"/>
  <c r="T30"/>
  <c r="G33"/>
  <c r="M33" s="1"/>
  <c r="I33"/>
  <c r="K33"/>
  <c r="O33"/>
  <c r="Q33"/>
  <c r="T33"/>
  <c r="G36"/>
  <c r="M36" s="1"/>
  <c r="I36"/>
  <c r="K36"/>
  <c r="O36"/>
  <c r="Q36"/>
  <c r="T36"/>
  <c r="G39"/>
  <c r="M39" s="1"/>
  <c r="I39"/>
  <c r="K39"/>
  <c r="O39"/>
  <c r="Q39"/>
  <c r="T39"/>
  <c r="G42"/>
  <c r="M42" s="1"/>
  <c r="I42"/>
  <c r="K42"/>
  <c r="O42"/>
  <c r="Q42"/>
  <c r="T42"/>
  <c r="G45"/>
  <c r="M45" s="1"/>
  <c r="I45"/>
  <c r="K45"/>
  <c r="O45"/>
  <c r="Q45"/>
  <c r="T45"/>
  <c r="G48"/>
  <c r="M48" s="1"/>
  <c r="I48"/>
  <c r="K48"/>
  <c r="O48"/>
  <c r="Q48"/>
  <c r="T48"/>
  <c r="G51"/>
  <c r="M51" s="1"/>
  <c r="I51"/>
  <c r="K51"/>
  <c r="O51"/>
  <c r="Q51"/>
  <c r="T51"/>
  <c r="G54"/>
  <c r="M54" s="1"/>
  <c r="I54"/>
  <c r="K54"/>
  <c r="O54"/>
  <c r="Q54"/>
  <c r="T54"/>
  <c r="G56"/>
  <c r="M56" s="1"/>
  <c r="I56"/>
  <c r="K56"/>
  <c r="O56"/>
  <c r="Q56"/>
  <c r="T56"/>
  <c r="G60"/>
  <c r="M60" s="1"/>
  <c r="I60"/>
  <c r="K60"/>
  <c r="O60"/>
  <c r="Q60"/>
  <c r="T60"/>
  <c r="G63"/>
  <c r="M63" s="1"/>
  <c r="I63"/>
  <c r="K63"/>
  <c r="O63"/>
  <c r="Q63"/>
  <c r="T63"/>
  <c r="G67"/>
  <c r="M67" s="1"/>
  <c r="I67"/>
  <c r="K67"/>
  <c r="O67"/>
  <c r="Q67"/>
  <c r="T67"/>
  <c r="G70"/>
  <c r="I70"/>
  <c r="K70"/>
  <c r="O70"/>
  <c r="Q70"/>
  <c r="T70"/>
  <c r="G75"/>
  <c r="M75" s="1"/>
  <c r="I75"/>
  <c r="K75"/>
  <c r="O75"/>
  <c r="Q75"/>
  <c r="T75"/>
  <c r="G80"/>
  <c r="M80" s="1"/>
  <c r="I80"/>
  <c r="K80"/>
  <c r="O80"/>
  <c r="Q80"/>
  <c r="T80"/>
  <c r="G85"/>
  <c r="M85" s="1"/>
  <c r="I85"/>
  <c r="K85"/>
  <c r="O85"/>
  <c r="Q85"/>
  <c r="T85"/>
  <c r="G90"/>
  <c r="M90" s="1"/>
  <c r="I90"/>
  <c r="K90"/>
  <c r="O90"/>
  <c r="Q90"/>
  <c r="T90"/>
  <c r="G95"/>
  <c r="M95" s="1"/>
  <c r="I95"/>
  <c r="K95"/>
  <c r="O95"/>
  <c r="Q95"/>
  <c r="T95"/>
  <c r="G96"/>
  <c r="M96" s="1"/>
  <c r="I96"/>
  <c r="K96"/>
  <c r="O96"/>
  <c r="Q96"/>
  <c r="T96"/>
  <c r="G98"/>
  <c r="M98" s="1"/>
  <c r="I98"/>
  <c r="K98"/>
  <c r="O98"/>
  <c r="Q98"/>
  <c r="T98"/>
  <c r="G103"/>
  <c r="M103" s="1"/>
  <c r="I103"/>
  <c r="K103"/>
  <c r="O103"/>
  <c r="Q103"/>
  <c r="T103"/>
  <c r="G105"/>
  <c r="M105" s="1"/>
  <c r="I105"/>
  <c r="K105"/>
  <c r="O105"/>
  <c r="Q105"/>
  <c r="T105"/>
  <c r="G107"/>
  <c r="M107" s="1"/>
  <c r="I107"/>
  <c r="K107"/>
  <c r="O107"/>
  <c r="Q107"/>
  <c r="T107"/>
  <c r="G109"/>
  <c r="M109" s="1"/>
  <c r="I109"/>
  <c r="K109"/>
  <c r="O109"/>
  <c r="Q109"/>
  <c r="T109"/>
  <c r="G111"/>
  <c r="M111" s="1"/>
  <c r="I111"/>
  <c r="K111"/>
  <c r="O111"/>
  <c r="Q111"/>
  <c r="T111"/>
  <c r="G114"/>
  <c r="M114" s="1"/>
  <c r="I114"/>
  <c r="K114"/>
  <c r="O114"/>
  <c r="Q114"/>
  <c r="T114"/>
  <c r="G117"/>
  <c r="M117" s="1"/>
  <c r="I117"/>
  <c r="K117"/>
  <c r="O117"/>
  <c r="Q117"/>
  <c r="T117"/>
  <c r="G120"/>
  <c r="M120" s="1"/>
  <c r="I120"/>
  <c r="K120"/>
  <c r="O120"/>
  <c r="Q120"/>
  <c r="T120"/>
  <c r="G123"/>
  <c r="M123" s="1"/>
  <c r="I123"/>
  <c r="K123"/>
  <c r="O123"/>
  <c r="Q123"/>
  <c r="T123"/>
  <c r="G125"/>
  <c r="M125" s="1"/>
  <c r="I125"/>
  <c r="K125"/>
  <c r="O125"/>
  <c r="Q125"/>
  <c r="T125"/>
  <c r="G128"/>
  <c r="M128" s="1"/>
  <c r="I128"/>
  <c r="K128"/>
  <c r="O128"/>
  <c r="Q128"/>
  <c r="T128"/>
  <c r="G131"/>
  <c r="M131" s="1"/>
  <c r="I131"/>
  <c r="K131"/>
  <c r="O131"/>
  <c r="Q131"/>
  <c r="T131"/>
  <c r="G132"/>
  <c r="M132" s="1"/>
  <c r="I132"/>
  <c r="K132"/>
  <c r="O132"/>
  <c r="Q132"/>
  <c r="T132"/>
  <c r="G135"/>
  <c r="M135" s="1"/>
  <c r="I135"/>
  <c r="K135"/>
  <c r="O135"/>
  <c r="Q135"/>
  <c r="T135"/>
  <c r="G137"/>
  <c r="M137" s="1"/>
  <c r="I137"/>
  <c r="K137"/>
  <c r="O137"/>
  <c r="Q137"/>
  <c r="T137"/>
  <c r="G140"/>
  <c r="M140" s="1"/>
  <c r="I140"/>
  <c r="K140"/>
  <c r="O140"/>
  <c r="Q140"/>
  <c r="T140"/>
  <c r="G143"/>
  <c r="M143" s="1"/>
  <c r="I143"/>
  <c r="K143"/>
  <c r="O143"/>
  <c r="Q143"/>
  <c r="T143"/>
  <c r="G146"/>
  <c r="I146"/>
  <c r="K146"/>
  <c r="O146"/>
  <c r="Q146"/>
  <c r="T146"/>
  <c r="G153"/>
  <c r="M153" s="1"/>
  <c r="I153"/>
  <c r="K153"/>
  <c r="O153"/>
  <c r="Q153"/>
  <c r="T153"/>
  <c r="G157"/>
  <c r="M157" s="1"/>
  <c r="I157"/>
  <c r="K157"/>
  <c r="O157"/>
  <c r="Q157"/>
  <c r="T157"/>
  <c r="G161"/>
  <c r="M161" s="1"/>
  <c r="I161"/>
  <c r="K161"/>
  <c r="O161"/>
  <c r="Q161"/>
  <c r="T161"/>
  <c r="G166"/>
  <c r="I166"/>
  <c r="K166"/>
  <c r="O166"/>
  <c r="Q166"/>
  <c r="T166"/>
  <c r="G169"/>
  <c r="M169" s="1"/>
  <c r="I169"/>
  <c r="K169"/>
  <c r="O169"/>
  <c r="Q169"/>
  <c r="T169"/>
  <c r="G172"/>
  <c r="M172" s="1"/>
  <c r="I172"/>
  <c r="K172"/>
  <c r="O172"/>
  <c r="Q172"/>
  <c r="T172"/>
  <c r="G177"/>
  <c r="M177" s="1"/>
  <c r="I177"/>
  <c r="K177"/>
  <c r="O177"/>
  <c r="Q177"/>
  <c r="T177"/>
  <c r="G180"/>
  <c r="M180" s="1"/>
  <c r="I180"/>
  <c r="K180"/>
  <c r="O180"/>
  <c r="Q180"/>
  <c r="T180"/>
  <c r="G183"/>
  <c r="M183" s="1"/>
  <c r="I183"/>
  <c r="K183"/>
  <c r="O183"/>
  <c r="Q183"/>
  <c r="T183"/>
  <c r="G186"/>
  <c r="M186" s="1"/>
  <c r="I186"/>
  <c r="K186"/>
  <c r="O186"/>
  <c r="Q186"/>
  <c r="T186"/>
  <c r="G192"/>
  <c r="M192" s="1"/>
  <c r="I192"/>
  <c r="K192"/>
  <c r="O192"/>
  <c r="Q192"/>
  <c r="T192"/>
  <c r="G196"/>
  <c r="M196" s="1"/>
  <c r="I196"/>
  <c r="K196"/>
  <c r="O196"/>
  <c r="Q196"/>
  <c r="T196"/>
  <c r="G199"/>
  <c r="M199" s="1"/>
  <c r="I199"/>
  <c r="K199"/>
  <c r="O199"/>
  <c r="Q199"/>
  <c r="T199"/>
  <c r="G202"/>
  <c r="M202" s="1"/>
  <c r="M201" s="1"/>
  <c r="I202"/>
  <c r="I201" s="1"/>
  <c r="K202"/>
  <c r="K201" s="1"/>
  <c r="O202"/>
  <c r="O201" s="1"/>
  <c r="Q202"/>
  <c r="Q201" s="1"/>
  <c r="T202"/>
  <c r="T201" s="1"/>
  <c r="G206"/>
  <c r="M206" s="1"/>
  <c r="I206"/>
  <c r="K206"/>
  <c r="O206"/>
  <c r="Q206"/>
  <c r="T206"/>
  <c r="G208"/>
  <c r="M208" s="1"/>
  <c r="I208"/>
  <c r="K208"/>
  <c r="O208"/>
  <c r="Q208"/>
  <c r="T208"/>
  <c r="G210"/>
  <c r="M210" s="1"/>
  <c r="I210"/>
  <c r="K210"/>
  <c r="O210"/>
  <c r="Q210"/>
  <c r="T210"/>
  <c r="G213"/>
  <c r="I213"/>
  <c r="K213"/>
  <c r="O213"/>
  <c r="Q213"/>
  <c r="T213"/>
  <c r="G216"/>
  <c r="M216" s="1"/>
  <c r="I216"/>
  <c r="K216"/>
  <c r="O216"/>
  <c r="Q216"/>
  <c r="T216"/>
  <c r="G219"/>
  <c r="M219" s="1"/>
  <c r="I219"/>
  <c r="K219"/>
  <c r="O219"/>
  <c r="Q219"/>
  <c r="T219"/>
  <c r="G222"/>
  <c r="M222" s="1"/>
  <c r="I222"/>
  <c r="K222"/>
  <c r="O222"/>
  <c r="Q222"/>
  <c r="T222"/>
  <c r="G225"/>
  <c r="M225" s="1"/>
  <c r="I225"/>
  <c r="K225"/>
  <c r="O225"/>
  <c r="Q225"/>
  <c r="T225"/>
  <c r="G228"/>
  <c r="M228" s="1"/>
  <c r="I228"/>
  <c r="K228"/>
  <c r="O228"/>
  <c r="Q228"/>
  <c r="T228"/>
  <c r="G232"/>
  <c r="M232" s="1"/>
  <c r="I232"/>
  <c r="K232"/>
  <c r="O232"/>
  <c r="Q232"/>
  <c r="T232"/>
  <c r="G236"/>
  <c r="I236"/>
  <c r="K236"/>
  <c r="O236"/>
  <c r="Q236"/>
  <c r="T236"/>
  <c r="G238"/>
  <c r="M238" s="1"/>
  <c r="I238"/>
  <c r="K238"/>
  <c r="O238"/>
  <c r="Q238"/>
  <c r="T238"/>
  <c r="G239"/>
  <c r="M239" s="1"/>
  <c r="I239"/>
  <c r="K239"/>
  <c r="O239"/>
  <c r="Q239"/>
  <c r="T239"/>
  <c r="G242"/>
  <c r="M242" s="1"/>
  <c r="I242"/>
  <c r="K242"/>
  <c r="O242"/>
  <c r="Q242"/>
  <c r="T242"/>
  <c r="G243"/>
  <c r="M243" s="1"/>
  <c r="I243"/>
  <c r="K243"/>
  <c r="O243"/>
  <c r="Q243"/>
  <c r="T243"/>
  <c r="G244"/>
  <c r="M244" s="1"/>
  <c r="I244"/>
  <c r="K244"/>
  <c r="O244"/>
  <c r="Q244"/>
  <c r="T244"/>
  <c r="G245"/>
  <c r="I245"/>
  <c r="K245"/>
  <c r="O245"/>
  <c r="Q245"/>
  <c r="T245"/>
  <c r="O246"/>
  <c r="Q246"/>
  <c r="G247"/>
  <c r="G246" s="1"/>
  <c r="I247"/>
  <c r="I246" s="1"/>
  <c r="K247"/>
  <c r="K246" s="1"/>
  <c r="O247"/>
  <c r="Q247"/>
  <c r="T247"/>
  <c r="T246" s="1"/>
  <c r="G250"/>
  <c r="M250" s="1"/>
  <c r="I250"/>
  <c r="K250"/>
  <c r="O250"/>
  <c r="Q250"/>
  <c r="T250"/>
  <c r="G251"/>
  <c r="M251" s="1"/>
  <c r="I251"/>
  <c r="K251"/>
  <c r="O251"/>
  <c r="Q251"/>
  <c r="T251"/>
  <c r="G253"/>
  <c r="M253" s="1"/>
  <c r="I253"/>
  <c r="K253"/>
  <c r="O253"/>
  <c r="Q253"/>
  <c r="T253"/>
  <c r="G255"/>
  <c r="M255" s="1"/>
  <c r="I255"/>
  <c r="K255"/>
  <c r="O255"/>
  <c r="Q255"/>
  <c r="T255"/>
  <c r="G257"/>
  <c r="M257" s="1"/>
  <c r="I257"/>
  <c r="K257"/>
  <c r="O257"/>
  <c r="Q257"/>
  <c r="T257"/>
  <c r="G259"/>
  <c r="M259" s="1"/>
  <c r="I259"/>
  <c r="K259"/>
  <c r="O259"/>
  <c r="Q259"/>
  <c r="T259"/>
  <c r="G261"/>
  <c r="M261" s="1"/>
  <c r="I261"/>
  <c r="K261"/>
  <c r="O261"/>
  <c r="Q261"/>
  <c r="T261"/>
  <c r="G264"/>
  <c r="M264" s="1"/>
  <c r="I264"/>
  <c r="K264"/>
  <c r="O264"/>
  <c r="Q264"/>
  <c r="T264"/>
  <c r="G267"/>
  <c r="M267" s="1"/>
  <c r="I267"/>
  <c r="K267"/>
  <c r="O267"/>
  <c r="Q267"/>
  <c r="T267"/>
  <c r="G270"/>
  <c r="M270" s="1"/>
  <c r="I270"/>
  <c r="K270"/>
  <c r="O270"/>
  <c r="Q270"/>
  <c r="T270"/>
  <c r="G274"/>
  <c r="M274" s="1"/>
  <c r="I274"/>
  <c r="K274"/>
  <c r="O274"/>
  <c r="Q274"/>
  <c r="T274"/>
  <c r="G278"/>
  <c r="M278" s="1"/>
  <c r="I278"/>
  <c r="K278"/>
  <c r="O278"/>
  <c r="Q278"/>
  <c r="T278"/>
  <c r="G280"/>
  <c r="M280" s="1"/>
  <c r="I280"/>
  <c r="K280"/>
  <c r="O280"/>
  <c r="Q280"/>
  <c r="T280"/>
  <c r="G283"/>
  <c r="M283" s="1"/>
  <c r="I283"/>
  <c r="K283"/>
  <c r="O283"/>
  <c r="Q283"/>
  <c r="T283"/>
  <c r="G287"/>
  <c r="M287" s="1"/>
  <c r="I287"/>
  <c r="K287"/>
  <c r="O287"/>
  <c r="Q287"/>
  <c r="T287"/>
  <c r="G292"/>
  <c r="M292" s="1"/>
  <c r="I292"/>
  <c r="K292"/>
  <c r="O292"/>
  <c r="Q292"/>
  <c r="T292"/>
  <c r="G297"/>
  <c r="M297" s="1"/>
  <c r="I297"/>
  <c r="K297"/>
  <c r="O297"/>
  <c r="Q297"/>
  <c r="T297"/>
  <c r="G302"/>
  <c r="M302" s="1"/>
  <c r="I302"/>
  <c r="K302"/>
  <c r="O302"/>
  <c r="Q302"/>
  <c r="T302"/>
  <c r="G307"/>
  <c r="M307" s="1"/>
  <c r="I307"/>
  <c r="K307"/>
  <c r="O307"/>
  <c r="Q307"/>
  <c r="T307"/>
  <c r="G311"/>
  <c r="M311" s="1"/>
  <c r="I311"/>
  <c r="K311"/>
  <c r="O311"/>
  <c r="Q311"/>
  <c r="T311"/>
  <c r="G315"/>
  <c r="M315" s="1"/>
  <c r="I315"/>
  <c r="K315"/>
  <c r="O315"/>
  <c r="Q315"/>
  <c r="T315"/>
  <c r="G318"/>
  <c r="M318" s="1"/>
  <c r="I318"/>
  <c r="K318"/>
  <c r="O318"/>
  <c r="Q318"/>
  <c r="T318"/>
  <c r="G321"/>
  <c r="M321" s="1"/>
  <c r="I321"/>
  <c r="K321"/>
  <c r="O321"/>
  <c r="Q321"/>
  <c r="T321"/>
  <c r="G324"/>
  <c r="M324" s="1"/>
  <c r="I324"/>
  <c r="K324"/>
  <c r="O324"/>
  <c r="Q324"/>
  <c r="T324"/>
  <c r="G327"/>
  <c r="M327" s="1"/>
  <c r="I327"/>
  <c r="K327"/>
  <c r="O327"/>
  <c r="Q327"/>
  <c r="T327"/>
  <c r="G330"/>
  <c r="M330" s="1"/>
  <c r="I330"/>
  <c r="K330"/>
  <c r="O330"/>
  <c r="Q330"/>
  <c r="T330"/>
  <c r="G332"/>
  <c r="M332" s="1"/>
  <c r="I332"/>
  <c r="K332"/>
  <c r="O332"/>
  <c r="Q332"/>
  <c r="T332"/>
  <c r="G338"/>
  <c r="M338" s="1"/>
  <c r="I338"/>
  <c r="K338"/>
  <c r="O338"/>
  <c r="Q338"/>
  <c r="T338"/>
  <c r="G340"/>
  <c r="M340" s="1"/>
  <c r="I340"/>
  <c r="K340"/>
  <c r="O340"/>
  <c r="Q340"/>
  <c r="T340"/>
  <c r="G342"/>
  <c r="M342" s="1"/>
  <c r="I342"/>
  <c r="K342"/>
  <c r="O342"/>
  <c r="Q342"/>
  <c r="T342"/>
  <c r="G346"/>
  <c r="M346" s="1"/>
  <c r="I346"/>
  <c r="K346"/>
  <c r="O346"/>
  <c r="Q346"/>
  <c r="T346"/>
  <c r="G348"/>
  <c r="M348" s="1"/>
  <c r="I348"/>
  <c r="K348"/>
  <c r="O348"/>
  <c r="Q348"/>
  <c r="T348"/>
  <c r="G351"/>
  <c r="G350" s="1"/>
  <c r="I76" i="1" s="1"/>
  <c r="I351" i="13"/>
  <c r="I350" s="1"/>
  <c r="K351"/>
  <c r="K350" s="1"/>
  <c r="O351"/>
  <c r="O350" s="1"/>
  <c r="Q351"/>
  <c r="Q350" s="1"/>
  <c r="T351"/>
  <c r="T350" s="1"/>
  <c r="G353"/>
  <c r="G352" s="1"/>
  <c r="I77" i="1" s="1"/>
  <c r="I353" i="13"/>
  <c r="I352" s="1"/>
  <c r="K353"/>
  <c r="K352" s="1"/>
  <c r="O353"/>
  <c r="O352" s="1"/>
  <c r="Q353"/>
  <c r="Q352" s="1"/>
  <c r="T353"/>
  <c r="T352" s="1"/>
  <c r="G355"/>
  <c r="M355" s="1"/>
  <c r="I355"/>
  <c r="K355"/>
  <c r="O355"/>
  <c r="Q355"/>
  <c r="T355"/>
  <c r="G357"/>
  <c r="M357" s="1"/>
  <c r="I357"/>
  <c r="K357"/>
  <c r="O357"/>
  <c r="Q357"/>
  <c r="T357"/>
  <c r="G359"/>
  <c r="M359" s="1"/>
  <c r="I359"/>
  <c r="K359"/>
  <c r="O359"/>
  <c r="Q359"/>
  <c r="T359"/>
  <c r="G361"/>
  <c r="I361"/>
  <c r="K361"/>
  <c r="M361"/>
  <c r="O361"/>
  <c r="Q361"/>
  <c r="T361"/>
  <c r="G363"/>
  <c r="M363" s="1"/>
  <c r="I363"/>
  <c r="K363"/>
  <c r="O363"/>
  <c r="Q363"/>
  <c r="T363"/>
  <c r="G365"/>
  <c r="M365" s="1"/>
  <c r="I365"/>
  <c r="K365"/>
  <c r="O365"/>
  <c r="Q365"/>
  <c r="T365"/>
  <c r="G367"/>
  <c r="M367" s="1"/>
  <c r="I367"/>
  <c r="K367"/>
  <c r="O367"/>
  <c r="Q367"/>
  <c r="T367"/>
  <c r="G370"/>
  <c r="M370" s="1"/>
  <c r="I370"/>
  <c r="K370"/>
  <c r="O370"/>
  <c r="Q370"/>
  <c r="T370"/>
  <c r="G373"/>
  <c r="M373" s="1"/>
  <c r="I373"/>
  <c r="K373"/>
  <c r="O373"/>
  <c r="Q373"/>
  <c r="T373"/>
  <c r="G376"/>
  <c r="M376" s="1"/>
  <c r="I376"/>
  <c r="K376"/>
  <c r="O376"/>
  <c r="Q376"/>
  <c r="T376"/>
  <c r="G377"/>
  <c r="M377" s="1"/>
  <c r="I377"/>
  <c r="K377"/>
  <c r="O377"/>
  <c r="Q377"/>
  <c r="T377"/>
  <c r="G381"/>
  <c r="M381" s="1"/>
  <c r="I381"/>
  <c r="K381"/>
  <c r="O381"/>
  <c r="Q381"/>
  <c r="T381"/>
  <c r="G384"/>
  <c r="I384"/>
  <c r="K384"/>
  <c r="O384"/>
  <c r="Q384"/>
  <c r="T384"/>
  <c r="G385"/>
  <c r="M385" s="1"/>
  <c r="I385"/>
  <c r="K385"/>
  <c r="O385"/>
  <c r="O383" s="1"/>
  <c r="Q385"/>
  <c r="T385"/>
  <c r="G386"/>
  <c r="M386" s="1"/>
  <c r="I386"/>
  <c r="K386"/>
  <c r="O386"/>
  <c r="Q386"/>
  <c r="T386"/>
  <c r="G388"/>
  <c r="M388" s="1"/>
  <c r="I388"/>
  <c r="K388"/>
  <c r="O388"/>
  <c r="Q388"/>
  <c r="T388"/>
  <c r="G390"/>
  <c r="M390" s="1"/>
  <c r="I390"/>
  <c r="K390"/>
  <c r="O390"/>
  <c r="Q390"/>
  <c r="T390"/>
  <c r="G393"/>
  <c r="M393" s="1"/>
  <c r="I393"/>
  <c r="K393"/>
  <c r="O393"/>
  <c r="Q393"/>
  <c r="T393"/>
  <c r="G401"/>
  <c r="M401" s="1"/>
  <c r="I401"/>
  <c r="K401"/>
  <c r="O401"/>
  <c r="Q401"/>
  <c r="T401"/>
  <c r="G406"/>
  <c r="M406" s="1"/>
  <c r="I406"/>
  <c r="K406"/>
  <c r="K392" s="1"/>
  <c r="O406"/>
  <c r="Q406"/>
  <c r="T406"/>
  <c r="G407"/>
  <c r="M407" s="1"/>
  <c r="I407"/>
  <c r="K407"/>
  <c r="O407"/>
  <c r="Q407"/>
  <c r="T407"/>
  <c r="G414"/>
  <c r="M414" s="1"/>
  <c r="I414"/>
  <c r="K414"/>
  <c r="O414"/>
  <c r="Q414"/>
  <c r="T414"/>
  <c r="G422"/>
  <c r="M422" s="1"/>
  <c r="I422"/>
  <c r="K422"/>
  <c r="O422"/>
  <c r="Q422"/>
  <c r="T422"/>
  <c r="G425"/>
  <c r="M425" s="1"/>
  <c r="I425"/>
  <c r="K425"/>
  <c r="O425"/>
  <c r="Q425"/>
  <c r="T425"/>
  <c r="G428"/>
  <c r="I428"/>
  <c r="K428"/>
  <c r="O428"/>
  <c r="Q428"/>
  <c r="T428"/>
  <c r="G432"/>
  <c r="M432" s="1"/>
  <c r="I432"/>
  <c r="K432"/>
  <c r="O432"/>
  <c r="Q432"/>
  <c r="T432"/>
  <c r="G435"/>
  <c r="M435" s="1"/>
  <c r="I435"/>
  <c r="K435"/>
  <c r="O435"/>
  <c r="Q435"/>
  <c r="T435"/>
  <c r="G438"/>
  <c r="M438" s="1"/>
  <c r="I438"/>
  <c r="K438"/>
  <c r="O438"/>
  <c r="Q438"/>
  <c r="T438"/>
  <c r="G440"/>
  <c r="M440" s="1"/>
  <c r="I440"/>
  <c r="K440"/>
  <c r="O440"/>
  <c r="Q440"/>
  <c r="T440"/>
  <c r="G442"/>
  <c r="M442" s="1"/>
  <c r="I442"/>
  <c r="K442"/>
  <c r="O442"/>
  <c r="Q442"/>
  <c r="T442"/>
  <c r="G448"/>
  <c r="M448" s="1"/>
  <c r="I448"/>
  <c r="K448"/>
  <c r="O448"/>
  <c r="Q448"/>
  <c r="T448"/>
  <c r="G451"/>
  <c r="M451" s="1"/>
  <c r="I451"/>
  <c r="K451"/>
  <c r="O451"/>
  <c r="Q451"/>
  <c r="Q450" s="1"/>
  <c r="T451"/>
  <c r="G459"/>
  <c r="I459"/>
  <c r="K459"/>
  <c r="O459"/>
  <c r="Q459"/>
  <c r="T459"/>
  <c r="G468"/>
  <c r="M468" s="1"/>
  <c r="I468"/>
  <c r="K468"/>
  <c r="O468"/>
  <c r="Q468"/>
  <c r="T468"/>
  <c r="G474"/>
  <c r="M474" s="1"/>
  <c r="I474"/>
  <c r="K474"/>
  <c r="O474"/>
  <c r="Q474"/>
  <c r="T474"/>
  <c r="T467" s="1"/>
  <c r="G476"/>
  <c r="M476" s="1"/>
  <c r="I476"/>
  <c r="K476"/>
  <c r="O476"/>
  <c r="Q476"/>
  <c r="T476"/>
  <c r="AC478"/>
  <c r="F42" i="1" s="1"/>
  <c r="AY34" i="12"/>
  <c r="AY32"/>
  <c r="AY30"/>
  <c r="AY28"/>
  <c r="AY26"/>
  <c r="AY24"/>
  <c r="AY19"/>
  <c r="AY17"/>
  <c r="AY15"/>
  <c r="AY13"/>
  <c r="AY11"/>
  <c r="G9"/>
  <c r="I9"/>
  <c r="K9"/>
  <c r="O9"/>
  <c r="Q9"/>
  <c r="T9"/>
  <c r="G12"/>
  <c r="M12" s="1"/>
  <c r="I12"/>
  <c r="K12"/>
  <c r="O12"/>
  <c r="Q12"/>
  <c r="T12"/>
  <c r="G14"/>
  <c r="M14" s="1"/>
  <c r="I14"/>
  <c r="K14"/>
  <c r="O14"/>
  <c r="Q14"/>
  <c r="T14"/>
  <c r="G16"/>
  <c r="M16" s="1"/>
  <c r="I16"/>
  <c r="K16"/>
  <c r="O16"/>
  <c r="Q16"/>
  <c r="T16"/>
  <c r="G18"/>
  <c r="M18" s="1"/>
  <c r="I18"/>
  <c r="K18"/>
  <c r="O18"/>
  <c r="Q18"/>
  <c r="T18"/>
  <c r="G20"/>
  <c r="M20" s="1"/>
  <c r="I20"/>
  <c r="K20"/>
  <c r="O20"/>
  <c r="Q20"/>
  <c r="T20"/>
  <c r="G23"/>
  <c r="I23"/>
  <c r="K23"/>
  <c r="O23"/>
  <c r="Q23"/>
  <c r="T23"/>
  <c r="G25"/>
  <c r="M25" s="1"/>
  <c r="I25"/>
  <c r="K25"/>
  <c r="O25"/>
  <c r="Q25"/>
  <c r="T25"/>
  <c r="G27"/>
  <c r="M27" s="1"/>
  <c r="I27"/>
  <c r="K27"/>
  <c r="O27"/>
  <c r="Q27"/>
  <c r="T27"/>
  <c r="G29"/>
  <c r="M29" s="1"/>
  <c r="I29"/>
  <c r="K29"/>
  <c r="O29"/>
  <c r="Q29"/>
  <c r="T29"/>
  <c r="G31"/>
  <c r="M31" s="1"/>
  <c r="I31"/>
  <c r="K31"/>
  <c r="O31"/>
  <c r="Q31"/>
  <c r="T31"/>
  <c r="G33"/>
  <c r="I33"/>
  <c r="K33"/>
  <c r="M33"/>
  <c r="O33"/>
  <c r="Q33"/>
  <c r="T33"/>
  <c r="AC36"/>
  <c r="F41" i="1" s="1"/>
  <c r="H39"/>
  <c r="G241" i="13" l="1"/>
  <c r="M54" i="15"/>
  <c r="M53" s="1"/>
  <c r="M56" i="16"/>
  <c r="M55" s="1"/>
  <c r="M51"/>
  <c r="M50" s="1"/>
  <c r="G97" i="17"/>
  <c r="AD11" i="21"/>
  <c r="G50" i="1" s="1"/>
  <c r="G8" i="19"/>
  <c r="G11" s="1"/>
  <c r="AD11" i="20"/>
  <c r="G49" i="1" s="1"/>
  <c r="H49" s="1"/>
  <c r="I49" s="1"/>
  <c r="G8" i="20"/>
  <c r="G11" s="1"/>
  <c r="AD478" i="13"/>
  <c r="G42" i="1" s="1"/>
  <c r="H42" s="1"/>
  <c r="I42" s="1"/>
  <c r="T8" i="12"/>
  <c r="O22"/>
  <c r="Q22"/>
  <c r="O8"/>
  <c r="K22"/>
  <c r="Q8"/>
  <c r="I22"/>
  <c r="T22"/>
  <c r="G22"/>
  <c r="I90" i="1" s="1"/>
  <c r="I19" s="1"/>
  <c r="G8" i="12"/>
  <c r="K8"/>
  <c r="I8"/>
  <c r="T450" i="13"/>
  <c r="Q441"/>
  <c r="Q427"/>
  <c r="T369"/>
  <c r="M245"/>
  <c r="M241" s="1"/>
  <c r="T241"/>
  <c r="Q467"/>
  <c r="K467"/>
  <c r="O441"/>
  <c r="T383"/>
  <c r="K139"/>
  <c r="I383"/>
  <c r="K329"/>
  <c r="G205"/>
  <c r="I66" i="1" s="1"/>
  <c r="T249" i="13"/>
  <c r="O249"/>
  <c r="I249"/>
  <c r="Q139"/>
  <c r="T354"/>
  <c r="G427"/>
  <c r="I83" i="1" s="1"/>
  <c r="O139" i="13"/>
  <c r="M369"/>
  <c r="Q392"/>
  <c r="K383"/>
  <c r="O369"/>
  <c r="K263"/>
  <c r="Q249"/>
  <c r="M247"/>
  <c r="M246" s="1"/>
  <c r="K241"/>
  <c r="Q231"/>
  <c r="I160"/>
  <c r="I139"/>
  <c r="I108"/>
  <c r="G59"/>
  <c r="T59"/>
  <c r="Q59"/>
  <c r="I32"/>
  <c r="I427"/>
  <c r="T427"/>
  <c r="K354"/>
  <c r="Q329"/>
  <c r="Q241"/>
  <c r="O241"/>
  <c r="K231"/>
  <c r="K108"/>
  <c r="O32"/>
  <c r="I8"/>
  <c r="G8"/>
  <c r="K427"/>
  <c r="G450"/>
  <c r="I85" i="1" s="1"/>
  <c r="T441" i="13"/>
  <c r="O392"/>
  <c r="Q383"/>
  <c r="I369"/>
  <c r="O354"/>
  <c r="M351"/>
  <c r="M350" s="1"/>
  <c r="K249"/>
  <c r="G231"/>
  <c r="I69" i="1" s="1"/>
  <c r="O205" i="13"/>
  <c r="K205"/>
  <c r="T160"/>
  <c r="Q108"/>
  <c r="O108"/>
  <c r="T8"/>
  <c r="I392"/>
  <c r="O329"/>
  <c r="T263"/>
  <c r="O263"/>
  <c r="I263"/>
  <c r="O160"/>
  <c r="T32"/>
  <c r="O467"/>
  <c r="K450"/>
  <c r="I450"/>
  <c r="G441"/>
  <c r="I84" i="1" s="1"/>
  <c r="T392" i="13"/>
  <c r="Q369"/>
  <c r="I354"/>
  <c r="I329"/>
  <c r="I231"/>
  <c r="Q160"/>
  <c r="G139"/>
  <c r="I63" i="1" s="1"/>
  <c r="T108" i="13"/>
  <c r="Q32"/>
  <c r="M11"/>
  <c r="M8" s="1"/>
  <c r="M441"/>
  <c r="T205"/>
  <c r="Q205"/>
  <c r="K160"/>
  <c r="T139"/>
  <c r="O59"/>
  <c r="K59"/>
  <c r="K8"/>
  <c r="T329"/>
  <c r="I467"/>
  <c r="I441"/>
  <c r="M428"/>
  <c r="M427" s="1"/>
  <c r="G392"/>
  <c r="I82" i="1" s="1"/>
  <c r="G383" i="13"/>
  <c r="I80" i="1" s="1"/>
  <c r="Q354" i="13"/>
  <c r="Q263"/>
  <c r="T231"/>
  <c r="G160"/>
  <c r="I64" i="1" s="1"/>
  <c r="K32" i="13"/>
  <c r="Q8"/>
  <c r="O8"/>
  <c r="O450"/>
  <c r="K441"/>
  <c r="O427"/>
  <c r="K369"/>
  <c r="G329"/>
  <c r="I75" i="1" s="1"/>
  <c r="I241" i="13"/>
  <c r="O231"/>
  <c r="I205"/>
  <c r="I59"/>
  <c r="G32"/>
  <c r="O231" i="14"/>
  <c r="M214"/>
  <c r="M213" s="1"/>
  <c r="K92"/>
  <c r="M74"/>
  <c r="Q202"/>
  <c r="K98"/>
  <c r="O98"/>
  <c r="I92"/>
  <c r="Q43"/>
  <c r="M231"/>
  <c r="K202"/>
  <c r="G105"/>
  <c r="Q98"/>
  <c r="M96"/>
  <c r="M95" s="1"/>
  <c r="M67"/>
  <c r="K43"/>
  <c r="G8"/>
  <c r="Q231"/>
  <c r="I105"/>
  <c r="T98"/>
  <c r="O74"/>
  <c r="I67"/>
  <c r="I8"/>
  <c r="T231"/>
  <c r="G231"/>
  <c r="O202"/>
  <c r="K105"/>
  <c r="O92"/>
  <c r="Q74"/>
  <c r="K67"/>
  <c r="G43"/>
  <c r="K8"/>
  <c r="I202"/>
  <c r="I178"/>
  <c r="O105"/>
  <c r="Q92"/>
  <c r="K74"/>
  <c r="O67"/>
  <c r="I43"/>
  <c r="O8"/>
  <c r="T178"/>
  <c r="T202"/>
  <c r="K178"/>
  <c r="Q105"/>
  <c r="M98"/>
  <c r="Q67"/>
  <c r="AD240"/>
  <c r="G43" i="1" s="1"/>
  <c r="H43" s="1"/>
  <c r="I43" s="1"/>
  <c r="T43" i="14"/>
  <c r="Q8"/>
  <c r="O178"/>
  <c r="T105"/>
  <c r="G74"/>
  <c r="T8"/>
  <c r="K231"/>
  <c r="G202"/>
  <c r="Q178"/>
  <c r="G92"/>
  <c r="I74"/>
  <c r="O43"/>
  <c r="I56" i="15"/>
  <c r="G33"/>
  <c r="O56"/>
  <c r="K56"/>
  <c r="I33"/>
  <c r="I62"/>
  <c r="T56"/>
  <c r="G44"/>
  <c r="K33"/>
  <c r="G62"/>
  <c r="T62"/>
  <c r="Q56"/>
  <c r="K44"/>
  <c r="Q33"/>
  <c r="K8"/>
  <c r="M45"/>
  <c r="M44" s="1"/>
  <c r="T33"/>
  <c r="O8"/>
  <c r="O44"/>
  <c r="Q8"/>
  <c r="O62"/>
  <c r="T8"/>
  <c r="K62"/>
  <c r="M56"/>
  <c r="I44"/>
  <c r="O33"/>
  <c r="Q62"/>
  <c r="Q44"/>
  <c r="I8"/>
  <c r="T40" i="16"/>
  <c r="K40"/>
  <c r="Q40"/>
  <c r="O40"/>
  <c r="O8"/>
  <c r="T8"/>
  <c r="G8"/>
  <c r="G40"/>
  <c r="K8"/>
  <c r="I8"/>
  <c r="M40"/>
  <c r="Q8"/>
  <c r="I40"/>
  <c r="Q97" i="17"/>
  <c r="O113"/>
  <c r="I8"/>
  <c r="Q133"/>
  <c r="I113"/>
  <c r="O8"/>
  <c r="G133"/>
  <c r="I97"/>
  <c r="G58"/>
  <c r="I62" i="1" s="1"/>
  <c r="K8" i="17"/>
  <c r="K97"/>
  <c r="K58"/>
  <c r="K133"/>
  <c r="I58"/>
  <c r="Q8"/>
  <c r="M133"/>
  <c r="T113"/>
  <c r="O97"/>
  <c r="M146"/>
  <c r="M145" s="1"/>
  <c r="I133"/>
  <c r="Q113"/>
  <c r="T58"/>
  <c r="T8"/>
  <c r="T97"/>
  <c r="O58"/>
  <c r="K113"/>
  <c r="Q58"/>
  <c r="G113"/>
  <c r="I68" i="1" s="1"/>
  <c r="AD149" i="17"/>
  <c r="G46" i="1" s="1"/>
  <c r="H46" s="1"/>
  <c r="G8" i="17"/>
  <c r="M57" i="18"/>
  <c r="M56" s="1"/>
  <c r="T32"/>
  <c r="I85"/>
  <c r="Q59"/>
  <c r="O59"/>
  <c r="I8"/>
  <c r="AD94"/>
  <c r="G47" i="1" s="1"/>
  <c r="H47" s="1"/>
  <c r="I47" s="1"/>
  <c r="G32" i="18"/>
  <c r="K8"/>
  <c r="Q85"/>
  <c r="O85"/>
  <c r="K59"/>
  <c r="O8"/>
  <c r="K85"/>
  <c r="I59"/>
  <c r="M53"/>
  <c r="M52" s="1"/>
  <c r="K32"/>
  <c r="G8"/>
  <c r="Q8"/>
  <c r="G85"/>
  <c r="T85"/>
  <c r="T59"/>
  <c r="T8"/>
  <c r="Q32"/>
  <c r="O32"/>
  <c r="AD11" i="19"/>
  <c r="G48" i="1" s="1"/>
  <c r="H48" s="1"/>
  <c r="I48" s="1"/>
  <c r="F40"/>
  <c r="I86"/>
  <c r="I17" s="1"/>
  <c r="M9" i="21"/>
  <c r="M8" s="1"/>
  <c r="F38" i="1"/>
  <c r="F50"/>
  <c r="M59" i="18"/>
  <c r="G59"/>
  <c r="M48"/>
  <c r="M32" s="1"/>
  <c r="M30"/>
  <c r="M8" s="1"/>
  <c r="M89"/>
  <c r="M85" s="1"/>
  <c r="M113" i="17"/>
  <c r="M9"/>
  <c r="M8" s="1"/>
  <c r="M104"/>
  <c r="M97" s="1"/>
  <c r="M82"/>
  <c r="M58" s="1"/>
  <c r="M8" i="16"/>
  <c r="G53"/>
  <c r="AD63"/>
  <c r="G45" i="1" s="1"/>
  <c r="H45" s="1"/>
  <c r="I45" s="1"/>
  <c r="M8" i="15"/>
  <c r="G56"/>
  <c r="AD70"/>
  <c r="G44" i="1" s="1"/>
  <c r="H44" s="1"/>
  <c r="M67" i="15"/>
  <c r="M62" s="1"/>
  <c r="M39"/>
  <c r="M33" s="1"/>
  <c r="G8"/>
  <c r="G59"/>
  <c r="M202" i="14"/>
  <c r="M92"/>
  <c r="M178"/>
  <c r="M106"/>
  <c r="M105" s="1"/>
  <c r="M59"/>
  <c r="M43" s="1"/>
  <c r="M9"/>
  <c r="M8" s="1"/>
  <c r="G178"/>
  <c r="G98"/>
  <c r="G67"/>
  <c r="M354" i="13"/>
  <c r="M108"/>
  <c r="M467"/>
  <c r="M392"/>
  <c r="M32"/>
  <c r="M329"/>
  <c r="M263"/>
  <c r="M249"/>
  <c r="M459"/>
  <c r="M450" s="1"/>
  <c r="M384"/>
  <c r="M383" s="1"/>
  <c r="M353"/>
  <c r="M352" s="1"/>
  <c r="M236"/>
  <c r="M231" s="1"/>
  <c r="M213"/>
  <c r="M205" s="1"/>
  <c r="M166"/>
  <c r="M160" s="1"/>
  <c r="M70"/>
  <c r="M59" s="1"/>
  <c r="G108"/>
  <c r="I61" i="1" s="1"/>
  <c r="G263" i="13"/>
  <c r="I74" i="1" s="1"/>
  <c r="G249" i="13"/>
  <c r="G201"/>
  <c r="G467"/>
  <c r="G369"/>
  <c r="G354"/>
  <c r="M146"/>
  <c r="M139" s="1"/>
  <c r="M9" i="12"/>
  <c r="M8" s="1"/>
  <c r="AD36"/>
  <c r="G41" i="1" s="1"/>
  <c r="H41" s="1"/>
  <c r="I41" s="1"/>
  <c r="M23" i="12"/>
  <c r="M22" s="1"/>
  <c r="J27" i="1"/>
  <c r="J25"/>
  <c r="G37"/>
  <c r="F37"/>
  <c r="J22"/>
  <c r="J23"/>
  <c r="J24"/>
  <c r="J26"/>
  <c r="E23"/>
  <c r="E25"/>
  <c r="I65" l="1"/>
  <c r="I81"/>
  <c r="I70"/>
  <c r="I67"/>
  <c r="H50"/>
  <c r="I50" s="1"/>
  <c r="G36" i="12"/>
  <c r="I89" i="1"/>
  <c r="I18" s="1"/>
  <c r="I78"/>
  <c r="G478" i="13"/>
  <c r="I79" i="1"/>
  <c r="I73"/>
  <c r="G240" i="14"/>
  <c r="I60" i="1"/>
  <c r="I59"/>
  <c r="G70" i="15"/>
  <c r="I72" i="1"/>
  <c r="I44"/>
  <c r="G63" i="16"/>
  <c r="I88" i="1"/>
  <c r="I46"/>
  <c r="G149" i="17"/>
  <c r="I58" i="1"/>
  <c r="G94" i="18"/>
  <c r="G40" i="1"/>
  <c r="H40" s="1"/>
  <c r="I40" s="1"/>
  <c r="G38"/>
  <c r="G51" s="1"/>
  <c r="G24" s="1"/>
  <c r="A24" s="1"/>
  <c r="A25" s="1"/>
  <c r="G25" s="1"/>
  <c r="F51"/>
  <c r="I16" l="1"/>
  <c r="I15"/>
  <c r="I91"/>
  <c r="J70" s="1"/>
  <c r="H38"/>
  <c r="I38" s="1"/>
  <c r="I51" s="1"/>
  <c r="G27"/>
  <c r="G22"/>
  <c r="A22" s="1"/>
  <c r="A23" s="1"/>
  <c r="G23" s="1"/>
  <c r="A26" s="1"/>
  <c r="A28" s="1"/>
  <c r="G28" s="1"/>
  <c r="G26" s="1"/>
  <c r="I20" l="1"/>
  <c r="J69"/>
  <c r="J60"/>
  <c r="J63"/>
  <c r="J87"/>
  <c r="J76"/>
  <c r="J71"/>
  <c r="J58"/>
  <c r="J64"/>
  <c r="J68"/>
  <c r="J84"/>
  <c r="J83"/>
  <c r="J66"/>
  <c r="J90"/>
  <c r="J67"/>
  <c r="J78"/>
  <c r="J82"/>
  <c r="J89"/>
  <c r="J81"/>
  <c r="J75"/>
  <c r="J77"/>
  <c r="J59"/>
  <c r="J61"/>
  <c r="J65"/>
  <c r="J80"/>
  <c r="J79"/>
  <c r="J72"/>
  <c r="J88"/>
  <c r="J73"/>
  <c r="J85"/>
  <c r="J74"/>
  <c r="J62"/>
  <c r="J86"/>
  <c r="H51"/>
  <c r="J38"/>
  <c r="J51" s="1"/>
  <c r="J46"/>
  <c r="J45"/>
  <c r="J47"/>
  <c r="J43"/>
  <c r="J48"/>
  <c r="J50"/>
  <c r="J40"/>
  <c r="J41"/>
  <c r="J44"/>
  <c r="J49"/>
  <c r="J42"/>
  <c r="J91" l="1"/>
</calcChain>
</file>

<file path=xl/comments1.xml><?xml version="1.0" encoding="utf-8"?>
<comments xmlns="http://schemas.openxmlformats.org/spreadsheetml/2006/main">
  <authors>
    <author>Radim Štěpánek</author>
    <author>Pavel Veternik</author>
  </authors>
  <commentList>
    <comment ref="D10" authorId="0">
      <text>
        <r>
          <rPr>
            <sz val="9"/>
            <color indexed="81"/>
            <rFont val="Tahoma"/>
            <family val="2"/>
            <charset val="238"/>
          </rPr>
          <t>Název</t>
        </r>
      </text>
    </comment>
    <comment ref="I10" authorId="0">
      <text>
        <r>
          <rPr>
            <sz val="9"/>
            <color indexed="81"/>
            <rFont val="Tahoma"/>
            <family val="2"/>
            <charset val="238"/>
          </rPr>
          <t>IČO</t>
        </r>
      </text>
    </comment>
    <comment ref="D11" authorId="0">
      <text>
        <r>
          <rPr>
            <sz val="9"/>
            <color indexed="81"/>
            <rFont val="Tahoma"/>
            <family val="2"/>
            <charset val="238"/>
          </rPr>
          <t>Ulice</t>
        </r>
      </text>
    </comment>
    <comment ref="I11" authorId="0">
      <text>
        <r>
          <rPr>
            <sz val="9"/>
            <color indexed="81"/>
            <rFont val="Tahoma"/>
            <family val="2"/>
            <charset val="238"/>
          </rPr>
          <t>DIČ</t>
        </r>
      </text>
    </comment>
    <comment ref="D12" authorId="0">
      <text>
        <r>
          <rPr>
            <sz val="9"/>
            <color indexed="81"/>
            <rFont val="Tahoma"/>
            <family val="2"/>
            <charset val="238"/>
          </rPr>
          <t>PSČ</t>
        </r>
      </text>
    </comment>
    <comment ref="E12" authorId="1">
      <text>
        <r>
          <rPr>
            <sz val="9"/>
            <color indexed="81"/>
            <rFont val="Tahoma"/>
            <family val="2"/>
            <charset val="238"/>
          </rPr>
          <t>Místo</t>
        </r>
      </text>
    </comment>
  </commentList>
</comments>
</file>

<file path=xl/comments10.xml><?xml version="1.0" encoding="utf-8"?>
<comments xmlns="http://schemas.openxmlformats.org/spreadsheetml/2006/main">
  <authors>
    <author>mechp</author>
  </authors>
  <commentList>
    <comment ref="R6" authorId="0">
      <text>
        <r>
          <rPr>
            <sz val="9"/>
            <color indexed="81"/>
            <rFont val="Tahoma"/>
            <family val="2"/>
            <charset val="238"/>
          </rPr>
          <t>Jedná se o název CÚ, která je zadána u položky rozpočtu</t>
        </r>
      </text>
    </comment>
  </commentList>
</comments>
</file>

<file path=xl/comments11.xml><?xml version="1.0" encoding="utf-8"?>
<comments xmlns="http://schemas.openxmlformats.org/spreadsheetml/2006/main">
  <authors>
    <author>mechp</author>
  </authors>
  <commentList>
    <comment ref="R6" authorId="0">
      <text>
        <r>
          <rPr>
            <sz val="9"/>
            <color indexed="81"/>
            <rFont val="Tahoma"/>
            <family val="2"/>
            <charset val="238"/>
          </rPr>
          <t>Jedná se o název CÚ, která je zadána u položky rozpočtu</t>
        </r>
      </text>
    </comment>
  </commentList>
</comments>
</file>

<file path=xl/comments2.xml><?xml version="1.0" encoding="utf-8"?>
<comments xmlns="http://schemas.openxmlformats.org/spreadsheetml/2006/main">
  <authors>
    <author>mechp</author>
  </authors>
  <commentList>
    <comment ref="R6" authorId="0">
      <text>
        <r>
          <rPr>
            <sz val="9"/>
            <color indexed="81"/>
            <rFont val="Tahoma"/>
            <family val="2"/>
            <charset val="238"/>
          </rPr>
          <t>Jedná se o název CÚ, která je zadána u položky rozpočtu</t>
        </r>
      </text>
    </comment>
  </commentList>
</comments>
</file>

<file path=xl/comments3.xml><?xml version="1.0" encoding="utf-8"?>
<comments xmlns="http://schemas.openxmlformats.org/spreadsheetml/2006/main">
  <authors>
    <author>mechp</author>
  </authors>
  <commentList>
    <comment ref="R6" authorId="0">
      <text>
        <r>
          <rPr>
            <sz val="9"/>
            <color indexed="81"/>
            <rFont val="Tahoma"/>
            <family val="2"/>
            <charset val="238"/>
          </rPr>
          <t>Jedná se o název CÚ, která je zadána u položky rozpočtu</t>
        </r>
      </text>
    </comment>
  </commentList>
</comments>
</file>

<file path=xl/comments4.xml><?xml version="1.0" encoding="utf-8"?>
<comments xmlns="http://schemas.openxmlformats.org/spreadsheetml/2006/main">
  <authors>
    <author>mechp</author>
  </authors>
  <commentList>
    <comment ref="R6" authorId="0">
      <text>
        <r>
          <rPr>
            <sz val="9"/>
            <color indexed="81"/>
            <rFont val="Tahoma"/>
            <family val="2"/>
            <charset val="238"/>
          </rPr>
          <t>Jedná se o název CÚ, která je zadána u položky rozpočtu</t>
        </r>
      </text>
    </comment>
  </commentList>
</comments>
</file>

<file path=xl/comments5.xml><?xml version="1.0" encoding="utf-8"?>
<comments xmlns="http://schemas.openxmlformats.org/spreadsheetml/2006/main">
  <authors>
    <author>mechp</author>
  </authors>
  <commentList>
    <comment ref="R6" authorId="0">
      <text>
        <r>
          <rPr>
            <sz val="9"/>
            <color indexed="81"/>
            <rFont val="Tahoma"/>
            <family val="2"/>
            <charset val="238"/>
          </rPr>
          <t>Jedná se o název CÚ, která je zadána u položky rozpočtu</t>
        </r>
      </text>
    </comment>
  </commentList>
</comments>
</file>

<file path=xl/comments6.xml><?xml version="1.0" encoding="utf-8"?>
<comments xmlns="http://schemas.openxmlformats.org/spreadsheetml/2006/main">
  <authors>
    <author>mechp</author>
  </authors>
  <commentList>
    <comment ref="R6" authorId="0">
      <text>
        <r>
          <rPr>
            <sz val="9"/>
            <color indexed="81"/>
            <rFont val="Tahoma"/>
            <family val="2"/>
            <charset val="238"/>
          </rPr>
          <t>Jedná se o název CÚ, která je zadána u položky rozpočtu</t>
        </r>
      </text>
    </comment>
  </commentList>
</comments>
</file>

<file path=xl/comments7.xml><?xml version="1.0" encoding="utf-8"?>
<comments xmlns="http://schemas.openxmlformats.org/spreadsheetml/2006/main">
  <authors>
    <author>mechp</author>
  </authors>
  <commentList>
    <comment ref="R6" authorId="0">
      <text>
        <r>
          <rPr>
            <sz val="9"/>
            <color indexed="81"/>
            <rFont val="Tahoma"/>
            <family val="2"/>
            <charset val="238"/>
          </rPr>
          <t>Jedná se o název CÚ, která je zadána u položky rozpočtu</t>
        </r>
      </text>
    </comment>
  </commentList>
</comments>
</file>

<file path=xl/comments8.xml><?xml version="1.0" encoding="utf-8"?>
<comments xmlns="http://schemas.openxmlformats.org/spreadsheetml/2006/main">
  <authors>
    <author>mechp</author>
  </authors>
  <commentList>
    <comment ref="R6" authorId="0">
      <text>
        <r>
          <rPr>
            <sz val="9"/>
            <color indexed="81"/>
            <rFont val="Tahoma"/>
            <family val="2"/>
            <charset val="238"/>
          </rPr>
          <t>Jedná se o název CÚ, která je zadána u položky rozpočtu</t>
        </r>
      </text>
    </comment>
  </commentList>
</comments>
</file>

<file path=xl/comments9.xml><?xml version="1.0" encoding="utf-8"?>
<comments xmlns="http://schemas.openxmlformats.org/spreadsheetml/2006/main">
  <authors>
    <author>mechp</author>
  </authors>
  <commentList>
    <comment ref="R6" authorId="0">
      <text>
        <r>
          <rPr>
            <sz val="9"/>
            <color indexed="81"/>
            <rFont val="Tahoma"/>
            <family val="2"/>
            <charset val="238"/>
          </rPr>
          <t>Jedná se o název CÚ, která je zadána u položky rozpočtu</t>
        </r>
      </text>
    </comment>
  </commentList>
</comments>
</file>

<file path=xl/sharedStrings.xml><?xml version="1.0" encoding="utf-8"?>
<sst xmlns="http://schemas.openxmlformats.org/spreadsheetml/2006/main" count="12081" uniqueCount="2492">
  <si>
    <t>%</t>
  </si>
  <si>
    <t>Cena celkem</t>
  </si>
  <si>
    <t>Za zhotovitele</t>
  </si>
  <si>
    <t>Za objednatele</t>
  </si>
  <si>
    <t>Zaokrouhlení</t>
  </si>
  <si>
    <t>Název</t>
  </si>
  <si>
    <t xml:space="preserve">Položkový rozpočet </t>
  </si>
  <si>
    <t>S:</t>
  </si>
  <si>
    <t>O:</t>
  </si>
  <si>
    <t>R:</t>
  </si>
  <si>
    <t>dne</t>
  </si>
  <si>
    <t>v</t>
  </si>
  <si>
    <t>Základ pro sníženou DPH</t>
  </si>
  <si>
    <t xml:space="preserve">Snížená DPH </t>
  </si>
  <si>
    <t>Základ pro základní DPH</t>
  </si>
  <si>
    <t xml:space="preserve">Základní DPH </t>
  </si>
  <si>
    <t>Rekapitulace dílčích částí</t>
  </si>
  <si>
    <t>Číslo</t>
  </si>
  <si>
    <t>DPH celkem</t>
  </si>
  <si>
    <t>Zhotovitel:</t>
  </si>
  <si>
    <t>Projektant:</t>
  </si>
  <si>
    <t>Vypracoval:</t>
  </si>
  <si>
    <t>Stavba:</t>
  </si>
  <si>
    <t>Cena celkem bez DPH</t>
  </si>
  <si>
    <t>HSV</t>
  </si>
  <si>
    <t>PSV</t>
  </si>
  <si>
    <t>MON</t>
  </si>
  <si>
    <t>Vedlejší náklady</t>
  </si>
  <si>
    <t>Ostatní náklady</t>
  </si>
  <si>
    <t>Celkem</t>
  </si>
  <si>
    <t>Dodávka</t>
  </si>
  <si>
    <t>Montáž</t>
  </si>
  <si>
    <t>Rozpis ceny</t>
  </si>
  <si>
    <t>Rekapitulace daní</t>
  </si>
  <si>
    <t>DIČ:</t>
  </si>
  <si>
    <t>Cena celkem s DPH</t>
  </si>
  <si>
    <t>#RTSROZP#</t>
  </si>
  <si>
    <t>#CASTI&gt;&gt;</t>
  </si>
  <si>
    <t>Pokyny pro vyplnění</t>
  </si>
  <si>
    <t>Ve všech listech tohoto souboru můžete měnit pouze buňky s modrým pozadím. Jedná se o tyto údaje : 
- údaje o firmě
- jednotkové ceny položek zadané na maximálně dvě desetinná místa</t>
  </si>
  <si>
    <t>IČO:</t>
  </si>
  <si>
    <t>Soupis stavebních prací, dodávek a služeb</t>
  </si>
  <si>
    <t>Zadavatel</t>
  </si>
  <si>
    <t>PM-19-107</t>
  </si>
  <si>
    <t>SBĚRNÝ DVŮR V PASKOVĚ</t>
  </si>
  <si>
    <t>Město Paskov</t>
  </si>
  <si>
    <t>Nádražní 700</t>
  </si>
  <si>
    <t>Paskov-Paskov</t>
  </si>
  <si>
    <t>73921</t>
  </si>
  <si>
    <t>00297062</t>
  </si>
  <si>
    <t>CZ00297062</t>
  </si>
  <si>
    <t>Ing. Jana Gecová</t>
  </si>
  <si>
    <t>Kolofíkova 646/29</t>
  </si>
  <si>
    <t>Ostrava-Svinov</t>
  </si>
  <si>
    <t>72100</t>
  </si>
  <si>
    <t>46550623</t>
  </si>
  <si>
    <t>CZ6261040335</t>
  </si>
  <si>
    <t>Stavba</t>
  </si>
  <si>
    <t>Stavební objekt</t>
  </si>
  <si>
    <t>01</t>
  </si>
  <si>
    <t>OVN</t>
  </si>
  <si>
    <t>Ostatní a vedlejší náklady</t>
  </si>
  <si>
    <t>SO 01</t>
  </si>
  <si>
    <t>Provozní budova</t>
  </si>
  <si>
    <t>SO 02</t>
  </si>
  <si>
    <t>Přístřešek - sklad, údržba, technika</t>
  </si>
  <si>
    <t>SO 03</t>
  </si>
  <si>
    <t>Betonové kóje</t>
  </si>
  <si>
    <t>SO 05</t>
  </si>
  <si>
    <t>Automobilová váha</t>
  </si>
  <si>
    <t>SO 06</t>
  </si>
  <si>
    <t>Zpevněné plochy</t>
  </si>
  <si>
    <t>SO 07</t>
  </si>
  <si>
    <t>Oplocení</t>
  </si>
  <si>
    <t>Vodovodní přípojka a likvidace splaškových vod</t>
  </si>
  <si>
    <t>Přípojka dešťové kanalizace, čerpací stanice</t>
  </si>
  <si>
    <t>Silnoproudá elektrotechnika</t>
  </si>
  <si>
    <t>Celkem za stavbu</t>
  </si>
  <si>
    <t>CZK</t>
  </si>
  <si>
    <t>Rekapitulace dílů</t>
  </si>
  <si>
    <t>Typ dílu</t>
  </si>
  <si>
    <t>1</t>
  </si>
  <si>
    <t>Zemní práce</t>
  </si>
  <si>
    <t>2</t>
  </si>
  <si>
    <t>Základy a zvláštní zakládání</t>
  </si>
  <si>
    <t>3</t>
  </si>
  <si>
    <t>Svislé a kompletní konstrukce</t>
  </si>
  <si>
    <t>4</t>
  </si>
  <si>
    <t>Vodorovné konstrukce</t>
  </si>
  <si>
    <t>5</t>
  </si>
  <si>
    <t>Komunikace</t>
  </si>
  <si>
    <t>61</t>
  </si>
  <si>
    <t>Úpravy povrchů vnitřní</t>
  </si>
  <si>
    <t>62</t>
  </si>
  <si>
    <t>Úpravy povrchů vnější</t>
  </si>
  <si>
    <t>63</t>
  </si>
  <si>
    <t>Podlahy a podlahové konstrukce</t>
  </si>
  <si>
    <t>64</t>
  </si>
  <si>
    <t>Výplně otvorů</t>
  </si>
  <si>
    <t>8</t>
  </si>
  <si>
    <t>Trubní vedení</t>
  </si>
  <si>
    <t>91</t>
  </si>
  <si>
    <t>Doplňující práce na komunikaci</t>
  </si>
  <si>
    <t>94</t>
  </si>
  <si>
    <t>Lešení a stavební výtahy</t>
  </si>
  <si>
    <t>95</t>
  </si>
  <si>
    <t>Dokončovací konstrukce na pozemních stavbách</t>
  </si>
  <si>
    <t>96</t>
  </si>
  <si>
    <t>Bourání konstrukcí</t>
  </si>
  <si>
    <t>99</t>
  </si>
  <si>
    <t>Staveništní přesun hmot</t>
  </si>
  <si>
    <t>711</t>
  </si>
  <si>
    <t>Izolace proti vodě</t>
  </si>
  <si>
    <t>712</t>
  </si>
  <si>
    <t>Povlakové krytiny</t>
  </si>
  <si>
    <t>713</t>
  </si>
  <si>
    <t>Izolace tepelné</t>
  </si>
  <si>
    <t>720</t>
  </si>
  <si>
    <t>Zdravotechnická instalace</t>
  </si>
  <si>
    <t>730</t>
  </si>
  <si>
    <t>Ústřední vytápění</t>
  </si>
  <si>
    <t>762</t>
  </si>
  <si>
    <t>Konstrukce tesařské</t>
  </si>
  <si>
    <t>764</t>
  </si>
  <si>
    <t>Konstrukce klempířské</t>
  </si>
  <si>
    <t>766</t>
  </si>
  <si>
    <t>Konstrukce truhlářské</t>
  </si>
  <si>
    <t>767</t>
  </si>
  <si>
    <t>Konstrukce zámečnické</t>
  </si>
  <si>
    <t>771</t>
  </si>
  <si>
    <t>Podlahy z dlaždic a obklady</t>
  </si>
  <si>
    <t>781</t>
  </si>
  <si>
    <t>Obklady keramické</t>
  </si>
  <si>
    <t>783</t>
  </si>
  <si>
    <t>Nátěry</t>
  </si>
  <si>
    <t>784</t>
  </si>
  <si>
    <t>Malby</t>
  </si>
  <si>
    <t>M21</t>
  </si>
  <si>
    <t>Elektromontáže</t>
  </si>
  <si>
    <t>M99</t>
  </si>
  <si>
    <t>Ostatní práce "M"</t>
  </si>
  <si>
    <t>D96</t>
  </si>
  <si>
    <t>Přesuny suti a vybouraných hmot</t>
  </si>
  <si>
    <t>PSU</t>
  </si>
  <si>
    <t>VN</t>
  </si>
  <si>
    <t>ON</t>
  </si>
  <si>
    <t>Položkový soupis prací a dodávek</t>
  </si>
  <si>
    <t>#TypZaznamu#</t>
  </si>
  <si>
    <t>STA</t>
  </si>
  <si>
    <t>OBJ</t>
  </si>
  <si>
    <t>ROZ</t>
  </si>
  <si>
    <t>P.č.</t>
  </si>
  <si>
    <t>Číslo položky</t>
  </si>
  <si>
    <t>Název položky</t>
  </si>
  <si>
    <t>MJ</t>
  </si>
  <si>
    <t>Množství</t>
  </si>
  <si>
    <t>Cena / MJ</t>
  </si>
  <si>
    <t>Dodávka celk.</t>
  </si>
  <si>
    <t>Montáž celk.</t>
  </si>
  <si>
    <t>DPH</t>
  </si>
  <si>
    <t>Cena s DPH</t>
  </si>
  <si>
    <t>Hmotnost / MJ</t>
  </si>
  <si>
    <t>Hmotnost celk.(t)</t>
  </si>
  <si>
    <t>Dem. hmotnost / MJ</t>
  </si>
  <si>
    <t>Dem. hmotnost celk.(t)</t>
  </si>
  <si>
    <t>Cenová úroveň</t>
  </si>
  <si>
    <t>Nhod / MJ</t>
  </si>
  <si>
    <t>Nhod celk.</t>
  </si>
  <si>
    <t>Dodavatel</t>
  </si>
  <si>
    <t>Typ položky</t>
  </si>
  <si>
    <t>Díl:</t>
  </si>
  <si>
    <t>DIL</t>
  </si>
  <si>
    <t>005111020R</t>
  </si>
  <si>
    <t>Vytyčení stavby</t>
  </si>
  <si>
    <t>Soubor</t>
  </si>
  <si>
    <t>Indiv</t>
  </si>
  <si>
    <t>VRN</t>
  </si>
  <si>
    <t>POL99_8</t>
  </si>
  <si>
    <t>POP</t>
  </si>
  <si>
    <t>Vyhotovení protokolu o vytyčení stavby se seznamem souřadnic vytyčených bodů a jejich polohopisnými (S-JTSK) a výškopisnými (Bpv) hodnotami.</t>
  </si>
  <si>
    <t>005111021R</t>
  </si>
  <si>
    <t>Vytyčení inženýrských sítí</t>
  </si>
  <si>
    <t>Zaměření a vytýčení stávajících inženýrských sítí v místě stavby z hlediska jejich ochrany při provádění stavby.</t>
  </si>
  <si>
    <t>005121010R</t>
  </si>
  <si>
    <t>Vybudování zařízení staveniště</t>
  </si>
  <si>
    <t>Náklady spojené se zřízením přípojek energií k objektům zařízení staveniště, vybudování případných měřících odběrných míst a zřízení, případná příprava území pro objekty zařízení staveniště a vlastní vybudování objektů zařízení staveniště.</t>
  </si>
  <si>
    <t>005121020R</t>
  </si>
  <si>
    <t xml:space="preserve">Provoz zařízení staveniště </t>
  </si>
  <si>
    <t>Náklady na vybavení objektů zařízení staveniště, ostraha staveniště,  náklady na energie spotřebované dodavatelem v rámci provozu zařízení staveniště, náklady na potřebný úklid v prostorách zařízení staveniště, náklady na nutnou údržbu a opravy na objektech zařízení staveniště a na přípojkách energií.</t>
  </si>
  <si>
    <t>005121030R</t>
  </si>
  <si>
    <t>Odstranění zařízení staveniště</t>
  </si>
  <si>
    <t>Odstranění objektů zařízení staveniště včetně přípojek energií a jejich odvoz. Položka zahrnuje i náklady na úpravu povrchů po odstranění zařízení staveniště a úklid ploch, na kterých bylo zařízení staveniště provozováno.</t>
  </si>
  <si>
    <t>005124010R</t>
  </si>
  <si>
    <t>Koordinační činnost</t>
  </si>
  <si>
    <t>Koordinace stavebních a technologických dodávek stavby.</t>
  </si>
  <si>
    <t>005211030R</t>
  </si>
  <si>
    <t xml:space="preserve">Dočasná dopravní opatření </t>
  </si>
  <si>
    <t>Náklady na vyhotovení návrhu dočasného dopravního značení, jeho projednání s dotčenými orgány a organizacemi, dodání dopravních značek a světelné signalizace, jejich rozmístění a přemísťování a jejich údržba v průběhu výstavby včetně následného odstranění po ukončení stavebních prací.</t>
  </si>
  <si>
    <t>005211040R</t>
  </si>
  <si>
    <t xml:space="preserve">Užívání veřejných ploch a prostranství  </t>
  </si>
  <si>
    <t>Náklady a poplatky spojené s užíváním veřejných ploch a prostranství, pokud jsou stavebními pracemi nebo souvisejícími činnostmi dotčeny, a to včetně užívání ploch v souvislosti s uložením stavebního materiálu nebo stavebního odpadu.</t>
  </si>
  <si>
    <t>005211080R</t>
  </si>
  <si>
    <t xml:space="preserve">Bezpečnostní a hygienická opatření na staveništi </t>
  </si>
  <si>
    <t>Náklady na ochranu staveniště před vstupem nepovolaných osob, včetně příslušného značení, náklady na osvětlení staveniště, náklady na vypracování potřebné dokumentace pro provoz staveniště z hlediska požární ochrany (požární řád a poplachová směrnice) a z hlediska provozu staveniště (provozně dopravní řád).</t>
  </si>
  <si>
    <t>005231010R</t>
  </si>
  <si>
    <t>Revize</t>
  </si>
  <si>
    <t>náklady spojené s provedením všech technickými normami předepsaných zkoušek a revizí stavebních konstrukcí nebo stavebních prací.</t>
  </si>
  <si>
    <t>005241010R</t>
  </si>
  <si>
    <t xml:space="preserve">Dokumentace skutečného provedení </t>
  </si>
  <si>
    <t>Náklady na vyhotovení dokumentace skutečného provedení stavby a její předání objednateli v požadované formě a požadovaném počtu.</t>
  </si>
  <si>
    <t>005241020R</t>
  </si>
  <si>
    <t xml:space="preserve">Geodetické zaměření skutečného provedení  </t>
  </si>
  <si>
    <t>Náklady na provedení skutečného zaměření stavby v rozsahu nezbytném pro zápis změny do katastru nemovitostí.</t>
  </si>
  <si>
    <t>SUM</t>
  </si>
  <si>
    <t>Geodetické zaměření rohů stavby, stabilizace bodů a sestavení laviček.</t>
  </si>
  <si>
    <t>END</t>
  </si>
  <si>
    <t>113107630R00</t>
  </si>
  <si>
    <t>Odstranění podkladů nebo krytů z kameniva hrubého drceného, v ploše jednotlivě nad 50 m2, tloušťka vrstvy 300 mm</t>
  </si>
  <si>
    <t>m2</t>
  </si>
  <si>
    <t>RTS 19/ I</t>
  </si>
  <si>
    <t>Práce</t>
  </si>
  <si>
    <t>POL1_</t>
  </si>
  <si>
    <t>73,1+0,5*(12,13+2,0+9,215+11,75+2,0)</t>
  </si>
  <si>
    <t>VV</t>
  </si>
  <si>
    <t>113108442R00</t>
  </si>
  <si>
    <t>Rozrytí vrstvy krytu nebo podkladu z kameniva se živičným pojivem</t>
  </si>
  <si>
    <t>bez zhutnění, bez vyrovnání rozrytého materiálu pro jakékoliv tloušťky</t>
  </si>
  <si>
    <t>SPI</t>
  </si>
  <si>
    <t>132201110R00</t>
  </si>
  <si>
    <t>Hloubení rýh šířky do 60 cm do 50 m3, v hornině 3, hloubení strojně</t>
  </si>
  <si>
    <t>m3</t>
  </si>
  <si>
    <t>zapažených i nezapažených s urovnáním dna do předepsaného profilu a spádu, s přehozením výkopku na přilehlém terénu na vzdálenost do 3 m od podélné osy rýhy nebo s naložením výkopku na dopravní prostředek.</t>
  </si>
  <si>
    <t>pasy : 0,5*0,85*(12,13+2,0+9,215+11,75+2,0+5,67)</t>
  </si>
  <si>
    <t>132201119R00</t>
  </si>
  <si>
    <t xml:space="preserve">Hloubení rýh šířky do 60 cm příplatek za lepivost, v hornině 3,  </t>
  </si>
  <si>
    <t>pasy : 0,5*0,85*(12,13+2,0+9,215+11,75+2,0+5,67)*0,5</t>
  </si>
  <si>
    <t>162701105R00</t>
  </si>
  <si>
    <t>Vodorovné přemístění výkopku z horniny 1 až 4, na vzdálenost přes 9 000  do 10 000 m</t>
  </si>
  <si>
    <t>po suchu, bez naložení výkopku, avšak se složením bez rozhrnutí, zpáteční cesta vozidla.</t>
  </si>
  <si>
    <t>pasy - zemina : 0,5*0,85*(12,13+2,0+9,215+11,75+2,0+5,67)</t>
  </si>
  <si>
    <t>171201201R00</t>
  </si>
  <si>
    <t>Uložení sypaniny na dočasnou skládku tak, že na 1 m2 plochy připadá přes 2 m3 výkopku nebo ornice</t>
  </si>
  <si>
    <t>174101101R00</t>
  </si>
  <si>
    <t>Zásyp sypaninou se zhutněním jam, šachet, rýh nebo kolem objektů v těchto vykopávkách</t>
  </si>
  <si>
    <t>z jakékoliv horniny s uložením výkopku po vrstvách,</t>
  </si>
  <si>
    <t>obsyp objektu - vytěženým štěrkem : 0,3*0,5*(12,13+2,0+9,215+11,75+2,0)</t>
  </si>
  <si>
    <t>obsyp základu zevnitř  - vytěženým štěrkem : 0,6*0,1*(7,1+1,4+5,95+5,0+8,415+1,475+4,4)+0,6*0,125*(5,65+5,8)</t>
  </si>
  <si>
    <t>obsyp po montáži TI soklu - vytěženým štěrkem : 0,25*0,2*(12,13+2,0+9,215+11,75+2,0)</t>
  </si>
  <si>
    <t>199000002R00</t>
  </si>
  <si>
    <t>Poplatky za skládku horniny 1- 4</t>
  </si>
  <si>
    <t>271531113R00</t>
  </si>
  <si>
    <t>Polštáře zhutněné pod základy kamenivo hrubé, drcené, frakce 16 - 32 mm</t>
  </si>
  <si>
    <t>pod desku : 0,15*(19,95+37,4)</t>
  </si>
  <si>
    <t>pod pásy : 0,1*0,5*(12,13+2,0+9,215+11,75+2,0+5,67)</t>
  </si>
  <si>
    <t>273321321R00</t>
  </si>
  <si>
    <t>Beton základových desek železový třídy C 20/25</t>
  </si>
  <si>
    <t>bez dodávky a uložení výztuže</t>
  </si>
  <si>
    <t>0,15*73,1*1,05</t>
  </si>
  <si>
    <t>273351215RT1</t>
  </si>
  <si>
    <t>Bednění stěn základových desek zřízení</t>
  </si>
  <si>
    <t>svislé nebo šikmé (odkloněné) , půdorysně přímé nebo zalomené, stěn základových desek ve volných nebo zapažených jámách, rýhách, šachtách, včetně případných vzpěr,</t>
  </si>
  <si>
    <t>0,15*(12,13+2,0+9,215+11,75+2,0)</t>
  </si>
  <si>
    <t>273351216R00</t>
  </si>
  <si>
    <t>Bednění stěn základových desek odstranění</t>
  </si>
  <si>
    <t>Včetně očištění, vytřídění a uložení bednicího materiálu.</t>
  </si>
  <si>
    <t>273361921RT5</t>
  </si>
  <si>
    <t>Výztuž základových desek ze svařovaných sítí průměr drátu 6 mm, velikost oka 150/150 mm</t>
  </si>
  <si>
    <t>t</t>
  </si>
  <si>
    <t>včetně distančních prvků</t>
  </si>
  <si>
    <t>(3,03/1000)*73,1*1,2</t>
  </si>
  <si>
    <t>274272130RT4</t>
  </si>
  <si>
    <t>Zdivo základové z bednicích tvárnic tloušťky 250 mm, výplň betonem C 20/25</t>
  </si>
  <si>
    <t>s výplní betonem, bez výztuže,</t>
  </si>
  <si>
    <t>0,75*5,8</t>
  </si>
  <si>
    <t>274272150RT4</t>
  </si>
  <si>
    <t>Zdivo základové z bednicích tvárnic tloušťky 400 mm, výplň betonem C 20/25</t>
  </si>
  <si>
    <t>0,75*(12,13+2,0+9,215+11,75+2,0)</t>
  </si>
  <si>
    <t>274313621R00</t>
  </si>
  <si>
    <t>Beton základových pasů prostý třídy C 20/25</t>
  </si>
  <si>
    <t>pásy : 0,15*0,5*(12,13+2,0+9,215+11,75+2,0+5,67)*1,1</t>
  </si>
  <si>
    <t>279361821R00</t>
  </si>
  <si>
    <t>Výztuž základových zdí z betonářské oceli 10 505(R)</t>
  </si>
  <si>
    <t>výměra dle PD : (319,61/1000)*1,2</t>
  </si>
  <si>
    <t>311237448R00</t>
  </si>
  <si>
    <t xml:space="preserve">Zdivo nosné z cihel a tvarovek pálených tloušťky 300 mm,  , charakteristická pevnost v tlaku fk = 4,10 MPa, součinitel prostupu tepla U = 0,29 W/m2.K , hodnota pro zdivo bez omítky při vlhkosti 1%,  </t>
  </si>
  <si>
    <t>první 2 řady : 0,5*(12,13+2,0+9,215+11,75+2,0-1,0)</t>
  </si>
  <si>
    <t>atika : 0,75*(2,0+11,75+9,215+2,0)</t>
  </si>
  <si>
    <t>311237468R00</t>
  </si>
  <si>
    <t xml:space="preserve">Zdivo nosné z cihel a tvarovek pálených tloušťky 380 mm,  , charakteristická pevnost v tlaku fk = 3,70 MPa, součinitel prostupu tepla U = 0,23 W/m2.K , hodnota pro zdivo bez omítky při vlhkosti 1%,  </t>
  </si>
  <si>
    <t>obvod : 2,25*(12,13+2,0+9,215+11,75+2,0)</t>
  </si>
  <si>
    <t>- otvory : -(0,75*1,0*2+1,0*1,5+1,5*1,5*3+1,0*1,75+0,5*0,5)</t>
  </si>
  <si>
    <t>- překady : -0,25*(1,0*3+1,25*2+1,75*3)</t>
  </si>
  <si>
    <t>311237525R00</t>
  </si>
  <si>
    <t>Zdivo nosné z cihel a tvarovek pálených tloušťky 250 mm,  ,  , součinitel prostupu tepla U = 0,69 W/m2.K, hodnota pro zdivo bez omítky při vlhkosti 1%, celoplošně lepené</t>
  </si>
  <si>
    <t>vnitřní : 2,75*5,8</t>
  </si>
  <si>
    <t>- otvory a překlady : -1,0*2,19-0,25*1,25</t>
  </si>
  <si>
    <t>317167121R00</t>
  </si>
  <si>
    <t>Překlady keramické montáž a dodávka nenosné, délky 1000 mm, šířky 115 mm, výšky 71 mm</t>
  </si>
  <si>
    <t>kus</t>
  </si>
  <si>
    <t>Včetně:</t>
  </si>
  <si>
    <t>- podepření plochých překladů v montážním stavu,</t>
  </si>
  <si>
    <t>- dodávky překladů.</t>
  </si>
  <si>
    <t>P1 : 1</t>
  </si>
  <si>
    <t>317167122R00</t>
  </si>
  <si>
    <t>Překlady keramické montáž a dodávka nenosné, délky 1250 mm, šířky 115 mm, výšky 71 mm</t>
  </si>
  <si>
    <t>P2 : 3</t>
  </si>
  <si>
    <t>317167210R00</t>
  </si>
  <si>
    <t>Překlady keramické montáž a dodávka nosné, délky 1000 mm, šířky 70 mm, výšky 238 mm</t>
  </si>
  <si>
    <t>P3 : 12</t>
  </si>
  <si>
    <t>317167211R00</t>
  </si>
  <si>
    <t>Překlady keramické montáž a dodávka nosné, délky 1250 mm, šířky 70 mm, výšky 238 mm</t>
  </si>
  <si>
    <t>P4 : 11</t>
  </si>
  <si>
    <t>317167213R00</t>
  </si>
  <si>
    <t>Překlady keramické montáž a dodávka nosné, délky 1750 mm, šířky 70 mm, výšky 238 mm</t>
  </si>
  <si>
    <t>P5 : 12</t>
  </si>
  <si>
    <t>317998111R00</t>
  </si>
  <si>
    <t>Překlady keramické izolace vkládaná mezi překlady tloušťky 50 mm</t>
  </si>
  <si>
    <t>m</t>
  </si>
  <si>
    <t>317998115R00</t>
  </si>
  <si>
    <t>Překlady keramické izolace vkládaná mezi překlady tloušťky 100 mm</t>
  </si>
  <si>
    <t>1,0*3+1,25*2+1,75*3</t>
  </si>
  <si>
    <t>342247532R00</t>
  </si>
  <si>
    <t>Příčky z tvárnic pálených Příčky z tvárnic pálených tloušťky 115 mm, z děrovaných příčkovek, P 10, zděných na tenkovrstvou maltu</t>
  </si>
  <si>
    <t>jednoduché nebo příčky zděné do svislé dřevěné, cihelné, betonové nebo ocelové konstrukce na jakoukoliv maltu vápenocementovou (MVC) nebo cementovou (MC),</t>
  </si>
  <si>
    <t>příčky : 3,0*(5,0+3,245+1,6+1,655+1,2)</t>
  </si>
  <si>
    <t>- otvory : -2,19*(0,9*3+0,8)</t>
  </si>
  <si>
    <t>- překlady : -0,071*(1,0+1,25*3)</t>
  </si>
  <si>
    <t>346244314R00</t>
  </si>
  <si>
    <t>Obezdívka van a WC modulů z pórobetonu tloušťky 125 mm</t>
  </si>
  <si>
    <t>1,4*1,3</t>
  </si>
  <si>
    <t>342264051RT1</t>
  </si>
  <si>
    <t>Podhledy na kovové konstrukci opláštěné deskami sádrokartonovými nosná konstrukce z profilů CD s přímým uchycením 1x deska, tloušťky 12,5 mm, standard, bez izolace</t>
  </si>
  <si>
    <t>2,88+25,01+11,82+2,08+9,26</t>
  </si>
  <si>
    <t>342264051RT3</t>
  </si>
  <si>
    <t>Podhledy na kovové konstrukci opláštěné deskami sádrokartonovými nosná konstrukce z profilů CD s přímým uchycením 1x deska, tloušťky 12,5 mm, impregnovaná, bez izolace</t>
  </si>
  <si>
    <t>411321315R00</t>
  </si>
  <si>
    <t>Beton stropů železový stropů deskových, desek plochých střech, desek balkónových, desek hřibových stropů včetně hlavic hřibových sloupů, železový (bez výztuže) třídy C 20/25</t>
  </si>
  <si>
    <t>0,08*(73,1-0,4*(2,0+11,75+9,215+2,0))+0,18*0,3*12,13</t>
  </si>
  <si>
    <t>411354256R00</t>
  </si>
  <si>
    <t>Bednění stropů zabudované (ztracené) z ocelových trapézových plechů pozinkovaných, vlna 50 mm, tloušťky 1 mm</t>
  </si>
  <si>
    <t>otevřeného podhledu, bez podpěrné konstrukce, s osazením na sucho na zdech do připravených ozubů, popř. na rovných zdech, trámech, průvlacích, nebo do traverz, bez úpravy povrchu plechů, s pomocným lešením.</t>
  </si>
  <si>
    <t>73,1-0,4*(2,0+12,13+2,0+9,215+11,75)</t>
  </si>
  <si>
    <t>411361921RT3</t>
  </si>
  <si>
    <t>Výztuž stropů ze svařovaných sítí průměr drátu 5 mm, velikost oka 150/150 mm</t>
  </si>
  <si>
    <t>prostě uložených, vetknutých i spojitých, deskových, trámových (žebrových, kazetových), s keramickými a jinými vložkami, konzolových nebo balkónových, hřibových včetně hlavic hřibových sloupů, plochých střech a pro zavěšení železobetonových podhledů. Včetně distančních prvků.</t>
  </si>
  <si>
    <t>(2,1/1000)*(73,1-0,4*(2,0+12,13+2,0+9,215+11,75))*1,2</t>
  </si>
  <si>
    <t>413941121R00</t>
  </si>
  <si>
    <t>Osazení ocelových válcovaných nosníků ve stropech bez materiálu, výšky do 120 mm</t>
  </si>
  <si>
    <t>I , IE, U , UE nebo L</t>
  </si>
  <si>
    <t>I 80 : (5,94/1000)*(1,6+1,665*8+1,0+1,665*7+0,35+1,35+1,665*5+0,75+1,1+1,665*3+0,6+1,665*2)</t>
  </si>
  <si>
    <t>413941123R00</t>
  </si>
  <si>
    <t>Osazení ocelových válcovaných nosníků ve stropech bez materiálu, výšky přes 120 do 220 mm</t>
  </si>
  <si>
    <t>I 180 : (21,9/1000)*(6,0+5,7+3,4+1,2+5,3*4+4,2+2,0)</t>
  </si>
  <si>
    <t>413941001R00</t>
  </si>
  <si>
    <t>Nosné svary stropní konstr. nosníků tl. do 10 mm</t>
  </si>
  <si>
    <t>I 80 k I 180 : 0,24*(25*2+7)</t>
  </si>
  <si>
    <t>417321315R00</t>
  </si>
  <si>
    <t>Železobeton ztužujících pásů a věnců třídy C 20/25</t>
  </si>
  <si>
    <t>0,3*0,25*(12,13+2,0+9,215+11,75+2,0)</t>
  </si>
  <si>
    <t>0,25*0,25*5,805</t>
  </si>
  <si>
    <t>417351115R00</t>
  </si>
  <si>
    <t>Bednění bočnic ztužujících pásů a věnců včetně vzpěr zřízení</t>
  </si>
  <si>
    <t>věněc : 0,25*((12,13+2,0+9,215+11,75+2,0)+(1,4+7,09+5,615+5,7)+(5,805+4,395+1,47+8,41+5,0))</t>
  </si>
  <si>
    <t>stropní deska u okapu : 0,18*12,13</t>
  </si>
  <si>
    <t>417351116R00</t>
  </si>
  <si>
    <t>Bednění bočnic ztužujících pásů a věnců včetně vzpěr odstranění</t>
  </si>
  <si>
    <t>417361821R00</t>
  </si>
  <si>
    <t>Výztuž ztužujících pásů a věnců z betonářské oceli 10 505(R)</t>
  </si>
  <si>
    <t>Včetně distančních prvků.</t>
  </si>
  <si>
    <t>výměra dle PD : (189,88/1000)*1,2</t>
  </si>
  <si>
    <t>13380510R</t>
  </si>
  <si>
    <t>tyč ocelová profilová válcovaná za tepla S235 (11375); průřez I; výška 80 mm</t>
  </si>
  <si>
    <t>Specifikace</t>
  </si>
  <si>
    <t>POL3_</t>
  </si>
  <si>
    <t>I 80 : (5,94/1000)*(1,6+1,665*8+1,0+1,665*7+0,35+1,35+1,665*5+0,75+1,1+1,665*3+0,6+1,665*2)*1,08</t>
  </si>
  <si>
    <t>13480810R</t>
  </si>
  <si>
    <t>tyč ocelová profilová válcovaná za tepla S235 (11375); průřez I; výška 180 mm</t>
  </si>
  <si>
    <t>I 180 : (21,9/1000)*(6,0+5,7+3,4+1,2+5,3*4+4,2+2,0)*1,08</t>
  </si>
  <si>
    <t>610991111R00</t>
  </si>
  <si>
    <t>Zakrývání výplní vnitřních otvorů, předmětů apod. fólií Pe 0,05-0,2 mm</t>
  </si>
  <si>
    <t>které se zřizují před úpravami povrchu, a obalení osazených dveřních zárubní před znečištěním při úpravách povrchu nástřikem plastických maltovin včetně pozdějšího odkrytí,</t>
  </si>
  <si>
    <t>0,75*1,0*2+1,0*1,5+1,5*1,5*3+1,0*2,07+0,5*0,5</t>
  </si>
  <si>
    <t>612421615R00</t>
  </si>
  <si>
    <t>Omítky vnitřní stěn vápenné nebo vápenocementové v podlaží i ve schodišti hrubé zatřené</t>
  </si>
  <si>
    <t>1.04 pod obklad : 2,17*(1,3*2+1,6*2-0,8)-0,5*0,4+0,2*(0,5+0,4*2)</t>
  </si>
  <si>
    <t>1.05 pod obklad : 2,17*(2,045+1,2+1,655+2,35+1,4-0,9)-0,75*0,9+0,2*(0,75+0,9*2)</t>
  </si>
  <si>
    <t>612421637R00</t>
  </si>
  <si>
    <t>Omítky vnitřní stěn vápenné nebo vápenocementové v podlaží i ve schodišti štukové</t>
  </si>
  <si>
    <t>1.01 : 3,0*(1,8*2+1,6*2)-1,0*2,25-0,9*2,19*2-0,8*2,19*2+0,2*(1,0+2,25*2)</t>
  </si>
  <si>
    <t>1.02 : 3,0*(5,0*2+5,0*2)-1,5*1,5*3-0,9*2,19*2+0,2*(3*(1,5+1,5*2))</t>
  </si>
  <si>
    <t>1.03 : 3,0*(5,0+3,285+1,47+4,395+0,675)-1,0*1,5-0,9*2,19+0,2*(1,0+1,5*2)</t>
  </si>
  <si>
    <t>1.04 - nad obklad : 0,83*(1,3*2+1,6*2)-0,5*0,1+0,2*(0,5+0,1*2)</t>
  </si>
  <si>
    <t>1.05 - nad obklad : 0,83*(2,045+1,2+1,655+2,35+1,4)-0,75*0,1+0,2*(0,75+0,1*2)</t>
  </si>
  <si>
    <t>1.06 : 3,0*(3,245+3,59+4,92+1,2)-0,75*1,0-0,9*2,19*2+0,2*(0,75+1,0*2)</t>
  </si>
  <si>
    <t>612473186R00</t>
  </si>
  <si>
    <t>Omítky vnitřní zdiva ze suchých směsí příplatek za zabudované rohovníky</t>
  </si>
  <si>
    <t>omítka vápenocementová, strojně nebo ručně nanášená v podlaží i ve schodišti na jakýkoliv druh podkladu, kompletní souvrství</t>
  </si>
  <si>
    <t>ostění : 2*(0,75+1,0*2)+1,0+1,5*2+3*(1,5+1,5*2)+1,0*2,24*2+0,5+0,5*2</t>
  </si>
  <si>
    <t>vnižtřní otvory : 1,0+2,19*2</t>
  </si>
  <si>
    <t>620991001R00</t>
  </si>
  <si>
    <t>Připojovací í lišty začišťovací okenní lišta,  , pro omítku tl. 6 mm</t>
  </si>
  <si>
    <t>POL1_1</t>
  </si>
  <si>
    <t>nalepení a odříznutí po dokončení omítek</t>
  </si>
  <si>
    <t>APU : 2*(0,75+1,0*2)+1,0+1,5*2+3*(1,5+1,5*2)+1,0*2,24*2+0,5+0,5*2</t>
  </si>
  <si>
    <t>602015185RT6</t>
  </si>
  <si>
    <t xml:space="preserve">Omítka stěn z hotových směsí vrchní tenkovrstvá, silikonsilikátová, zatřená, tloušťka vrstvy 1,5 mm,  </t>
  </si>
  <si>
    <t>po jednotlivých vrstvách</t>
  </si>
  <si>
    <t>fasáda hrubá : 71,71375</t>
  </si>
  <si>
    <t>fasáda EPS : 36,07733</t>
  </si>
  <si>
    <t>ostění : 4,446</t>
  </si>
  <si>
    <t>602015202R00</t>
  </si>
  <si>
    <t xml:space="preserve">Omítka stěn z hotových směsí postřik, báze, cementová,  ,  ,  </t>
  </si>
  <si>
    <t>fasáda : 2,25*(12,13+2,0+9,215+11,75+2,0)-(0,75*1,0*2+1,0*1,5+1,5*1,5*3+1,0*1,75+0,5*0,5)</t>
  </si>
  <si>
    <t>602015216RT5</t>
  </si>
  <si>
    <t xml:space="preserve">Omítka stěn z hotových směsí vrstva jádrová, vápenocementová, s vyšším podílem vápna, tloušťka vrstvy 20 mm,  </t>
  </si>
  <si>
    <t>602015191R00</t>
  </si>
  <si>
    <t>Omítka stěn z hotových směsí Doplňkové práce pro omítky stěn z hotových směsí_x000D_
 podkladní nátěr pod tenkovrstvé omítky</t>
  </si>
  <si>
    <t>620991121R00</t>
  </si>
  <si>
    <t>Zakrývání výplní vnějších otvorů z postaveného lešení</t>
  </si>
  <si>
    <t>s rámy a zárubněmi, zábradlí, předmětů oplechování apod., které se zřizují ještě před úpravami povrchu, před jejich znečištěním při úpravách povrchu nástřikem plastických (lepivých) maltovin</t>
  </si>
  <si>
    <t>622319510R00</t>
  </si>
  <si>
    <t>Zateplení suterénu extrudovaným polysterenem, tloušťky 50 mm</t>
  </si>
  <si>
    <t>nanesení lepicího tmelu na izolační desky, nalepení desek a zajištění talířovými hmoždinkami (6 ks/m2). Bez povrchové úpravy desek.</t>
  </si>
  <si>
    <t>0,5*(12,13+2,0+9,215+11,75+2,0)</t>
  </si>
  <si>
    <t>622319520RU1</t>
  </si>
  <si>
    <t>Zateplení soklu extrudovaným polystyrénem, tloušťky 80 mm, kontaktní nátěr a mozaiková omítka</t>
  </si>
  <si>
    <t>nanesení lepicího tmelu na izolační desky, nalepení desek, zajištění talířovými hmoždinkami (6 ks/m2), přebroušení desek, natažení stěrky, vtlačení výztužné tkaniny, přehlazení stěrky. Další vrstvy podle popisu položky. Včetně rohových lišt na hranách budov.</t>
  </si>
  <si>
    <t>622319132RV1</t>
  </si>
  <si>
    <t xml:space="preserve">Zateplení fasády  , expandovaným polystyrénem, tloušťky 100 mm, zakončené stěrkou s výztužnou tkaninou,  </t>
  </si>
  <si>
    <t>nanesení lepicího tmelu na izolační desky, nalepení desek, zajištění talířovými hmoždinkami (6 ks/m2), přebroušení desek EPS, nebo kašírování u minerálních desek, natažení stěrky, vtlačení výztužné tkaniny, přehlazení stěrky. Další vrstvy podle popisu položky.</t>
  </si>
  <si>
    <t>Včetně rohových lišt na hranách budov.</t>
  </si>
  <si>
    <t>Položka neobsahuje kontaktní nátěr a povrchovou úpravu omítkou.</t>
  </si>
  <si>
    <t>atika : 1,105*(2,0+11,75+9,215+2,0)</t>
  </si>
  <si>
    <t>pod okapem : 0,7*12,13</t>
  </si>
  <si>
    <t>622319153RV1</t>
  </si>
  <si>
    <t>Zateplení ostění expandovaným polystyrénem, tloušťky 30 mm, zakončené stěrkou s výztužnou tkaninou</t>
  </si>
  <si>
    <t>nanesení lepicího tmelu na izolační desky, nalepení desek, osazení okenních rohových lišt, natažení stěrky, vtlačení výztužné tkaniny, přehlazení stěrky. Další vrstvy podle popisu položky. Položky pro zateplení minerální deskou obsahují před armovací vrstvou kašírování desek. Včetně rohových lišt, zakončovacích lišt s okapničkou, napojovacích lišt a výztužné tkaniny.</t>
  </si>
  <si>
    <t>0,15*(2*(0,75+1,0*2)+1,0+1,5*2+3*(1,5+1,5*2)+1,0+2,07*2+0,5+0,5*2)</t>
  </si>
  <si>
    <t>622319563R00</t>
  </si>
  <si>
    <t>Zateplení parapetu extrudovaným polystyrénem, tloušťky 30 mm</t>
  </si>
  <si>
    <t>nanesení lepicího tmelu na izolační desky, nalepení desek, natažení stěrky, vtlačení výztužné tkaniny a přehlazení stěrky. Včetně parapetních lišt.</t>
  </si>
  <si>
    <t>0,15*(0,75*2+1,0+1,5*2+0,5)</t>
  </si>
  <si>
    <t>622481211RU1</t>
  </si>
  <si>
    <t>Vyztužení povrchových úprav vnějších stěn stěrkou s výztužnou sklotextilní tkaninou, s dodávkou sítě a stěrkového tmelu</t>
  </si>
  <si>
    <t>632443221R00</t>
  </si>
  <si>
    <t>Potěr litý cementový pevnost v tlaku 25 MPa, pokládaná plocha do 500 m2, tloušťky 50 mm</t>
  </si>
  <si>
    <t>dovoz směsi, doprava pomocí šnekového čerpadla, lití hadicí na plochu, srovnání latí do roviny</t>
  </si>
  <si>
    <t>podlaha : 2,88+25,01+11,82+2,08+4,81+9,26+0,2*1,0+0,25*1,0+0,115*(0,9*3+0,8)</t>
  </si>
  <si>
    <t>642942111RT3</t>
  </si>
  <si>
    <t>Osazení zárubní dveřních ocelových bez dveřních křídel, do zdiva včetně kotvení, na jakoukoliv cementovou maltu, s vybetonováním prahu v zárubni a s osazením špalíků nebo latí pro dřevěný práh_x000D_
 včetně dodávky zárubní_x000D_
 70 x 197 x 11 cm</t>
  </si>
  <si>
    <t>O7 : 1</t>
  </si>
  <si>
    <t>642942111RT4</t>
  </si>
  <si>
    <t>Osazení zárubní dveřních ocelových bez dveřních křídel, do zdiva včetně kotvení, na jakoukoliv cementovou maltu, s vybetonováním prahu v zárubni a s osazením špalíků nebo latí pro dřevěný práh_x000D_
 včetně dodávky zárubní_x000D_
 80 x 197 x 11 cm</t>
  </si>
  <si>
    <t>O6 : 3+1</t>
  </si>
  <si>
    <t>6400001</t>
  </si>
  <si>
    <t>Dodávka a montáž dvoukřídlého plastového okna - O1, rozměr 1500x1500 mm</t>
  </si>
  <si>
    <t xml:space="preserve">ks    </t>
  </si>
  <si>
    <t>Včetně dodávky a montáže parotěsné pásky. Přesná specifikace dle PD.</t>
  </si>
  <si>
    <t>O1 : 3</t>
  </si>
  <si>
    <t>6400002</t>
  </si>
  <si>
    <t>Dodávka a montáž jednokřídlého plastového okna - O2, rozměr 1000x1500 mm</t>
  </si>
  <si>
    <t>O2 : 1</t>
  </si>
  <si>
    <t>6400003</t>
  </si>
  <si>
    <t>Dodávka a montáž jednokřídlého plastového okna - O3, rozměr 750x1000 mm</t>
  </si>
  <si>
    <t>O3 : 2</t>
  </si>
  <si>
    <t>6400004</t>
  </si>
  <si>
    <t>Dodávka a montáž jednokřídlého plastového okna - O4, rozměr 500x500 mm</t>
  </si>
  <si>
    <t>O4 : 1</t>
  </si>
  <si>
    <t>6401001</t>
  </si>
  <si>
    <t>Dodávka a montáž plastových dveří - O5, rozměr křídla 800x1970 mm</t>
  </si>
  <si>
    <t>Včetně dodávky a montáže parotěsné pásky a prahového Purenitu o výšce 160 mm. Přesná specifikace dle PD.</t>
  </si>
  <si>
    <t>O5/P : 1</t>
  </si>
  <si>
    <t>6402001</t>
  </si>
  <si>
    <t>Dodávka a montáž interiérových jednokřídlých dveří plných - O6, rozměr 800x1970 mm</t>
  </si>
  <si>
    <t>Včetně kování. Přesná specifikace dle PD.</t>
  </si>
  <si>
    <t>6402002</t>
  </si>
  <si>
    <t>Dodávka a montáž interiérových jednokřídlých dveří plných - O7, rozměr 700x1970 mm</t>
  </si>
  <si>
    <t>941941031R00</t>
  </si>
  <si>
    <t>Montáž lešení lehkého pracovního řadového s podlahami šířky od 0,80 do 1,00 m, výšky do 10 m</t>
  </si>
  <si>
    <t>včetně kotvení</t>
  </si>
  <si>
    <t>Včetně kotvení lešení.</t>
  </si>
  <si>
    <t>2,5*(14,53+4,4+11,615+14,15+4,4)</t>
  </si>
  <si>
    <t>941941191R00</t>
  </si>
  <si>
    <t>Montáž lešení lehkého pracovního řadového s podlahami příplatek za každý další i započatý měsíc použití lešení_x000D_
 šířky šířky od 0,80 do 1,00 m a výšky do 10 m</t>
  </si>
  <si>
    <t>941941831R00</t>
  </si>
  <si>
    <t>Demontáž lešení lehkého řadového s podlahami šířky od 0,8 do 1 m, výšky do 10 m</t>
  </si>
  <si>
    <t>941955002R00</t>
  </si>
  <si>
    <t>Lešení lehké pracovní pomocné pomocné, o výšce lešeňové podlahy přes 1,2 do 1,9 m</t>
  </si>
  <si>
    <t>vnitnřní omítky : (27,5625+152,5375)*0,3</t>
  </si>
  <si>
    <t>952901111R00</t>
  </si>
  <si>
    <t>Vyčištění budov a ostatních objektů budov bytové nebo občanské výstavby - zametení a umytí podlah, dlažeb, obkladů, schodů v místnostech, chodbách a schodištích, vyčištění a umytí oken, dveří s rámy, zárubněmi, umytí a vyčištění jiných zasklených a natíraných ploch a zařizovacích předmětů před předáním do užívání světlá výška podlaží do 4 m</t>
  </si>
  <si>
    <t>953941312R00</t>
  </si>
  <si>
    <t>Osazení předmětů na hmoždinky osazení hasicího přístroje</t>
  </si>
  <si>
    <t>95000PBŘ1</t>
  </si>
  <si>
    <t>Dodávka a montáž zařízení autonomní detekce a signalizace, dle PBŘ</t>
  </si>
  <si>
    <t>44984114R</t>
  </si>
  <si>
    <t>přístoj hasicí práškový; P6Te; výtlačný prostředek dusík; náplň 6 kg; dostřik 4 m; doba činnosti min 12 s</t>
  </si>
  <si>
    <t>998011001R00</t>
  </si>
  <si>
    <t>Přesun hmot pro budovy s nosnou konstrukcí zděnou výšky do 6 m</t>
  </si>
  <si>
    <t>Přesun hmot</t>
  </si>
  <si>
    <t>POL7_</t>
  </si>
  <si>
    <t>přesun hmot pro budovy občanské výstavby (JKSO 801), budovy pro bydlení (JKSO 803) budovy pro výrobu a služby (JKSO 812) s nosnou svislou konstrukcí zděnou z cihel nebo tvárnic nebo kovovou</t>
  </si>
  <si>
    <t>711111006RZ3</t>
  </si>
  <si>
    <t>Provedení izolace proti zemní vlhkosti natěradly za studena na ploše vodorovné asfaltovou penetrační suspenzí, včetně dodávky emulze 0,3 kg/m2</t>
  </si>
  <si>
    <t>711112006RZ3</t>
  </si>
  <si>
    <t>Provedení izolace proti zemní vlhkosti natěradly za studena na ploše svislé, včetně pomocného lešení o výšce podlahy do 1900 mm a pro zatížení do 1,5 kPa. asfaltovou penetrační emulzí, včetně dodávky emulze 0,3 kg/m2</t>
  </si>
  <si>
    <t>0,3*(12,13+2,0+9,215+11,75+2,0)</t>
  </si>
  <si>
    <t>711141559RY2</t>
  </si>
  <si>
    <t>Provedení izolace proti zemní vlhkosti pásy přitavením vodorovná, 1 vrstva, s dodávkou izolačního pásu se skleněnou nebo polyesterovou vložkou, s minerálním posypem</t>
  </si>
  <si>
    <t>Provedení očištění povrchu a natavení jedné vrstvy modifikovaného asfaltového pásu včetně dodávky materiálů.</t>
  </si>
  <si>
    <t>711142559RY2</t>
  </si>
  <si>
    <t>Provedení izolace proti zemní vlhkosti pásy přitavením svislá, 1 vrstva, s dodávkou izolačního pásu se skleněnou nebo polyesterovou vložkou, s minerálním posypem</t>
  </si>
  <si>
    <t>711823121RT4</t>
  </si>
  <si>
    <t>Ochrana konstrukcí nopovou fólií svisle, výška nopu 8 mm, včetně dodávky fólie</t>
  </si>
  <si>
    <t>711823129RT4</t>
  </si>
  <si>
    <t>Ochrana konstrukcí nopovou fólií ukončovací lišta,  , včetně dodávky lišty</t>
  </si>
  <si>
    <t>12,13+2,0+9,215+11,75+2,0</t>
  </si>
  <si>
    <t>998711101R00</t>
  </si>
  <si>
    <t>Přesun hmot pro izolace proti vodě svisle do 6 m</t>
  </si>
  <si>
    <t>50 m vodorovně měřeno od těžiště půdorysné plochy skládky do těžiště půdorysné plochy objektu</t>
  </si>
  <si>
    <t>712311106RZ3</t>
  </si>
  <si>
    <t>Povlakové krytiny střech do 10° za studena asfaltovou penetrační suspenzí, včetně dodávky emulze 0,3 kg/m2</t>
  </si>
  <si>
    <t>atika svisle + vodorovně : (0,4+0,62)*(0,4+1,6+10,95+8,415+1,6+0,4)</t>
  </si>
  <si>
    <t>střecha : 73,1-0,4*(2,0+11,75+9,215+2,0)</t>
  </si>
  <si>
    <t>712341559R00</t>
  </si>
  <si>
    <t>Povlakové krytiny střech do 10° pásy přitavením v celé ploše, 1 vrstva, bez dodávky pásu</t>
  </si>
  <si>
    <t>712348105RT1</t>
  </si>
  <si>
    <t>Povlakové krytiny střech do 10° pásy přitavením Doplňkové konstrukce k povlakovým krytinám z asfaltových pásů Prostup parozábranou, průměru 50 mm, s manžetou z modifikovaného asfaltového pásu</t>
  </si>
  <si>
    <t/>
  </si>
  <si>
    <t xml:space="preserve"> včetně dodávek výrobků</t>
  </si>
  <si>
    <t>ukotvení kotevní desky šrouby, utěsnění kolem prostupu PU pěnou, natavení manžety prostupu k parozábraně</t>
  </si>
  <si>
    <t>712348105RT3</t>
  </si>
  <si>
    <t>Povlakové krytiny střech do 10° pásy přitavením Doplňkové konstrukce k povlakovým krytinám z asfaltových pásů Prostup parozábranou, průměru 110 mm, s manžetou z modifikovaného asfaltového pásu</t>
  </si>
  <si>
    <t>712371801RT1</t>
  </si>
  <si>
    <t xml:space="preserve">Povlakové krytiny střech do 10° termoplasty volně položené,  ,  , bez dodávky fólie,  </t>
  </si>
  <si>
    <t>atika svisle + vodorovně : (0,5+0,4)*(0,5+1,5+10,95+8,415+1,5+0,5)</t>
  </si>
  <si>
    <t>712372111RV1</t>
  </si>
  <si>
    <t xml:space="preserve">Povlakové krytiny střech do 10° termoplasty kotvené do betonu, 4 kotvy/m2, pro tl. izolace do 300 mm, bez dodávky fólie,  </t>
  </si>
  <si>
    <t>včetně ukotvení k podkladu hmoždinkami, svaření všech spojů a překrytí kotev fólií.</t>
  </si>
  <si>
    <t>střecha : 73,1-0,5*(2,0+11,75+9,215+2,0)</t>
  </si>
  <si>
    <t>712378003R00</t>
  </si>
  <si>
    <t>Povlakové krytiny střech do 10° termoplasty Doplňkové konstrukce k povlakovým krytinám z fólií atiková okapnice, RŠ 250 mm, z pozinkovaného plechu s povrchovou úpravou PVC</t>
  </si>
  <si>
    <t>Úprava délky a připevnění okapnice natloukacími hmoždinkami včetně dodávky okapnice.</t>
  </si>
  <si>
    <t>712378004R00</t>
  </si>
  <si>
    <t>Povlakové krytiny střech do 10° termoplasty Doplňkové konstrukce k povlakovým krytinám z fólií závětrná lišta, RŠ 250 mm, z pozinkovaného plechu s povrchovou úpravou PVC</t>
  </si>
  <si>
    <t>Úprava délky a připevnění závětrné lišty natloukacími hmoždinkami včetně dodávky lišty.</t>
  </si>
  <si>
    <t>2,0+11,75+9,215+2,0</t>
  </si>
  <si>
    <t>712378005R00</t>
  </si>
  <si>
    <t>Povlakové krytiny střech do 10° termoplasty Doplňkové konstrukce k povlakovým krytinám z fólií stěnová lišta vyhnutá, RŠ 70 mm, z pozinkovaného plechu s povrchovou úpravou PVC</t>
  </si>
  <si>
    <t>Úprava délky a připevnění stěnové lišty natloukacími hmoždinkami včetně dodávky lišty.</t>
  </si>
  <si>
    <t>0,5*2</t>
  </si>
  <si>
    <t>712378006R00</t>
  </si>
  <si>
    <t>Povlakové krytiny střech do 10° termoplasty Doplňkové konstrukce k povlakovým krytinám z fólií rohová lišta vnější, RŠ 100 mm, z pozinkovaného plechu s povrchovou úpravou PVC</t>
  </si>
  <si>
    <t>Úprava délky a připevnění rohové lišty natloukacími hmoždinkami včetně dodávky lišty.</t>
  </si>
  <si>
    <t>0,5+1,5+10,75+8,215+1,5+0,5</t>
  </si>
  <si>
    <t>712378007R00</t>
  </si>
  <si>
    <t>Povlakové krytiny střech do 10° termoplasty Doplňkové konstrukce k povlakovým krytinám z fólií rohová lišta vnitřní, RŠ 100 mm, z pozinkovaného plechu s povrchovou úpravou PVC</t>
  </si>
  <si>
    <t>712378101RT3</t>
  </si>
  <si>
    <t>Povlakové krytiny střech do 10° termoplasty Doplňkové konstrukce k povlakovým krytinám z fólií odvětrání kanalizace, průměr 110 mm, s manžetou z fólie z měkčeného PVC</t>
  </si>
  <si>
    <t>Osazení a ukotvení komínku, přitavení těsnicí manžety.</t>
  </si>
  <si>
    <t>712378104RT2</t>
  </si>
  <si>
    <t>Povlakové krytiny střech do 10° termoplasty Doplňkové konstrukce k povlakovým krytinám z fólií prostup pro kabely, průměr 50 mm, s manžetou z fólie z měkčeného PVC</t>
  </si>
  <si>
    <t>Osazení a ukotvení prostupu, utěsnění PU pěnou, přitavení límce a doplnění zálivkovou hmotou.</t>
  </si>
  <si>
    <t>712391171RT1</t>
  </si>
  <si>
    <t>Textílie na střechách do 10° podkladní, položení - bez dodávky textílie</t>
  </si>
  <si>
    <t>283220012R</t>
  </si>
  <si>
    <t>fólie izolační střešní hydroizolační; tloušťka 1,50 mm; plošná hmotnost 1 850 g/m2; PVC-P, PES výztuž; µ = 15 000,0</t>
  </si>
  <si>
    <t>atika svisle + vodorovně : ((0,5+0,4)*(0,5+1,5+10,95+8,415+1,5+0,5))*1,1</t>
  </si>
  <si>
    <t>střecha : (73,1-0,5*(2,0+11,75+9,215+2,0))*1,1</t>
  </si>
  <si>
    <t>628522691R</t>
  </si>
  <si>
    <t>pás izolační z modifikovaného asfaltu natavitelný; nosná vložka skelná rohož + Al fólie; horní strana jemný minerální posyp; spodní strana PE fólie; tl. 4,0 mm</t>
  </si>
  <si>
    <t>atika svisle + vodorovně : ((0,4+0,62)*(0,4+1,6+10,95+8,415+1,6+0,4))*1,1</t>
  </si>
  <si>
    <t>střecha : (73,1-0,4*(2,0+11,75+9,215+2,0))*1,1</t>
  </si>
  <si>
    <t>69366195R</t>
  </si>
  <si>
    <t>geotextilie skelná vlákna; funkce separační; plošná hmotnost 120 g/m2</t>
  </si>
  <si>
    <t>998712101R00</t>
  </si>
  <si>
    <t>Přesun hmot pro povlakové krytiny v objektech výšky do 6 m</t>
  </si>
  <si>
    <t>50 m vodorovně</t>
  </si>
  <si>
    <t>713121121R00</t>
  </si>
  <si>
    <t>Montáž tepelné izolace podlah  dvouvrstvá, bez dodávky materiálu</t>
  </si>
  <si>
    <t>713141125R00</t>
  </si>
  <si>
    <t>Montáž tepelné izolace plochých střech desky, na lepidlo</t>
  </si>
  <si>
    <t>Včetně očištění podkladu od nesoudržných vrstev.</t>
  </si>
  <si>
    <t>atika svisle - EPS 150 tl. 100 mm : 0,62*(0,5+1,5+10,95+8,415+1,5+0,5)</t>
  </si>
  <si>
    <t>atika vodorovně - EPS 150 tl. 50 mm : 0,5*(2,0+11,75+9,215+2,0)</t>
  </si>
  <si>
    <t>střecha - EPS 150 tl. 150 mm : 73,1-0,5*(2,0+11,75+9,215+2,0)</t>
  </si>
  <si>
    <t>střecha - klíny : 73,1-0,5*(2,0+11,75+9,215+2,0)</t>
  </si>
  <si>
    <t>713191100RT9</t>
  </si>
  <si>
    <t>Izolace tepelné běžných konstrukcí - doplňky položení separační fólie, včetně dodávky PE fólie</t>
  </si>
  <si>
    <t>28375766.AR</t>
  </si>
  <si>
    <t>deska izolační EPS 100; pěnový polystyren; povrch hladký; součinitel tepelné vodivosti 0,037 W/mK; obj. hmotnost 20,00 kg/m3</t>
  </si>
  <si>
    <t>podlaha : 2*0,05*(2,88+25,01+11,82+2,08+4,81+9,26+0,2*1,0+0,25*1,0+0,115*(0,9*3+0,8))*1,05</t>
  </si>
  <si>
    <t>28375768.AR</t>
  </si>
  <si>
    <t>deska izolační EPS 150; pěnový polystyren; povrch hladký; součinitel tepelné vodivosti 0,035 W/mK; obj. hmotnost 25,00 kg/m3</t>
  </si>
  <si>
    <t>atika svisle - EPS 150 tl. 100 mm : 0,1*(0,62*(0,5+1,5+10,95+8,415+1,5+0,5))*1,05</t>
  </si>
  <si>
    <t>atika vodorovně - EPS 150 tl. 50 mm : 0,05*(0,5*(2,0+11,75+9,215+2,0))*1,05</t>
  </si>
  <si>
    <t>střecha - EPS 150 tl. 150 mm : 0,15*(73,1-0,5*(2,0+11,75+9,215+2,0))*1,05</t>
  </si>
  <si>
    <t>28375972R</t>
  </si>
  <si>
    <t>deska spádová, klín EPS 150; pěnový polystyren; součinitel tepelné vodivosti 0,035 W/mK</t>
  </si>
  <si>
    <t>střecha - klíny - nutno upřesnit dle kladečského schéma : 0,12*(73,1-0,5*(2,0+11,75+9,215+2,0))*1,1</t>
  </si>
  <si>
    <t>998713101R00</t>
  </si>
  <si>
    <t>Přesun hmot pro izolace tepelné v objektech výšky do 6 m</t>
  </si>
  <si>
    <t>7200001</t>
  </si>
  <si>
    <t>Zdravotechnické instalace, viz samostatný rozpočet</t>
  </si>
  <si>
    <t>soubor</t>
  </si>
  <si>
    <t>7300001</t>
  </si>
  <si>
    <t>Vytápění, viz samostatný rozpočet</t>
  </si>
  <si>
    <t>762343101R00</t>
  </si>
  <si>
    <t>Bednění a laťování montáž_x000D_
 rošt pro tepelnou izolaci</t>
  </si>
  <si>
    <t>detail spádu atiky : 2*(2,0+11,75+9,215+2,0)</t>
  </si>
  <si>
    <t>762441112R00</t>
  </si>
  <si>
    <t>Obložení atiky montáž z dřevoštěpkových desek, 1 vrstva, šroubováním</t>
  </si>
  <si>
    <t>detail atika : 0,5*(2,0+11,75+9,215+2,0)</t>
  </si>
  <si>
    <t>762441122R00</t>
  </si>
  <si>
    <t>Obložení atiky montáž z dřevoštěpkových desek, 2 vrstvy, šroubováním</t>
  </si>
  <si>
    <t>detail u okapu : 0,5*12,13</t>
  </si>
  <si>
    <t>60510002R</t>
  </si>
  <si>
    <t>lať jehličnaté(SM/JD); průřez 24 cm2; jakost I; l = 3 000 až 5 000 mm</t>
  </si>
  <si>
    <t>606233004R</t>
  </si>
  <si>
    <t>překližka vodovzdorná; BR; jakost S/BB; tl = 15,0 mm; š = 3 000 mm; h = 1 500,0 mm; počet vrstev 11</t>
  </si>
  <si>
    <t>detail u okapu : (0,5*12,13)*1,05</t>
  </si>
  <si>
    <t>606233007R</t>
  </si>
  <si>
    <t>překližka vodovzdorná; BR; jakost S/BB; tl = 24,0 mm; š = 3 000 mm; h = 1 500,0 mm; počet vrstev 17</t>
  </si>
  <si>
    <t>998762102R00</t>
  </si>
  <si>
    <t>Přesun hmot pro konstrukce tesařské v objektech výšky do 12 m</t>
  </si>
  <si>
    <t>764819212R00</t>
  </si>
  <si>
    <t>Odpadní trouby kruhové, průměr 100 mm, z lakovaného pozinkovaného plechu,  , dodávka a montáž</t>
  </si>
  <si>
    <t>včetně kolena, objímky, spojovacího materiálu a zednické výpomoci.</t>
  </si>
  <si>
    <t>3,35*2</t>
  </si>
  <si>
    <t>764815212R00</t>
  </si>
  <si>
    <t>Žlaby podokapní půlkruhové, z lakovaného pozinkovaného plechu, rš 330 mm, dodávka a montáž</t>
  </si>
  <si>
    <t>včetně háků, čel, rohů, rovných hrdel a dilatací</t>
  </si>
  <si>
    <t>včetně háku, čela a spojky.</t>
  </si>
  <si>
    <t>764815810R00</t>
  </si>
  <si>
    <t>Ostatní prvky ke žlabům a odpadním troubám kotlík žlabový oválného tvaru o rozměru 310/100 mm, z lakovaného pozinkovaného plechu,  , dodávka a montáž</t>
  </si>
  <si>
    <t>764816124R00</t>
  </si>
  <si>
    <t>Oplechování parapetů včetně rohů, lepené lepidlem, z lakovaného pozinkovaného plechu, rš 240 mm, dodávka a montáž</t>
  </si>
  <si>
    <t>včetně rohů</t>
  </si>
  <si>
    <t>včetně krytek a spojovacích prostředků.</t>
  </si>
  <si>
    <t>0,75*2+1,0+1,5*3+0,5</t>
  </si>
  <si>
    <t>998764101R00</t>
  </si>
  <si>
    <t>Přesun hmot pro konstrukce klempířské v objektech výšky do 6 m</t>
  </si>
  <si>
    <t>766694111R00</t>
  </si>
  <si>
    <t>Ostatní montáž parapetních desek dřevěných pro jakékoliv upevnění _x000D_
 šířky do 300 mm, délky do 1000 mm</t>
  </si>
  <si>
    <t>766694112R00</t>
  </si>
  <si>
    <t>Ostatní montáž parapetních desek dřevěných pro jakékoliv upevnění _x000D_
 šířky do 300 mm, délky přes 1000 do 1600 mm</t>
  </si>
  <si>
    <t>60775372R</t>
  </si>
  <si>
    <t>parapet vnitřní š = 250 mm; materiál - povrch fólie HPVC; materiál - jádro komůrkové extrudované PVC; dekor bílý</t>
  </si>
  <si>
    <t>0,5+0,75*2+1,0+1,5*3</t>
  </si>
  <si>
    <t>60775392R</t>
  </si>
  <si>
    <t>krytka parapetu plast; pro parapety s nosem; rozměr 600 mm; barva bílá, šedá</t>
  </si>
  <si>
    <t>7*2</t>
  </si>
  <si>
    <t>998766101R00</t>
  </si>
  <si>
    <t>Přesun hmot pro konstrukce truhlářské v objektech výšky do 6 m</t>
  </si>
  <si>
    <t>771101210RT1</t>
  </si>
  <si>
    <t>Příprava podkladu pod dlažby penetrace podkladu pod dlažby</t>
  </si>
  <si>
    <t>POL1_7</t>
  </si>
  <si>
    <t>soklíky : 0,1*47,44</t>
  </si>
  <si>
    <t>1.01 : 2,88+0,2*1,0+0,115*(0,7+0,8*2)</t>
  </si>
  <si>
    <t>1.02 : 25,01+0,13*1,0</t>
  </si>
  <si>
    <t>1.03 : 11,82+0,115*0,8</t>
  </si>
  <si>
    <t>1.04 : 2,08</t>
  </si>
  <si>
    <t>1.05 : 4,81</t>
  </si>
  <si>
    <t>1.06 : 9,26+0,115*0,8</t>
  </si>
  <si>
    <t>771475014RU7</t>
  </si>
  <si>
    <t>Montáž soklíků z dlaždic keramických výšky 100 mm, soklíků vodorovných, kladených do flexibilního tmele</t>
  </si>
  <si>
    <t>1.01 : 1,8*2+1,6*2-1,0-0,9*2-0,8+0,2*2</t>
  </si>
  <si>
    <t>1.02 : 5,0*2+5,0*2-0,9*2+0,13*2</t>
  </si>
  <si>
    <t>1.03 : 4,395+1,47+3,285+5,0+0,675-0,9</t>
  </si>
  <si>
    <t>1.06 : 4,92+3,89+3,245+1,2-0,9*2</t>
  </si>
  <si>
    <t>771479001R00</t>
  </si>
  <si>
    <t>Montáž soklíků z dlaždic keramických Řezání dlaždic pro soklíky</t>
  </si>
  <si>
    <t>771575109R00</t>
  </si>
  <si>
    <t>Montáž podlah z dlaždic keramických 300 x 300 mm, režných nebo glazovaných, hladkých, kladených do flexibilního tmele</t>
  </si>
  <si>
    <t>771578011RT3</t>
  </si>
  <si>
    <t>Zvláštní úpravy spár spára podlaha-stěna silikonem</t>
  </si>
  <si>
    <t>vč. dodávky a montáže silikonu.</t>
  </si>
  <si>
    <t>1.04 : 1,3*2+1,6*2-0,8</t>
  </si>
  <si>
    <t>1.05 : 2,045+1,2+1,655+2,35+1,4-0,9</t>
  </si>
  <si>
    <t>771-A</t>
  </si>
  <si>
    <t>Dlažba dle výběru investora</t>
  </si>
  <si>
    <t>POL3_1</t>
  </si>
  <si>
    <t>dlažba : 56,6385*1,1</t>
  </si>
  <si>
    <t>soklíky : 0,1*47,44*1,1</t>
  </si>
  <si>
    <t>998771101R00</t>
  </si>
  <si>
    <t>Přesun hmot pro podlahy z dlaždic v objektech výšky do 6 m</t>
  </si>
  <si>
    <t>781101210R00</t>
  </si>
  <si>
    <t>Příprava podkladu pod obklady penetrace podkladu pod obklady</t>
  </si>
  <si>
    <t>včetně dodávky materiálu.</t>
  </si>
  <si>
    <t>1.04 : 2,0*(1,3*2+1,6*2-0,8)-0,5*0,4+0,2*(0,5+0,4*2)</t>
  </si>
  <si>
    <t>1.05 : 2,0*(2,045+1,2+1,655+2,35+1,4-0,9)-0,75*0,9+0,2*(0,75+0,9*2)</t>
  </si>
  <si>
    <t>781111112R00</t>
  </si>
  <si>
    <t>Doplňkové práce při provádění obkladů kamenický řez hran, obklady standardní, zhotovení na místě, cena za jednu stranu</t>
  </si>
  <si>
    <t>1.04 : 1,3+0,5+0,4*2</t>
  </si>
  <si>
    <t>1.05 : 0,75+0,9*2</t>
  </si>
  <si>
    <t>781475116R00</t>
  </si>
  <si>
    <t>Montáž obkladů vnitřních z dlaždic keramických kladených do tmele 300 x 300 mm,  , kladených do flexibilního tmele</t>
  </si>
  <si>
    <t>781-A</t>
  </si>
  <si>
    <t>Obklady dle výběru investora</t>
  </si>
  <si>
    <t>25,395*1,1</t>
  </si>
  <si>
    <t>998781101R00</t>
  </si>
  <si>
    <t>Přesun hmot pro obklady keramické v objektech výšky do 6 m</t>
  </si>
  <si>
    <t>783122110R00</t>
  </si>
  <si>
    <t>Nátěry ocelových konstrukcí syntetické A - ocelová konstrukce těžká, dvojnásobné</t>
  </si>
  <si>
    <t>na vzduchu schnoucí</t>
  </si>
  <si>
    <t>I 80 : 0,304*(1,6+1,665*8+1,0+1,665*7+0,35+1,35+1,665*5+0,75+1,1+1,665*3+0,6+1,665*2)</t>
  </si>
  <si>
    <t>I 180 : 0,64*(6,0+5,7+3,4+1,2+5,3*4+4,2+2,0)</t>
  </si>
  <si>
    <t>ostatní : 5,0</t>
  </si>
  <si>
    <t>zárubně : 1,0*(3+1+1)</t>
  </si>
  <si>
    <t>783122710R00</t>
  </si>
  <si>
    <t>Nátěry ocelových konstrukcí syntetické A - ocelová konstrukce těžká, základní</t>
  </si>
  <si>
    <t>784191101R00</t>
  </si>
  <si>
    <t>Příprava povrchu Penetrace (napouštění) podkladu disperzní, jednonásobná</t>
  </si>
  <si>
    <t>1.01 : 2,84*(1,8*2+1,6*2)-1,0*2,08-0,9*2,02*2-0,8*2,02*2+0,2*(1,0+2,07*2)</t>
  </si>
  <si>
    <t>1.02 : 2,84*(5,0*2+5,0*2)-1,5*1,5*3-0,9*2,02*2+0,2*(3*(1,5+1,5*2))</t>
  </si>
  <si>
    <t>1.03 : 2,84*(5,0+3,285+1,47+4,395+0,675)-1,0*1,5-0,9*2,02+0,2*(1,0+1,5*2)</t>
  </si>
  <si>
    <t>1.04 - nad obklad : 0,84*(1,3*2+1,6*2)-0,5*0,1+0,2*(0,5+0,1*2)</t>
  </si>
  <si>
    <t>1.05 - nad obklad : 0,84*(2,045+1,2+1,655+2,35+1,4)-0,75*0,1+0,2*(0,75+0,1*2)</t>
  </si>
  <si>
    <t>1.06 : 2,84*(3,245+3,59+4,92+1,2)-0,75*1,0-0,9*2,02*2+0,2*(0,75+1,0*2)</t>
  </si>
  <si>
    <t>SDK podhledy : 51,05+4,81</t>
  </si>
  <si>
    <t>784195222R00</t>
  </si>
  <si>
    <t>Malby z malířských směsí otěruvzdorných,  , barevné, dvojnásobné</t>
  </si>
  <si>
    <t>979081111R00</t>
  </si>
  <si>
    <t>Odvoz suti a vybouraných hmot na skládku do 1 km</t>
  </si>
  <si>
    <t>Včetně naložení na dopravní prostředek a složení na skládku, bez poplatku za skládku.</t>
  </si>
  <si>
    <t>0,3*(73,1+0,5*(12,13+2,0+9,215+11,75+2,0))*2,2</t>
  </si>
  <si>
    <t>- obsyp objektu - vytěženým štěrkem : -(0,3*0,5*(12,13+2,0+9,215+11,75+2,0))*2,2</t>
  </si>
  <si>
    <t>- obsyp základu zevnitř  - vytěženým štěrkem : -(0,6*0,1*(7,1+1,4+5,95+5,0+8,415+1,475+4,4)+0,6*0,125*(5,65+5,8))*2,2</t>
  </si>
  <si>
    <t>- obsyp po montáži TI soklu - vytěženým štěrkem : -(0,25*0,2*(12,13+2,0+9,215+11,75+2,0))*2,2</t>
  </si>
  <si>
    <t>979081121R00</t>
  </si>
  <si>
    <t>Odvoz suti a vybouraných hmot na skládku příplatek za každý další 1 km</t>
  </si>
  <si>
    <t>37,82262*9</t>
  </si>
  <si>
    <t>979990112R00</t>
  </si>
  <si>
    <t xml:space="preserve">Poplatek za skládku obalovaný asfalt </t>
  </si>
  <si>
    <t>16,26*7,13+1,6*0,73*2</t>
  </si>
  <si>
    <t>131201201R00</t>
  </si>
  <si>
    <t>Hloubení zapažených jam a zářezů do 100 m3, v hornině 3, hloubení ručně a strojně</t>
  </si>
  <si>
    <t>s urovnáním dna do předepsaného profilu a spádu, s případně nutným přemístěním výkopku ve výkopišti a dále buď s přemístěním výkopku na přilehlém terénu na vzdálenost do 3 m od kraje jámy nebo s naložením na dopravní prostředek</t>
  </si>
  <si>
    <t>0,55*(1,0*1,0)*4</t>
  </si>
  <si>
    <t>131201209R00</t>
  </si>
  <si>
    <t xml:space="preserve">Hloubení zapažených jam a zářezů příplatek za lepivost, v hornině 3,  </t>
  </si>
  <si>
    <t>(0,55*(1,0*1,0)*4)*0,5</t>
  </si>
  <si>
    <t>pásy : 0,6*1,0*(15,26+6,26*2)</t>
  </si>
  <si>
    <t>pásy : (0,6*1,0*(15,26+6,26*2))*0,5</t>
  </si>
  <si>
    <t>patky : 0,55*(1,0*1,0)*4</t>
  </si>
  <si>
    <t>- zásyp základů - zemina : -(0,1*0,75*(15,06+6,66*2+0,4*2+6,26*2+14,26))</t>
  </si>
  <si>
    <t>obsyp zp. plochy : 0,3*(0,5*(16,26*2+7,13*2)+1,6*0,73*2)</t>
  </si>
  <si>
    <t>zásyp základů - zemina : 0,1*0,75*(15,06+6,66*2+0,4*2+6,26*2+14,26)</t>
  </si>
  <si>
    <t>pod patky : 0,2*(1,0*1,0)*4</t>
  </si>
  <si>
    <t>pod pásy : 0,1*0,6*(15,26+6,26*2)</t>
  </si>
  <si>
    <t>1,0*(15,06+6,66*2)</t>
  </si>
  <si>
    <t>Včetně dodávky a uložení betonu a kamene.</t>
  </si>
  <si>
    <t>0,15*0,6*(15,26+6,26*2)*1,1</t>
  </si>
  <si>
    <t>275321321R00</t>
  </si>
  <si>
    <t>Beton základových patek železový třídy C 20/25</t>
  </si>
  <si>
    <t>0,6*(1,0*1,0)*4</t>
  </si>
  <si>
    <t>275351215RT1</t>
  </si>
  <si>
    <t>Bednění stěn základových patek zřízení</t>
  </si>
  <si>
    <t>bednění svislé nebo šikmé (odkloněné), půdorysně přímé nebo zalomené, stěn základových patek ve volných nebo zapažených jámách, rýhách, šachtách, včetně případných vzpěr,</t>
  </si>
  <si>
    <t>0,25*(1,0*4)*4</t>
  </si>
  <si>
    <t>275351216R00</t>
  </si>
  <si>
    <t>Bednění stěn základových patek odstranění</t>
  </si>
  <si>
    <t>275361921RT4</t>
  </si>
  <si>
    <t>Výztuž základových patek ze svařovaných sítí průměr drátu 6 mm, velikost oka 100/100 mm</t>
  </si>
  <si>
    <t>tonáž dle PD : (193,76/1000)*1,2</t>
  </si>
  <si>
    <t>tonáž dle PD : (630,82/1000)*1,2</t>
  </si>
  <si>
    <t>311112125RT3</t>
  </si>
  <si>
    <t>Stěny z betonových bednicích tvárnic a betonu šířky 250 mm, zálivka betonem C20/25</t>
  </si>
  <si>
    <t>(ztracené bednění) z betonových tvárnic a zálivka betonem,</t>
  </si>
  <si>
    <t>1,0*(15,06+6,03*2)</t>
  </si>
  <si>
    <t>311361821R00</t>
  </si>
  <si>
    <t>Výztuž nadzákladových zdí z betonářské oceli 10 505(R)</t>
  </si>
  <si>
    <t>viz výztuž základů : 0</t>
  </si>
  <si>
    <t>564851111R00</t>
  </si>
  <si>
    <t>Podklad ze štěrkodrti s rozprostřením a zhutněním frakce 0-63 mm, tloušťka po zhutnění 150 mm</t>
  </si>
  <si>
    <t>14,26*6,26</t>
  </si>
  <si>
    <t>631315621RM1</t>
  </si>
  <si>
    <t xml:space="preserve">Mazanina z betonu prostého tl. přes 120 do 240 mm třídy C 20/25,  </t>
  </si>
  <si>
    <t>(z kameniva) hlazená dřevěným hladítkem</t>
  </si>
  <si>
    <t>0,15*(14,56*5,78)</t>
  </si>
  <si>
    <t>631319155R00</t>
  </si>
  <si>
    <t>Příplatek za přehlazení povrchu tloušťka mazaniny od 120 mm do 240 mm</t>
  </si>
  <si>
    <t>betonové mazaniny min. B 10 ocelovým hladítkem</t>
  </si>
  <si>
    <t>631319175R00</t>
  </si>
  <si>
    <t>Příplatek za stržení povrchu tloušťka mazaniny od 120 mm do 240 mm</t>
  </si>
  <si>
    <t>spodní vrstvy mazaniny latí před vložením výztuže nebo pletiva pro tloušťku obou vrstev mazaniny</t>
  </si>
  <si>
    <t>631351101R00</t>
  </si>
  <si>
    <t>Bednění stěn, rýh a otvorů v podlahách zřízení</t>
  </si>
  <si>
    <t>0,15*14,56</t>
  </si>
  <si>
    <t>631351102R00</t>
  </si>
  <si>
    <t>Bednění stěn, rýh a otvorů v podlahách odstranění</t>
  </si>
  <si>
    <t>631361921RT5</t>
  </si>
  <si>
    <t>Výztuž mazanin z betonů a z lehkých betonů ze svařovaných sítí průměr drátu 6 mm, velikost oka 150/150 mm</t>
  </si>
  <si>
    <t>(3,03/1000)*(14,56*5,78)*1,2</t>
  </si>
  <si>
    <t>15,06+6,03*2</t>
  </si>
  <si>
    <t>762085151R00</t>
  </si>
  <si>
    <t>Zvláštní výkony hoblování tesařských konstrukcí strojně na pile</t>
  </si>
  <si>
    <t>9 - 100x120 : 0,1*0,12*(1,23*33)*1,1</t>
  </si>
  <si>
    <t>16 - 80x140 : 0,08*0,14*(7,06*18)*1,1</t>
  </si>
  <si>
    <t>3 - 160x160 : 0,16*0,16*(3,15*2)*1,1</t>
  </si>
  <si>
    <t>4 - 160x160 : 0,16*0,16*(4,24*2)*1,1</t>
  </si>
  <si>
    <t>5 - 160x160 : 0,16*0,16*(3,5*2)*1,1</t>
  </si>
  <si>
    <t>6 - 160x160 : 0,16*0,16*(4,6*2)*1,1</t>
  </si>
  <si>
    <t>7 - 160x160 : 0,16*0,16*(2,77*21)*1,1</t>
  </si>
  <si>
    <t>8 - 160x160 : 0,16*0,16*(2,77*8)*1,1</t>
  </si>
  <si>
    <t>10 - 160x160 : 0,16*0,16*(2,92*6)*1,1</t>
  </si>
  <si>
    <t>11 - 160x160 : 0,16*0,16*(2,86*4)*1,1</t>
  </si>
  <si>
    <t>14 - 160x160 : 0,16*0,16*15,0*1,1</t>
  </si>
  <si>
    <t>15 - 160x160 : 0,16*0,16*(6,0*2)*1,1</t>
  </si>
  <si>
    <t>17 - 160x180 : 0,16*0,18*(15,6*3)*1,1</t>
  </si>
  <si>
    <t>bednění střechy : 0,025*(7,06*15,6)*1,1</t>
  </si>
  <si>
    <t>stěny : 0,03*(3,1*15,06+2*23,9)*1,1</t>
  </si>
  <si>
    <t>762132135R00</t>
  </si>
  <si>
    <t>Bednění stěn montáž_x000D_
 z prken hoblovaných 32 mm na sraz, s olištováním spár</t>
  </si>
  <si>
    <t>stěny : 3,1*15,06+2*23,9</t>
  </si>
  <si>
    <t>762195000R00</t>
  </si>
  <si>
    <t>Spojovací a ochranné prostředky hřebíky, svory, fiksační prkna, impregnace</t>
  </si>
  <si>
    <t>stěny : 0,03*(3,1*15,06+2*23,9)</t>
  </si>
  <si>
    <t>762332110R00</t>
  </si>
  <si>
    <t>Vázané konstrukce krovů montáž_x000D_
 střech pultových, sedlových, valbových, stanových čtvercového nebo obdélníkového půdorysu z řeziva, průřezové plochy do 120 cm2</t>
  </si>
  <si>
    <t>9 - 100x120 : 1,23*33</t>
  </si>
  <si>
    <t>16 - 80x140 : 7,06*18</t>
  </si>
  <si>
    <t>762332130R00</t>
  </si>
  <si>
    <t>Vázané konstrukce krovů montáž_x000D_
 střech pultových, sedlových, valbových, stanových čtvercového nebo obdélníkového půdorysu z řeziva, průřezové plochy přes 120 do 288 cm2</t>
  </si>
  <si>
    <t>3 - 160x160 : 3,15*2</t>
  </si>
  <si>
    <t>4 - 160x160 : 4,24*2</t>
  </si>
  <si>
    <t>5 - 160x160 : 3,5*2</t>
  </si>
  <si>
    <t>6 - 160x160 : 4,6*2</t>
  </si>
  <si>
    <t>7 - 160x160 : 2,77*21</t>
  </si>
  <si>
    <t>8 - 160x160 : 2,77*8</t>
  </si>
  <si>
    <t>10 - 160x160 : 2,92*6</t>
  </si>
  <si>
    <t>11 - 160x160 : 2,86*4</t>
  </si>
  <si>
    <t>14 - 160x160 : 15,0</t>
  </si>
  <si>
    <t>15 - 160x160 : 6,0*2</t>
  </si>
  <si>
    <t>17 - 160x180 : 15,6*3</t>
  </si>
  <si>
    <t>762341210R00</t>
  </si>
  <si>
    <t xml:space="preserve">Bednění a laťování montáž_x000D_
 bednění_x000D_
 střech rovných o sklonu do 60° s vyřezáním otvorů z prken hrubých na sraz tloušťky do 32 mm </t>
  </si>
  <si>
    <t>7,06*15,6</t>
  </si>
  <si>
    <t>762395000R00</t>
  </si>
  <si>
    <t>Spojovací a ochranné prostředky svory, prkna, hřebíky, pásová ocel, vruty, impregnace</t>
  </si>
  <si>
    <t>9 - 100x120 : 0,1*0,12*(1,23*33)</t>
  </si>
  <si>
    <t>16 - 80x140 : 0,08*0,14*(7,06*18)</t>
  </si>
  <si>
    <t>3 - 160x160 : 0,16*0,16*(3,15*2)</t>
  </si>
  <si>
    <t>4 - 160x160 : 0,16*0,16*(4,24*2)</t>
  </si>
  <si>
    <t>5 - 160x160 : 0,16*0,16*(3,5*2)</t>
  </si>
  <si>
    <t>6 - 160x160 : 0,16*0,16*(4,6*2)</t>
  </si>
  <si>
    <t>7 - 160x160 : 0,16*0,16*(2,77*21)</t>
  </si>
  <si>
    <t>8 - 160x160 : 0,16*0,16*(2,77*8)</t>
  </si>
  <si>
    <t>10 - 160x160 : 0,16*0,16*(2,92*6)</t>
  </si>
  <si>
    <t>11 - 160x160 : 0,16*0,16*(2,86*4)</t>
  </si>
  <si>
    <t>14 - 160x160 : 0,16*0,16*15,0</t>
  </si>
  <si>
    <t>15 - 160x160 : 0,16*0,16*(6,0*2)</t>
  </si>
  <si>
    <t>17 - 160x180 : 0,16*0,18*(15,6*3)</t>
  </si>
  <si>
    <t>bednění střechy : 0,025*(7,06*15,6)</t>
  </si>
  <si>
    <t>60512121R</t>
  </si>
  <si>
    <t>hranol jehličnaté(SM; BO); l = 4 000 až 6 000 mm; jakost I</t>
  </si>
  <si>
    <t>605125900R</t>
  </si>
  <si>
    <t>prkno SM/JD; tl = 22 až 25 mm; l = do 4 000 mm; jakost I</t>
  </si>
  <si>
    <t>60512681R</t>
  </si>
  <si>
    <t>fošna SM, BO; tl = 30 až 60 mm; l = do 4 000 mm; jakost I</t>
  </si>
  <si>
    <t>764906310R00</t>
  </si>
  <si>
    <t xml:space="preserve">Krytina z lamel se zaklapávací drážkou osazených na dřevo tl. 0,5 mm, z pozinkovaného plechu s povrchem z polyesteru,  , dodávka a montáž </t>
  </si>
  <si>
    <t>s úpravou krytiny u okapů, prostupů a výčnělků</t>
  </si>
  <si>
    <t>včetně větrací mřížky, zatahovacího okapového plechu a spojovacích prostředků.</t>
  </si>
  <si>
    <t>764906318R00</t>
  </si>
  <si>
    <t>Lemování ke zdi podélné, z pozinkovaného plechu s povrchem z polyesteru tl. 0,5 mm,  , dodávka a montáž</t>
  </si>
  <si>
    <t>včetně těsnění a spojovacích prostředků.</t>
  </si>
  <si>
    <t>7,06*2</t>
  </si>
  <si>
    <t>764906319R00</t>
  </si>
  <si>
    <t>Lemování ke zdi příčné, z pozinkovaného plechu s povrchem z polyesteru tl. 0,5 mm,  , dodávka a montáž</t>
  </si>
  <si>
    <t>15,6</t>
  </si>
  <si>
    <t>4,2*2</t>
  </si>
  <si>
    <t>765901001R00</t>
  </si>
  <si>
    <t xml:space="preserve">Fólie parotěsné, difúzní a vodotěsné Fólie podstřešní difuzní montáž,  </t>
  </si>
  <si>
    <t>62811120R</t>
  </si>
  <si>
    <t>pás izolační z oxidovaného asfaltu volně uložený; nosná vložka strojní hadrová lepenka; horní strana impregnace; spodní strana impregnace; tl. 1,0 mm</t>
  </si>
  <si>
    <t>(7,06*15,6)*1,1</t>
  </si>
  <si>
    <t>767995106R00</t>
  </si>
  <si>
    <t>Výroba a montáž atypických kovovových doplňků staveb hmotnosti přes 100 do 250 kg</t>
  </si>
  <si>
    <t>kg</t>
  </si>
  <si>
    <t>patky sloupů - U 180 : 22,0*(4*2*1,0)</t>
  </si>
  <si>
    <t>ostattní a spojovací materiál - 10% : 176*0,1</t>
  </si>
  <si>
    <t>767-A</t>
  </si>
  <si>
    <t>Povrchová úprava oceli - žárové zinkování</t>
  </si>
  <si>
    <t>Včetně přepravy materiálu.</t>
  </si>
  <si>
    <t>13483310R</t>
  </si>
  <si>
    <t>tyč ocelová profilová válcovaná za tepla S235 (11375); průřez U; výška 180 mm</t>
  </si>
  <si>
    <t>patky sloupů - U 180 : (22,0/1000)*(4*2*1,0)*1,08</t>
  </si>
  <si>
    <t>998767101R00</t>
  </si>
  <si>
    <t>Přesun hmot pro kovové stavební doplňk. konstrukce v objektech výšky do 6 m</t>
  </si>
  <si>
    <t>783726300R00</t>
  </si>
  <si>
    <t>Nátěry tesařských konstrukcí lazurovací lazurovací, 3x lak</t>
  </si>
  <si>
    <t>včetně montáže, dodávkya demontáže lešení.</t>
  </si>
  <si>
    <t>9 - 100x120 : (0,1*2+0,12*2)*(1,23*33)*1,1</t>
  </si>
  <si>
    <t>16 - 80x140 : (0,08*2+0,14*2)*(7,06*18)*1,1</t>
  </si>
  <si>
    <t>3 - 160x160 : (0,16*4)*(3,15*2)*1,1</t>
  </si>
  <si>
    <t>4 - 160x160 : (0,16*4)*(4,24*2)*1,1</t>
  </si>
  <si>
    <t>5 - 160x160 : (0,16*4)*(3,5*2)*1,1</t>
  </si>
  <si>
    <t>6 - 160x160 : (0,16*4)*(4,6*2)*1,1</t>
  </si>
  <si>
    <t>7 - 160x160 : (0,16*4)*(2,77*21)*1,1</t>
  </si>
  <si>
    <t>8 - 160x160 : (0,16*4)*(2,77*8)*1,1</t>
  </si>
  <si>
    <t>10 - 160x160 : (0,16*4)*(2,92*6)*1,1</t>
  </si>
  <si>
    <t>11 - 160x160 : (0,16*4)*(2,86*4)*1,1</t>
  </si>
  <si>
    <t>14 - 160x160 : (0,16*4)*15,0*1,1</t>
  </si>
  <si>
    <t>15 - 160x160 : (0,16*4)*(6,0*2)*1,1</t>
  </si>
  <si>
    <t>17 - 160x180 : (0,16*4)*(15,6*3)*1,1</t>
  </si>
  <si>
    <t>bednění střechy : 2*(7,06*15,6)*1,1</t>
  </si>
  <si>
    <t>stěny : 2*(3,1*15,06+2*23,9)*1,1</t>
  </si>
  <si>
    <t>plocha pod přístřeškem : 0,3*(16,26*7,13+1,6*0,73*2)*2,2</t>
  </si>
  <si>
    <t>plocha okolo přístřešku - zásypy : -0,3*(0,5*(16,26*2+7,13*2)+1,6*0,73*2)*2,2</t>
  </si>
  <si>
    <t>61,078908*9</t>
  </si>
  <si>
    <t>0,6*(15,4+3,4*5)</t>
  </si>
  <si>
    <t>pasy : 0,6*0,9*(15,4+3,4*5)</t>
  </si>
  <si>
    <t>pasy : (0,6*0,9*(15,4+3,4*5))*0,5</t>
  </si>
  <si>
    <t>- zásyp vytěženou zeminou : -(9,72-5,832)</t>
  </si>
  <si>
    <t>zásypy celkem : 0,15*1,0*(15,1+3,7*2+0,3*5+3,4*8+3,4*4)</t>
  </si>
  <si>
    <t>Začátek provozního součtu</t>
  </si>
  <si>
    <t xml:space="preserve">  zásyp vytěženým kamenivem : 0,3*0,6*(15,4+3,4*5)</t>
  </si>
  <si>
    <t xml:space="preserve">  zásyp vytěženou zeminou : 9,72-5,832</t>
  </si>
  <si>
    <t>Konec provozního součtu</t>
  </si>
  <si>
    <t>pasy : 0,6*0,1*(15,4+3,4*5)</t>
  </si>
  <si>
    <t>274272140RT4</t>
  </si>
  <si>
    <t>Zdivo základové z bednicích tvárnic tloušťky 300 mm, výplň betonem C 20/25</t>
  </si>
  <si>
    <t>1,0*(15,1+3,4*5)</t>
  </si>
  <si>
    <t>(0,64/1000)*(4*2*(15,1+3,4*5)+((15,1+3,4*5)/0,2)*2*1,2)*1,2</t>
  </si>
  <si>
    <t>311112130RT3</t>
  </si>
  <si>
    <t>Stěny z betonových bednicích tvárnic a betonu šířky 300 mm, zálivka betonem C20/25</t>
  </si>
  <si>
    <t>2,0*(15,1+3,4*5)</t>
  </si>
  <si>
    <t>(0,64/1000)*(4*2*(15,1+3,4*5)+((15,1+3,4*5)/0,2)*2*2,0)*1,2</t>
  </si>
  <si>
    <t>318261125RT1</t>
  </si>
  <si>
    <t>Ploty z betonových tvárnic s výztuží a betonovou zálivkou stříška, šířky 400 mm, hladká, přírodní</t>
  </si>
  <si>
    <t>15,1+3,4*5</t>
  </si>
  <si>
    <t>941955001R00</t>
  </si>
  <si>
    <t>Lešení lehké pracovní pomocné pomocné, o výšce lešeňové podlahy do 1,2 m</t>
  </si>
  <si>
    <t>zdění : 64,02*0,3</t>
  </si>
  <si>
    <t>998142261R00</t>
  </si>
  <si>
    <t>Přesun hmot pro nádrže a jímky pro zásobníky a jámy pozemní pro zemědělství (814 4 JKSO) se svislou konstrukcí monolitickou betonovou tyčovou nebo plošnou (KMCH 2 a 3 - 6. místo JKSO) vodorovně do 20 m_x000D_
 jakýchkoliv rozměrů</t>
  </si>
  <si>
    <t>na novostavbách a změnách objektů</t>
  </si>
  <si>
    <t>1,0*(15,1*2+3,6*2+3,4*8)</t>
  </si>
  <si>
    <t>15,1*2+3,6*2+3,4*8</t>
  </si>
  <si>
    <t>11,03*5,44</t>
  </si>
  <si>
    <t>zemina : 0,78*(11,03*5,44)</t>
  </si>
  <si>
    <t>zemina : 0,78*(11,03*5,44)*0,5</t>
  </si>
  <si>
    <t>obsyp váhy - vytěženým štěrkem : 0,73*1,0*(9,03*2+5,44*2)</t>
  </si>
  <si>
    <t>564281111R00</t>
  </si>
  <si>
    <t>Podklad nebo podsyp ze štěrkopísku tloušťka po zhutnění 300 mm</t>
  </si>
  <si>
    <t>s rozprostřením, vlhčením a zhutněním</t>
  </si>
  <si>
    <t>58337345R</t>
  </si>
  <si>
    <t>štěrkopísek frakce 0,0 až 32,0 mm; třída C</t>
  </si>
  <si>
    <t xml:space="preserve">  štěrk po shrnutí povrchu : 0,3*(11,03*5,44)*2,2</t>
  </si>
  <si>
    <t xml:space="preserve">  obsyp váhy - vytěženým štěrkem : -(0,73*1,0*(9,03*2+5,44*2))*2,2</t>
  </si>
  <si>
    <t xml:space="preserve">  Mezisoučet</t>
  </si>
  <si>
    <t>6,87553</t>
  </si>
  <si>
    <t>211971110R00</t>
  </si>
  <si>
    <t xml:space="preserve">Zřízení opláštění odvod. žeber z geotextilie o sklonu do 1:2,5,  </t>
  </si>
  <si>
    <t>v rýze nebo v zářezu se stěnami,</t>
  </si>
  <si>
    <t>0,5*(11,03*2+5,44*2+5)</t>
  </si>
  <si>
    <t>212753115R00</t>
  </si>
  <si>
    <t>Plastové drenážní trubky montáž ohebné plastové drenážní trubky do rýhy, DN 125, bez lože</t>
  </si>
  <si>
    <t>11,03*2+5,44*2+5</t>
  </si>
  <si>
    <t>28611224.AR</t>
  </si>
  <si>
    <t>trubka plastová drenážní PVC; ohebná; perforovaná po celém obvodu; DN 125,0 mm</t>
  </si>
  <si>
    <t>(11,03*2+5,44*2+5)*1,05</t>
  </si>
  <si>
    <t>69366198R</t>
  </si>
  <si>
    <t>geotextilie PP; funkce separační, ochranná, výztužná, filtrační; plošná hmotnost 300 g/m2; zpevněná oboustranně</t>
  </si>
  <si>
    <t>0,5*(11,03*2+5,44*2+5)*1,1</t>
  </si>
  <si>
    <t>388993111R00</t>
  </si>
  <si>
    <t>Trubky tělesa trubkového kabelovodu chránička kabelu z PVC, 110/2,2 mm, v otevřeném výkopu</t>
  </si>
  <si>
    <t>Včetně spojovacího materiálu.</t>
  </si>
  <si>
    <t>998015011R00</t>
  </si>
  <si>
    <t>Přesun hmot, budovy z dílců jednopodlažní</t>
  </si>
  <si>
    <t>M990001</t>
  </si>
  <si>
    <t>Dodávka a montáž silniční mostové váhy, včetně uvedení do provozu, zaškolení obsluhy a ověření váhy</t>
  </si>
  <si>
    <t>Silniční váha je železobetonová prefabrikovaná mostová váha s plochou konstrukcí vážního mostu se základem pro zapuštěnou instalaci do úrovně vozovky. Rozměr vážné plochy je 8x3 m a je vybavena čtyřmi digitálními tenzometrickými snímači zatížení, které jsou vyrobeny z nerezové oceli mají hermeticky uzavřenou konstrukci - nosnost 30t, přetížení 200, A/D převodník vtěle snímače. Ovládání váhy bude zavedeno do prostoru kanceláře pro obsluhu do nového provozního objektu. Na fasádu objektu, vedle vstupních dveří bude umístěn display zobrazující naměřenou hmotnost. Váha bude vybavena příslušenstvím: revizní otvor, vážním SW, kompletem PC + monitor + tiskárna, semafory. Záruka 48 měsíců.</t>
  </si>
  <si>
    <t>Váha bude dodána včetně prováděcí dokumentace pro osazení váhy.</t>
  </si>
  <si>
    <t>004111010R</t>
  </si>
  <si>
    <t xml:space="preserve">Průzkumné práce </t>
  </si>
  <si>
    <t>Náklady na provedení statické zátěžové zkoušky únosnosti podloží.</t>
  </si>
  <si>
    <t>plochy s bet povrchem : 275,0</t>
  </si>
  <si>
    <t>plochy s bet povrchem - pracovní prostor : 0,5*(15,0+7,35*2)+0,5*(24,6+6,7*2)</t>
  </si>
  <si>
    <t>nové obruby : 0,3*270,0</t>
  </si>
  <si>
    <t>nová přídlažba : 0,4*102,0</t>
  </si>
  <si>
    <t>plocha dlážděná -S2 : 150,0</t>
  </si>
  <si>
    <t>příjezdová komunikace : 320,0</t>
  </si>
  <si>
    <t>plocha dvora : 1385,0</t>
  </si>
  <si>
    <t>122202201R00</t>
  </si>
  <si>
    <t>Odkopávky a prokopávky pro silnice v hornině 3 do 100 m3</t>
  </si>
  <si>
    <t>s přemístěním výkopku v příčných profilech na vzdálenost do 15 m nebo s naložením na dopravní prostředek.</t>
  </si>
  <si>
    <t>plochy s bet povrchem : 0,1*275,0+0,1*0,2*(15,0+7,35*2+24,6+6,7*2)</t>
  </si>
  <si>
    <t>122202209R00</t>
  </si>
  <si>
    <t>Odkopávky a prokopávky pro silnice v hornině 3 příplatek za lepivost horniny</t>
  </si>
  <si>
    <t>plochy s bet povrchem : (0,1*275,0+0,1*0,2*(15,0+7,35*2+24,6+6,7*2))*0,5</t>
  </si>
  <si>
    <t>Dovoz ornice na stavbu.</t>
  </si>
  <si>
    <t>travnaté plochy : 0,1*362,0</t>
  </si>
  <si>
    <t>167101101R00</t>
  </si>
  <si>
    <t>Nakládání, skládání, překládání neulehlého výkopku nakládání výkopku_x000D_
 do 100 m3, z horniny 1 až 4</t>
  </si>
  <si>
    <t>plochy s bet povrchem - pracovní prostor - zásyp : 0,3*(0,5*(15,0+7,35*2)+0,5*(24,6+6,7*2))</t>
  </si>
  <si>
    <t>181101102R00</t>
  </si>
  <si>
    <t>Úprava pláně v zářezech v hornině 1 až 4, se zhutněním</t>
  </si>
  <si>
    <t>vyrovnáním výškových rozdílů, ploch vodorovných a ploch do sklonu 1 : 5.</t>
  </si>
  <si>
    <t>181301101R00</t>
  </si>
  <si>
    <t>Rozprostření a urovnání ornice v rovině v souvislé ploše do 500 m2, tloušťka vrstvy do 100 mm</t>
  </si>
  <si>
    <t>s případným nutným přemístěním hromad nebo dočasných skládek na místo potřeby ze vzdálenosti do 30 m, v rovině nebo ve svahu do 1 : 5,</t>
  </si>
  <si>
    <t>travnaté plochy : 362,0</t>
  </si>
  <si>
    <t>180400120RA0</t>
  </si>
  <si>
    <t>Založení trávníku parkového,rovina,s odplevelením</t>
  </si>
  <si>
    <t>Agregovaná položka</t>
  </si>
  <si>
    <t>POL2_</t>
  </si>
  <si>
    <t>Včetně přesunu hmot, prvního pokosení, naložení odpadu a odvezení do 20 km, se složením.</t>
  </si>
  <si>
    <t>10364200R</t>
  </si>
  <si>
    <t>ornice pro pozemkové úpravy</t>
  </si>
  <si>
    <t>564261111R00</t>
  </si>
  <si>
    <t>Podklad nebo podsyp ze štěrkopísku tloušťka po zhutnění 200 mm</t>
  </si>
  <si>
    <t>564861111R00</t>
  </si>
  <si>
    <t>Podklad ze štěrkodrti s rozprostřením a zhutněním frakce 0-63 mm, tloušťka po zhutnění 200 mm</t>
  </si>
  <si>
    <t>plochy s bet povrchem : 275,0+0,2*(15,0+7,35*2+24,6+6,7*2)</t>
  </si>
  <si>
    <t>566111133R00</t>
  </si>
  <si>
    <t>Recyklace asfaltových vrstev za studena tloušťky do 250 mm, plochy do 5000 m2</t>
  </si>
  <si>
    <t>První pojezd recykleru - oddělení a předrcení. Druhý pojezd recykleru - mísení, rozhrnutí a předhutnění. Nivelace grejdrem. Finální zhutnění válcem.</t>
  </si>
  <si>
    <t>Recyklace podkladů a krytů vozovek za studena tl.do 0,2 m, plochy do 10000 m2. Bez přidání pojiv a příměsí.</t>
  </si>
  <si>
    <t>566111243R00</t>
  </si>
  <si>
    <t>Recyklace asfaltových vrstev za studena příplatek za aplikaci cementové suspenze, pro plochy do 5000 m2, bez dodávky suspenze</t>
  </si>
  <si>
    <t>573211111R00</t>
  </si>
  <si>
    <t>Postřik živičný spojovací bez posypu kamenivem z asfaltu silničního, v množství od 0,5 do 0,7 kg/m2</t>
  </si>
  <si>
    <t>573311511R00</t>
  </si>
  <si>
    <t>Prolití podkladu nebo krytu z kameniva asfaltem v množství  2,5 kg/m2</t>
  </si>
  <si>
    <t>577141112R00</t>
  </si>
  <si>
    <t>Beton asfaltový s rozprostřením a zhutněním v pruhu šířky do 3 m, ACO 11+ nebo ACO 16+, tloušťky 50 mm, plochy přes 1000 m2</t>
  </si>
  <si>
    <t>577151123R00</t>
  </si>
  <si>
    <t>Beton asfaltový s rozprostřením a zhutněním v pruhu šířky do 3 m, ACL 16+, tloušťky 60 mm, plochy přes 1000 m2</t>
  </si>
  <si>
    <t>596215021R00</t>
  </si>
  <si>
    <t>Kladení zámkové dlažby do drtě tloušťka dlažby 60 mm, tloušťka lože 40 mm</t>
  </si>
  <si>
    <t>s provedením lože z kameniva drceného, s vyplněním spár, s dvojitým hutněním a se smetením přebytečného materiálu na krajnici. S dodáním hmot pro lože a výplň spár.</t>
  </si>
  <si>
    <t>599141111R00</t>
  </si>
  <si>
    <t>Vyplnění spár mezi silničními panely živičnou zálivkou</t>
  </si>
  <si>
    <t>jakékoliv tloušťky a vyčištění spár</t>
  </si>
  <si>
    <t>4,3+22,05+1,5</t>
  </si>
  <si>
    <t>15,0*2+6,0*2+15,0+7,35*2+24,6+6,7*2</t>
  </si>
  <si>
    <t>58521130R</t>
  </si>
  <si>
    <t>cement portlandský třída pevnosti 42,5; počáteční pevnost R - vysoká; VL</t>
  </si>
  <si>
    <t>příjezdová komunikace - 8% : (0,25*320,0)*0,008</t>
  </si>
  <si>
    <t>plocha dvora - 8% : (0,25*1385,0)*0,008</t>
  </si>
  <si>
    <t>59245110R</t>
  </si>
  <si>
    <t>dlažba betonová dvouvrstvá, skladebná; obdélník; šedá; l = 200 mm; š = 100 mm; tl. 60,0 mm</t>
  </si>
  <si>
    <t>plocha dlážděná -S2 : 150,0*1,03</t>
  </si>
  <si>
    <t>631315811RN3</t>
  </si>
  <si>
    <t>Mazanina z betonu prostého tl. přes 120 do 240 mm třídy C 30/37, stupeň vlivu prostředí XF4, pro podlahové konstrukce se speciálními přísadami omezujícími smrštění</t>
  </si>
  <si>
    <t>plochy s bet povrchem : 0,2*275,0</t>
  </si>
  <si>
    <t>plochy s bet povrchem : 0,2*(15,0*2+7,35*2+24,6*2+6,7*2)</t>
  </si>
  <si>
    <t>plochy s bet povrchem : 2*(3,03/1000)*275,0*1,2</t>
  </si>
  <si>
    <t>915712111R00</t>
  </si>
  <si>
    <t>Vodorovné značení krytů stříkané barvou, bílou, vodicích proužků šířky 250 mm</t>
  </si>
  <si>
    <t>14 - parkovací místo : 2,5*2+6,5*2</t>
  </si>
  <si>
    <t>915791111R00</t>
  </si>
  <si>
    <t>Předznačení pro vodorovné značení pro dělící čáry, vodící proužky</t>
  </si>
  <si>
    <t>stříkané barvou nebo prováděné z nátěrových hmot</t>
  </si>
  <si>
    <t>917862111R00</t>
  </si>
  <si>
    <t>Osazení silničního nebo chodníkového obrubníku stojatého, s boční opěrou z betonu prostého, do lože z betonu prostého C 12/15</t>
  </si>
  <si>
    <t>S dodáním hmot pro lože tl. 80-100 mm.</t>
  </si>
  <si>
    <t>917932121R00</t>
  </si>
  <si>
    <t>Osazení silniční přídlažby  z betonových dlaždic o rozměru 500x250 mm,  , lože z betonu C16/20, bez dodávky přídlažby</t>
  </si>
  <si>
    <t>919735112R00</t>
  </si>
  <si>
    <t>Řezání stávajících krytů nebo podkladů živičných, hloubky přes 50 do 100 mm</t>
  </si>
  <si>
    <t>včetně spotřeby vody</t>
  </si>
  <si>
    <t>592162116R</t>
  </si>
  <si>
    <t>přídlažba silniční; beton; l = 500 mm; š = 250 mm; h = 80 mm; přírodní</t>
  </si>
  <si>
    <t>(102,0/0,5)*1,03</t>
  </si>
  <si>
    <t>59217421R</t>
  </si>
  <si>
    <t>obrubník chodníkový materiál beton; l = 1000,0 mm; š = 100,0 mm; h = 250,0 mm; barva šedá</t>
  </si>
  <si>
    <t>270*1,03</t>
  </si>
  <si>
    <t>998225111R00</t>
  </si>
  <si>
    <t>Přesun hmot komunikací a letišť, kryt živičný jakékoliv délky objektu</t>
  </si>
  <si>
    <t>vodorovně do 200 m</t>
  </si>
  <si>
    <t>M210001</t>
  </si>
  <si>
    <t>Demontáž sloupu veřejného osvětlení</t>
  </si>
  <si>
    <t>plochy s bet povrchem : 0,3*(275,0)*2,2</t>
  </si>
  <si>
    <t>plochy s bet povrchem - pracovní prostor : 0,3*(0,5*(15,0+7,35*2)+0,5*(24,6+6,7*2))*2,2</t>
  </si>
  <si>
    <t>nové obruby : 0,3*(0,3*270,0)*2,2</t>
  </si>
  <si>
    <t>nová přídlažba : 0,3*(0,4*102,0)*2,2</t>
  </si>
  <si>
    <t>plocha dlážděná -S2 : 0,3*(150,0)*2,2</t>
  </si>
  <si>
    <t>- plochy s bet povrchem - pracovní prostor - zásyp : -0,3*(0,5*(15,0+7,35*2)+0,5*(24,6+6,7*2))*2,2</t>
  </si>
  <si>
    <t>360,888*9</t>
  </si>
  <si>
    <t>rýha pod oplocením P1 : 0,15*0,3*82,0</t>
  </si>
  <si>
    <t>rýha pod oplocením P1 : (0,15*0,3*82,0)*0,5</t>
  </si>
  <si>
    <t>139601102R00</t>
  </si>
  <si>
    <t>Ruční výkop jam, rýh a šachet v hornině 3</t>
  </si>
  <si>
    <t>s přehozením na vzdálenost do 5 m nebo s naložením na ruční dopravní prostředek</t>
  </si>
  <si>
    <t>P1 : 0,07*0,9*45</t>
  </si>
  <si>
    <t>P2 : 0,05*0,9*23</t>
  </si>
  <si>
    <t>- sloupky oplocení : -0,05*0,9*110</t>
  </si>
  <si>
    <t>sloupky oplocení : 0,05*0,9*110</t>
  </si>
  <si>
    <t>rýha pod oplocením P1 : 0,3*82,0</t>
  </si>
  <si>
    <t>338121123R00</t>
  </si>
  <si>
    <t>Osazování sloupků a vzpěr plotových železobeton. se zabetonováním patky betonem třídy C -/7,5, o objemu do 0,15 m3</t>
  </si>
  <si>
    <t>prefabrikovaných plných nebo s drážkami pro výplňové desky, (bez hloubení jamky)</t>
  </si>
  <si>
    <t>P1 : 40+1+4</t>
  </si>
  <si>
    <t>338171122R00</t>
  </si>
  <si>
    <t>Osazování sloupků a vzpěr plotových ocelových výšky do 2,60 m, se zabetonováním do 0,5 m3 do předem připravených jamek betonem C 25/30</t>
  </si>
  <si>
    <t>trubkových nebo profilovaných</t>
  </si>
  <si>
    <t>P2 : 23</t>
  </si>
  <si>
    <t>348121121R00</t>
  </si>
  <si>
    <t>Osazování desek plotových železobetonových při rozměru desek 300x50x2000 mm</t>
  </si>
  <si>
    <t>prefabrikovaných do drážek předem osazených sloupků na jakoukoliv cementovou maltu se zatřením ložných a styčných spár</t>
  </si>
  <si>
    <t>P1 : 43*4</t>
  </si>
  <si>
    <t>59233370R</t>
  </si>
  <si>
    <t>sloupek plotový beton; řadový; l = 2 720 mm; š = 100,0 mm; tl = 100,00 mm; barva šedá; povrch hladký</t>
  </si>
  <si>
    <t>P1 : 40</t>
  </si>
  <si>
    <t>59233371R</t>
  </si>
  <si>
    <t>sloupek plotový beton; krajový; l = 2 720 mm; š = 130,0 mm; tl = 100,00 mm; barva šedá; povrch hladký</t>
  </si>
  <si>
    <t>P1 : 4</t>
  </si>
  <si>
    <t>59233372R</t>
  </si>
  <si>
    <t>sloupek plotový beton; rohový; l = 2 720 mm; š = 130,0 mm; tl = 130,00 mm; barva šedá; povrch hladký</t>
  </si>
  <si>
    <t>59233380R</t>
  </si>
  <si>
    <t>deska plotová betonová; l = 1 850 mm; tl = 48 mm; h = 500 mm; hladká</t>
  </si>
  <si>
    <t>59233382R</t>
  </si>
  <si>
    <t>stříška plotová sloupková; betonová; 170/170/35 mm; barva šedá</t>
  </si>
  <si>
    <t>P1 : 45</t>
  </si>
  <si>
    <t>961044111R00</t>
  </si>
  <si>
    <t>Bourání základů z betonu prostého</t>
  </si>
  <si>
    <t>nebo vybourání otvorů průřezové plochy přes 4 m2 v základech,</t>
  </si>
  <si>
    <t>998151111R00</t>
  </si>
  <si>
    <t>Přesun hmot pro oplocení a objekty zvláštní, zděné vodorovně do 50 m výšky do 10 m</t>
  </si>
  <si>
    <t>na novostavbách a změnách objektů pro oplocení (815 2 JKSo), objekty zvláštní pro chov živočichů (815 3 JKSO), objekty pozemní různé (815 9 JKSO)</t>
  </si>
  <si>
    <t>767915110R00</t>
  </si>
  <si>
    <t>Montáž oplocení průběžného_x000D_
 z profilové ocei, trubek nebo tenkostěnných profilů, o hnotnosti 1 m oplocení do 15 kg</t>
  </si>
  <si>
    <t>P2 : 52</t>
  </si>
  <si>
    <t>767911822R00</t>
  </si>
  <si>
    <t>Demontáž oplocení demontáž pletiva, výšky do 2,0 m</t>
  </si>
  <si>
    <t>767920840R00</t>
  </si>
  <si>
    <t>Demontáž vrat a vrátek k oplocení o ploše jednotlivě přes 6 do 10 m2</t>
  </si>
  <si>
    <t>767996805R00</t>
  </si>
  <si>
    <t>Demontáž ostatních doplňků staveb atypických konstrukcí_x000D_
 o hmotnosti přes 500 kg</t>
  </si>
  <si>
    <t>sloupky oplocení : 7*(2,0*110)</t>
  </si>
  <si>
    <t>7670001</t>
  </si>
  <si>
    <t>Dodávka a montáž ocelové samonosné posuvné brány a automatickým pohonem - B1, rozměr 8,0x2,0 m</t>
  </si>
  <si>
    <t>Včetně základových konstukcí, sloupků, povrchové úpravy a výrobní dokumentace. Přesná specifikace dle PD.</t>
  </si>
  <si>
    <t>B1 : 1</t>
  </si>
  <si>
    <t>7670002</t>
  </si>
  <si>
    <t>Dodávka a montáž ocelové dvoukřídlé brány s automatickým pohonem - B2, rozměr 5,0x2,0 m</t>
  </si>
  <si>
    <t>B2 : 1</t>
  </si>
  <si>
    <t>7670003</t>
  </si>
  <si>
    <t>Dodávka a montáž ocelové dvoukřídlé brány - B3, rozměr 4,0x2,0 m</t>
  </si>
  <si>
    <t>B3 : 2</t>
  </si>
  <si>
    <t>55342381R</t>
  </si>
  <si>
    <t>objímka průběžná/rohová; materiál ocel; povrch pozink + PE nástřik</t>
  </si>
  <si>
    <t>P2 : 15*4</t>
  </si>
  <si>
    <t>55342383R</t>
  </si>
  <si>
    <t>objímka koncová; materiál ocel; povrch pozink + PE nástřik</t>
  </si>
  <si>
    <t>P2 : 8*4</t>
  </si>
  <si>
    <t>553423864R</t>
  </si>
  <si>
    <t>sloupek plotový ocel; tl. stěny 1,50 mm; pro plot z drátěných panelů; l = 2 500,0 mm; povrch pozink + PE nástřik; příslušenství plastová čepička</t>
  </si>
  <si>
    <t>553424534R</t>
  </si>
  <si>
    <t>panel plotový ocel. drát; d 1 = 3,8 mm; d 2 = 3,8 mm; oka 50 x 200 mm; s prolisem; h = 203,0 cm; l = 251,0 cm; povrch pozink + PE nástřik</t>
  </si>
  <si>
    <t>P2 : 21</t>
  </si>
  <si>
    <t>979951111R00</t>
  </si>
  <si>
    <t>Výkup kovů železný šrot, tloušťky do 4 mm</t>
  </si>
  <si>
    <t>12,2828*9</t>
  </si>
  <si>
    <t>979082111R00</t>
  </si>
  <si>
    <t>Vnitrostaveništní doprava suti a vybouraných hmot do 10 m</t>
  </si>
  <si>
    <t>979990103R00</t>
  </si>
  <si>
    <t>Poplatek za skládku beton do 30x30 cm</t>
  </si>
  <si>
    <t>800IO01</t>
  </si>
  <si>
    <t>IO 01 - Vodovodní přípojka a likvidace splaškových vod, viz samostatný rozpočet</t>
  </si>
  <si>
    <t>800IO02</t>
  </si>
  <si>
    <t>IO 02 - Přípojka dešťové kanalizace, čerpací stanice, viz samostatný rozpočet</t>
  </si>
  <si>
    <t>M21IO03</t>
  </si>
  <si>
    <t>IO 03 - Silnoproudá elektrotechnika, viz samostatný rozpočet</t>
  </si>
  <si>
    <t>IO 03</t>
  </si>
  <si>
    <t>IO 02</t>
  </si>
  <si>
    <t>IO 01</t>
  </si>
  <si>
    <t>&gt;&gt;  skryté sloupce  &lt;&lt;</t>
  </si>
  <si>
    <t>{9e547399-d49c-401a-849b-150f6272166f}</t>
  </si>
  <si>
    <t>KRYCÍ LIST SOUPISU PRACÍ</t>
  </si>
  <si>
    <t>v ---  níže se nacházejí doplnkové a pomocné údaje k sestavám  --- v</t>
  </si>
  <si>
    <t>False</t>
  </si>
  <si>
    <t>Objekt:</t>
  </si>
  <si>
    <t>a - Zdravotechnika</t>
  </si>
  <si>
    <t>KSO:</t>
  </si>
  <si>
    <t>CC-CZ:</t>
  </si>
  <si>
    <t>Místo:</t>
  </si>
  <si>
    <t>Paskov</t>
  </si>
  <si>
    <t>Datum:</t>
  </si>
  <si>
    <t>Zadavatel:</t>
  </si>
  <si>
    <t>IČ:</t>
  </si>
  <si>
    <t>Město Paskov,Nádražní 700,739 21 Paskov</t>
  </si>
  <si>
    <t>Ing.Jiří Kolář,Anenská 121,735 52 Bohumín</t>
  </si>
  <si>
    <t>Zpracovatel:</t>
  </si>
  <si>
    <t>Beránek</t>
  </si>
  <si>
    <t>Poznámka:</t>
  </si>
  <si>
    <t>Cena bez DPH</t>
  </si>
  <si>
    <t>Základ daně</t>
  </si>
  <si>
    <t>Sazba daně</t>
  </si>
  <si>
    <t>Výše daně</t>
  </si>
  <si>
    <t>základní</t>
  </si>
  <si>
    <t>snížená</t>
  </si>
  <si>
    <t>zákl. přenesená</t>
  </si>
  <si>
    <t>sníž. přenesená</t>
  </si>
  <si>
    <t>nulová</t>
  </si>
  <si>
    <t>REKAPITULACE ČLENĚNÍ SOUPISU PRACÍ</t>
  </si>
  <si>
    <t>Kód dílu - Popis</t>
  </si>
  <si>
    <t>Cena celkem [CZK]</t>
  </si>
  <si>
    <t>Náklady stavby celkem</t>
  </si>
  <si>
    <t>-1</t>
  </si>
  <si>
    <t>PSV - Práce a dodávky PSV</t>
  </si>
  <si>
    <t xml:space="preserve">    721 - Zdravotechnika - vnitřní kanalizace</t>
  </si>
  <si>
    <t xml:space="preserve">    722 - Zdravotechnika - vnitřní vodovod</t>
  </si>
  <si>
    <t xml:space="preserve">    725 - Zdravotechnika - zařizovací předměty</t>
  </si>
  <si>
    <t xml:space="preserve">    732 - Ústřední vytápění - strojovny</t>
  </si>
  <si>
    <t xml:space="preserve">    734 - Ústřední vytápění - armatury</t>
  </si>
  <si>
    <t>SOUPIS PRACÍ</t>
  </si>
  <si>
    <t>PČ</t>
  </si>
  <si>
    <t>Typ</t>
  </si>
  <si>
    <t>Kód</t>
  </si>
  <si>
    <t>Popis</t>
  </si>
  <si>
    <t>J.cena [CZK]</t>
  </si>
  <si>
    <t>Cenová soustava</t>
  </si>
  <si>
    <t>J. Nh [h]</t>
  </si>
  <si>
    <t>Nh celkem [h]</t>
  </si>
  <si>
    <t>J. hmotnost [t]</t>
  </si>
  <si>
    <t>Hmotnost celkem [t]</t>
  </si>
  <si>
    <t>J. suť [t]</t>
  </si>
  <si>
    <t>Suť Celkem [t]</t>
  </si>
  <si>
    <t>Náklady soupisu celkem</t>
  </si>
  <si>
    <t>D</t>
  </si>
  <si>
    <t>Práce a dodávky PSV</t>
  </si>
  <si>
    <t>0</t>
  </si>
  <si>
    <t>ROZPOCET</t>
  </si>
  <si>
    <t>721</t>
  </si>
  <si>
    <t>Zdravotechnika - vnitřní kanalizace</t>
  </si>
  <si>
    <t>K</t>
  </si>
  <si>
    <t>721173401</t>
  </si>
  <si>
    <t>Potrubí z plastových trub PVC SN4 svodné (ležaté) DN 110</t>
  </si>
  <si>
    <t>CS ÚRS 2019 02</t>
  </si>
  <si>
    <t>16</t>
  </si>
  <si>
    <t>-1933252185</t>
  </si>
  <si>
    <t>"viz výkaz výměr</t>
  </si>
  <si>
    <t>True</t>
  </si>
  <si>
    <t>25,00</t>
  </si>
  <si>
    <t>Součet</t>
  </si>
  <si>
    <t>721173403</t>
  </si>
  <si>
    <t>Potrubí z plastových trub PVC SN4 svodné (ležaté) DN 160</t>
  </si>
  <si>
    <t>-1017740177</t>
  </si>
  <si>
    <t>4,00</t>
  </si>
  <si>
    <t>721174025</t>
  </si>
  <si>
    <t>Potrubí z plastových trub polypropylenové odpadní (svislé) DN 110</t>
  </si>
  <si>
    <t>149772146</t>
  </si>
  <si>
    <t>7,00</t>
  </si>
  <si>
    <t>721174042</t>
  </si>
  <si>
    <t>Potrubí z plastových trub polypropylenové připojovací DN 40</t>
  </si>
  <si>
    <t>673963830</t>
  </si>
  <si>
    <t>8,00</t>
  </si>
  <si>
    <t>721174043</t>
  </si>
  <si>
    <t>Potrubí z plastových trub polypropylenové připojovací DN 50</t>
  </si>
  <si>
    <t>1628258565</t>
  </si>
  <si>
    <t>6</t>
  </si>
  <si>
    <t>721194104</t>
  </si>
  <si>
    <t>Vyměření přípojek na potrubí vyvedení a upevnění odpadních výpustek DN 40</t>
  </si>
  <si>
    <t>-1490952664</t>
  </si>
  <si>
    <t>7</t>
  </si>
  <si>
    <t>721194105</t>
  </si>
  <si>
    <t>Vyměření přípojek na potrubí vyvedení a upevnění odpadních výpustek DN 50</t>
  </si>
  <si>
    <t>974319876</t>
  </si>
  <si>
    <t>1+1</t>
  </si>
  <si>
    <t>721194109</t>
  </si>
  <si>
    <t>Vyměření přípojek na potrubí vyvedení a upevnění odpadních výpustek DN 100</t>
  </si>
  <si>
    <t>168954743</t>
  </si>
  <si>
    <t>9</t>
  </si>
  <si>
    <t>721273151</t>
  </si>
  <si>
    <t>Ventilační hlavice z polypropylenu (PP) DN 50</t>
  </si>
  <si>
    <t>-1532516302</t>
  </si>
  <si>
    <t>10</t>
  </si>
  <si>
    <t>721273153</t>
  </si>
  <si>
    <t>Ventilační hlavice z polypropylenu (PP) DN 110</t>
  </si>
  <si>
    <t>-1793603490</t>
  </si>
  <si>
    <t>11</t>
  </si>
  <si>
    <t>721290111</t>
  </si>
  <si>
    <t>Zkouška těsnosti kanalizace v objektech vodou do DN 125</t>
  </si>
  <si>
    <t>-447938812</t>
  </si>
  <si>
    <t>25,00+4,00+8,00+8,00+7,00</t>
  </si>
  <si>
    <t>12</t>
  </si>
  <si>
    <t>998721102</t>
  </si>
  <si>
    <t>Přesun hmot pro vnitřní kanalizace stanovený z hmotnosti přesunovaného materiálu vodorovná dopravní vzdálenost do 50 m v objektech výšky přes 6 do 12 m</t>
  </si>
  <si>
    <t>-1544201829</t>
  </si>
  <si>
    <t>13</t>
  </si>
  <si>
    <t>998721181</t>
  </si>
  <si>
    <t>Přesun hmot pro vnitřní kanalizace stanovený z hmotnosti přesunovaného materiálu Příplatek k ceně za přesun prováděný bez použití mechanizace pro jakoukoliv výšku objektu</t>
  </si>
  <si>
    <t>-143130235</t>
  </si>
  <si>
    <t>722</t>
  </si>
  <si>
    <t>Zdravotechnika - vnitřní vodovod</t>
  </si>
  <si>
    <t>14</t>
  </si>
  <si>
    <t>722174002</t>
  </si>
  <si>
    <t>Potrubí z plastových trubek z polypropylenu (PPR) svařovaných polyfuzně PN 16 (SDR 7,4) D 20 x 2,8</t>
  </si>
  <si>
    <t>1188321649</t>
  </si>
  <si>
    <t>65,00</t>
  </si>
  <si>
    <t>15</t>
  </si>
  <si>
    <t>722174003</t>
  </si>
  <si>
    <t>Potrubí z plastových trubek z polypropylenu (PPR) svařovaných polyfuzně PN 16 (SDR 7,4) D 25 x 3,5</t>
  </si>
  <si>
    <t>539832351</t>
  </si>
  <si>
    <t>40,00</t>
  </si>
  <si>
    <t>722174004</t>
  </si>
  <si>
    <t>Potrubí z plastových trubek z polypropylenu (PPR) svařovaných polyfuzně PN 16 (SDR 7,4) D 32 x 4,4</t>
  </si>
  <si>
    <t>-99240847</t>
  </si>
  <si>
    <t>3,00</t>
  </si>
  <si>
    <t>17</t>
  </si>
  <si>
    <t>722181211</t>
  </si>
  <si>
    <t>Ochrana potrubí termoizolačními trubicemi z pěnového polyetylenu PE přilepenými v příčných a podélných spojích, tloušťky izolace do 6 mm, vnitřního průměru izolace DN do 22 mm</t>
  </si>
  <si>
    <t>260293550</t>
  </si>
  <si>
    <t>18</t>
  </si>
  <si>
    <t>722181212</t>
  </si>
  <si>
    <t>Ochrana potrubí termoizolačními trubicemi z pěnového polyetylenu PE přilepenými v příčných a podélných spojích, tloušťky izolace do 6 mm, vnitřního průměru izolace DN přes 22 do 32 mm</t>
  </si>
  <si>
    <t>-1304313014</t>
  </si>
  <si>
    <t>3,00+20,00</t>
  </si>
  <si>
    <t>19</t>
  </si>
  <si>
    <t>722181221</t>
  </si>
  <si>
    <t>Ochrana potrubí termoizolačními trubicemi z pěnového polyetylenu PE přilepenými v příčných a podélných spojích, tloušťky izolace přes 6 do 9 mm, vnitřního průměru izolace DN do 22 mm</t>
  </si>
  <si>
    <t>1422702693</t>
  </si>
  <si>
    <t>20</t>
  </si>
  <si>
    <t>722181232</t>
  </si>
  <si>
    <t>Ochrana potrubí termoizolačními trubicemi z pěnového polyetylenu PE přilepenými v příčných a podélných spojích, tloušťky izolace přes 9 do 13 mm, vnitřního průměru izolace DN přes 22 do 45 mm</t>
  </si>
  <si>
    <t>-653905335</t>
  </si>
  <si>
    <t>20,00</t>
  </si>
  <si>
    <t>21</t>
  </si>
  <si>
    <t>722190401</t>
  </si>
  <si>
    <t>Zřízení přípojek na potrubí vyvedení a upevnění výpustek do DN 25</t>
  </si>
  <si>
    <t>-1451162033</t>
  </si>
  <si>
    <t>4+1+1+1</t>
  </si>
  <si>
    <t>22</t>
  </si>
  <si>
    <t>722220152</t>
  </si>
  <si>
    <t>Armatury s jedním závitem plastové (PPR) PN 20 (SDR 6) DN 20 x G 1/2</t>
  </si>
  <si>
    <t>-1971751445</t>
  </si>
  <si>
    <t>4+1+2</t>
  </si>
  <si>
    <t>23</t>
  </si>
  <si>
    <t>722224115</t>
  </si>
  <si>
    <t>Armatury s jedním závitem kohouty plnicí a vypouštěcí PN 10 G 1/2</t>
  </si>
  <si>
    <t>1291277647</t>
  </si>
  <si>
    <t>24</t>
  </si>
  <si>
    <t>722232043</t>
  </si>
  <si>
    <t>Armatury se dvěma závity kulové kohouty PN 42 do 185 °C přímé vnitřní závit G 1/2</t>
  </si>
  <si>
    <t>-170184288</t>
  </si>
  <si>
    <t>25</t>
  </si>
  <si>
    <t>722232044</t>
  </si>
  <si>
    <t>Armatury se dvěma závity kulové kohouty PN 42 do 185 °C přímé vnitřní závit G 3/4</t>
  </si>
  <si>
    <t>1168466142</t>
  </si>
  <si>
    <t>26</t>
  </si>
  <si>
    <t>722234263</t>
  </si>
  <si>
    <t>Armatury se dvěma závity filtry mosazný PN 16 do 120 °C G 1/2</t>
  </si>
  <si>
    <t>790728695</t>
  </si>
  <si>
    <t>27</t>
  </si>
  <si>
    <t>722239101</t>
  </si>
  <si>
    <t>Armatury se dvěma závity montáž vodovodních armatur se dvěma závity ostatních typů G 1/2</t>
  </si>
  <si>
    <t>2082254290</t>
  </si>
  <si>
    <t>28</t>
  </si>
  <si>
    <t>M</t>
  </si>
  <si>
    <t>55141001</t>
  </si>
  <si>
    <t>kohout kulový rohový mosazný R 1/2"x3/8"</t>
  </si>
  <si>
    <t>32</t>
  </si>
  <si>
    <t>648948033</t>
  </si>
  <si>
    <t>29</t>
  </si>
  <si>
    <t>55141001R</t>
  </si>
  <si>
    <t>kohout kulový rohový mosazný kombinovaný R 1/2"x3/8"x3/8"</t>
  </si>
  <si>
    <t>-1751060339</t>
  </si>
  <si>
    <t>30</t>
  </si>
  <si>
    <t>722239102</t>
  </si>
  <si>
    <t>Armatury se dvěma závity montáž vodovodních armatur se dvěma závity ostatních typů G 3/4</t>
  </si>
  <si>
    <t>1989202359</t>
  </si>
  <si>
    <t>31</t>
  </si>
  <si>
    <t>55100001</t>
  </si>
  <si>
    <t>zpětná klapka Dn 20</t>
  </si>
  <si>
    <t>-843355833</t>
  </si>
  <si>
    <t>722290226</t>
  </si>
  <si>
    <t>Zkoušky, proplach a desinfekce vodovodního potrubí zkoušky těsnosti vodovodního potrubí závitového do DN 50</t>
  </si>
  <si>
    <t>-1653420772</t>
  </si>
  <si>
    <t>3,00+40,00+65,00</t>
  </si>
  <si>
    <t>33</t>
  </si>
  <si>
    <t>722290234</t>
  </si>
  <si>
    <t>Zkoušky, proplach a desinfekce vodovodního potrubí proplach a desinfekce vodovodního potrubí do DN 80</t>
  </si>
  <si>
    <t>-1809831274</t>
  </si>
  <si>
    <t>34</t>
  </si>
  <si>
    <t>998722102</t>
  </si>
  <si>
    <t>Přesun hmot pro vnitřní vodovod stanovený z hmotnosti přesunovaného materiálu vodorovná dopravní vzdálenost do 50 m v objektech výšky přes 6 do 12 m</t>
  </si>
  <si>
    <t>694877587</t>
  </si>
  <si>
    <t>35</t>
  </si>
  <si>
    <t>998722181</t>
  </si>
  <si>
    <t>Přesun hmot pro vnitřní vodovod stanovený z hmotnosti přesunovaného materiálu Příplatek k ceně za přesun prováděný bez použití mechanizace pro jakoukoliv výšku objektu</t>
  </si>
  <si>
    <t>2034751437</t>
  </si>
  <si>
    <t>725</t>
  </si>
  <si>
    <t>Zdravotechnika - zařizovací předměty</t>
  </si>
  <si>
    <t>36</t>
  </si>
  <si>
    <t>725112171</t>
  </si>
  <si>
    <t>Zařízení záchodů kombi klozety s hlubokým splachováním odpad vodorovný</t>
  </si>
  <si>
    <t>542004248</t>
  </si>
  <si>
    <t>37</t>
  </si>
  <si>
    <t>725211617</t>
  </si>
  <si>
    <t>Umyvadla keramická bílá bez výtokových armatur připevněná na stěnu šrouby s krytem na sifon (polosloupem) 600 mm</t>
  </si>
  <si>
    <t>-20356597</t>
  </si>
  <si>
    <t>38</t>
  </si>
  <si>
    <t>725241142</t>
  </si>
  <si>
    <t>Sprchové vaničky akrylátové čtvrtkruhové 900x900 mm</t>
  </si>
  <si>
    <t>1474636186</t>
  </si>
  <si>
    <t>39</t>
  </si>
  <si>
    <t>725244813</t>
  </si>
  <si>
    <t>Sprchové dveře a zástěny zástěny sprchové rohové čtvrtkruhové rámové se skleněnou výplní tl. 4 a 5 mm dveře posuvné dvoudílné, vstup z oblouku, navaničku 900x900 mm</t>
  </si>
  <si>
    <t>974213082</t>
  </si>
  <si>
    <t>40</t>
  </si>
  <si>
    <t>725311121</t>
  </si>
  <si>
    <t>Dřezy bez výtokových armatur jednoduché se zápachovou uzávěrkou nerezové s odkapávací plochou 560x480 mm a miskou</t>
  </si>
  <si>
    <t>2114219106</t>
  </si>
  <si>
    <t>41</t>
  </si>
  <si>
    <t>725821312</t>
  </si>
  <si>
    <t>Baterie dřezové nástěnné pákové s otáčivým kulatým ústím a délkou ramínka 300 mm</t>
  </si>
  <si>
    <t>1661491355</t>
  </si>
  <si>
    <t>42</t>
  </si>
  <si>
    <t>725822611</t>
  </si>
  <si>
    <t>Baterie umyvadlové stojánkové pákové bez výpusti</t>
  </si>
  <si>
    <t>412864939</t>
  </si>
  <si>
    <t>43</t>
  </si>
  <si>
    <t>725849411</t>
  </si>
  <si>
    <t>Baterie sprchové montáž nástěnných baterií s nastavitelnou výškou sprchy</t>
  </si>
  <si>
    <t>-942182255</t>
  </si>
  <si>
    <t>44</t>
  </si>
  <si>
    <t>55145594</t>
  </si>
  <si>
    <t>baterie sprchová páková 150 mm chrom,vč.příslušenství</t>
  </si>
  <si>
    <t>-1504847474</t>
  </si>
  <si>
    <t>45</t>
  </si>
  <si>
    <t>998725102</t>
  </si>
  <si>
    <t>Přesun hmot pro zařizovací předměty stanovený z hmotnosti přesunovaného materiálu vodorovná dopravní vzdálenost do 50 m v objektech výšky přes 6 do 12 m</t>
  </si>
  <si>
    <t>1178577972</t>
  </si>
  <si>
    <t>46</t>
  </si>
  <si>
    <t>998725181</t>
  </si>
  <si>
    <t>Přesun hmot pro zařizovací předměty stanovený z hmotnosti přesunovaného materiálu Příplatek k cenám za přesun prováděný bez použití mechanizace pro jakoukoliv výšku objektu</t>
  </si>
  <si>
    <t>3160637</t>
  </si>
  <si>
    <t>732</t>
  </si>
  <si>
    <t>Ústřední vytápění - strojovny</t>
  </si>
  <si>
    <t>47</t>
  </si>
  <si>
    <t>732331612</t>
  </si>
  <si>
    <t>Nádoby expanzní tlakové s membránou bez pojistného ventilu se závitovým připojením PN 0,6 o objemu 12 l+ flowjet</t>
  </si>
  <si>
    <t>1809925841</t>
  </si>
  <si>
    <t>48</t>
  </si>
  <si>
    <t>732429212</t>
  </si>
  <si>
    <t>Čerpadla teplovodní montáž čerpadel (do potrubí) ostatních typů mokroběžných závitových DN 25</t>
  </si>
  <si>
    <t>-730652362</t>
  </si>
  <si>
    <t>49</t>
  </si>
  <si>
    <t>42600000</t>
  </si>
  <si>
    <t>čerpadlo cirkulační, dopravní výška 1,4m,230V,provozní tlak max.10barů,průtok 0,5m3/h,7W,1/2"</t>
  </si>
  <si>
    <t>-1678604672</t>
  </si>
  <si>
    <t>50</t>
  </si>
  <si>
    <t>998732101</t>
  </si>
  <si>
    <t>Přesun hmot pro strojovny stanovený z hmotnosti přesunovaného materiálu vodorovná dopravní vzdálenost do 50 m v objektech výšky do 6 m</t>
  </si>
  <si>
    <t>-753535874</t>
  </si>
  <si>
    <t>51</t>
  </si>
  <si>
    <t>998732181</t>
  </si>
  <si>
    <t>Přesun hmot pro strojovny stanovený z hmotnosti přesunovaného materiálu Příplatek k cenám za přesun prováděný bez použití mechanizace pro jakoukoliv výšku objektu</t>
  </si>
  <si>
    <t>908360074</t>
  </si>
  <si>
    <t>734</t>
  </si>
  <si>
    <t>Ústřední vytápění - armatury</t>
  </si>
  <si>
    <t>52</t>
  </si>
  <si>
    <t>734251135</t>
  </si>
  <si>
    <t>Ventily pojistné závitové a čepové rohové PN 16 do 200°C (P 10 287 616) G 1</t>
  </si>
  <si>
    <t>1562061829</t>
  </si>
  <si>
    <t>53</t>
  </si>
  <si>
    <t>734421101</t>
  </si>
  <si>
    <t>Tlakoměry s pevným stonkem a zpětnou klapkou spodní připojení (radiální) tlaku 0–16 bar průměru 50 mm</t>
  </si>
  <si>
    <t>-1193723316</t>
  </si>
  <si>
    <t>54</t>
  </si>
  <si>
    <t>734494111</t>
  </si>
  <si>
    <t>Měřicí armatury návarky s metrickým závitem M 12x1,5 délky do 220 mm</t>
  </si>
  <si>
    <t>388510417</t>
  </si>
  <si>
    <t>55</t>
  </si>
  <si>
    <t>998734101</t>
  </si>
  <si>
    <t>Přesun hmot pro armatury stanovený z hmotnosti přesunovaného materiálu vodorovná dopravní vzdálenost do 50 m v objektech výšky do 6 m</t>
  </si>
  <si>
    <t>-1448762715</t>
  </si>
  <si>
    <t>56</t>
  </si>
  <si>
    <t>998734102</t>
  </si>
  <si>
    <t>Přesun hmot pro armatury stanovený z hmotnosti přesunovaného materiálu vodorovná dopravní vzdálenost do 50 m v objektech výšky přes 6 do 12 m</t>
  </si>
  <si>
    <t>-1132517114</t>
  </si>
  <si>
    <t>57</t>
  </si>
  <si>
    <t>998734181</t>
  </si>
  <si>
    <t>Přesun hmot pro armatury stanovený z hmotnosti přesunovaného materiálu Příplatek k cenám za přesun prováděný bez použití mechanizace pro jakoukoliv výšku objektu</t>
  </si>
  <si>
    <t>1662394890</t>
  </si>
  <si>
    <t>Struktura údajů, formát souboru a metodika pro zpracování</t>
  </si>
  <si>
    <t>Struktura</t>
  </si>
  <si>
    <t>Soubor je složen ze záložky Rekapitulace stavby a záložek s názvem soupisu prací pro jednotlivé objekty ve formátu XLSX. Každá ze záložek přitom obsahuje</t>
  </si>
  <si>
    <t>ještě samostatné sestavy vymezené orámovaním a nadpisem sestavy.</t>
  </si>
  <si>
    <r>
      <rPr>
        <i/>
        <sz val="9"/>
        <rFont val="Trebuchet MS"/>
        <charset val="238"/>
      </rPr>
      <t xml:space="preserve">Rekapitulace stavby </t>
    </r>
    <r>
      <rPr>
        <sz val="9"/>
        <rFont val="Trebuchet MS"/>
        <charset val="238"/>
      </rPr>
      <t>obsahuje sestavu Rekapitulace stavby a Rekapitulace objektů stavby a soupisů prací.</t>
    </r>
  </si>
  <si>
    <r>
      <t xml:space="preserve">V sestavě </t>
    </r>
    <r>
      <rPr>
        <b/>
        <sz val="9"/>
        <rFont val="Trebuchet MS"/>
        <charset val="238"/>
      </rPr>
      <t>Rekapitulace stavby</t>
    </r>
    <r>
      <rPr>
        <sz val="9"/>
        <rFont val="Trebuchet MS"/>
        <charset val="238"/>
      </rPr>
      <t xml:space="preserve"> jsou uvedeny informace identifikující předmět veřejné zakázky na stavební práce, KSO, CC-CZ, CZ-CPV, CZ-CPA a rekapitulaci </t>
    </r>
  </si>
  <si>
    <t>celkové nabídkové ceny uchazeče.</t>
  </si>
  <si>
    <t xml:space="preserve">Termínem "uchazeč" (resp. zhotovitel) se myslí "účastník zadávacího řízení" ve smyslu zákona o zadávání veřejných zakázek. </t>
  </si>
  <si>
    <r>
      <t xml:space="preserve">V sestavě </t>
    </r>
    <r>
      <rPr>
        <b/>
        <sz val="9"/>
        <rFont val="Trebuchet MS"/>
        <charset val="238"/>
      </rPr>
      <t>Rekapitulace objektů stavby a soupisů prací</t>
    </r>
    <r>
      <rPr>
        <sz val="9"/>
        <rFont val="Trebuchet MS"/>
        <charset val="238"/>
      </rPr>
      <t xml:space="preserve"> je uvedena rekapitulace stavebních objektů, inženýrských objektů, provozních souborů,</t>
    </r>
  </si>
  <si>
    <t>vedlejších a ostatních nákladů a ostatních nákladů s rekapitulací nabídkové ceny za jednotlivé soupisy prací. Na základě údaje Typ je možné</t>
  </si>
  <si>
    <t>identifikovat, zda se jedná o objekt nebo soupis prací pro daný objekt:</t>
  </si>
  <si>
    <t>Stavební objekt pozemní</t>
  </si>
  <si>
    <t>ING</t>
  </si>
  <si>
    <t>Stavební objekt inženýrský</t>
  </si>
  <si>
    <t>PRO</t>
  </si>
  <si>
    <t>Provozní soubor</t>
  </si>
  <si>
    <t>VON</t>
  </si>
  <si>
    <t>Vedlejší a ostatní náklady</t>
  </si>
  <si>
    <t>OST</t>
  </si>
  <si>
    <t>Ostatní</t>
  </si>
  <si>
    <t>Soupis</t>
  </si>
  <si>
    <t>Soupis prací pro daný typ objektu</t>
  </si>
  <si>
    <r>
      <rPr>
        <i/>
        <sz val="9"/>
        <rFont val="Trebuchet MS"/>
        <charset val="238"/>
      </rPr>
      <t xml:space="preserve">Soupis prací </t>
    </r>
    <r>
      <rPr>
        <sz val="9"/>
        <rFont val="Trebuchet MS"/>
        <charset val="238"/>
      </rPr>
      <t>pro jednotlivé objekty obsahuje sestavy Krycí list soupisu prací, Rekapitulace členění soupisu prací, Soupis prací. Za soupis prací může být považován</t>
    </r>
  </si>
  <si>
    <t>i objekt stavby v případě, že neobsahuje podřízenou zakázku.</t>
  </si>
  <si>
    <r>
      <rPr>
        <b/>
        <sz val="9"/>
        <rFont val="Trebuchet MS"/>
        <charset val="238"/>
      </rPr>
      <t>Krycí list soupisu</t>
    </r>
    <r>
      <rPr>
        <sz val="9"/>
        <rFont val="Trebuchet MS"/>
        <charset val="238"/>
      </rPr>
      <t xml:space="preserve"> obsahuje rekapitulaci informací o předmětu veřejné zakázky ze sestavy Rekapitulace stavby, informaci o zařazení objektu do KSO, </t>
    </r>
  </si>
  <si>
    <t>CC-CZ, CZ-CPV, CZ-CPA a rekapitulaci celkové nabídkové ceny uchazeče za aktuální soupis prací.</t>
  </si>
  <si>
    <r>
      <rPr>
        <b/>
        <sz val="9"/>
        <rFont val="Trebuchet MS"/>
        <charset val="238"/>
      </rPr>
      <t>Rekapitulace členění soupisu prací</t>
    </r>
    <r>
      <rPr>
        <sz val="9"/>
        <rFont val="Trebuchet MS"/>
        <charset val="238"/>
      </rPr>
      <t xml:space="preserve"> obsahuje rekapitulaci soupisu prací ve všech úrovních členění soupisu tak, jak byla tato členění použita (např. </t>
    </r>
  </si>
  <si>
    <t>stavební díly, funkční díly, případně jiné členění) s rekapitulací nabídkové ceny.</t>
  </si>
  <si>
    <r>
      <rPr>
        <b/>
        <sz val="9"/>
        <rFont val="Trebuchet MS"/>
        <charset val="238"/>
      </rPr>
      <t xml:space="preserve">Soupis prací </t>
    </r>
    <r>
      <rPr>
        <sz val="9"/>
        <rFont val="Trebuchet MS"/>
        <charset val="238"/>
      </rPr>
      <t>obsahuje položky veškerých stavebních nebo montážních prací, dodávek materiálů a služeb nezbytných pro zhotovení stavebního objektu,</t>
    </r>
  </si>
  <si>
    <t>inženýrského objektu, provozního souboru, vedlejších a ostatních nákladů.</t>
  </si>
  <si>
    <t>Pro položky soupisu prací se zobrazují následující informace:</t>
  </si>
  <si>
    <t>Pořadové číslo položky v aktuálním soupisu</t>
  </si>
  <si>
    <t>TYP</t>
  </si>
  <si>
    <t>Typ položky: K - konstrukce, M - materiál, PP - plný popis, PSC - poznámka k souboru cen,  P - poznámka k položce, VV - výkaz výměr</t>
  </si>
  <si>
    <t>Kód položky</t>
  </si>
  <si>
    <t>Zkrácený popis položky</t>
  </si>
  <si>
    <t>Měrná jednotka položky</t>
  </si>
  <si>
    <t>Množství v měrné jednotce</t>
  </si>
  <si>
    <t>J.cena</t>
  </si>
  <si>
    <t xml:space="preserve">Jednotková cena položky. Zadaní může obsahovat namísto J.ceny sloupce J.materiál a J.montáž, jejichž součet definuje </t>
  </si>
  <si>
    <t>J.cenu položky.</t>
  </si>
  <si>
    <t xml:space="preserve">Cena celkem </t>
  </si>
  <si>
    <t>Celková cena položky daná jako součin množství a j.ceny</t>
  </si>
  <si>
    <t>Příslušnost položky do cenové soustavy</t>
  </si>
  <si>
    <t>Ke každé položce soupisu prací se na samostatných řádcích může zobrazovat:</t>
  </si>
  <si>
    <t>Plný popis položky</t>
  </si>
  <si>
    <t>Poznámka k souboru cen a poznámka zadavatele</t>
  </si>
  <si>
    <t>Výkaz výměr</t>
  </si>
  <si>
    <t>Pokud je k řádku výkazu výměr evidovaný údaj ve sloupci Kód, jedná se o definovaný odkaz, na který se může odvolávat výkaz výměr z jiné položky.</t>
  </si>
  <si>
    <t xml:space="preserve">Metodika pro zpracování </t>
  </si>
  <si>
    <t>Jednotlivé sestavy jsou v souboru provázány. Editovatelné pole jsou zvýrazněny žlutým podbarvením, ostatní pole neslouží k editaci a nesmí být jakkoliv</t>
  </si>
  <si>
    <t>modifikovány.</t>
  </si>
  <si>
    <t xml:space="preserve">Uchazeč je pro podání nabídky povinen vyplnit žlutě podbarvená pole: </t>
  </si>
  <si>
    <t xml:space="preserve">Pole Uchazeč v sestavě Rekapitulace stavby - zde uchazeč vyplní svůj název (název subjektu) </t>
  </si>
  <si>
    <t>Pole IČ a DIČ v sestavě Rekapitulace stavby - zde uchazeč vyplní svoje IČ a DIČ</t>
  </si>
  <si>
    <t>Datum v sestavě Rekapitulace stavby - zde uchazeč vyplní datum vytvoření nabídky</t>
  </si>
  <si>
    <t>J.cena = jednotková cena v sestavě Soupis prací o maximálním počtu desetinných míst uvedených v poli</t>
  </si>
  <si>
    <t>- pokud sestavy soupisů prací obsahují pole J.cena, měla by být všechna tato pole vyplněna nenulovými</t>
  </si>
  <si>
    <t>Poznámka - nepovinný údaj pro položku soupisu</t>
  </si>
  <si>
    <t>V případě, že sestavy soupisů prací neobsahují pole J.cena, potom ve všech soupisech prací obsahují pole:</t>
  </si>
  <si>
    <t xml:space="preserve"> - J.materiál - jednotková cena materiálu </t>
  </si>
  <si>
    <t xml:space="preserve"> - J.montáž - jednotková cena montáže</t>
  </si>
  <si>
    <t>Uchazeč v tomto případě by měl vyplnit všechna pole J.materiál a pole J.montáž nenulovými kladnými číslicemi. V případech, kdy položka</t>
  </si>
  <si>
    <t>neobsahuje žádný materiál je přípustné, aby pole J.materiál bylo vyplněno nulou. V případech, kdy položka neobsahuje žádnou montáž je přípustné,</t>
  </si>
  <si>
    <t>aby pole J.montáž bylo vyplněno nulou. Obě pole - J.materiál, J.Montáž u jedné položky by však neměly být vyplněny nulou.</t>
  </si>
  <si>
    <t>Rekapitulace stavby</t>
  </si>
  <si>
    <t>Povinný</t>
  </si>
  <si>
    <t>Max. počet</t>
  </si>
  <si>
    <t>atributu</t>
  </si>
  <si>
    <t>(A/N)</t>
  </si>
  <si>
    <t>znaků</t>
  </si>
  <si>
    <t>A</t>
  </si>
  <si>
    <t>Kód stavby</t>
  </si>
  <si>
    <t>String</t>
  </si>
  <si>
    <t>Název stavby</t>
  </si>
  <si>
    <t>Místo</t>
  </si>
  <si>
    <t>N</t>
  </si>
  <si>
    <t>Místo stavby</t>
  </si>
  <si>
    <t>Datum</t>
  </si>
  <si>
    <t>Datum vykonaného exportu</t>
  </si>
  <si>
    <t>Date</t>
  </si>
  <si>
    <t>KSO</t>
  </si>
  <si>
    <t>Klasifikace stavebního objektu</t>
  </si>
  <si>
    <t>CC-CZ</t>
  </si>
  <si>
    <t>Klasifikace stavbeních děl</t>
  </si>
  <si>
    <t>CZ-CPV</t>
  </si>
  <si>
    <t>Společný slovník pro veřejné zakázky</t>
  </si>
  <si>
    <t>CZ-CPA</t>
  </si>
  <si>
    <t>Klasifikace produkce podle činností</t>
  </si>
  <si>
    <t>Zadavatel zadaní</t>
  </si>
  <si>
    <t>IČ</t>
  </si>
  <si>
    <t>IČ zadavatele zadaní</t>
  </si>
  <si>
    <t>DIČ</t>
  </si>
  <si>
    <t>DIČ zadavatele zadaní</t>
  </si>
  <si>
    <t>Uchazeč</t>
  </si>
  <si>
    <t>Uchazeč veřejné zakázky</t>
  </si>
  <si>
    <t>Projektant</t>
  </si>
  <si>
    <t>Poznámka</t>
  </si>
  <si>
    <t>Poznámka k zadání</t>
  </si>
  <si>
    <t>Sazba DPH</t>
  </si>
  <si>
    <t>Rekapitulace sazeb DPH u položek soupisů</t>
  </si>
  <si>
    <t>eGSazbaDph</t>
  </si>
  <si>
    <t>Základna DPH</t>
  </si>
  <si>
    <t>Základna DPH určena součtem celkové ceny z položek soupisů</t>
  </si>
  <si>
    <t>Double</t>
  </si>
  <si>
    <t>Hodnota DPH</t>
  </si>
  <si>
    <t>Celková cena bez DPH za celou stavbu. Sčítává se ze všech listů.</t>
  </si>
  <si>
    <t>Celková cena s DPH za celou stavbu</t>
  </si>
  <si>
    <t>Rekapitulace objektů stavby a soupisů prací</t>
  </si>
  <si>
    <t>Přebírá se z Rekapitulace stavby</t>
  </si>
  <si>
    <t>Kód objektu</t>
  </si>
  <si>
    <t>Objektu, Soupis prací</t>
  </si>
  <si>
    <t>Název objektu</t>
  </si>
  <si>
    <t>Cena bez DPH za daný objekt</t>
  </si>
  <si>
    <t>Cena spolu s DPH za daný objekt</t>
  </si>
  <si>
    <t>Typ zakázky</t>
  </si>
  <si>
    <t>eGTypZakazky</t>
  </si>
  <si>
    <t>Krycí list soupisu</t>
  </si>
  <si>
    <t>Objekt</t>
  </si>
  <si>
    <t>Kód a název objektu</t>
  </si>
  <si>
    <t>20 + 120</t>
  </si>
  <si>
    <t>Kód a název soupisu</t>
  </si>
  <si>
    <t>Poznámka k soupisu prací</t>
  </si>
  <si>
    <t>Rekapitulace sazeb DPH na položkách aktuálního soupisu</t>
  </si>
  <si>
    <t>Základna DPH určena součtem celkové ceny z položek aktuálního soupisu</t>
  </si>
  <si>
    <t>Cena bez DPH za daný soupis</t>
  </si>
  <si>
    <t>Cena s DPH</t>
  </si>
  <si>
    <t>Cena s DPH za daný soupis</t>
  </si>
  <si>
    <t>Rekapitulace členění soupisu prací</t>
  </si>
  <si>
    <t>Kód a název objektu, přebírá se z Krycího listu soupisu</t>
  </si>
  <si>
    <t>Kód a název objektu, přebírá se z Krycího listu soupisu</t>
  </si>
  <si>
    <t>Kód a název dílu ze soupisu</t>
  </si>
  <si>
    <t>20 + 100</t>
  </si>
  <si>
    <t>Cena celkem za díl ze soupisu</t>
  </si>
  <si>
    <t>Soupis prací</t>
  </si>
  <si>
    <t>Přebírá se z Krycího listu soupisu</t>
  </si>
  <si>
    <t>Pořadové číslo položky soupisu</t>
  </si>
  <si>
    <t>Long</t>
  </si>
  <si>
    <t>Typ položky soupisu</t>
  </si>
  <si>
    <t>eGTypPolozky</t>
  </si>
  <si>
    <t>Kód položky ze soupisu</t>
  </si>
  <si>
    <t>Popis položky ze soupisu</t>
  </si>
  <si>
    <t>Množství položky soupisu</t>
  </si>
  <si>
    <t>J.Cena</t>
  </si>
  <si>
    <t>Jednotková cena položky</t>
  </si>
  <si>
    <t>Cena celkem vyčíslena jako J.Cena * Množství</t>
  </si>
  <si>
    <t>Zařazení položky do cenové soustavy</t>
  </si>
  <si>
    <t>p</t>
  </si>
  <si>
    <t>Poznámka položky ze soupisu</t>
  </si>
  <si>
    <t>Memo</t>
  </si>
  <si>
    <t>psc</t>
  </si>
  <si>
    <t>Poznámka k souboru cen ze soupisu</t>
  </si>
  <si>
    <t>pp</t>
  </si>
  <si>
    <t>Plný popis položky ze soupisu</t>
  </si>
  <si>
    <t>vv</t>
  </si>
  <si>
    <t>Výkaz výměr (figura, výraz, výměra) ze soupisu</t>
  </si>
  <si>
    <t>Text,Text,Double</t>
  </si>
  <si>
    <t>20, 150</t>
  </si>
  <si>
    <t>Sazba DPH pro položku</t>
  </si>
  <si>
    <t>eGSazbaDPH</t>
  </si>
  <si>
    <t>Hmotnost</t>
  </si>
  <si>
    <t>Hmotnost položky ze soupisu</t>
  </si>
  <si>
    <t>Suť</t>
  </si>
  <si>
    <t>Suť položky ze soupisu</t>
  </si>
  <si>
    <t>Nh</t>
  </si>
  <si>
    <t>Normohodiny položky ze soupisu</t>
  </si>
  <si>
    <t>Datová věta</t>
  </si>
  <si>
    <t>Typ věty</t>
  </si>
  <si>
    <t>Hodnota</t>
  </si>
  <si>
    <t>Význam</t>
  </si>
  <si>
    <t>Základní sazba DPH</t>
  </si>
  <si>
    <t>Snížená sazba DPH</t>
  </si>
  <si>
    <t>Nulová sazba DPH</t>
  </si>
  <si>
    <t>Základní sazba DPH přenesená</t>
  </si>
  <si>
    <t>Snížená sazba DPH přenesená</t>
  </si>
  <si>
    <t>Inženýrský objekt</t>
  </si>
  <si>
    <t>Položka typu HSV</t>
  </si>
  <si>
    <t>Položka typu PSV</t>
  </si>
  <si>
    <t>Položka typu M</t>
  </si>
  <si>
    <t>Položka typu OST</t>
  </si>
  <si>
    <t>KRYCÍ LIST ROZPOČTU</t>
  </si>
  <si>
    <t>Sběrný dvůr</t>
  </si>
  <si>
    <t>JKSO</t>
  </si>
  <si>
    <t xml:space="preserve"> </t>
  </si>
  <si>
    <t>041</t>
  </si>
  <si>
    <t>EČO</t>
  </si>
  <si>
    <t>Název části</t>
  </si>
  <si>
    <t>D.1.4.3 - TECHNIKA PROSTŘEDÍ STAVEB</t>
  </si>
  <si>
    <t>Kód části</t>
  </si>
  <si>
    <t>Název podčásti</t>
  </si>
  <si>
    <t>Kód podčásti</t>
  </si>
  <si>
    <t>IČO</t>
  </si>
  <si>
    <t>Objednatel</t>
  </si>
  <si>
    <t>COND CLIMA</t>
  </si>
  <si>
    <t>Zhotovitel</t>
  </si>
  <si>
    <t>-</t>
  </si>
  <si>
    <t>Rozpočet číslo</t>
  </si>
  <si>
    <t>Zpracoval</t>
  </si>
  <si>
    <t>Dne</t>
  </si>
  <si>
    <t>ing. Bartoš</t>
  </si>
  <si>
    <t>10/2019</t>
  </si>
  <si>
    <t xml:space="preserve">               Měrné a účelové jednotky</t>
  </si>
  <si>
    <t xml:space="preserve">            Počet</t>
  </si>
  <si>
    <t xml:space="preserve">    Náklady / 1 m.j.</t>
  </si>
  <si>
    <t xml:space="preserve">             Počet</t>
  </si>
  <si>
    <t xml:space="preserve">     Náklady / 1 m.j.</t>
  </si>
  <si>
    <t xml:space="preserve">                Počet</t>
  </si>
  <si>
    <t xml:space="preserve">        Náklady / 1 m.j.</t>
  </si>
  <si>
    <t xml:space="preserve">               Rozpočtové náklady v</t>
  </si>
  <si>
    <t>Kč</t>
  </si>
  <si>
    <t>Základní rozp. náklady</t>
  </si>
  <si>
    <t>B</t>
  </si>
  <si>
    <t>Doplňkové náklady</t>
  </si>
  <si>
    <t>C</t>
  </si>
  <si>
    <t>Náklady na umístění stavby</t>
  </si>
  <si>
    <t>Dodávky</t>
  </si>
  <si>
    <t>Práce přesčas</t>
  </si>
  <si>
    <t>Zařízení staveniště</t>
  </si>
  <si>
    <t>Bez pevné podl.</t>
  </si>
  <si>
    <t>Územní vlivy</t>
  </si>
  <si>
    <t>Kulturní památka</t>
  </si>
  <si>
    <t>Mimostav. doprava</t>
  </si>
  <si>
    <t>Provozní vlivy</t>
  </si>
  <si>
    <t>"M"</t>
  </si>
  <si>
    <t>NUS z rozpočtu</t>
  </si>
  <si>
    <t>ZRN (ř. 1-6)</t>
  </si>
  <si>
    <t>DN (ř. 8-11)</t>
  </si>
  <si>
    <t>NUS (ř. 13-18)</t>
  </si>
  <si>
    <t>HZS</t>
  </si>
  <si>
    <t>Kompl. činnost</t>
  </si>
  <si>
    <t>Celkové náklady</t>
  </si>
  <si>
    <t>Součet 7, 12, 19-22</t>
  </si>
  <si>
    <t>Datum a podpis</t>
  </si>
  <si>
    <t>Razítko</t>
  </si>
  <si>
    <t>Cena s DPH (ř. 23-25)</t>
  </si>
  <si>
    <t>E</t>
  </si>
  <si>
    <t>Přípočty a odpočty</t>
  </si>
  <si>
    <t>Dodávky objednatele</t>
  </si>
  <si>
    <t>Klouzavá doložka</t>
  </si>
  <si>
    <t>Zvýhodnění + -</t>
  </si>
  <si>
    <t>ROZPOČET</t>
  </si>
  <si>
    <t>Část:</t>
  </si>
  <si>
    <t>JKSO:</t>
  </si>
  <si>
    <t>Objednatel:</t>
  </si>
  <si>
    <t>P.Č.</t>
  </si>
  <si>
    <t>TV</t>
  </si>
  <si>
    <t>KCN</t>
  </si>
  <si>
    <t>Množství celkem</t>
  </si>
  <si>
    <t>Cena jednotková</t>
  </si>
  <si>
    <t>Hmotnost celkem</t>
  </si>
  <si>
    <t>Hmotnost sutě</t>
  </si>
  <si>
    <t>Hmotnost sutě celkem</t>
  </si>
  <si>
    <t>Úroveň</t>
  </si>
  <si>
    <t>Montáž izolace tepelné potrubí potrubními pouzdry s Al fólií staženými Al páskou 1x D do 50 mm</t>
  </si>
  <si>
    <t>MAT</t>
  </si>
  <si>
    <t>Tepelná izolace tvarovkami PU s Al folií , tl.12mm, d=15mm</t>
  </si>
  <si>
    <t>Tepelná izolace tvarovkami PU s Al folií , tl.15mm, d=18mm</t>
  </si>
  <si>
    <t>733</t>
  </si>
  <si>
    <t>Ústřední vytápění - potrubí</t>
  </si>
  <si>
    <t>Potrubí měděné tvrdé spojované měkkým pájením D 15x1,0</t>
  </si>
  <si>
    <t>Potrubí měděné tvrdé spojované měkkým pájením D 18x1,0</t>
  </si>
  <si>
    <t>Zkouška těsnosti potrubí měděné do D 35x1,5</t>
  </si>
  <si>
    <t>PK</t>
  </si>
  <si>
    <t>R025</t>
  </si>
  <si>
    <t>Tlaková zkouška</t>
  </si>
  <si>
    <t>kpl</t>
  </si>
  <si>
    <t>R026</t>
  </si>
  <si>
    <t>Topná zkouška</t>
  </si>
  <si>
    <t>hod</t>
  </si>
  <si>
    <t>R027</t>
  </si>
  <si>
    <t>Zaregulování topného systému</t>
  </si>
  <si>
    <t>R08</t>
  </si>
  <si>
    <t>Tepelné čerpadlo Paket WPL 6 AR-T190 Comfort – včetně regulace, expanzní nádoby a čerpadel</t>
  </si>
  <si>
    <t>R0101</t>
  </si>
  <si>
    <t>Mmontáž tepelného čerpadla</t>
  </si>
  <si>
    <t>734209112</t>
  </si>
  <si>
    <t>Montáž armatury závitové s dvěma závity G 3/8</t>
  </si>
  <si>
    <t>731</t>
  </si>
  <si>
    <t>R31</t>
  </si>
  <si>
    <t>Automatický odvzdušňovací ventil</t>
  </si>
  <si>
    <t>734209103</t>
  </si>
  <si>
    <t>Montáž armatury závitové s jedním závitem G 1/2</t>
  </si>
  <si>
    <t>734291113</t>
  </si>
  <si>
    <t>Kohout závitový plnící a vypouštěcí ČSN 137061 PN 10/100°C G 1/2</t>
  </si>
  <si>
    <t>R28</t>
  </si>
  <si>
    <t>Pojistný ventil DN15 s otevíracím přetlakem 300 kPa</t>
  </si>
  <si>
    <t>Hlavice termostatická kapalinová k ovládání termostatických ventilů</t>
  </si>
  <si>
    <t>734209113</t>
  </si>
  <si>
    <t>Montáž armatury závitové s dvěma závity G 1/2</t>
  </si>
  <si>
    <t>R35</t>
  </si>
  <si>
    <t>Automatický dopouštěcí ventil IVAR.ADV 850, 1/2". PN 10, T = +40 °C</t>
  </si>
  <si>
    <t xml:space="preserve">Radiátorové šroubení regulační poniklované rohové DN 15 typu H </t>
  </si>
  <si>
    <t>Montáž armatury závitové s dvěma závity G 3/4</t>
  </si>
  <si>
    <t>734292714</t>
  </si>
  <si>
    <t>Kohout závitový kulový přímý R 250D chromovaný s páčkou G 3/4</t>
  </si>
  <si>
    <t>Filtr závitový přímý s vnitřními závity R 74A GIACOMINI PN 16 do 130°C G 3/4</t>
  </si>
  <si>
    <t>R43</t>
  </si>
  <si>
    <t>Zpětná klapka závitová G 3/4"</t>
  </si>
  <si>
    <t>735</t>
  </si>
  <si>
    <t>Ústřední vytápění - otopná tělesa</t>
  </si>
  <si>
    <t>R052</t>
  </si>
  <si>
    <t xml:space="preserve">Otopné těleso deskové ocelové se spodním připojením - typ 21VK/700/600 </t>
  </si>
  <si>
    <t>R053</t>
  </si>
  <si>
    <t>Otopné těleso deskové ocelové se spodním připojením - typ 21VK/700/1100</t>
  </si>
  <si>
    <t>R054</t>
  </si>
  <si>
    <t>Otopné těleso deskové ocelové se spodním připojením - typ 22VK/700/1400</t>
  </si>
  <si>
    <t>R055</t>
  </si>
  <si>
    <t>Otopné těleso deskové ocelové se spodním připojením - typ 33VK/700/900</t>
  </si>
  <si>
    <t xml:space="preserve">Otopné těleso deskové ocelové se spodním připojením - typ 33VK/700/1200 </t>
  </si>
  <si>
    <t>Montáž otopných těles panelových</t>
  </si>
  <si>
    <t>Přesun hmot pro otopná tělesa, výšky do 12 m</t>
  </si>
  <si>
    <t>kpl.</t>
  </si>
  <si>
    <t>{b3ffb41c-89e8-4c4a-b8e0-ee465285f53d}</t>
  </si>
  <si>
    <t>f1</t>
  </si>
  <si>
    <t>výkop rýha 2000 tř.3</t>
  </si>
  <si>
    <t>264</t>
  </si>
  <si>
    <t>f4</t>
  </si>
  <si>
    <t>zásyp hutněný</t>
  </si>
  <si>
    <t>183</t>
  </si>
  <si>
    <t>f7</t>
  </si>
  <si>
    <t>odvoz přebytečné zeminy</t>
  </si>
  <si>
    <t>81</t>
  </si>
  <si>
    <t>f10</t>
  </si>
  <si>
    <t>pažení</t>
  </si>
  <si>
    <t>641,744</t>
  </si>
  <si>
    <t>f3_1</t>
  </si>
  <si>
    <t xml:space="preserve">ohumusování </t>
  </si>
  <si>
    <t>f12</t>
  </si>
  <si>
    <t>pažení nad 2m</t>
  </si>
  <si>
    <t>64,284</t>
  </si>
  <si>
    <t>b - Zdravotechnika - vodovodní přípojka a likvidace splaškových vod</t>
  </si>
  <si>
    <t>827 29 11</t>
  </si>
  <si>
    <t>HSV - Práce a dodávky HSV</t>
  </si>
  <si>
    <t xml:space="preserve">    1 - Zemní práce</t>
  </si>
  <si>
    <t xml:space="preserve">    4 - Vodorovné konstrukce</t>
  </si>
  <si>
    <t xml:space="preserve">    5 - Komunikace pozemní</t>
  </si>
  <si>
    <t xml:space="preserve">    8 - Trubní vedení</t>
  </si>
  <si>
    <t xml:space="preserve">    9 - Ostatní konstrukce a práce, bourání</t>
  </si>
  <si>
    <t xml:space="preserve">    997 - Přesun sutě</t>
  </si>
  <si>
    <t xml:space="preserve">    998 - Přesun hmot</t>
  </si>
  <si>
    <t>Práce a dodávky HSV</t>
  </si>
  <si>
    <t>113107423</t>
  </si>
  <si>
    <t>Odstranění podkladů nebo krytů při překopech inženýrských sítí s přemístěním hmot na skládku ve vzdálenosti do 3 m nebo s naložením na dopravní prostředek strojně plochy jednotlivě do 15 m2 z kameniva hrubého drceného, o tl. vrstvy přes 200 do 300 mm</t>
  </si>
  <si>
    <t>-640472793</t>
  </si>
  <si>
    <t>"viz výkaz</t>
  </si>
  <si>
    <t>30,00+30,00</t>
  </si>
  <si>
    <t>113107443</t>
  </si>
  <si>
    <t>Odstranění podkladů nebo krytů při překopech inženýrských sítí s přemístěním hmot na skládku ve vzdálenosti do 3 m nebo s naložením na dopravní prostředek strojně plochy jednotlivě do 15 m2 živičných, o tl. vrstvy přes 100 do 150 mm</t>
  </si>
  <si>
    <t>-1819323667</t>
  </si>
  <si>
    <t>119001405</t>
  </si>
  <si>
    <t>Dočasné zajištění podzemního potrubí nebo vedení ve výkopišti ve stavu i poloze , ve kterých byla na začátku zemních prací a to s podepřením, vzepřením nebo vyvěšením, příp. s ochranným bedněním, se zřízením a odstraněním zajišťovací konstrukce, s opotřebením hmot potrubí plastového, jmenovité světlosti DN do 200 mm</t>
  </si>
  <si>
    <t>1655565384</t>
  </si>
  <si>
    <t>0,80</t>
  </si>
  <si>
    <t>119001421</t>
  </si>
  <si>
    <t>Dočasné zajištění podzemního potrubí nebo vedení ve výkopišti ve stavu i poloze , ve kterých byla na začátku zemních prací a to s podepřením, vzepřením nebo vyvěšením, příp. s ochranným bedněním, se zřízením a odstraněním zajišťovací konstrukce, s opotřebením hmot kabelů a kabelových tratí z volně ložených kabelů a to do 3 kabelů</t>
  </si>
  <si>
    <t>1624894054</t>
  </si>
  <si>
    <t>0,80*3</t>
  </si>
  <si>
    <t>130001101</t>
  </si>
  <si>
    <t>Příplatek k cenám hloubených vykopávek za ztížení vykopávky v blízkosti podzemního vedení nebo výbušnin pro jakoukoliv třídu horniny</t>
  </si>
  <si>
    <t>-913768258</t>
  </si>
  <si>
    <t>132201202</t>
  </si>
  <si>
    <t>Hloubení zapažených i nezapažených rýh šířky přes 600 do 2 000 mm s urovnáním dna do předepsaného profilu a spádu v hornině tř. 3 přes 100 do 1 000 m3</t>
  </si>
  <si>
    <t>60082322</t>
  </si>
  <si>
    <t>94,00+170,00</t>
  </si>
  <si>
    <t>132201209</t>
  </si>
  <si>
    <t>Hloubení zapažených i nezapažených rýh šířky přes 600 do 2 000 mm s urovnáním dna do předepsaného profilu a spádu v hornině tř. 3 Příplatek k cenám za lepivost horniny tř. 3</t>
  </si>
  <si>
    <t>-612376722</t>
  </si>
  <si>
    <t>f1/100*50</t>
  </si>
  <si>
    <t>151101101</t>
  </si>
  <si>
    <t>Zřízení pažení a rozepření stěn rýh pro podzemní vedení pro všechny šířky rýhy příložné pro jakoukoliv mezerovitost, hloubky do 2 m</t>
  </si>
  <si>
    <t>1333884784</t>
  </si>
  <si>
    <t>"voda</t>
  </si>
  <si>
    <t>117,80*1,40*2</t>
  </si>
  <si>
    <t>"kanalizace</t>
  </si>
  <si>
    <t>86,64*1,80*2</t>
  </si>
  <si>
    <t>151101102</t>
  </si>
  <si>
    <t>Zřízení pažení a rozepření stěn rýh pro podzemní vedení pro všechny šířky rýhy příložné pro jakoukoliv mezerovitost, hloubky do 4 m</t>
  </si>
  <si>
    <t>306430328</t>
  </si>
  <si>
    <t>14,61*2,20*2</t>
  </si>
  <si>
    <t>151101111</t>
  </si>
  <si>
    <t>Odstranění pažení a rozepření stěn rýh pro podzemní vedení s uložením materiálu na vzdálenost do 3 m od kraje výkopu příložné, hloubky do 2 m</t>
  </si>
  <si>
    <t>-1115288490</t>
  </si>
  <si>
    <t>151301102</t>
  </si>
  <si>
    <t>Zřízení pažení a rozepření stěn rýh pro podzemní vedení pro všechny šířky rýhy hnané, hloubky do 4 m</t>
  </si>
  <si>
    <t>-1055684436</t>
  </si>
  <si>
    <t>161101101</t>
  </si>
  <si>
    <t>Svislé přemístění výkopku bez naložení do dopravní nádoby avšak s vyprázdněním dopravní nádoby na hromadu nebo do dopravního prostředku z horniny tř. 1 až 4, při hloubce výkopu přes 1 do 2,5 m</t>
  </si>
  <si>
    <t>534314358</t>
  </si>
  <si>
    <t xml:space="preserve"> f1/100*50</t>
  </si>
  <si>
    <t>162701105</t>
  </si>
  <si>
    <t>Vodorovné přemístění výkopku nebo sypaniny po suchu na obvyklém dopravním prostředku, bez naložení výkopku, avšak se složením bez rozhrnutí z horniny tř. 1 až 4 na vzdálenost přes 9 000 do 10 000 m</t>
  </si>
  <si>
    <t>-492568282</t>
  </si>
  <si>
    <t>-f4</t>
  </si>
  <si>
    <t>162701109</t>
  </si>
  <si>
    <t>Vodorovné přemístění výkopku nebo sypaniny po suchu na obvyklém dopravním prostředku, bez naložení výkopku, avšak se složením bez rozhrnutí z horniny tř. 1 až 4 na vzdálenost Příplatek k ceně za každých dalších i započatých 1 000 m</t>
  </si>
  <si>
    <t>870602140</t>
  </si>
  <si>
    <t>f7*5</t>
  </si>
  <si>
    <t>171201211</t>
  </si>
  <si>
    <t>Poplatek za uložení stavebního odpadu na skládce (skládkovné) zeminy a kameniva zatříděného do Katalogu odpadů pod kódem 170 504</t>
  </si>
  <si>
    <t>-1631622047</t>
  </si>
  <si>
    <t>f7*1,80</t>
  </si>
  <si>
    <t>174101101</t>
  </si>
  <si>
    <t>Zásyp sypaninou z jakékoliv horniny s uložením výkopku ve vrstvách se zhutněním jam, šachet, rýh nebo kolem objektů v těchto vykopávkách</t>
  </si>
  <si>
    <t>1111542074</t>
  </si>
  <si>
    <t>62,00+121,00</t>
  </si>
  <si>
    <t>175151101</t>
  </si>
  <si>
    <t>Obsypání potrubí strojně sypaninou z vhodných hornin tř. 1 až 4 nebo materiálem připraveným podél výkopu ve vzdálenosti do 3 m od jeho kraje, pro jakoukoliv hloubku výkopu a míru zhutnění bez prohození sypaniny</t>
  </si>
  <si>
    <t>-1125689186</t>
  </si>
  <si>
    <t>24,00+40,00</t>
  </si>
  <si>
    <t>f3</t>
  </si>
  <si>
    <t>58337310</t>
  </si>
  <si>
    <t>štěrkopísek frakce 0/4</t>
  </si>
  <si>
    <t>1988414305</t>
  </si>
  <si>
    <t>64*2 'Přepočtené koeficientem množství</t>
  </si>
  <si>
    <t>181411132</t>
  </si>
  <si>
    <t>Založení trávníku na půdě předem připravené plochy do 1000 m2 výsevem včetně utažení parkového na svahu přes 1:5 do 1:2</t>
  </si>
  <si>
    <t>CS ÚRS 2019 01</t>
  </si>
  <si>
    <t>-2074662124</t>
  </si>
  <si>
    <t>00572410</t>
  </si>
  <si>
    <t>osivo směs travní parková</t>
  </si>
  <si>
    <t>1603116703</t>
  </si>
  <si>
    <t>10*0,015 'Přepočtené koeficientem množství</t>
  </si>
  <si>
    <t>182301122</t>
  </si>
  <si>
    <t>Rozprostření a urovnání ornice ve svahu sklonu přes 1:5 při souvislé ploše do 500 m2, tl. vrstvy přes 100 do 150 mm</t>
  </si>
  <si>
    <t>-171443285</t>
  </si>
  <si>
    <t xml:space="preserve">"výkaz výměr  </t>
  </si>
  <si>
    <t>10,00</t>
  </si>
  <si>
    <t>10364100</t>
  </si>
  <si>
    <t>zemina pro terénní úpravy - tříděná</t>
  </si>
  <si>
    <t>206962035</t>
  </si>
  <si>
    <t>f3_1 *0,15*1,80</t>
  </si>
  <si>
    <t>183403253</t>
  </si>
  <si>
    <t>Obdělání půdy hrabáním na svahu přes 1:5 do 1:2</t>
  </si>
  <si>
    <t>2091705209</t>
  </si>
  <si>
    <t>183403371</t>
  </si>
  <si>
    <t>Obdělání půdy dusáním na svahu přes 1:2 do 1:1</t>
  </si>
  <si>
    <t>770004348</t>
  </si>
  <si>
    <t>451572111</t>
  </si>
  <si>
    <t>Lože pod potrubí, stoky a drobné objekty v otevřeném výkopu z kameniva drobného těženého 0 až 4 mm</t>
  </si>
  <si>
    <t>-1984848311</t>
  </si>
  <si>
    <t>8,00+9,00</t>
  </si>
  <si>
    <t>f2</t>
  </si>
  <si>
    <t>Komunikace pozemní</t>
  </si>
  <si>
    <t>566901144</t>
  </si>
  <si>
    <t>Vyspravení podkladu po překopech inženýrských sítí plochy do 15 m2 s rozprostřením a zhutněním kamenivem hrubým drceným tl. 250 mm</t>
  </si>
  <si>
    <t>151117641</t>
  </si>
  <si>
    <t>566901161</t>
  </si>
  <si>
    <t>Vyspravení podkladu po překopech inženýrských sítí plochy do 15 m2 s rozprostřením a zhutněním obalovaným kamenivem ACP (OK) tl. 100 mm</t>
  </si>
  <si>
    <t>484397801</t>
  </si>
  <si>
    <t>572141112</t>
  </si>
  <si>
    <t>Vyrovnání povrchu dosavadních krytů s rozprostřením hmot a zhutněním asfaltovým betonem ACO (AB) tl. přes 40 do 60 mm</t>
  </si>
  <si>
    <t>-1229809616</t>
  </si>
  <si>
    <t>871161211</t>
  </si>
  <si>
    <t>Montáž vodovodního potrubí z plastů v otevřeném výkopu z polyetylenu PE 100 svařovaných elektrotvarovkou SDR 11/PN16 D 32 x 3,0 mm</t>
  </si>
  <si>
    <t>2128990245</t>
  </si>
  <si>
    <t>120,00</t>
  </si>
  <si>
    <t>28613595</t>
  </si>
  <si>
    <t>potrubí dvouvrstvé PE100 s 10% signalizační vrstvou SDR 11 32x3,0 dl 12m</t>
  </si>
  <si>
    <t>1533446600</t>
  </si>
  <si>
    <t>120*1,015 'Přepočtené koeficientem množství</t>
  </si>
  <si>
    <t>871251141</t>
  </si>
  <si>
    <t>Montáž vodovodního potrubí z plastů v otevřeném výkopu z polyetylenu PE 100 svařovaných na tupo SDR 11/PN16 D 110 x 10,0 mm</t>
  </si>
  <si>
    <t>93660552</t>
  </si>
  <si>
    <t>"chránička</t>
  </si>
  <si>
    <t>2,00</t>
  </si>
  <si>
    <t>28600000</t>
  </si>
  <si>
    <t>chránčka PO 100 110x4,2</t>
  </si>
  <si>
    <t>-795815335</t>
  </si>
  <si>
    <t>2*1,015 'Přepočtené koeficientem množství</t>
  </si>
  <si>
    <t>871355211</t>
  </si>
  <si>
    <t>Kanalizační potrubí z tvrdého PVC v otevřeném výkopu ve sklonu do 20 %, hladkého plnostěnného jednovrstvého, tuhost třídy SN 4 DN 200</t>
  </si>
  <si>
    <t>1718043630</t>
  </si>
  <si>
    <t>106,00</t>
  </si>
  <si>
    <t>877161101</t>
  </si>
  <si>
    <t>Montáž tvarovek na vodovodním plastovém potrubí z polyetylenu PE 100 elektrotvarovek SDR 11/PN16 spojek, oblouků nebo redukcí d 32</t>
  </si>
  <si>
    <t>-206488681</t>
  </si>
  <si>
    <t>28615969</t>
  </si>
  <si>
    <t>elektrospojka SDR 11 PE 100 PN 16 D 32mm</t>
  </si>
  <si>
    <t>-697356186</t>
  </si>
  <si>
    <t>-2126864583</t>
  </si>
  <si>
    <t>28653052</t>
  </si>
  <si>
    <t>elektrokoleno 90° PE 100 D 32mm</t>
  </si>
  <si>
    <t>-1263293003</t>
  </si>
  <si>
    <t>28615010</t>
  </si>
  <si>
    <t>elektrokoleno 45° PE 100 PN 16 D 32mm</t>
  </si>
  <si>
    <t>-111564719</t>
  </si>
  <si>
    <t>877395121</t>
  </si>
  <si>
    <t>Výřez a montáž odbočné tvarovky na potrubí z trub z tvrdého PVC DN 400</t>
  </si>
  <si>
    <t>-2083428770</t>
  </si>
  <si>
    <t>28612232</t>
  </si>
  <si>
    <t>odbočka kanalizační plastová PVC KG DN 400x200/45° SN 12/16</t>
  </si>
  <si>
    <t>443097980</t>
  </si>
  <si>
    <t>28611973R</t>
  </si>
  <si>
    <t>přesuvka kanalizační PP KG DN 200</t>
  </si>
  <si>
    <t>-478531409</t>
  </si>
  <si>
    <t>891173111</t>
  </si>
  <si>
    <t>Montáž vodovodních armatur na potrubí ventilů hlavních pro přípojky DN 32</t>
  </si>
  <si>
    <t>2019426825</t>
  </si>
  <si>
    <t>55100000</t>
  </si>
  <si>
    <t>rohový ventil 32/1 1/4"</t>
  </si>
  <si>
    <t>-490630500</t>
  </si>
  <si>
    <t>891181112</t>
  </si>
  <si>
    <t>Montáž vodovodních armatur na potrubí šoupátek nebo klapek uzavíracích v otevřeném výkopu nebo v šachtách s osazením zemní soupravy (bez poklopů) DN 40</t>
  </si>
  <si>
    <t>-1661831980</t>
  </si>
  <si>
    <t>42221421</t>
  </si>
  <si>
    <t>šoupátko přípojkové přímé DN 32 PN 16 připojovací rozměr 40x1 1,2"</t>
  </si>
  <si>
    <t>672230982</t>
  </si>
  <si>
    <t>42291078</t>
  </si>
  <si>
    <t>souprava zemní pro šoupátka DN 40-50mm Rd 2,0m</t>
  </si>
  <si>
    <t>632242891</t>
  </si>
  <si>
    <t>891269111</t>
  </si>
  <si>
    <t>Montáž vodovodních armatur na potrubí navrtávacích pasů s ventilem Jt 1 MPa, na potrubí z trub litinových, ocelových nebo plastických hmot DN 100</t>
  </si>
  <si>
    <t>1978838873</t>
  </si>
  <si>
    <t>42273551</t>
  </si>
  <si>
    <t>pás navrtávací se závitovým výstupem z tvárné litiny pro vodovodní PE a PVC potrubí 110-5/4”</t>
  </si>
  <si>
    <t>-1205354310</t>
  </si>
  <si>
    <t>892241111</t>
  </si>
  <si>
    <t>Tlakové zkoušky vodou na potrubí DN do 80</t>
  </si>
  <si>
    <t>658992610</t>
  </si>
  <si>
    <t>892352121</t>
  </si>
  <si>
    <t>Tlakové zkoušky vzduchem těsnícími vaky ucpávkovými DN 200</t>
  </si>
  <si>
    <t>úsek</t>
  </si>
  <si>
    <t>517313797</t>
  </si>
  <si>
    <t>892372111</t>
  </si>
  <si>
    <t>Tlakové zkoušky vodou zabezpečení konců potrubí při tlakových zkouškách DN do 300</t>
  </si>
  <si>
    <t>-923287281</t>
  </si>
  <si>
    <t>893811112</t>
  </si>
  <si>
    <t>Osazení vodoměrné šachty z polypropylenu PP samonosné pro běžné zatížení hranaté, půdorysné plochy do 1,1 m2, světlé hloubky od 1,2 m do 1,4 m</t>
  </si>
  <si>
    <t>1246102568</t>
  </si>
  <si>
    <t>56230554</t>
  </si>
  <si>
    <t>šachta vodoměrná samonosná hranatá 0,9/1,2/1,5 m</t>
  </si>
  <si>
    <t>796492084</t>
  </si>
  <si>
    <t>894812205</t>
  </si>
  <si>
    <t>Revizní a čistící šachta z polypropylenu PP pro hladké trouby DN 425 šachtové dno (DN šachty / DN trubního vedení) DN 425/200 průtočné</t>
  </si>
  <si>
    <t>-876289854</t>
  </si>
  <si>
    <t>894812232</t>
  </si>
  <si>
    <t>Revizní a čistící šachta z polypropylenu PP pro hladké trouby DN 425 roura šachtová korugovaná bez hrdla, světlé hloubky 2000 mm</t>
  </si>
  <si>
    <t>-1882930043</t>
  </si>
  <si>
    <t>894812249</t>
  </si>
  <si>
    <t>Revizní a čistící šachta z polypropylenu PP pro hladké trouby DN 425 roura šachtová korugovaná Příplatek k cenám 2231 - 2242 za uříznutí šachtové roury</t>
  </si>
  <si>
    <t>630741111</t>
  </si>
  <si>
    <t>894812262</t>
  </si>
  <si>
    <t>Revizní a čistící šachta z polypropylenu PP pro hladké trouby DN 425 poklop litinový (pro třídu zatížení) plný do teleskopické trubky (D400)</t>
  </si>
  <si>
    <t>1669294180</t>
  </si>
  <si>
    <t>58</t>
  </si>
  <si>
    <t>899121102</t>
  </si>
  <si>
    <t>Osazení poklopů plastových šoupátkových</t>
  </si>
  <si>
    <t>2085738082</t>
  </si>
  <si>
    <t>59</t>
  </si>
  <si>
    <t>56230632</t>
  </si>
  <si>
    <t>poklop uliční plastový PA šoupatový</t>
  </si>
  <si>
    <t>-1717747762</t>
  </si>
  <si>
    <t>60</t>
  </si>
  <si>
    <t>56230636</t>
  </si>
  <si>
    <t>deska podkladová uličního poklopu plastového ventilkového a šoupatového</t>
  </si>
  <si>
    <t>459944117</t>
  </si>
  <si>
    <t>899722112</t>
  </si>
  <si>
    <t>Krytí potrubí z plastů výstražnou fólií z PVC šířky 25 cm</t>
  </si>
  <si>
    <t>-2019467485</t>
  </si>
  <si>
    <t>899722114</t>
  </si>
  <si>
    <t>Krytí potrubí z plastů výstražnou fólií z PVC šířky 40 cm</t>
  </si>
  <si>
    <t>-923152089</t>
  </si>
  <si>
    <t>899911101</t>
  </si>
  <si>
    <t>Kluzné objímky (pojízdná sedla) pro zasunutí potrubí do chráničky výšky 25 mm vnějšího průměru potrubí do 183 mm</t>
  </si>
  <si>
    <t>-891026635</t>
  </si>
  <si>
    <t>899913112</t>
  </si>
  <si>
    <t>Koncové uzavírací manžety chrániček DN potrubí x DN chráničky DN 40 x 100</t>
  </si>
  <si>
    <t>1898193397</t>
  </si>
  <si>
    <t>Ostatní konstrukce a práce, bourání</t>
  </si>
  <si>
    <t>65</t>
  </si>
  <si>
    <t>910101000</t>
  </si>
  <si>
    <t>provizorní dopravní značení vč.projeku a projednání</t>
  </si>
  <si>
    <t>1374525131</t>
  </si>
  <si>
    <t>66</t>
  </si>
  <si>
    <t>919735113</t>
  </si>
  <si>
    <t>Řezání stávajícího živičného krytu nebo podkladu hloubky přes 100 do 150 mm</t>
  </si>
  <si>
    <t>-721161572</t>
  </si>
  <si>
    <t>15,00*2</t>
  </si>
  <si>
    <t>f11</t>
  </si>
  <si>
    <t>997</t>
  </si>
  <si>
    <t>Přesun sutě</t>
  </si>
  <si>
    <t>67</t>
  </si>
  <si>
    <t>997221551</t>
  </si>
  <si>
    <t>Vodorovná doprava suti bez naložení, ale se složením a s hrubým urovnáním ze sypkých materiálů, na vzdálenost do 1 km</t>
  </si>
  <si>
    <t>-1702872222</t>
  </si>
  <si>
    <t>68</t>
  </si>
  <si>
    <t>997221559</t>
  </si>
  <si>
    <t>Vodorovná doprava suti bez naložení, ale se složením a s hrubým urovnáním Příplatek k ceně za každý další i započatý 1 km přes 1 km</t>
  </si>
  <si>
    <t>976901835</t>
  </si>
  <si>
    <t>26,40*14</t>
  </si>
  <si>
    <t>69</t>
  </si>
  <si>
    <t>997221561</t>
  </si>
  <si>
    <t>Vodorovná doprava suti bez naložení, ale se složením a s hrubým urovnáním z kusových materiálů, na vzdálenost do 1 km</t>
  </si>
  <si>
    <t>-1654887210</t>
  </si>
  <si>
    <t>70</t>
  </si>
  <si>
    <t>997221569</t>
  </si>
  <si>
    <t>-189530468</t>
  </si>
  <si>
    <t>18,96*14</t>
  </si>
  <si>
    <t>71</t>
  </si>
  <si>
    <t>997221845</t>
  </si>
  <si>
    <t>Poplatek za uložení stavebního odpadu na skládce (skládkovné) asfaltového bez obsahu dehtu zatříděného do Katalogu odpadů pod kódem 170 302</t>
  </si>
  <si>
    <t>516937856</t>
  </si>
  <si>
    <t>72</t>
  </si>
  <si>
    <t>997221855</t>
  </si>
  <si>
    <t>-1829107254</t>
  </si>
  <si>
    <t>998</t>
  </si>
  <si>
    <t>73</t>
  </si>
  <si>
    <t>998276101</t>
  </si>
  <si>
    <t>Přesun hmot pro trubní vedení hloubené z trub z plastických hmot nebo sklolaminátových pro vodovody nebo kanalizace v otevřeném výkopu dopravní vzdálenost do 15 m</t>
  </si>
  <si>
    <t>719752512</t>
  </si>
  <si>
    <t>74</t>
  </si>
  <si>
    <t>998276124</t>
  </si>
  <si>
    <t>Přesun hmot pro trubní vedení hloubené z trub z plastických hmot nebo sklolaminátových Příplatek k cenám za zvětšený přesun přes vymezenou největší dopravní vzdálenost do 500 m</t>
  </si>
  <si>
    <t>-712521227</t>
  </si>
  <si>
    <t>{d94d537e-d198-4aba-bf60-8220b9e8ab6a}</t>
  </si>
  <si>
    <t>210</t>
  </si>
  <si>
    <t>f6</t>
  </si>
  <si>
    <t>výkop jam nezapažených tř.3</t>
  </si>
  <si>
    <t>138</t>
  </si>
  <si>
    <t>a - Zdravotechnika - přípojka dešťové kanalizace,čerpací stanice</t>
  </si>
  <si>
    <t xml:space="preserve">    3 - Svislé a kompletní konstrukce</t>
  </si>
  <si>
    <t>HZS - Hodinové zúčtovací sazby</t>
  </si>
  <si>
    <t>880111505</t>
  </si>
  <si>
    <t>-2029397600</t>
  </si>
  <si>
    <t>-1724239400</t>
  </si>
  <si>
    <t>6,00</t>
  </si>
  <si>
    <t>131201101</t>
  </si>
  <si>
    <t>Hloubení nezapažených jam a zářezů s urovnáním dna do předepsaného profilu a spádu v hornině tř. 3 do 100 m3</t>
  </si>
  <si>
    <t>-1433241988</t>
  </si>
  <si>
    <t>"retenční jímka+ čerpací stanice viz výkaz výměr</t>
  </si>
  <si>
    <t>27,00</t>
  </si>
  <si>
    <t>131201109</t>
  </si>
  <si>
    <t>Hloubení nezapažených jam a zářezů s urovnáním dna do předepsaného profilu a spádu Příplatek k cenám za lepivost horniny tř. 3</t>
  </si>
  <si>
    <t>864122066</t>
  </si>
  <si>
    <t>f6/100*50</t>
  </si>
  <si>
    <t>-1316628533</t>
  </si>
  <si>
    <t>210,00</t>
  </si>
  <si>
    <t>-1229177185</t>
  </si>
  <si>
    <t>1269607088</t>
  </si>
  <si>
    <t>-1761629721</t>
  </si>
  <si>
    <t>f1+f6</t>
  </si>
  <si>
    <t>-1849660074</t>
  </si>
  <si>
    <t>1188754018</t>
  </si>
  <si>
    <t>556790326</t>
  </si>
  <si>
    <t>99,000</t>
  </si>
  <si>
    <t>175101201</t>
  </si>
  <si>
    <t>Obsypání objektů nad přilehlým původním terénem sypaninou z vhodných hornin 1 až 4 nebo materiálem uloženým ve vzdálenosti do 3 m od vnějšího kraje objektu pro jakoukoliv míru zhutnění bez prohození sypaniny sítem</t>
  </si>
  <si>
    <t>-1539927294</t>
  </si>
  <si>
    <t>58331351</t>
  </si>
  <si>
    <t>kamenivo těžené drobné frakce 0/4</t>
  </si>
  <si>
    <t>-1692524997</t>
  </si>
  <si>
    <t>20*2 'Přepočtené koeficientem množství</t>
  </si>
  <si>
    <t>1884938084</t>
  </si>
  <si>
    <t>90,00</t>
  </si>
  <si>
    <t>-597957455</t>
  </si>
  <si>
    <t>90*2 'Přepočtené koeficientem množství</t>
  </si>
  <si>
    <t>382413115</t>
  </si>
  <si>
    <t>Osazení plastové jímky z polypropylenu PP na obetonování objemu 6000 l</t>
  </si>
  <si>
    <t>-555632499</t>
  </si>
  <si>
    <t>56200000</t>
  </si>
  <si>
    <t>retenční jímka o objemu 6m3,vč.vystrojení pro dešťové vody</t>
  </si>
  <si>
    <t>707901639</t>
  </si>
  <si>
    <t>56200001</t>
  </si>
  <si>
    <t>čerpací stanice průměru 1500mm a výšky 3000mm,vč.vystrojení 2x čerpadla,dopr.výška max.8m,400V,průtok 20l/s,výkon 3kW</t>
  </si>
  <si>
    <t>981180465</t>
  </si>
  <si>
    <t>1757169926</t>
  </si>
  <si>
    <t>21,00</t>
  </si>
  <si>
    <t>451573111</t>
  </si>
  <si>
    <t>Lože pod potrubí, stoky a drobné objekty v otevřeném výkopu z písku a štěrkopísku do 63 mm</t>
  </si>
  <si>
    <t>-1510520681</t>
  </si>
  <si>
    <t>1,50</t>
  </si>
  <si>
    <t>452321141</t>
  </si>
  <si>
    <t>Podkladní a zajišťovací konstrukce z betonu železového v otevřeném výkopu desky pod potrubí, stoky a drobné objekty z betonu tř. C 16/20</t>
  </si>
  <si>
    <t>991592393</t>
  </si>
  <si>
    <t>452368113</t>
  </si>
  <si>
    <t>Výztuž podkladních desek, bloků nebo pražců v otevřeném výkopu z betonářské oceli 10 505 (R) nebo BSt 500</t>
  </si>
  <si>
    <t>1653522808</t>
  </si>
  <si>
    <t>0,050</t>
  </si>
  <si>
    <t>871241211</t>
  </si>
  <si>
    <t>Montáž vodovodního potrubí z plastů v otevřeném výkopu z polyetylenu PE 100 svařovaných elektrotvarovkou SDR 11/PN16 D 90 x 8,2 mm</t>
  </si>
  <si>
    <t>-837521527</t>
  </si>
  <si>
    <t>28613600</t>
  </si>
  <si>
    <t>potrubí dvouvrstvé PE100 s 10% signalizační vrstvou SDR 11 90x8,2 dl 12m</t>
  </si>
  <si>
    <t>-1910161498</t>
  </si>
  <si>
    <t>871315221</t>
  </si>
  <si>
    <t>Kanalizační potrubí z tvrdého PVC v otevřeném výkopu ve sklonu do 20 %, hladkého plnostěnného jednovrstvého, tuhost třídy SN 8 DN 160</t>
  </si>
  <si>
    <t>-1354128360</t>
  </si>
  <si>
    <t>180,00</t>
  </si>
  <si>
    <t>877241101</t>
  </si>
  <si>
    <t>Montáž tvarovek na vodovodním plastovém potrubí z polyetylenu PE 100 elektrotvarovek SDR 11/PN16 spojek, oblouků nebo redukcí d 90</t>
  </si>
  <si>
    <t>-1448355106</t>
  </si>
  <si>
    <t>"spojka</t>
  </si>
  <si>
    <t>28615974</t>
  </si>
  <si>
    <t>elektrospojka SDR 11 PE 100 PN 16 D 90mm</t>
  </si>
  <si>
    <t>-345685229</t>
  </si>
  <si>
    <t>473268800</t>
  </si>
  <si>
    <t>"oblouk</t>
  </si>
  <si>
    <t>28614948</t>
  </si>
  <si>
    <t>elektrokoleno 45° PE 100 PN 16 D 90mm</t>
  </si>
  <si>
    <t>2038739262</t>
  </si>
  <si>
    <t>877315211</t>
  </si>
  <si>
    <t>Montáž tvarovek na kanalizačním potrubí z trub z plastu z tvrdého PVC nebo z polypropylenu v otevřeném výkopu jednoosých DN 160</t>
  </si>
  <si>
    <t>1905532220</t>
  </si>
  <si>
    <t>"koleno 45° 160</t>
  </si>
  <si>
    <t>"redukce 125/160</t>
  </si>
  <si>
    <t>28611361</t>
  </si>
  <si>
    <t>koleno kanalizační PVC KG 160x45°</t>
  </si>
  <si>
    <t>-667308345</t>
  </si>
  <si>
    <t>28611506</t>
  </si>
  <si>
    <t>redukce kanalizační PVC 160/125</t>
  </si>
  <si>
    <t>1642471275</t>
  </si>
  <si>
    <t>877315221</t>
  </si>
  <si>
    <t>Montáž tvarovek na kanalizačním potrubí z trub z plastu z tvrdého PVC nebo z polypropylenu v otevřeném výkopu dvouosých DN 160</t>
  </si>
  <si>
    <t>1826233659</t>
  </si>
  <si>
    <t>"odbočka 160/160</t>
  </si>
  <si>
    <t>28611916</t>
  </si>
  <si>
    <t>odbočka kanalizační plastová s hrdlem KG 160/160/45°</t>
  </si>
  <si>
    <t>1797146960</t>
  </si>
  <si>
    <t>-2011561029</t>
  </si>
  <si>
    <t>892312121</t>
  </si>
  <si>
    <t>Tlakové zkoušky vzduchem těsnícími vaky ucpávkovými DN 150</t>
  </si>
  <si>
    <t>989012225</t>
  </si>
  <si>
    <t>-311282710</t>
  </si>
  <si>
    <t>895941311</t>
  </si>
  <si>
    <t>Zřízení vpusti kanalizační uliční z betonových dílců typ UVB-50</t>
  </si>
  <si>
    <t>-60971969</t>
  </si>
  <si>
    <t>56241453</t>
  </si>
  <si>
    <t>vpusť s kalovým košem s předformovaným odtokem zátěž A15-D 400kN pro žlaby z PE š 150mm</t>
  </si>
  <si>
    <t>1967960726</t>
  </si>
  <si>
    <t>-517171449</t>
  </si>
  <si>
    <t>300,00</t>
  </si>
  <si>
    <t>837677442</t>
  </si>
  <si>
    <t>935932425</t>
  </si>
  <si>
    <t>Odvodňovací plastový žlab pro třídu zatížení D 400 vnitřní šířky 300 mm s krycím roštem můstkovým z litiny</t>
  </si>
  <si>
    <t>1040198921</t>
  </si>
  <si>
    <t>45,00</t>
  </si>
  <si>
    <t>935932641</t>
  </si>
  <si>
    <t>Odvodňovací plastový žlab adaptér pro boční napojení na žlab, pro roh, T a křížové napojení pro žlab vnitřní šířky 300 mm z plastu</t>
  </si>
  <si>
    <t>-1246681886</t>
  </si>
  <si>
    <t>-535638896</t>
  </si>
  <si>
    <t>1735970529</t>
  </si>
  <si>
    <t>721242106</t>
  </si>
  <si>
    <t>Lapače střešních splavenin polypropylenové (PP) se svislým odtokem DN 125</t>
  </si>
  <si>
    <t>1361422100</t>
  </si>
  <si>
    <t>998721101</t>
  </si>
  <si>
    <t>Přesun hmot pro vnitřní kanalizace stanovený z hmotnosti přesunovaného materiálu vodorovná dopravní vzdálenost do 50 m v objektech výšky do 6 m</t>
  </si>
  <si>
    <t>-1355938677</t>
  </si>
  <si>
    <t>864179251</t>
  </si>
  <si>
    <t>998721193</t>
  </si>
  <si>
    <t>Přesun hmot pro vnitřní kanalizace stanovený z hmotnosti přesunovaného materiálu Příplatek k ceně za zvětšený přesun přes vymezenou největší dopravní vzdálenost do 500 m</t>
  </si>
  <si>
    <t>554271529</t>
  </si>
  <si>
    <t>Hodinové zúčtovací sazby</t>
  </si>
  <si>
    <t>HZS2212</t>
  </si>
  <si>
    <t>Hodinové zúčtovací sazby profesí PSV provádění stavebních instalací instalatér odborný</t>
  </si>
  <si>
    <t>512</t>
  </si>
  <si>
    <t>-126509525</t>
  </si>
  <si>
    <t>"práce spojené s napojením na stáv.šachtu</t>
  </si>
  <si>
    <t>RTS - CÚ 2019/ I M21 - Elektromontáže</t>
  </si>
  <si>
    <t>RTS - CÚ 2019/ I M22 - Montáže slaboproudých rozvodů</t>
  </si>
  <si>
    <t>RTS - CÚ 2019/ I M46 - Zemní práce</t>
  </si>
  <si>
    <t xml:space="preserve">Sběrný dvůr v Paskově, k.ú. Paskov </t>
  </si>
  <si>
    <t>část: D.4.4 Silnoproudá elektrotechnika</t>
  </si>
  <si>
    <t>a) veškeré položky na přípomoce, lešení, přesuny hmot a suti, uložení suti na skládku, dopravu, montáž, atd... jsou zahrnuty v jednotlivých jednotkových cenách</t>
  </si>
  <si>
    <t>b) součásti prací jsou veškeré zkoušky, potřebná měření, inspekce, uvedení zařízení do provozu, zaškolení obsluhy a revize</t>
  </si>
  <si>
    <t>c) v rozsahu prací zhotovitele jsou rovněž jakékoliv prvky, zařízení, práce a pomocné materiály, neuvedené v tomto soupisu výkonů, které jsou ale nezbytně nutné k dodání, instalaci , dokončení a provozování díla v souladu se zákony a předpisy platnými v České republice“.</t>
  </si>
  <si>
    <t>d) nezbytnou součástí tohoto soupisu výkonů je i výkresová dokumentace a technická zpráva</t>
  </si>
  <si>
    <t>e) výrobci uvedení v dokumentaci jsou pouze příklad. Při dodržení stejných či vyšších technických parametrů je možno použít jiného výrobce</t>
  </si>
  <si>
    <t>Číslo pozice</t>
  </si>
  <si>
    <t>POPIS VÝKONU</t>
  </si>
  <si>
    <t>Měrná jednotka</t>
  </si>
  <si>
    <t>materiál</t>
  </si>
  <si>
    <t>cena materiál</t>
  </si>
  <si>
    <t>montáž</t>
  </si>
  <si>
    <t>cena montáž</t>
  </si>
  <si>
    <t>210 19</t>
  </si>
  <si>
    <t>Rozváděče, rozvodné skříně, desky svorkovnice</t>
  </si>
  <si>
    <t>210 19-2101</t>
  </si>
  <si>
    <t>Rozváděč RS1 dle PD</t>
  </si>
  <si>
    <t>ks</t>
  </si>
  <si>
    <t>Rozváděč RS2 dle PD</t>
  </si>
  <si>
    <t>Zásuvkový box, servisní (v.1x zásuvka 16/230V, 1xzásuvka 16A/400V, 1x jistič, 1x chránič) + patka dvojitá + ocelový sloupek pro zás. box délka 885mm, pr. 108mm</t>
  </si>
  <si>
    <t>mezisoučet</t>
  </si>
  <si>
    <t xml:space="preserve">CELKEM </t>
  </si>
  <si>
    <t>210 8</t>
  </si>
  <si>
    <t>Vodiče, šnůry a kabely měděné</t>
  </si>
  <si>
    <t>210 80-0101</t>
  </si>
  <si>
    <t>Kabel CYKY 750V 2x1,5, uložený pod omítkou - CYKY-O 2x1.5</t>
  </si>
  <si>
    <t>210 80-0105</t>
  </si>
  <si>
    <t>Kabel CYKY 750V 3x1,5, uložený pod omítkou - CYKY-O 3x1.5</t>
  </si>
  <si>
    <t>Kabel CYKY 750V 3x1,5, uložený pod omítkou - CYKY-J 3x1.5</t>
  </si>
  <si>
    <t>210 80-0106</t>
  </si>
  <si>
    <t>Kabel CYKY 750V 3x2,5, uložený pod omítkou - CYKY-J 3x2.5</t>
  </si>
  <si>
    <t>210 80-0115</t>
  </si>
  <si>
    <t>Kabel CYKY 750V 5x1,5, uložený pod omítkou - CYKY-J 5x1.5</t>
  </si>
  <si>
    <t>210 80-0117</t>
  </si>
  <si>
    <t>Kabel CYKY 750V 5x4, uložený pod omítkou - CYKY-J 5x4</t>
  </si>
  <si>
    <t>210 80-0118</t>
  </si>
  <si>
    <t>kabel CYKY 750V 7x1.5, uložený pod omítkou - CYKY-J 7x1.5</t>
  </si>
  <si>
    <t>210 81-0005</t>
  </si>
  <si>
    <t>Kabel CYKY 750V 3x1.5, volně uložený - CYKY-J 3x1.5</t>
  </si>
  <si>
    <t>210 81-0006</t>
  </si>
  <si>
    <t>Kabel CYKY 750V 3x2.5, volně uložený - CYKY-J 3x2.5</t>
  </si>
  <si>
    <t>210 81-0013</t>
  </si>
  <si>
    <t>kabel CYKY 750V 4x10, volně uložený - CYKY-J 4x10</t>
  </si>
  <si>
    <t>210 81-0015</t>
  </si>
  <si>
    <t>Kabel CYKY 750V 5x1.5, volně uložený - CYKY-J 5x1.5</t>
  </si>
  <si>
    <t>210 81-0016</t>
  </si>
  <si>
    <t>Kabel CYKY 750V 5x2.5, volně uložený - CYKY-J 5x2.5</t>
  </si>
  <si>
    <t>210 81-0017</t>
  </si>
  <si>
    <t>Kabel CYKY 750V 5 žil, 4 až 25mm, volně uložený - CYKY-J 5x6</t>
  </si>
  <si>
    <t>210 81-0018</t>
  </si>
  <si>
    <t>Kabel CYKY 750V 7x1.5, volně uložený - CYKY-J 7x1.5</t>
  </si>
  <si>
    <t>210 86-0241</t>
  </si>
  <si>
    <t>Kabel speciální JYTY 2x1 volně uložený - CMSM 2x0.5</t>
  </si>
  <si>
    <t>210 80-0625</t>
  </si>
  <si>
    <t>Vodič H07V-K (CYA) 4 zž, uložený volně</t>
  </si>
  <si>
    <t>210 80-0628</t>
  </si>
  <si>
    <t>Vodič H07V-K (CYA)16 zž, uložený volně</t>
  </si>
  <si>
    <t>210 80-0629</t>
  </si>
  <si>
    <t>Vodič H07V-K (CYA) 25 zž, uložený volně</t>
  </si>
  <si>
    <t>210 01</t>
  </si>
  <si>
    <t>Trubková vedení, krabice, svorkovnice</t>
  </si>
  <si>
    <t>210 01-0021</t>
  </si>
  <si>
    <t>Trubka tuhá z PVC uložená pevně, 16 mm - 1516E_KA</t>
  </si>
  <si>
    <t>210 01-0123</t>
  </si>
  <si>
    <t>Trubka ochranná z PE, uložená volně, DN do 47mm - HDPE 06032_AS100</t>
  </si>
  <si>
    <t>210 01-0124</t>
  </si>
  <si>
    <t>Trubka ochranná z PE, uložená volně, DN do 80mm - KF09075</t>
  </si>
  <si>
    <t>210 01-0301</t>
  </si>
  <si>
    <t>Krabice přístrojová KP , bez zapojení kruhová - KP68/2</t>
  </si>
  <si>
    <t>210 01-0311</t>
  </si>
  <si>
    <t>Krabice univerzální KU, bez zapojení , kruhová - KU68/3</t>
  </si>
  <si>
    <t>210 01-0351</t>
  </si>
  <si>
    <t>Krabicová rozvodka z lis. Izol. 6455-11 do 4mm2 - 8102_KA</t>
  </si>
  <si>
    <t>CELKEM</t>
  </si>
  <si>
    <t>210 02</t>
  </si>
  <si>
    <t>Ocelové konstrukce pro vniřní rozvod, přístroje</t>
  </si>
  <si>
    <t>210 02-0302</t>
  </si>
  <si>
    <t>Žlab kabelový s příslušenstvím 50/50mm bez víka</t>
  </si>
  <si>
    <t>210 02-0652</t>
  </si>
  <si>
    <t>Konstrukce ocelová nosná pro zařízení do 10kg</t>
  </si>
  <si>
    <t>210 10</t>
  </si>
  <si>
    <t>Ukončení vodič, soubory pro kabely</t>
  </si>
  <si>
    <t>210 10-0001</t>
  </si>
  <si>
    <t>Ukončení vodůčů v rozváděči + zapojení do 2,5 mm2</t>
  </si>
  <si>
    <t>210 10-0002</t>
  </si>
  <si>
    <t>Ukončení vodůčů v rozváděči + zapojení do 6 mm2</t>
  </si>
  <si>
    <t>210 10-0003</t>
  </si>
  <si>
    <t>Ukončení vodůčů v rozváděči + zapojení do 16 mm2</t>
  </si>
  <si>
    <t>210 10-0004</t>
  </si>
  <si>
    <t>Ukončení vodůčů v rozváděči + zapojení do 25 mm2</t>
  </si>
  <si>
    <t>210 11</t>
  </si>
  <si>
    <t>Spínací, spouštěcí a regulační ústrojí</t>
  </si>
  <si>
    <t>210 11-0021</t>
  </si>
  <si>
    <t>Spínač nástěnný jednopól.- řaz. 1, obyč.prostředí  - IP44</t>
  </si>
  <si>
    <t>210 11-0041</t>
  </si>
  <si>
    <t xml:space="preserve">Spínač zapuštěný jednopólový, řazení 1 </t>
  </si>
  <si>
    <t>210 11-0043</t>
  </si>
  <si>
    <t>Spínač zapuštěný jednopólový, řazení 5</t>
  </si>
  <si>
    <t>210 11-1011</t>
  </si>
  <si>
    <t xml:space="preserve">Zásuvka domovní zapuštěná - provedení 2P+PE  </t>
  </si>
  <si>
    <t>210 11-1014</t>
  </si>
  <si>
    <t xml:space="preserve">Zásuvka domovní zapuštěná - provedení 2x (2P+PE)  </t>
  </si>
  <si>
    <t>210 11-1031</t>
  </si>
  <si>
    <t>Zásuvka domovní v krabici - 2P+PE, venkovní</t>
  </si>
  <si>
    <t>210 11-1062</t>
  </si>
  <si>
    <t>Zásuvka domovní nástěnná 16A, 380V 3P+N+PE</t>
  </si>
  <si>
    <t>210 20</t>
  </si>
  <si>
    <t>Svítidla a osvětlovacích zařízení</t>
  </si>
  <si>
    <t>vč. eko poplatku a zdrojů</t>
  </si>
  <si>
    <t>210 20-1511</t>
  </si>
  <si>
    <t>Svítidlo A - Přisazené LED svítidlo. elektronický předřadník se stálým výstupem. Elektrická Třída ochrany I, IP44. Těleso: přípravný nátěr bílá ocel. Koncové kryty: bílá plast. Difuzor: matný akrylát. Polohy podlouhlých otvorů pro upevnění Ø14mm pro přímou montáž na strop, stěnu nebo konzoly.  Včetně průchodek.  Dodáváno s LED zdroji v barvě 4000K. Rozměry: 616 x 166 x 64 mm. Celkový výkon: 27 W. Světelný tok: 3100 lm. Světelný výkon svítidel: 115 lm/W. Hmotnost: 1,5 kg</t>
  </si>
  <si>
    <t>Svítidlo B - Kulaté přisazené LED svítidlo. elektronický předřadník se stálým výstupem. Těleso: vstřikovaný odlitek polykarbonát. Rámeček: vstřikovaný odlitek polykarbonát, bílá povrchová úprava. Difuzor: opálový polykarbonát. Elektrická Třída ochrany I. Krytí IP54. Dodáváno s LED zdroji v barvě 4000K  Světelný tok*: 1000 lm. Světelný výkon svítidel: 77 lm/W. Účinnost světelného zdroje: 76 lm/W. Barevná tolerance v místě (MacAdam): 5. Rozměry: Ø327 x 105 mm. Celkový výkon: 13 W. Hmotnost: 1,4 kg</t>
  </si>
  <si>
    <t>Svítidlo C - 
LED svítidlo v krytí IP66, odolné vůči prachu a vlhkosti. elektronický předřadník se stálým výstupem. S vyzařovací střední charakteristikou. Elektrická Třída ochrany I. Vrchní kryt: světlešedá polykarbonát. Difuzor: opálový polykarbonát s vysokým přenosem a refrakčními hranoly. Pro montáž přisazením nebo zavěšením. Dodáváno s LED zdroji v barvě 4000K. Rozměry: 1100 x 92 x 90 mm. Celkový výkon: 34,3 W. Světelný tok: 4300 lm. Světelný výkon svítidel: 125 lm/W. Hmotnost: 1,7 kg.</t>
  </si>
  <si>
    <t xml:space="preserve">Svítidlo N1 - 
Bezpečnostní LED svítidlo pro antipanické osvětlení s minimálním nasvětlením 0,5lx. Provedení svítidla s 1-hodinovým nouzovým modulem. Svítidlo stropní - přisazené k instalaci do výšky 2,2 - 9m. Reflektor a čočka z polykarbonátu (PC), pouzdro svítidla vyrobeno z litého hliníku s práškovou bílou barvou. IP40. Celkový výkon svítidla: 4.7W,  pohotovostní režim: 1.2W, napájení: 220V - 240V AC. Světelný tok: 192 lm. Světelný výkon svítidel: 41 lm/W.  Rozměry: 200x130x57 mm. Hmotnost: 0.95 kg. </t>
  </si>
  <si>
    <t>Svítidlo N2 - 
Nouzové LED svítidlo pro vyznačení směru úniku s 1-hodinnovám nouzovým modulem. Nástěnné provedení, těleso: hliník v bílé barvě.  Světelný výkon: 6lm/W. Světelný výkon svítidla: 17lm. Příkon: 3,0W. Životnost svítidla 50000h. Napětí: 230V AC. Rozměry: 220x87x55mm. Hmotnost 0,48kg.
Příslušenství: D - piktogram  s vyznačením úniku DOLŮ. Difůzor z opálového PC a integrovaným optickým panelem a reflektorem; digitálně vytištěný piktogram. Rozlišení: EN-16m. Jas &gt;200cd/m2. . Hmotnost 0,18kg. Rozměry 201x87x16mm.</t>
  </si>
  <si>
    <t>Svítidlo N3 - 
Nouzové LED svítidlo pro osvětlení únikové trasy s 1-hodinnovým nouzovým modulem. Nástěnné provedení, těleso: litý hliník v bílé barvě.  Světelný tok: 148lm. Světelný výkon: 34lm/W. Barevná tolerance v místě (MacAdam):4. Příkon: 4.3W. Střední dimenzovaná životnost svítidla 50000h. Napětí: 230V AC. Rozměry: 200x130x596mm. Hmotnost 0,93kg.</t>
  </si>
  <si>
    <t>210 20-1528</t>
  </si>
  <si>
    <t>Svítidlo Sx -Kompaktní, lehký, LED prostorový světlomet pro všeobecné účely. S tělesem široký. Předřadník typu konfigurováno pro snížení výkonu, účinné 3 hodiny před a 5 hodin po vypočítané půlnoci, napájení 96 LED při 700mA s vyzařovací charakteristikou Pro široké vozovky. Krytí IP66, IK08, Elektrická Třída ochrany II. Těleso: tlakově odlévaný hliník,  Světle šedá 150 písková s texturou (odstín blížící se RAL9006).. Difuzor: tloušťka 4mm tvrzený sklo. Součástí dodávky je třmen pro obrácenou montáž, jako volitelné příslušenství jsou samostatně k dispozici adaptéry pro montáž na vrch sloupu.   Dodáváno s LED zdroji v barvě 4000K. Rozměry: 658 x 490 x 139 mm. Celkový výkon: 202 W. Světelný tok: 28350 lm. Světelný výkon svítidel: 140 lm/W. Hmotnost: 18,34 kg. Scx: 0.073 m²</t>
  </si>
  <si>
    <t>210 20-4011</t>
  </si>
  <si>
    <t>Sloup bezpaticový 8m (výška nad terénem) s manžetou, žárový pozink např. B8m</t>
  </si>
  <si>
    <t>210 20-4103</t>
  </si>
  <si>
    <t>Konzole k uchecení reflektoru na sloup, žárové zinkování, 3 páry děr pro montáž standardních reflektorů, 
uchycení na průměr dříku 60mm</t>
  </si>
  <si>
    <t>210 20-4201</t>
  </si>
  <si>
    <t>Elektrovýzvroj stožáru pro 1 okruh, SR 721-27/N</t>
  </si>
  <si>
    <t>210 12</t>
  </si>
  <si>
    <t>Prvky rozvodných skříní</t>
  </si>
  <si>
    <t>210 12-0001</t>
  </si>
  <si>
    <t xml:space="preserve">Patrona pojistková do 500V s montáží , E27 10A gG </t>
  </si>
  <si>
    <t>210 22</t>
  </si>
  <si>
    <t>Vedení uzemňovací</t>
  </si>
  <si>
    <t>210 22-0002</t>
  </si>
  <si>
    <t>Vedení uzemňovací na povrchu  FeZn D 10mm - AlMgSi 8 + PV21/PV32</t>
  </si>
  <si>
    <t>210 22-0021</t>
  </si>
  <si>
    <t>Vedení uzemňovací v zemi FeZn, do 120 mm2, včetně svorek</t>
  </si>
  <si>
    <t>210 22-0022</t>
  </si>
  <si>
    <t>Vedení uzemňovací v zemi FeZn, d 8 - 10 mm2, drát FeZn pr.10 mm</t>
  </si>
  <si>
    <t>210 22-0101</t>
  </si>
  <si>
    <t>Vedení svodové FeZn do 10, Al 10, Cu 8 + podpěry - AlMgSi 8 + PV1b</t>
  </si>
  <si>
    <t>210 22-0111</t>
  </si>
  <si>
    <t>Vedení svodové FeZn do 10, Al 10, Cu 8, bez podpěry - vodič nerez V4A 10</t>
  </si>
  <si>
    <t>210 22-0212</t>
  </si>
  <si>
    <t>Tyč jímací s upevněnám na střechu do 3m, do zdi - jímací tyč JR1,5 + Drřák DJT</t>
  </si>
  <si>
    <t>210 22-0301</t>
  </si>
  <si>
    <t>Svorka hromosvodová do dvou šroubů - svorka SU, SO, SZ, SPd</t>
  </si>
  <si>
    <t>210 22-0302</t>
  </si>
  <si>
    <t>Svorka hromosvodová nad dvou šroubů - svorka SR, SJ1</t>
  </si>
  <si>
    <t>210 22-0372</t>
  </si>
  <si>
    <t>Ochranný úhelník nebo trubka s držáky do zdiva - OT1,7 + 2x DJT</t>
  </si>
  <si>
    <t>210 22-0401</t>
  </si>
  <si>
    <t>Označení svodu štítky, smaltové, umělá hmota</t>
  </si>
  <si>
    <t>210 22-0457</t>
  </si>
  <si>
    <t>Bentonit pro zlepšení uzemnění</t>
  </si>
  <si>
    <t>210 22-0801</t>
  </si>
  <si>
    <t>Změření zemního odporu , vč. Měřícího protokolu</t>
  </si>
  <si>
    <t>Montáže slaboproudých , signal. a zabezoečovacích zařízení</t>
  </si>
  <si>
    <t>CCTV +  SK</t>
  </si>
  <si>
    <t>222-26-0068</t>
  </si>
  <si>
    <t>Krabice lištová přístroj. na předem připrav.úchyty</t>
  </si>
  <si>
    <t>222-29-0007</t>
  </si>
  <si>
    <t>Dvojzásuvka 2xRJ45 UTP kat 6 pod omítkou</t>
  </si>
  <si>
    <t>222-26-0413</t>
  </si>
  <si>
    <t>Nástěnný 19" rozvaděč 13U-18U hl.nad 450 mm, (19" nástěnný rozvaděč jednodílný 18U/500mm)</t>
  </si>
  <si>
    <t>22-26--0554</t>
  </si>
  <si>
    <t>Chránička Kopoflex 09075</t>
  </si>
  <si>
    <t>222 29-0804</t>
  </si>
  <si>
    <t>Sdělovací šňůra do 8x0,5 v trubce , UTP cat.6 4p, vnitřní</t>
  </si>
  <si>
    <t>222-29-0971</t>
  </si>
  <si>
    <t>Patch panel, 19" patch panel,  12portů, 1U, cat. 6 vč. keystone RJ45 (16ks) cat.6</t>
  </si>
  <si>
    <t>222-29-0981</t>
  </si>
  <si>
    <t>Vyvazovací panel, 19" vyvazovací panel,  1U</t>
  </si>
  <si>
    <t>222-29-1591</t>
  </si>
  <si>
    <t>Aktivní síťová prvek, Optický router 12x 1Gbps port RJ45, 2x 1 Gbps SFP port, POE+ 802.3af/at, rack 1U</t>
  </si>
  <si>
    <t>222-29</t>
  </si>
  <si>
    <t>19" Napájecí panel, přepěťová ochrana, 5x230V, 1U</t>
  </si>
  <si>
    <t>propojovací kabel RJ45/RJ45, U/UTP,  1m, kat. 6</t>
  </si>
  <si>
    <t>222-29-3011</t>
  </si>
  <si>
    <t>Kontrolní měření kabelu UTP</t>
  </si>
  <si>
    <t>222-29-3012</t>
  </si>
  <si>
    <t>Měření do protokolu</t>
  </si>
  <si>
    <t>222 73-1206</t>
  </si>
  <si>
    <t>Venkovní IP kamera na úchytné body, min. 3Mpx., přísvit s dosahem 50m, komperse H.2365+/H.265/ H264+/H.264 / MJPEG, úhel záběru 78,7°</t>
  </si>
  <si>
    <t>222 73-1261</t>
  </si>
  <si>
    <t>IP videorekordér do 8 kanálů (4 kanálový NVR  pro 4 IP kamery, PoE + HDD 3TB)</t>
  </si>
  <si>
    <t>222</t>
  </si>
  <si>
    <t>Ventilační jednotka, 4x ventilátor, termostat, 1U</t>
  </si>
  <si>
    <t>19" Optická vana 4xSC simplex včetně kazety černá</t>
  </si>
  <si>
    <t>Pigtail SM 9/125, 1m</t>
  </si>
  <si>
    <t>Patchcord SM 9/125 1m</t>
  </si>
  <si>
    <t>222 73-1501</t>
  </si>
  <si>
    <t>Instalace SW, konfigurace a uvedení do provozu</t>
  </si>
  <si>
    <t>Datový přenos do obecní sítě</t>
  </si>
  <si>
    <t>222 08-101</t>
  </si>
  <si>
    <t xml:space="preserve">Optický kabel v trubce HDPE - optický kabel SM, 4 vlákna, 9/125 </t>
  </si>
  <si>
    <t>222 08-5003</t>
  </si>
  <si>
    <t>Trubka HDPE do D32 v kabelové rýze - HDPE 06032_AS100</t>
  </si>
  <si>
    <t>222 08-5111</t>
  </si>
  <si>
    <t>Koncovka trubky HDPE - HDPE 32</t>
  </si>
  <si>
    <t>222 08-5401</t>
  </si>
  <si>
    <t>Tlakování trubky HDPE</t>
  </si>
  <si>
    <t>222 09-0001</t>
  </si>
  <si>
    <t>Spojka optického kabelu, vč. označení - Optická spojka venkovní pro 12 vláken montáž na zeď/uložení do země - krytí IP68</t>
  </si>
  <si>
    <t>222 09-0101</t>
  </si>
  <si>
    <t>Ukončení kabelu ve spojce, bez montáže vláken</t>
  </si>
  <si>
    <t>222 09-0201</t>
  </si>
  <si>
    <t>Svaření vlákna optic.kabelu,1.vlákno,ochrana svaru</t>
  </si>
  <si>
    <t>Ostatní materiál</t>
  </si>
  <si>
    <t>M46</t>
  </si>
  <si>
    <t>Zemní práce prováděné při montážních pracech</t>
  </si>
  <si>
    <t>460 01-0023</t>
  </si>
  <si>
    <t>Vytýčení kabelové trasy ve volném terénu</t>
  </si>
  <si>
    <t>km</t>
  </si>
  <si>
    <t>460 05-0704</t>
  </si>
  <si>
    <t>Jáma do 2m3 pro stožár veř. osvětlení, hor. 4, ruční výkop jámy</t>
  </si>
  <si>
    <t>460 10-0026</t>
  </si>
  <si>
    <t>Pouzdrový základ 500x2000mm v ose trasy, kompletní zhotovení pozdrového základu, vč. pouzdra, písku a betonové směsi</t>
  </si>
  <si>
    <t>460 20-0154</t>
  </si>
  <si>
    <t xml:space="preserve">Výkop kabelové rýhy 35/70 cm hor.4 ruční výkop rýhy </t>
  </si>
  <si>
    <t>460 20-0353</t>
  </si>
  <si>
    <t xml:space="preserve">Výkop kabelové rýhy 60/130 cm hor.4 ruční výkop rýhy </t>
  </si>
  <si>
    <t>460 42-0001</t>
  </si>
  <si>
    <t>Zřízení kabel. lože v rýze š. do 65 cm ze zeminy</t>
  </si>
  <si>
    <t>460 49-0012</t>
  </si>
  <si>
    <t>Fólie výstražná z PVC, šířka 33 cm</t>
  </si>
  <si>
    <t>460 57-0154</t>
  </si>
  <si>
    <t xml:space="preserve">Zához rýhy 35/70 cm, hornina třídy 4, se zhutněním </t>
  </si>
  <si>
    <t>460 57-05434</t>
  </si>
  <si>
    <t xml:space="preserve">Zához rýhy 60/130 cm, hornina třídy 4, se zhutněním </t>
  </si>
  <si>
    <t>460 62-0014</t>
  </si>
  <si>
    <t>Provizorní úprava terénu v přírodní hornině 4</t>
  </si>
  <si>
    <t>460</t>
  </si>
  <si>
    <t>Betonová směs k obetonování chrániček pod komunikací</t>
  </si>
  <si>
    <t>Uložení stávajícího datového kabelu do chráničky</t>
  </si>
  <si>
    <t>210 01-0125</t>
  </si>
  <si>
    <t>Trubka ochranná z PE, uložená volně, DN do 100mm - KOPOHALF 06110/2</t>
  </si>
  <si>
    <t>Hodinová zůčtovací sazba</t>
  </si>
  <si>
    <t>900-.RT4</t>
  </si>
  <si>
    <t>Nepředvídatelné práce</t>
  </si>
  <si>
    <t>Úprava a napojení stávající elektroinstalace</t>
  </si>
  <si>
    <t>Spolupráce s ostatními profesemi</t>
  </si>
  <si>
    <t>Zaškolení obsluhy a pořízení písemného dokladu o zaškolení</t>
  </si>
  <si>
    <t>905-.R01</t>
  </si>
  <si>
    <t>Revizní technik silnoproudé elektroinstalace pro části NN, včetně vypracování revizních zpráv</t>
  </si>
  <si>
    <t>Revizní technik silnoproudé elektroinstalace pro části hromosvod, včetně vypracování revizních zpráv</t>
  </si>
  <si>
    <t>908-.R01</t>
  </si>
  <si>
    <t>Autojeřáb Tatra AD 28, zdvih 26m</t>
  </si>
  <si>
    <t>908-.R02</t>
  </si>
  <si>
    <t>Mobilní plošina MP-16, zdvih 16m</t>
  </si>
  <si>
    <t>915-.R01</t>
  </si>
  <si>
    <t>Dokumentace skutečného provedení stavby, vč. zaměření trasy</t>
  </si>
  <si>
    <t>mezisoušet</t>
  </si>
  <si>
    <t>Podružný materiál 3%</t>
  </si>
  <si>
    <t>Soupis výkonů celkem, cena bez DPH</t>
  </si>
</sst>
</file>

<file path=xl/styles.xml><?xml version="1.0" encoding="utf-8"?>
<styleSheet xmlns="http://schemas.openxmlformats.org/spreadsheetml/2006/main">
  <numFmts count="12">
    <numFmt numFmtId="164" formatCode="#,##0.00000"/>
    <numFmt numFmtId="165" formatCode="dd\.mm\.yyyy"/>
    <numFmt numFmtId="166" formatCode="#,##0.00%"/>
    <numFmt numFmtId="167" formatCode="#,##0.000"/>
    <numFmt numFmtId="168" formatCode="####;\-####"/>
    <numFmt numFmtId="169" formatCode="#,##0;\-#,##0"/>
    <numFmt numFmtId="170" formatCode="#,##0.00;\-#,##0.00"/>
    <numFmt numFmtId="171" formatCode="#,##0_ ;\-#,##0\ "/>
    <numFmt numFmtId="172" formatCode="#,##0.000;\-#,##0.000"/>
    <numFmt numFmtId="173" formatCode="#,##0.00000;\-#,##0.00000"/>
    <numFmt numFmtId="174" formatCode="#,##0.0;\-#,##0.0"/>
    <numFmt numFmtId="175" formatCode="#"/>
  </numFmts>
  <fonts count="109">
    <font>
      <sz val="10"/>
      <name val="Arial CE"/>
      <charset val="238"/>
    </font>
    <font>
      <sz val="10"/>
      <name val="Arial CE"/>
      <family val="2"/>
      <charset val="238"/>
    </font>
    <font>
      <b/>
      <sz val="14"/>
      <name val="Arial CE"/>
      <family val="2"/>
      <charset val="238"/>
    </font>
    <font>
      <sz val="9"/>
      <name val="Arial CE"/>
      <family val="2"/>
      <charset val="238"/>
    </font>
    <font>
      <b/>
      <sz val="12"/>
      <name val="Arial CE"/>
      <family val="2"/>
      <charset val="238"/>
    </font>
    <font>
      <b/>
      <sz val="10"/>
      <name val="Arial CE"/>
      <family val="2"/>
      <charset val="238"/>
    </font>
    <font>
      <b/>
      <sz val="12"/>
      <name val="Arial CE"/>
      <charset val="238"/>
    </font>
    <font>
      <sz val="9"/>
      <name val="Arial CE"/>
      <charset val="238"/>
    </font>
    <font>
      <b/>
      <sz val="10"/>
      <name val="Arial CE"/>
      <charset val="238"/>
    </font>
    <font>
      <sz val="12"/>
      <name val="Arial CE"/>
      <charset val="238"/>
    </font>
    <font>
      <sz val="7"/>
      <name val="Arial CE"/>
      <charset val="238"/>
    </font>
    <font>
      <b/>
      <sz val="11"/>
      <name val="Arial CE"/>
      <charset val="238"/>
    </font>
    <font>
      <b/>
      <sz val="13"/>
      <name val="Arial CE"/>
      <charset val="238"/>
    </font>
    <font>
      <sz val="11"/>
      <name val="Arial CE"/>
      <charset val="238"/>
    </font>
    <font>
      <sz val="9"/>
      <color indexed="81"/>
      <name val="Tahoma"/>
      <family val="2"/>
      <charset val="238"/>
    </font>
    <font>
      <b/>
      <sz val="9"/>
      <name val="Arial CE"/>
      <charset val="238"/>
    </font>
    <font>
      <sz val="8"/>
      <name val="Arial CE"/>
      <charset val="238"/>
    </font>
    <font>
      <sz val="8"/>
      <color indexed="17"/>
      <name val="Arial CE"/>
      <charset val="238"/>
    </font>
    <font>
      <sz val="8"/>
      <color indexed="9"/>
      <name val="Arial CE"/>
      <charset val="238"/>
    </font>
    <font>
      <sz val="8"/>
      <color indexed="12"/>
      <name val="Arial CE"/>
      <charset val="238"/>
    </font>
    <font>
      <sz val="8"/>
      <color indexed="21"/>
      <name val="Arial CE"/>
      <charset val="238"/>
    </font>
    <font>
      <sz val="8"/>
      <color rgb="FFDE3801"/>
      <name val="Arial CE"/>
      <charset val="238"/>
    </font>
    <font>
      <b/>
      <sz val="16"/>
      <name val="Arial CE"/>
      <charset val="238"/>
    </font>
    <font>
      <sz val="16"/>
      <name val="Arial CE"/>
      <charset val="238"/>
    </font>
    <font>
      <sz val="8"/>
      <name val="Arial CE"/>
      <family val="2"/>
    </font>
    <font>
      <sz val="8"/>
      <color rgb="FF3366FF"/>
      <name val="Arial CE"/>
    </font>
    <font>
      <b/>
      <sz val="14"/>
      <name val="Arial CE"/>
    </font>
    <font>
      <sz val="10"/>
      <color rgb="FF3366FF"/>
      <name val="Arial CE"/>
    </font>
    <font>
      <sz val="10"/>
      <color rgb="FF969696"/>
      <name val="Arial CE"/>
    </font>
    <font>
      <b/>
      <sz val="11"/>
      <name val="Arial CE"/>
    </font>
    <font>
      <sz val="10"/>
      <name val="Arial CE"/>
    </font>
    <font>
      <b/>
      <sz val="10"/>
      <name val="Arial CE"/>
    </font>
    <font>
      <b/>
      <sz val="12"/>
      <color rgb="FF960000"/>
      <name val="Arial CE"/>
    </font>
    <font>
      <sz val="8"/>
      <color rgb="FF969696"/>
      <name val="Arial CE"/>
    </font>
    <font>
      <b/>
      <sz val="12"/>
      <name val="Arial CE"/>
    </font>
    <font>
      <sz val="9"/>
      <name val="Arial CE"/>
    </font>
    <font>
      <b/>
      <sz val="12"/>
      <color rgb="FF800000"/>
      <name val="Arial CE"/>
    </font>
    <font>
      <sz val="12"/>
      <color rgb="FF003366"/>
      <name val="Arial CE"/>
    </font>
    <font>
      <sz val="10"/>
      <color rgb="FF003366"/>
      <name val="Arial CE"/>
    </font>
    <font>
      <sz val="9"/>
      <color rgb="FF969696"/>
      <name val="Arial CE"/>
    </font>
    <font>
      <sz val="8"/>
      <color rgb="FF960000"/>
      <name val="Arial CE"/>
    </font>
    <font>
      <b/>
      <sz val="8"/>
      <name val="Arial CE"/>
    </font>
    <font>
      <sz val="8"/>
      <color rgb="FF003366"/>
      <name val="Arial CE"/>
    </font>
    <font>
      <sz val="8"/>
      <color rgb="FF800080"/>
      <name val="Arial CE"/>
    </font>
    <font>
      <sz val="7"/>
      <color rgb="FF969696"/>
      <name val="Arial CE"/>
    </font>
    <font>
      <sz val="8"/>
      <color rgb="FF505050"/>
      <name val="Arial CE"/>
    </font>
    <font>
      <sz val="8"/>
      <color rgb="FFFF0000"/>
      <name val="Arial CE"/>
    </font>
    <font>
      <i/>
      <sz val="9"/>
      <color rgb="FF0000FF"/>
      <name val="Arial CE"/>
    </font>
    <font>
      <i/>
      <sz val="8"/>
      <color rgb="FF0000FF"/>
      <name val="Arial CE"/>
    </font>
    <font>
      <sz val="8"/>
      <name val="Trebuchet MS"/>
      <charset val="238"/>
    </font>
    <font>
      <b/>
      <sz val="16"/>
      <name val="Trebuchet MS"/>
      <charset val="238"/>
    </font>
    <font>
      <b/>
      <sz val="11"/>
      <name val="Trebuchet MS"/>
      <charset val="238"/>
    </font>
    <font>
      <sz val="9"/>
      <name val="Trebuchet MS"/>
      <charset val="238"/>
    </font>
    <font>
      <i/>
      <sz val="9"/>
      <name val="Trebuchet MS"/>
      <charset val="238"/>
    </font>
    <font>
      <b/>
      <sz val="9"/>
      <name val="Trebuchet MS"/>
      <charset val="238"/>
    </font>
    <font>
      <sz val="10"/>
      <name val="Trebuchet MS"/>
      <charset val="238"/>
    </font>
    <font>
      <sz val="11"/>
      <name val="Trebuchet MS"/>
      <charset val="238"/>
    </font>
    <font>
      <sz val="10"/>
      <name val="Arial"/>
      <charset val="110"/>
    </font>
    <font>
      <b/>
      <sz val="18"/>
      <color indexed="10"/>
      <name val="Arial CE"/>
      <charset val="110"/>
    </font>
    <font>
      <sz val="8"/>
      <name val="Arial"/>
      <charset val="110"/>
    </font>
    <font>
      <sz val="8"/>
      <name val="Arial CE"/>
      <family val="2"/>
      <charset val="238"/>
    </font>
    <font>
      <sz val="8"/>
      <name val="Arial CE"/>
      <charset val="110"/>
    </font>
    <font>
      <sz val="7"/>
      <name val="Arial"/>
      <family val="2"/>
      <charset val="238"/>
    </font>
    <font>
      <sz val="8"/>
      <name val="Arial"/>
      <family val="2"/>
      <charset val="238"/>
    </font>
    <font>
      <sz val="7"/>
      <name val="Arial CE"/>
      <family val="2"/>
      <charset val="238"/>
    </font>
    <font>
      <b/>
      <sz val="10"/>
      <name val="Arial"/>
      <family val="2"/>
      <charset val="238"/>
    </font>
    <font>
      <b/>
      <sz val="12"/>
      <name val="Arial"/>
      <family val="2"/>
      <charset val="238"/>
    </font>
    <font>
      <b/>
      <sz val="8"/>
      <name val="Arial"/>
      <family val="2"/>
      <charset val="238"/>
    </font>
    <font>
      <sz val="8"/>
      <color indexed="9"/>
      <name val="Arial CE"/>
      <family val="2"/>
      <charset val="238"/>
    </font>
    <font>
      <b/>
      <sz val="14"/>
      <color indexed="10"/>
      <name val="Arial CE"/>
      <family val="2"/>
      <charset val="238"/>
    </font>
    <font>
      <sz val="10"/>
      <color rgb="FFFF0000"/>
      <name val="Arial"/>
      <family val="2"/>
      <charset val="238"/>
    </font>
    <font>
      <sz val="10"/>
      <color theme="0"/>
      <name val="Arial"/>
      <family val="2"/>
      <charset val="238"/>
    </font>
    <font>
      <b/>
      <sz val="8"/>
      <name val="Arial CE"/>
      <family val="2"/>
      <charset val="238"/>
    </font>
    <font>
      <b/>
      <sz val="8"/>
      <color indexed="12"/>
      <name val="Arial"/>
      <family val="2"/>
      <charset val="238"/>
    </font>
    <font>
      <b/>
      <sz val="8"/>
      <color rgb="FFFF0000"/>
      <name val="Arial"/>
      <family val="2"/>
      <charset val="238"/>
    </font>
    <font>
      <b/>
      <sz val="8"/>
      <color theme="0"/>
      <name val="Arial"/>
      <family val="2"/>
      <charset val="238"/>
    </font>
    <font>
      <b/>
      <sz val="8"/>
      <color indexed="20"/>
      <name val="Arial"/>
      <family val="2"/>
      <charset val="238"/>
    </font>
    <font>
      <sz val="8"/>
      <color rgb="FF0070C0"/>
      <name val="Arial"/>
      <family val="2"/>
      <charset val="238"/>
    </font>
    <font>
      <sz val="8"/>
      <color rgb="FFFF0000"/>
      <name val="Arial"/>
      <family val="2"/>
      <charset val="238"/>
    </font>
    <font>
      <sz val="8"/>
      <color theme="0"/>
      <name val="Arial"/>
      <family val="2"/>
      <charset val="238"/>
    </font>
    <font>
      <sz val="10"/>
      <name val="Arial"/>
      <family val="2"/>
      <charset val="238"/>
    </font>
    <font>
      <sz val="8"/>
      <color rgb="FFFF0000"/>
      <name val="Arial CE"/>
      <family val="2"/>
      <charset val="238"/>
    </font>
    <font>
      <sz val="8"/>
      <color rgb="FF0070C0"/>
      <name val="Arial CE"/>
      <family val="2"/>
      <charset val="238"/>
    </font>
    <font>
      <sz val="8"/>
      <color rgb="FF0070C0"/>
      <name val="Arial CE"/>
      <charset val="238"/>
    </font>
    <font>
      <b/>
      <u/>
      <sz val="8"/>
      <color rgb="FFFF0000"/>
      <name val="Arial"/>
      <family val="2"/>
      <charset val="238"/>
    </font>
    <font>
      <b/>
      <u/>
      <sz val="8"/>
      <name val="Arial"/>
      <family val="2"/>
      <charset val="238"/>
    </font>
    <font>
      <b/>
      <u/>
      <sz val="8"/>
      <color indexed="10"/>
      <name val="Arial"/>
      <family val="2"/>
      <charset val="238"/>
    </font>
    <font>
      <b/>
      <u/>
      <sz val="8"/>
      <color theme="0"/>
      <name val="Arial"/>
      <family val="2"/>
      <charset val="238"/>
    </font>
    <font>
      <sz val="12"/>
      <name val="formata"/>
      <charset val="238"/>
    </font>
    <font>
      <sz val="8"/>
      <color rgb="FF000000"/>
      <name val="Arial CE"/>
    </font>
    <font>
      <b/>
      <sz val="18"/>
      <name val="Arial Narrow"/>
      <family val="2"/>
      <charset val="238"/>
    </font>
    <font>
      <b/>
      <sz val="16"/>
      <name val="Arial Narrow"/>
      <family val="2"/>
      <charset val="238"/>
    </font>
    <font>
      <sz val="12"/>
      <name val="Arial Narrow"/>
      <family val="2"/>
      <charset val="238"/>
    </font>
    <font>
      <b/>
      <i/>
      <sz val="14"/>
      <name val="Arial Narrow"/>
      <family val="2"/>
      <charset val="238"/>
    </font>
    <font>
      <b/>
      <sz val="14"/>
      <name val="Arial Narrow"/>
      <family val="2"/>
      <charset val="238"/>
    </font>
    <font>
      <sz val="8"/>
      <name val="Arial Narrow"/>
      <family val="2"/>
      <charset val="238"/>
    </font>
    <font>
      <b/>
      <sz val="12"/>
      <name val="Arial Narrow"/>
      <family val="2"/>
      <charset val="238"/>
    </font>
    <font>
      <b/>
      <sz val="12"/>
      <name val="Arial Narrow"/>
      <family val="2"/>
    </font>
    <font>
      <b/>
      <i/>
      <sz val="12"/>
      <name val="Arial Narrow"/>
      <family val="2"/>
    </font>
    <font>
      <b/>
      <i/>
      <sz val="12"/>
      <name val="Arial Narrow"/>
      <family val="2"/>
      <charset val="238"/>
    </font>
    <font>
      <sz val="12"/>
      <name val="Arial Narrow CE"/>
      <family val="2"/>
      <charset val="238"/>
    </font>
    <font>
      <sz val="12"/>
      <name val="Arial Narrow"/>
      <family val="2"/>
    </font>
    <font>
      <i/>
      <sz val="12"/>
      <name val="Arial Narrow"/>
      <family val="2"/>
      <charset val="238"/>
    </font>
    <font>
      <sz val="14"/>
      <name val="Arial Narrow"/>
      <family val="2"/>
      <charset val="238"/>
    </font>
    <font>
      <i/>
      <sz val="14"/>
      <name val="Arial Narrow"/>
      <family val="2"/>
    </font>
    <font>
      <sz val="12"/>
      <color rgb="FFFF0000"/>
      <name val="Arial Narrow"/>
      <family val="2"/>
    </font>
    <font>
      <b/>
      <sz val="12"/>
      <color rgb="FF515B61"/>
      <name val="Roboto"/>
    </font>
    <font>
      <sz val="12"/>
      <color indexed="10"/>
      <name val="Arial Narrow"/>
      <family val="2"/>
      <charset val="238"/>
    </font>
    <font>
      <sz val="10"/>
      <name val="Arial Narrow"/>
      <family val="2"/>
      <charset val="238"/>
    </font>
  </fonts>
  <fills count="16">
    <fill>
      <patternFill patternType="none"/>
    </fill>
    <fill>
      <patternFill patternType="gray125"/>
    </fill>
    <fill>
      <patternFill patternType="solid">
        <fgColor indexed="9"/>
        <bgColor indexed="64"/>
      </patternFill>
    </fill>
    <fill>
      <patternFill patternType="solid">
        <fgColor rgb="FFD6E1EE"/>
        <bgColor indexed="64"/>
      </patternFill>
    </fill>
    <fill>
      <patternFill patternType="solid">
        <fgColor rgb="FF99CCFF"/>
        <bgColor indexed="64"/>
      </patternFill>
    </fill>
    <fill>
      <patternFill patternType="solid">
        <fgColor rgb="FFDBDBDB"/>
        <bgColor indexed="64"/>
      </patternFill>
    </fill>
    <fill>
      <patternFill patternType="solid">
        <fgColor rgb="FFC0C0C0"/>
      </patternFill>
    </fill>
    <fill>
      <patternFill patternType="solid">
        <fgColor rgb="FFD2D2D2"/>
      </patternFill>
    </fill>
    <fill>
      <patternFill patternType="solid">
        <fgColor indexed="26"/>
      </patternFill>
    </fill>
    <fill>
      <patternFill patternType="solid">
        <fgColor theme="0"/>
        <bgColor indexed="64"/>
      </patternFill>
    </fill>
    <fill>
      <patternFill patternType="solid">
        <fgColor indexed="13"/>
      </patternFill>
    </fill>
    <fill>
      <patternFill patternType="solid">
        <fgColor theme="4" tint="0.79998168889431442"/>
        <bgColor indexed="64"/>
      </patternFill>
    </fill>
    <fill>
      <patternFill patternType="solid">
        <fgColor indexed="9"/>
      </patternFill>
    </fill>
    <fill>
      <patternFill patternType="solid">
        <fgColor indexed="45"/>
        <bgColor indexed="64"/>
      </patternFill>
    </fill>
    <fill>
      <patternFill patternType="solid">
        <fgColor indexed="47"/>
        <bgColor indexed="64"/>
      </patternFill>
    </fill>
    <fill>
      <patternFill patternType="solid">
        <fgColor indexed="13"/>
        <bgColor indexed="64"/>
      </patternFill>
    </fill>
  </fills>
  <borders count="141">
    <border>
      <left/>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right/>
      <top style="medium">
        <color indexed="64"/>
      </top>
      <bottom style="medium">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style="medium">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style="thin">
        <color indexed="64"/>
      </top>
      <bottom style="thin">
        <color auto="1"/>
      </bottom>
      <diagonal/>
    </border>
    <border>
      <left/>
      <right/>
      <top style="thin">
        <color indexed="64"/>
      </top>
      <bottom style="thin">
        <color auto="1"/>
      </bottom>
      <diagonal/>
    </border>
    <border>
      <left style="thin">
        <color indexed="64"/>
      </left>
      <right style="thin">
        <color indexed="64"/>
      </right>
      <top style="thin">
        <color indexed="64"/>
      </top>
      <bottom style="thin">
        <color auto="1"/>
      </bottom>
      <diagonal/>
    </border>
    <border>
      <left style="thin">
        <color indexed="64"/>
      </left>
      <right/>
      <top style="thin">
        <color auto="1"/>
      </top>
      <bottom style="thin">
        <color auto="1"/>
      </bottom>
      <diagonal/>
    </border>
    <border>
      <left/>
      <right/>
      <top style="thin">
        <color auto="1"/>
      </top>
      <bottom style="thin">
        <color auto="1"/>
      </bottom>
      <diagonal/>
    </border>
    <border>
      <left style="thin">
        <color indexed="64"/>
      </left>
      <right style="thin">
        <color indexed="64"/>
      </right>
      <top style="thin">
        <color auto="1"/>
      </top>
      <bottom style="thin">
        <color auto="1"/>
      </bottom>
      <diagonal/>
    </border>
    <border>
      <left style="thin">
        <color indexed="64"/>
      </left>
      <right/>
      <top style="thin">
        <color auto="1"/>
      </top>
      <bottom style="thin">
        <color indexed="64"/>
      </bottom>
      <diagonal/>
    </border>
    <border>
      <left/>
      <right/>
      <top style="thin">
        <color auto="1"/>
      </top>
      <bottom style="thin">
        <color indexed="64"/>
      </bottom>
      <diagonal/>
    </border>
    <border>
      <left/>
      <right style="thin">
        <color indexed="64"/>
      </right>
      <top style="thin">
        <color auto="1"/>
      </top>
      <bottom style="thin">
        <color indexed="64"/>
      </bottom>
      <diagonal/>
    </border>
    <border>
      <left style="thin">
        <color indexed="64"/>
      </left>
      <right style="thin">
        <color indexed="64"/>
      </right>
      <top style="thin">
        <color auto="1"/>
      </top>
      <bottom style="thin">
        <color indexed="64"/>
      </bottom>
      <diagonal/>
    </border>
    <border>
      <left/>
      <right style="thin">
        <color indexed="64"/>
      </right>
      <top style="thin">
        <color indexed="64"/>
      </top>
      <bottom/>
      <diagonal/>
    </border>
    <border>
      <left style="thin">
        <color indexed="64"/>
      </left>
      <right style="thin">
        <color indexed="23"/>
      </right>
      <top style="thin">
        <color indexed="64"/>
      </top>
      <bottom style="thin">
        <color indexed="64"/>
      </bottom>
      <diagonal/>
    </border>
    <border>
      <left style="thin">
        <color indexed="23"/>
      </left>
      <right style="thin">
        <color indexed="23"/>
      </right>
      <top style="thin">
        <color indexed="64"/>
      </top>
      <bottom style="thin">
        <color indexed="64"/>
      </bottom>
      <diagonal/>
    </border>
    <border>
      <left style="thin">
        <color indexed="23"/>
      </left>
      <right style="thin">
        <color indexed="64"/>
      </right>
      <top style="thin">
        <color indexed="64"/>
      </top>
      <bottom style="thin">
        <color indexed="64"/>
      </bottom>
      <diagonal/>
    </border>
    <border>
      <left style="thin">
        <color indexed="64"/>
      </left>
      <right style="thin">
        <color indexed="23"/>
      </right>
      <top style="thin">
        <color indexed="64"/>
      </top>
      <bottom/>
      <diagonal/>
    </border>
    <border>
      <left style="thin">
        <color indexed="23"/>
      </left>
      <right style="thin">
        <color indexed="23"/>
      </right>
      <top style="thin">
        <color indexed="64"/>
      </top>
      <bottom/>
      <diagonal/>
    </border>
    <border>
      <left style="thin">
        <color indexed="23"/>
      </left>
      <right style="thin">
        <color indexed="64"/>
      </right>
      <top style="thin">
        <color indexed="64"/>
      </top>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right/>
      <top style="hair">
        <color rgb="FF969696"/>
      </top>
      <bottom/>
      <diagonal/>
    </border>
    <border>
      <left style="hair">
        <color rgb="FF000000"/>
      </left>
      <right/>
      <top style="hair">
        <color rgb="FF000000"/>
      </top>
      <bottom style="hair">
        <color rgb="FF000000"/>
      </bottom>
      <diagonal/>
    </border>
    <border>
      <left/>
      <right/>
      <top style="hair">
        <color rgb="FF000000"/>
      </top>
      <bottom style="hair">
        <color rgb="FF000000"/>
      </bottom>
      <diagonal/>
    </border>
    <border>
      <left/>
      <right style="hair">
        <color rgb="FF000000"/>
      </right>
      <top style="hair">
        <color rgb="FF000000"/>
      </top>
      <bottom style="hair">
        <color rgb="FF000000"/>
      </bottom>
      <diagonal/>
    </border>
    <border>
      <left style="thin">
        <color rgb="FF000000"/>
      </left>
      <right/>
      <top/>
      <bottom style="thin">
        <color rgb="FF000000"/>
      </bottom>
      <diagonal/>
    </border>
    <border>
      <left/>
      <right/>
      <top/>
      <bottom style="thin">
        <color rgb="FF000000"/>
      </bottom>
      <diagonal/>
    </border>
    <border>
      <left/>
      <right/>
      <top/>
      <bottom style="hair">
        <color rgb="FF969696"/>
      </bottom>
      <diagonal/>
    </border>
    <border>
      <left style="hair">
        <color rgb="FF969696"/>
      </left>
      <right/>
      <top style="hair">
        <color rgb="FF969696"/>
      </top>
      <bottom style="hair">
        <color rgb="FF969696"/>
      </bottom>
      <diagonal/>
    </border>
    <border>
      <left/>
      <right/>
      <top style="hair">
        <color rgb="FF969696"/>
      </top>
      <bottom style="hair">
        <color rgb="FF969696"/>
      </bottom>
      <diagonal/>
    </border>
    <border>
      <left/>
      <right style="hair">
        <color rgb="FF969696"/>
      </right>
      <top style="hair">
        <color rgb="FF969696"/>
      </top>
      <bottom style="hair">
        <color rgb="FF969696"/>
      </bottom>
      <diagonal/>
    </border>
    <border>
      <left style="hair">
        <color rgb="FF969696"/>
      </left>
      <right/>
      <top style="hair">
        <color rgb="FF969696"/>
      </top>
      <bottom/>
      <diagonal/>
    </border>
    <border>
      <left/>
      <right style="hair">
        <color rgb="FF969696"/>
      </right>
      <top style="hair">
        <color rgb="FF969696"/>
      </top>
      <bottom/>
      <diagonal/>
    </border>
    <border>
      <left style="hair">
        <color rgb="FF969696"/>
      </left>
      <right/>
      <top/>
      <bottom/>
      <diagonal/>
    </border>
    <border>
      <left/>
      <right style="hair">
        <color rgb="FF969696"/>
      </right>
      <top/>
      <bottom/>
      <diagonal/>
    </border>
    <border>
      <left style="hair">
        <color rgb="FF969696"/>
      </left>
      <right style="hair">
        <color rgb="FF969696"/>
      </right>
      <top style="hair">
        <color rgb="FF969696"/>
      </top>
      <bottom style="hair">
        <color rgb="FF969696"/>
      </bottom>
      <diagonal/>
    </border>
    <border>
      <left style="hair">
        <color rgb="FF969696"/>
      </left>
      <right/>
      <top/>
      <bottom style="hair">
        <color rgb="FF969696"/>
      </bottom>
      <diagonal/>
    </border>
    <border>
      <left/>
      <right style="hair">
        <color rgb="FF969696"/>
      </right>
      <top/>
      <bottom style="hair">
        <color rgb="FF969696"/>
      </bottom>
      <diagonal/>
    </border>
    <border>
      <left/>
      <right style="thin">
        <color indexed="64"/>
      </right>
      <top/>
      <bottom/>
      <diagonal/>
    </border>
    <border>
      <left/>
      <right style="thin">
        <color indexed="64"/>
      </right>
      <top/>
      <bottom style="thin">
        <color indexed="64"/>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top/>
      <bottom/>
      <diagonal/>
    </border>
    <border>
      <left/>
      <right style="thin">
        <color indexed="8"/>
      </right>
      <top/>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hair">
        <color indexed="8"/>
      </left>
      <right/>
      <top style="hair">
        <color indexed="8"/>
      </top>
      <bottom/>
      <diagonal/>
    </border>
    <border>
      <left/>
      <right/>
      <top style="hair">
        <color indexed="8"/>
      </top>
      <bottom/>
      <diagonal/>
    </border>
    <border>
      <left/>
      <right style="hair">
        <color indexed="8"/>
      </right>
      <top style="hair">
        <color indexed="8"/>
      </top>
      <bottom/>
      <diagonal/>
    </border>
    <border>
      <left style="hair">
        <color indexed="8"/>
      </left>
      <right/>
      <top/>
      <bottom/>
      <diagonal/>
    </border>
    <border>
      <left/>
      <right style="hair">
        <color indexed="8"/>
      </right>
      <top/>
      <bottom/>
      <diagonal/>
    </border>
    <border>
      <left style="hair">
        <color indexed="8"/>
      </left>
      <right/>
      <top/>
      <bottom style="hair">
        <color indexed="8"/>
      </bottom>
      <diagonal/>
    </border>
    <border>
      <left/>
      <right/>
      <top/>
      <bottom style="hair">
        <color indexed="8"/>
      </bottom>
      <diagonal/>
    </border>
    <border>
      <left/>
      <right style="hair">
        <color indexed="8"/>
      </right>
      <top/>
      <bottom style="hair">
        <color indexed="8"/>
      </bottom>
      <diagonal/>
    </border>
    <border>
      <left style="hair">
        <color indexed="8"/>
      </left>
      <right style="hair">
        <color indexed="8"/>
      </right>
      <top style="hair">
        <color indexed="8"/>
      </top>
      <bottom style="hair">
        <color indexed="8"/>
      </bottom>
      <diagonal/>
    </border>
    <border>
      <left style="hair">
        <color indexed="8"/>
      </left>
      <right/>
      <top style="hair">
        <color indexed="8"/>
      </top>
      <bottom style="hair">
        <color indexed="8"/>
      </bottom>
      <diagonal/>
    </border>
    <border>
      <left/>
      <right/>
      <top style="hair">
        <color indexed="8"/>
      </top>
      <bottom style="hair">
        <color indexed="8"/>
      </bottom>
      <diagonal/>
    </border>
    <border>
      <left/>
      <right style="hair">
        <color indexed="8"/>
      </right>
      <top style="hair">
        <color indexed="8"/>
      </top>
      <bottom style="hair">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thin">
        <color indexed="8"/>
      </top>
      <bottom style="hair">
        <color indexed="8"/>
      </bottom>
      <diagonal/>
    </border>
    <border>
      <left/>
      <right/>
      <top style="thin">
        <color indexed="8"/>
      </top>
      <bottom style="hair">
        <color indexed="8"/>
      </bottom>
      <diagonal/>
    </border>
    <border>
      <left/>
      <right style="hair">
        <color indexed="8"/>
      </right>
      <top style="thin">
        <color indexed="8"/>
      </top>
      <bottom style="hair">
        <color indexed="8"/>
      </bottom>
      <diagonal/>
    </border>
    <border>
      <left style="hair">
        <color indexed="8"/>
      </left>
      <right/>
      <top style="thin">
        <color indexed="8"/>
      </top>
      <bottom style="hair">
        <color indexed="8"/>
      </bottom>
      <diagonal/>
    </border>
    <border>
      <left/>
      <right style="thin">
        <color indexed="8"/>
      </right>
      <top style="thin">
        <color indexed="8"/>
      </top>
      <bottom style="hair">
        <color indexed="8"/>
      </bottom>
      <diagonal/>
    </border>
    <border>
      <left style="thin">
        <color indexed="8"/>
      </left>
      <right/>
      <top style="hair">
        <color indexed="8"/>
      </top>
      <bottom style="thin">
        <color indexed="8"/>
      </bottom>
      <diagonal/>
    </border>
    <border>
      <left/>
      <right/>
      <top style="hair">
        <color indexed="8"/>
      </top>
      <bottom style="thin">
        <color indexed="8"/>
      </bottom>
      <diagonal/>
    </border>
    <border>
      <left/>
      <right style="hair">
        <color indexed="8"/>
      </right>
      <top style="hair">
        <color indexed="8"/>
      </top>
      <bottom style="thin">
        <color indexed="8"/>
      </bottom>
      <diagonal/>
    </border>
    <border>
      <left style="hair">
        <color indexed="8"/>
      </left>
      <right/>
      <top style="hair">
        <color indexed="8"/>
      </top>
      <bottom style="thin">
        <color indexed="8"/>
      </bottom>
      <diagonal/>
    </border>
    <border>
      <left/>
      <right style="thin">
        <color indexed="8"/>
      </right>
      <top style="hair">
        <color indexed="8"/>
      </top>
      <bottom style="thin">
        <color indexed="8"/>
      </bottom>
      <diagonal/>
    </border>
    <border>
      <left style="thin">
        <color indexed="8"/>
      </left>
      <right style="hair">
        <color indexed="8"/>
      </right>
      <top style="hair">
        <color indexed="8"/>
      </top>
      <bottom style="hair">
        <color indexed="8"/>
      </bottom>
      <diagonal/>
    </border>
    <border>
      <left/>
      <right style="thin">
        <color indexed="8"/>
      </right>
      <top style="hair">
        <color indexed="8"/>
      </top>
      <bottom style="hair">
        <color indexed="8"/>
      </bottom>
      <diagonal/>
    </border>
    <border>
      <left style="hair">
        <color indexed="64"/>
      </left>
      <right/>
      <top style="hair">
        <color indexed="64"/>
      </top>
      <bottom style="hair">
        <color indexed="64"/>
      </bottom>
      <diagonal/>
    </border>
    <border>
      <left style="thin">
        <color indexed="8"/>
      </left>
      <right/>
      <top style="hair">
        <color indexed="8"/>
      </top>
      <bottom style="hair">
        <color indexed="8"/>
      </bottom>
      <diagonal/>
    </border>
    <border>
      <left/>
      <right style="thin">
        <color indexed="8"/>
      </right>
      <top style="hair">
        <color indexed="8"/>
      </top>
      <bottom/>
      <diagonal/>
    </border>
    <border>
      <left style="thin">
        <color indexed="8"/>
      </left>
      <right style="hair">
        <color indexed="8"/>
      </right>
      <top style="hair">
        <color indexed="8"/>
      </top>
      <bottom style="thin">
        <color indexed="8"/>
      </bottom>
      <diagonal/>
    </border>
    <border>
      <left style="hair">
        <color indexed="8"/>
      </left>
      <right/>
      <top/>
      <bottom style="thin">
        <color indexed="8"/>
      </bottom>
      <diagonal/>
    </border>
    <border>
      <left/>
      <right style="hair">
        <color indexed="8"/>
      </right>
      <top style="thin">
        <color indexed="8"/>
      </top>
      <bottom/>
      <diagonal/>
    </border>
    <border>
      <left style="hair">
        <color indexed="8"/>
      </left>
      <right/>
      <top style="thin">
        <color indexed="8"/>
      </top>
      <bottom/>
      <diagonal/>
    </border>
    <border>
      <left style="thin">
        <color indexed="8"/>
      </left>
      <right/>
      <top/>
      <bottom style="hair">
        <color indexed="8"/>
      </bottom>
      <diagonal/>
    </border>
    <border>
      <left/>
      <right style="thin">
        <color indexed="8"/>
      </right>
      <top/>
      <bottom style="hair">
        <color indexed="8"/>
      </bottom>
      <diagonal/>
    </border>
    <border>
      <left style="thin">
        <color indexed="8"/>
      </left>
      <right/>
      <top style="hair">
        <color indexed="8"/>
      </top>
      <bottom/>
      <diagonal/>
    </border>
    <border>
      <left/>
      <right style="medium">
        <color indexed="8"/>
      </right>
      <top style="hair">
        <color indexed="8"/>
      </top>
      <bottom style="thin">
        <color indexed="8"/>
      </bottom>
      <diagonal/>
    </border>
    <border>
      <left style="medium">
        <color indexed="8"/>
      </left>
      <right/>
      <top style="medium">
        <color indexed="8"/>
      </top>
      <bottom style="medium">
        <color indexed="8"/>
      </bottom>
      <diagonal/>
    </border>
    <border>
      <left/>
      <right style="medium">
        <color indexed="8"/>
      </right>
      <top style="medium">
        <color indexed="8"/>
      </top>
      <bottom style="medium">
        <color indexed="8"/>
      </bottom>
      <diagonal/>
    </border>
    <border>
      <left/>
      <right style="hair">
        <color indexed="8"/>
      </right>
      <top/>
      <bottom style="thin">
        <color indexed="8"/>
      </bottom>
      <diagonal/>
    </border>
    <border>
      <left style="thin">
        <color indexed="8"/>
      </left>
      <right style="hair">
        <color indexed="8"/>
      </right>
      <top style="thin">
        <color indexed="8"/>
      </top>
      <bottom style="hair">
        <color indexed="8"/>
      </bottom>
      <diagonal/>
    </border>
    <border>
      <left style="hair">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hair">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hair">
        <color indexed="64"/>
      </left>
      <right style="hair">
        <color indexed="64"/>
      </right>
      <top style="hair">
        <color indexed="64"/>
      </top>
      <bottom style="hair">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hair">
        <color indexed="64"/>
      </bottom>
      <diagonal/>
    </border>
    <border>
      <left/>
      <right/>
      <top/>
      <bottom style="hair">
        <color indexed="64"/>
      </bottom>
      <diagonal/>
    </border>
    <border>
      <left style="medium">
        <color indexed="64"/>
      </left>
      <right style="medium">
        <color indexed="64"/>
      </right>
      <top/>
      <bottom/>
      <diagonal/>
    </border>
    <border>
      <left style="medium">
        <color indexed="64"/>
      </left>
      <right style="medium">
        <color indexed="64"/>
      </right>
      <top style="hair">
        <color indexed="64"/>
      </top>
      <bottom style="hair">
        <color indexed="64"/>
      </bottom>
      <diagonal/>
    </border>
    <border>
      <left/>
      <right/>
      <top style="hair">
        <color indexed="64"/>
      </top>
      <bottom style="hair">
        <color indexed="64"/>
      </bottom>
      <diagonal/>
    </border>
    <border>
      <left style="medium">
        <color indexed="64"/>
      </left>
      <right style="medium">
        <color indexed="64"/>
      </right>
      <top style="hair">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hair">
        <color indexed="64"/>
      </top>
      <bottom style="medium">
        <color indexed="64"/>
      </bottom>
      <diagonal/>
    </border>
    <border>
      <left style="medium">
        <color indexed="64"/>
      </left>
      <right style="medium">
        <color indexed="64"/>
      </right>
      <top style="medium">
        <color indexed="64"/>
      </top>
      <bottom style="hair">
        <color indexed="64"/>
      </bottom>
      <diagonal/>
    </border>
    <border>
      <left style="medium">
        <color indexed="64"/>
      </left>
      <right/>
      <top style="medium">
        <color indexed="64"/>
      </top>
      <bottom style="hair">
        <color indexed="64"/>
      </bottom>
      <diagonal/>
    </border>
    <border>
      <left/>
      <right style="medium">
        <color indexed="64"/>
      </right>
      <top style="medium">
        <color indexed="64"/>
      </top>
      <bottom style="hair">
        <color indexed="64"/>
      </bottom>
      <diagonal/>
    </border>
    <border>
      <left/>
      <right/>
      <top style="hair">
        <color indexed="64"/>
      </top>
      <bottom/>
      <diagonal/>
    </border>
    <border>
      <left/>
      <right style="medium">
        <color indexed="64"/>
      </right>
      <top style="hair">
        <color indexed="64"/>
      </top>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s>
  <cellStyleXfs count="9">
    <xf numFmtId="0" fontId="0" fillId="0" borderId="0"/>
    <xf numFmtId="0" fontId="1" fillId="0" borderId="0"/>
    <xf numFmtId="0" fontId="24" fillId="0" borderId="0"/>
    <xf numFmtId="0" fontId="57" fillId="0" borderId="0" applyAlignment="0">
      <alignment vertical="top" wrapText="1"/>
      <protection locked="0"/>
    </xf>
    <xf numFmtId="0" fontId="80" fillId="0" borderId="0"/>
    <xf numFmtId="0" fontId="80" fillId="0" borderId="0"/>
    <xf numFmtId="0" fontId="80" fillId="0" borderId="0"/>
    <xf numFmtId="0" fontId="80" fillId="0" borderId="0"/>
    <xf numFmtId="0" fontId="88" fillId="0" borderId="0"/>
  </cellStyleXfs>
  <cellXfs count="911">
    <xf numFmtId="0" fontId="0" fillId="0" borderId="0" xfId="0"/>
    <xf numFmtId="14" fontId="3" fillId="0" borderId="0" xfId="0" applyNumberFormat="1" applyFont="1" applyAlignment="1">
      <alignment horizontal="left"/>
    </xf>
    <xf numFmtId="0" fontId="0" fillId="0" borderId="1" xfId="0" applyBorder="1"/>
    <xf numFmtId="0" fontId="0" fillId="0" borderId="0" xfId="0" applyAlignment="1">
      <alignment vertical="top"/>
    </xf>
    <xf numFmtId="49" fontId="0" fillId="0" borderId="0" xfId="0" applyNumberFormat="1" applyAlignment="1">
      <alignment vertical="top"/>
    </xf>
    <xf numFmtId="49" fontId="0" fillId="0" borderId="0" xfId="0" applyNumberFormat="1" applyAlignment="1">
      <alignment vertical="top" wrapText="1"/>
    </xf>
    <xf numFmtId="0" fontId="0" fillId="0" borderId="0" xfId="0" applyAlignment="1">
      <alignment horizontal="center" vertical="top"/>
    </xf>
    <xf numFmtId="0" fontId="0" fillId="0" borderId="0" xfId="0" applyAlignment="1">
      <alignment vertical="top" wrapText="1"/>
    </xf>
    <xf numFmtId="0" fontId="0" fillId="0" borderId="2" xfId="0" applyBorder="1"/>
    <xf numFmtId="0" fontId="0" fillId="0" borderId="2" xfId="0" applyBorder="1" applyAlignment="1">
      <alignment horizontal="right"/>
    </xf>
    <xf numFmtId="0" fontId="0" fillId="0" borderId="0" xfId="0" applyAlignment="1">
      <alignment horizontal="center"/>
    </xf>
    <xf numFmtId="0" fontId="0" fillId="0" borderId="3" xfId="0" applyBorder="1"/>
    <xf numFmtId="0" fontId="0" fillId="0" borderId="4" xfId="0" applyBorder="1"/>
    <xf numFmtId="0" fontId="0" fillId="0" borderId="5" xfId="0" applyBorder="1" applyAlignment="1">
      <alignment horizontal="right"/>
    </xf>
    <xf numFmtId="0" fontId="0" fillId="0" borderId="6" xfId="0" applyBorder="1"/>
    <xf numFmtId="0" fontId="0" fillId="0" borderId="0" xfId="0" applyAlignment="1">
      <alignment horizontal="center" vertical="center"/>
    </xf>
    <xf numFmtId="4" fontId="0" fillId="0" borderId="0" xfId="0" applyNumberFormat="1" applyAlignment="1">
      <alignment horizontal="left" vertical="center"/>
    </xf>
    <xf numFmtId="0" fontId="0" fillId="0" borderId="1" xfId="0" applyBorder="1" applyAlignment="1">
      <alignment horizontal="right"/>
    </xf>
    <xf numFmtId="0" fontId="0" fillId="0" borderId="0" xfId="0" applyAlignment="1">
      <alignment horizontal="right" vertical="center"/>
    </xf>
    <xf numFmtId="0" fontId="0" fillId="0" borderId="6" xfId="0" applyBorder="1" applyAlignment="1">
      <alignment horizontal="right" vertical="center"/>
    </xf>
    <xf numFmtId="0" fontId="8" fillId="0" borderId="1" xfId="0" applyFont="1" applyBorder="1"/>
    <xf numFmtId="0" fontId="8" fillId="0" borderId="0" xfId="0" applyFont="1"/>
    <xf numFmtId="0" fontId="8" fillId="0" borderId="6" xfId="0" applyFont="1" applyBorder="1" applyAlignment="1">
      <alignment vertical="center"/>
    </xf>
    <xf numFmtId="0" fontId="0" fillId="0" borderId="6" xfId="0" applyBorder="1" applyAlignment="1">
      <alignment vertical="center"/>
    </xf>
    <xf numFmtId="0" fontId="8" fillId="0" borderId="2" xfId="0" applyFont="1" applyBorder="1" applyAlignment="1">
      <alignment horizontal="right"/>
    </xf>
    <xf numFmtId="0" fontId="8" fillId="0" borderId="6" xfId="0" applyFont="1" applyBorder="1" applyAlignment="1">
      <alignment vertical="top"/>
    </xf>
    <xf numFmtId="14" fontId="8" fillId="0" borderId="6" xfId="0" applyNumberFormat="1" applyFont="1" applyBorder="1" applyAlignment="1">
      <alignment horizontal="center" vertical="top"/>
    </xf>
    <xf numFmtId="0" fontId="8" fillId="0" borderId="1" xfId="0" applyFont="1" applyBorder="1" applyAlignment="1">
      <alignment horizontal="left" vertical="center" indent="1"/>
    </xf>
    <xf numFmtId="0" fontId="8" fillId="0" borderId="9" xfId="0" applyFont="1" applyBorder="1" applyAlignment="1">
      <alignment horizontal="left" vertical="center" indent="1"/>
    </xf>
    <xf numFmtId="0" fontId="0" fillId="0" borderId="6" xfId="0" applyBorder="1" applyAlignment="1">
      <alignment horizontal="left" vertical="center" indent="1"/>
    </xf>
    <xf numFmtId="0" fontId="0" fillId="0" borderId="1" xfId="0" applyBorder="1" applyAlignment="1">
      <alignment horizontal="left" vertical="center" indent="1"/>
    </xf>
    <xf numFmtId="0" fontId="0" fillId="0" borderId="9" xfId="0" applyBorder="1" applyAlignment="1">
      <alignment horizontal="left" vertical="center" indent="1"/>
    </xf>
    <xf numFmtId="0" fontId="8" fillId="0" borderId="12" xfId="0" applyFont="1" applyBorder="1" applyAlignment="1">
      <alignment vertical="center"/>
    </xf>
    <xf numFmtId="0" fontId="0" fillId="0" borderId="8" xfId="0" applyBorder="1"/>
    <xf numFmtId="0" fontId="0" fillId="0" borderId="9" xfId="0" applyBorder="1" applyAlignment="1">
      <alignment horizontal="left" indent="1"/>
    </xf>
    <xf numFmtId="0" fontId="0" fillId="0" borderId="6" xfId="0" applyBorder="1" applyAlignment="1">
      <alignment horizontal="right"/>
    </xf>
    <xf numFmtId="49" fontId="0" fillId="0" borderId="8" xfId="0" applyNumberFormat="1" applyBorder="1" applyAlignment="1">
      <alignment horizontal="left" vertical="center"/>
    </xf>
    <xf numFmtId="0" fontId="0" fillId="0" borderId="14" xfId="0" applyBorder="1" applyAlignment="1">
      <alignment horizontal="left" vertical="center" indent="1"/>
    </xf>
    <xf numFmtId="0" fontId="0" fillId="0" borderId="12" xfId="0" applyBorder="1" applyAlignment="1">
      <alignment horizontal="left" vertical="center" indent="1"/>
    </xf>
    <xf numFmtId="49" fontId="0" fillId="0" borderId="16" xfId="0" applyNumberFormat="1" applyBorder="1" applyAlignment="1">
      <alignment horizontal="left" vertical="center"/>
    </xf>
    <xf numFmtId="49" fontId="0" fillId="0" borderId="2" xfId="0" applyNumberFormat="1" applyBorder="1" applyAlignment="1">
      <alignment horizontal="left" vertical="center"/>
    </xf>
    <xf numFmtId="0" fontId="0" fillId="0" borderId="14" xfId="0" applyBorder="1" applyAlignment="1">
      <alignment horizontal="left" indent="1"/>
    </xf>
    <xf numFmtId="0" fontId="0" fillId="0" borderId="17" xfId="0" applyBorder="1" applyAlignment="1">
      <alignment horizontal="left" vertical="top" indent="1"/>
    </xf>
    <xf numFmtId="0" fontId="8" fillId="0" borderId="18" xfId="0" applyFont="1" applyBorder="1" applyAlignment="1">
      <alignment vertical="center"/>
    </xf>
    <xf numFmtId="0" fontId="0" fillId="0" borderId="18" xfId="0" applyBorder="1" applyAlignment="1">
      <alignment horizontal="right" vertical="center"/>
    </xf>
    <xf numFmtId="0" fontId="0" fillId="0" borderId="19" xfId="0" applyBorder="1"/>
    <xf numFmtId="0" fontId="0" fillId="0" borderId="20" xfId="0" applyBorder="1"/>
    <xf numFmtId="0" fontId="8" fillId="0" borderId="14" xfId="0" applyFont="1" applyBorder="1" applyAlignment="1">
      <alignment horizontal="left" vertical="center" indent="1"/>
    </xf>
    <xf numFmtId="49" fontId="0" fillId="0" borderId="12" xfId="0" applyNumberFormat="1" applyBorder="1" applyAlignment="1">
      <alignment vertical="center"/>
    </xf>
    <xf numFmtId="0" fontId="0" fillId="0" borderId="21" xfId="0" applyBorder="1" applyAlignment="1">
      <alignment vertical="center"/>
    </xf>
    <xf numFmtId="0" fontId="0" fillId="0" borderId="0" xfId="0" applyAlignment="1">
      <alignment wrapText="1"/>
    </xf>
    <xf numFmtId="0" fontId="0" fillId="0" borderId="6" xfId="0" applyBorder="1" applyAlignment="1">
      <alignment wrapText="1"/>
    </xf>
    <xf numFmtId="0" fontId="8" fillId="0" borderId="0" xfId="0" applyFont="1" applyAlignment="1">
      <alignment vertical="center" wrapText="1"/>
    </xf>
    <xf numFmtId="0" fontId="8" fillId="0" borderId="6" xfId="0" applyFont="1" applyBorder="1" applyAlignment="1">
      <alignment horizontal="right" vertical="center" wrapText="1"/>
    </xf>
    <xf numFmtId="0" fontId="0" fillId="0" borderId="18" xfId="0" applyBorder="1" applyAlignment="1">
      <alignment vertical="top" wrapText="1"/>
    </xf>
    <xf numFmtId="0" fontId="8" fillId="0" borderId="18" xfId="0" applyFont="1" applyBorder="1" applyAlignment="1">
      <alignment horizontal="left" vertical="top" wrapText="1"/>
    </xf>
    <xf numFmtId="0" fontId="8" fillId="0" borderId="18" xfId="0" applyFont="1" applyBorder="1" applyAlignment="1">
      <alignment vertical="center" wrapText="1"/>
    </xf>
    <xf numFmtId="0" fontId="0" fillId="0" borderId="6" xfId="0" applyBorder="1" applyAlignment="1">
      <alignment horizontal="left" wrapText="1"/>
    </xf>
    <xf numFmtId="0" fontId="0" fillId="0" borderId="12" xfId="0" applyBorder="1" applyAlignment="1">
      <alignment horizontal="left" vertical="center" wrapText="1"/>
    </xf>
    <xf numFmtId="0" fontId="0" fillId="0" borderId="12" xfId="0" applyBorder="1" applyAlignment="1">
      <alignment wrapText="1"/>
    </xf>
    <xf numFmtId="0" fontId="8" fillId="0" borderId="12" xfId="0" applyFont="1" applyBorder="1" applyAlignment="1">
      <alignment horizontal="left" vertical="center" wrapText="1"/>
    </xf>
    <xf numFmtId="0" fontId="8" fillId="0" borderId="12" xfId="0" applyFont="1" applyBorder="1" applyAlignment="1">
      <alignment wrapText="1"/>
    </xf>
    <xf numFmtId="1" fontId="8" fillId="0" borderId="12" xfId="0" applyNumberFormat="1" applyFont="1" applyBorder="1" applyAlignment="1">
      <alignment horizontal="right" vertical="center" wrapText="1"/>
    </xf>
    <xf numFmtId="1" fontId="8" fillId="0" borderId="15" xfId="0" applyNumberFormat="1" applyFont="1" applyBorder="1" applyAlignment="1">
      <alignment horizontal="right" vertical="center" wrapText="1"/>
    </xf>
    <xf numFmtId="0" fontId="0" fillId="0" borderId="6" xfId="0" applyBorder="1" applyAlignment="1">
      <alignment horizontal="left" vertical="center" wrapText="1"/>
    </xf>
    <xf numFmtId="1" fontId="8" fillId="0" borderId="10" xfId="0" applyNumberFormat="1" applyFont="1" applyBorder="1" applyAlignment="1">
      <alignment horizontal="right" vertical="center" wrapText="1"/>
    </xf>
    <xf numFmtId="0" fontId="0" fillId="0" borderId="0" xfId="0" applyAlignment="1">
      <alignment horizontal="left" vertical="center" wrapText="1"/>
    </xf>
    <xf numFmtId="1" fontId="0" fillId="0" borderId="0" xfId="0" applyNumberFormat="1" applyAlignment="1">
      <alignment horizontal="left" vertical="center" wrapText="1"/>
    </xf>
    <xf numFmtId="0" fontId="0" fillId="0" borderId="0" xfId="0" applyAlignment="1">
      <alignment horizontal="center" vertical="center" wrapText="1"/>
    </xf>
    <xf numFmtId="0" fontId="8" fillId="0" borderId="6" xfId="0" applyFont="1" applyBorder="1" applyAlignment="1">
      <alignment vertical="top" wrapText="1"/>
    </xf>
    <xf numFmtId="0" fontId="8" fillId="0" borderId="0" xfId="0" applyFont="1" applyAlignment="1">
      <alignment wrapText="1"/>
    </xf>
    <xf numFmtId="0" fontId="0" fillId="0" borderId="4" xfId="0" applyBorder="1" applyAlignment="1">
      <alignment wrapText="1"/>
    </xf>
    <xf numFmtId="0" fontId="9" fillId="3" borderId="1" xfId="0" applyFont="1" applyFill="1" applyBorder="1" applyAlignment="1">
      <alignment horizontal="left" vertical="center" indent="1"/>
    </xf>
    <xf numFmtId="0" fontId="0" fillId="3" borderId="0" xfId="0" applyFill="1" applyAlignment="1">
      <alignment wrapText="1"/>
    </xf>
    <xf numFmtId="49" fontId="6" fillId="3" borderId="0" xfId="0" applyNumberFormat="1" applyFont="1" applyFill="1" applyAlignment="1">
      <alignment horizontal="left" vertical="center" wrapText="1"/>
    </xf>
    <xf numFmtId="0" fontId="0" fillId="3" borderId="9" xfId="0" applyFill="1" applyBorder="1" applyAlignment="1">
      <alignment horizontal="left" vertical="center" indent="1"/>
    </xf>
    <xf numFmtId="0" fontId="0" fillId="3" borderId="6" xfId="0" applyFill="1" applyBorder="1" applyAlignment="1">
      <alignment wrapText="1"/>
    </xf>
    <xf numFmtId="0" fontId="8" fillId="3" borderId="6" xfId="0" applyFont="1" applyFill="1" applyBorder="1" applyAlignment="1">
      <alignment horizontal="left" vertical="center" wrapText="1"/>
    </xf>
    <xf numFmtId="49" fontId="8" fillId="0" borderId="6" xfId="0" applyNumberFormat="1" applyFont="1" applyBorder="1" applyAlignment="1">
      <alignment horizontal="left" vertical="center" wrapText="1"/>
    </xf>
    <xf numFmtId="49" fontId="8" fillId="0" borderId="0" xfId="0" applyNumberFormat="1" applyFont="1" applyAlignment="1">
      <alignment horizontal="left" vertical="center"/>
    </xf>
    <xf numFmtId="49" fontId="8" fillId="0" borderId="0" xfId="0" applyNumberFormat="1" applyFont="1" applyAlignment="1">
      <alignment horizontal="left" vertical="center" wrapText="1"/>
    </xf>
    <xf numFmtId="49" fontId="0" fillId="0" borderId="6" xfId="0" applyNumberFormat="1" applyBorder="1" applyAlignment="1">
      <alignment vertical="center" wrapText="1"/>
    </xf>
    <xf numFmtId="49" fontId="8" fillId="4" borderId="6" xfId="0" applyNumberFormat="1" applyFont="1" applyFill="1" applyBorder="1" applyAlignment="1" applyProtection="1">
      <alignment horizontal="left" vertical="center" wrapText="1"/>
      <protection locked="0"/>
    </xf>
    <xf numFmtId="49" fontId="8" fillId="4" borderId="0" xfId="0" applyNumberFormat="1" applyFont="1" applyFill="1" applyAlignment="1" applyProtection="1">
      <alignment horizontal="left" vertical="center"/>
      <protection locked="0"/>
    </xf>
    <xf numFmtId="4" fontId="0" fillId="0" borderId="0" xfId="0" applyNumberFormat="1"/>
    <xf numFmtId="3" fontId="0" fillId="0" borderId="0" xfId="0" applyNumberFormat="1"/>
    <xf numFmtId="4" fontId="0" fillId="0" borderId="26" xfId="0" applyNumberFormat="1" applyBorder="1"/>
    <xf numFmtId="0" fontId="4" fillId="0" borderId="0" xfId="0" applyFont="1" applyAlignment="1">
      <alignment horizontal="left" vertical="center"/>
    </xf>
    <xf numFmtId="0" fontId="2" fillId="0" borderId="0" xfId="0" applyFont="1" applyAlignment="1">
      <alignment horizontal="center" vertical="center" wrapText="1"/>
    </xf>
    <xf numFmtId="0" fontId="2" fillId="0" borderId="0" xfId="0" applyFont="1" applyAlignment="1">
      <alignment horizontal="center" vertical="center" shrinkToFit="1"/>
    </xf>
    <xf numFmtId="0" fontId="2" fillId="0" borderId="0" xfId="0" applyFont="1" applyAlignment="1">
      <alignment horizontal="center" vertical="center"/>
    </xf>
    <xf numFmtId="4" fontId="7" fillId="5" borderId="28" xfId="0" applyNumberFormat="1" applyFont="1" applyFill="1" applyBorder="1" applyAlignment="1">
      <alignment vertical="center"/>
    </xf>
    <xf numFmtId="4" fontId="7" fillId="5" borderId="29" xfId="0" applyNumberFormat="1" applyFont="1" applyFill="1" applyBorder="1" applyAlignment="1">
      <alignment vertical="center" wrapText="1"/>
    </xf>
    <xf numFmtId="4" fontId="10" fillId="5" borderId="30" xfId="0" applyNumberFormat="1" applyFont="1" applyFill="1" applyBorder="1" applyAlignment="1">
      <alignment horizontal="center" vertical="center" wrapText="1" shrinkToFit="1"/>
    </xf>
    <xf numFmtId="4" fontId="7" fillId="5" borderId="30" xfId="0" applyNumberFormat="1" applyFont="1" applyFill="1" applyBorder="1" applyAlignment="1">
      <alignment horizontal="center" vertical="center" wrapText="1" shrinkToFit="1"/>
    </xf>
    <xf numFmtId="3" fontId="7" fillId="5" borderId="30" xfId="0" applyNumberFormat="1" applyFont="1" applyFill="1" applyBorder="1" applyAlignment="1">
      <alignment horizontal="center" vertical="center" wrapText="1"/>
    </xf>
    <xf numFmtId="4" fontId="0" fillId="0" borderId="31" xfId="0" applyNumberFormat="1" applyBorder="1" applyAlignment="1">
      <alignment vertical="center"/>
    </xf>
    <xf numFmtId="4" fontId="3" fillId="0" borderId="33" xfId="0" applyNumberFormat="1" applyFont="1" applyBorder="1" applyAlignment="1">
      <alignment horizontal="right" vertical="center" wrapText="1" shrinkToFit="1"/>
    </xf>
    <xf numFmtId="4" fontId="3" fillId="0" borderId="33" xfId="0" applyNumberFormat="1" applyFont="1" applyBorder="1" applyAlignment="1">
      <alignment horizontal="right" vertical="center" shrinkToFit="1"/>
    </xf>
    <xf numFmtId="4" fontId="0" fillId="0" borderId="33" xfId="0" applyNumberFormat="1" applyBorder="1" applyAlignment="1">
      <alignment vertical="center" shrinkToFit="1"/>
    </xf>
    <xf numFmtId="3" fontId="0" fillId="0" borderId="33" xfId="0" applyNumberFormat="1" applyBorder="1" applyAlignment="1">
      <alignment vertical="center"/>
    </xf>
    <xf numFmtId="4" fontId="8" fillId="0" borderId="31" xfId="0" applyNumberFormat="1" applyFont="1" applyBorder="1" applyAlignment="1">
      <alignment vertical="center"/>
    </xf>
    <xf numFmtId="4" fontId="8" fillId="0" borderId="33" xfId="0" applyNumberFormat="1" applyFont="1" applyBorder="1" applyAlignment="1">
      <alignment vertical="center" wrapText="1" shrinkToFit="1"/>
    </xf>
    <xf numFmtId="4" fontId="8" fillId="0" borderId="33" xfId="0" applyNumberFormat="1" applyFont="1" applyBorder="1" applyAlignment="1">
      <alignment vertical="center" shrinkToFit="1"/>
    </xf>
    <xf numFmtId="3" fontId="8" fillId="0" borderId="33" xfId="0" applyNumberFormat="1" applyFont="1" applyBorder="1" applyAlignment="1">
      <alignment vertical="center"/>
    </xf>
    <xf numFmtId="4" fontId="0" fillId="0" borderId="31" xfId="0" applyNumberFormat="1" applyBorder="1" applyAlignment="1">
      <alignment horizontal="left" vertical="center"/>
    </xf>
    <xf numFmtId="4" fontId="0" fillId="0" borderId="33" xfId="0" applyNumberFormat="1" applyBorder="1" applyAlignment="1">
      <alignment vertical="center" wrapText="1" shrinkToFit="1"/>
    </xf>
    <xf numFmtId="4" fontId="0" fillId="3" borderId="37" xfId="0" applyNumberFormat="1" applyFill="1" applyBorder="1" applyAlignment="1">
      <alignment vertical="center" wrapText="1" shrinkToFit="1"/>
    </xf>
    <xf numFmtId="4" fontId="0" fillId="3" borderId="37" xfId="0" applyNumberFormat="1" applyFill="1" applyBorder="1" applyAlignment="1">
      <alignment vertical="center" shrinkToFit="1"/>
    </xf>
    <xf numFmtId="3" fontId="0" fillId="3" borderId="37" xfId="0" applyNumberFormat="1" applyFill="1" applyBorder="1" applyAlignment="1">
      <alignment vertical="center"/>
    </xf>
    <xf numFmtId="0" fontId="4" fillId="3" borderId="11" xfId="0" applyFont="1" applyFill="1" applyBorder="1" applyAlignment="1">
      <alignment horizontal="left" vertical="center" indent="1"/>
    </xf>
    <xf numFmtId="0" fontId="5" fillId="3" borderId="7" xfId="0" applyFont="1" applyFill="1" applyBorder="1" applyAlignment="1">
      <alignment horizontal="left" vertical="center" wrapText="1"/>
    </xf>
    <xf numFmtId="0" fontId="0" fillId="3" borderId="7" xfId="0" applyFill="1" applyBorder="1" applyAlignment="1">
      <alignment horizontal="left" vertical="center" wrapText="1"/>
    </xf>
    <xf numFmtId="4" fontId="4" fillId="3" borderId="7" xfId="0" applyNumberFormat="1" applyFont="1" applyFill="1" applyBorder="1" applyAlignment="1">
      <alignment horizontal="left" vertical="center"/>
    </xf>
    <xf numFmtId="49" fontId="0" fillId="3" borderId="13" xfId="0" applyNumberFormat="1" applyFill="1" applyBorder="1" applyAlignment="1">
      <alignment horizontal="left" vertical="center"/>
    </xf>
    <xf numFmtId="0" fontId="0" fillId="3" borderId="7" xfId="0" applyFill="1" applyBorder="1" applyAlignment="1">
      <alignment wrapText="1"/>
    </xf>
    <xf numFmtId="0" fontId="0" fillId="3" borderId="7" xfId="0" applyFill="1" applyBorder="1"/>
    <xf numFmtId="49" fontId="8" fillId="3" borderId="13" xfId="0" applyNumberFormat="1" applyFont="1" applyFill="1" applyBorder="1" applyAlignment="1">
      <alignment horizontal="left" vertical="center"/>
    </xf>
    <xf numFmtId="0" fontId="6" fillId="0" borderId="0" xfId="0" applyFont="1"/>
    <xf numFmtId="49" fontId="0" fillId="0" borderId="0" xfId="0" applyNumberFormat="1"/>
    <xf numFmtId="0" fontId="15" fillId="0" borderId="26" xfId="0" applyFont="1" applyBorder="1" applyAlignment="1">
      <alignment horizontal="center" vertical="center" wrapText="1"/>
    </xf>
    <xf numFmtId="0" fontId="7" fillId="0" borderId="26" xfId="0" applyFont="1" applyBorder="1" applyAlignment="1">
      <alignment vertical="center"/>
    </xf>
    <xf numFmtId="0" fontId="7" fillId="0" borderId="26" xfId="0" applyFont="1" applyBorder="1"/>
    <xf numFmtId="0" fontId="15" fillId="5" borderId="28" xfId="0" applyFont="1" applyFill="1" applyBorder="1" applyAlignment="1">
      <alignment horizontal="center" vertical="center" wrapText="1"/>
    </xf>
    <xf numFmtId="0" fontId="15" fillId="5" borderId="29" xfId="0" applyFont="1" applyFill="1" applyBorder="1" applyAlignment="1">
      <alignment horizontal="center" vertical="center" wrapText="1"/>
    </xf>
    <xf numFmtId="0" fontId="15" fillId="5" borderId="30" xfId="0" applyFont="1" applyFill="1" applyBorder="1" applyAlignment="1">
      <alignment horizontal="center" vertical="center" wrapText="1"/>
    </xf>
    <xf numFmtId="49" fontId="7" fillId="0" borderId="31" xfId="0" applyNumberFormat="1" applyFont="1" applyBorder="1" applyAlignment="1">
      <alignment vertical="center"/>
    </xf>
    <xf numFmtId="4" fontId="7" fillId="0" borderId="33" xfId="0" applyNumberFormat="1" applyFont="1" applyBorder="1" applyAlignment="1">
      <alignment vertical="center"/>
    </xf>
    <xf numFmtId="0" fontId="7" fillId="3" borderId="34" xfId="0" applyFont="1" applyFill="1" applyBorder="1" applyAlignment="1">
      <alignment vertical="center"/>
    </xf>
    <xf numFmtId="0" fontId="7" fillId="3" borderId="34" xfId="0" applyFont="1" applyFill="1" applyBorder="1" applyAlignment="1">
      <alignment vertical="center" wrapText="1"/>
    </xf>
    <xf numFmtId="0" fontId="7" fillId="3" borderId="35" xfId="0" applyFont="1" applyFill="1" applyBorder="1" applyAlignment="1">
      <alignment vertical="center" wrapText="1"/>
    </xf>
    <xf numFmtId="4" fontId="7" fillId="3" borderId="37" xfId="0" applyNumberFormat="1" applyFont="1" applyFill="1" applyBorder="1" applyAlignment="1">
      <alignment vertical="center"/>
    </xf>
    <xf numFmtId="3" fontId="7" fillId="0" borderId="33" xfId="0" applyNumberFormat="1" applyFont="1" applyBorder="1" applyAlignment="1">
      <alignment vertical="center"/>
    </xf>
    <xf numFmtId="3" fontId="7" fillId="3" borderId="37" xfId="0" applyNumberFormat="1" applyFont="1" applyFill="1" applyBorder="1" applyAlignment="1">
      <alignment vertical="center"/>
    </xf>
    <xf numFmtId="4" fontId="7" fillId="0" borderId="33" xfId="0" applyNumberFormat="1" applyFont="1" applyBorder="1" applyAlignment="1">
      <alignment horizontal="center" vertical="center"/>
    </xf>
    <xf numFmtId="4" fontId="7" fillId="3" borderId="37" xfId="0" applyNumberFormat="1" applyFont="1" applyFill="1" applyBorder="1" applyAlignment="1">
      <alignment horizontal="center" vertical="center"/>
    </xf>
    <xf numFmtId="49" fontId="0" fillId="0" borderId="1" xfId="0" applyNumberFormat="1" applyBorder="1"/>
    <xf numFmtId="0" fontId="0" fillId="0" borderId="21" xfId="0" applyFont="1" applyBorder="1" applyAlignment="1">
      <alignment vertical="center"/>
    </xf>
    <xf numFmtId="0" fontId="0" fillId="3" borderId="21" xfId="0" applyFont="1" applyFill="1" applyBorder="1" applyAlignment="1">
      <alignment vertical="center"/>
    </xf>
    <xf numFmtId="49" fontId="0" fillId="3" borderId="12" xfId="0" applyNumberFormat="1" applyFill="1" applyBorder="1" applyAlignment="1">
      <alignment vertical="center"/>
    </xf>
    <xf numFmtId="0" fontId="0" fillId="5" borderId="15" xfId="0" applyFill="1" applyBorder="1"/>
    <xf numFmtId="0" fontId="0" fillId="5" borderId="21" xfId="0" applyFill="1" applyBorder="1"/>
    <xf numFmtId="0" fontId="0" fillId="5" borderId="21" xfId="0" applyFill="1" applyBorder="1" applyAlignment="1">
      <alignment horizontal="center"/>
    </xf>
    <xf numFmtId="49" fontId="0" fillId="5" borderId="21" xfId="0" applyNumberFormat="1" applyFill="1" applyBorder="1"/>
    <xf numFmtId="0" fontId="0" fillId="5" borderId="21" xfId="0" applyFill="1" applyBorder="1" applyAlignment="1">
      <alignment wrapText="1"/>
    </xf>
    <xf numFmtId="0" fontId="16" fillId="0" borderId="0" xfId="0" applyFont="1"/>
    <xf numFmtId="164" fontId="0" fillId="0" borderId="0" xfId="0" applyNumberFormat="1" applyAlignment="1">
      <alignment vertical="top"/>
    </xf>
    <xf numFmtId="4" fontId="0" fillId="0" borderId="0" xfId="0" applyNumberFormat="1" applyAlignment="1">
      <alignment vertical="top"/>
    </xf>
    <xf numFmtId="0" fontId="8" fillId="3" borderId="15" xfId="0" applyFont="1" applyFill="1" applyBorder="1" applyAlignment="1">
      <alignment vertical="top"/>
    </xf>
    <xf numFmtId="49" fontId="8" fillId="3" borderId="12" xfId="0" applyNumberFormat="1" applyFont="1" applyFill="1" applyBorder="1" applyAlignment="1">
      <alignment vertical="top"/>
    </xf>
    <xf numFmtId="0" fontId="8" fillId="3" borderId="12" xfId="0" applyFont="1" applyFill="1" applyBorder="1" applyAlignment="1">
      <alignment horizontal="center" vertical="top"/>
    </xf>
    <xf numFmtId="0" fontId="8" fillId="3" borderId="12" xfId="0" applyFont="1" applyFill="1" applyBorder="1" applyAlignment="1">
      <alignment vertical="top"/>
    </xf>
    <xf numFmtId="0" fontId="16" fillId="0" borderId="0" xfId="0" applyFont="1" applyBorder="1" applyAlignment="1">
      <alignment vertical="top"/>
    </xf>
    <xf numFmtId="49" fontId="16" fillId="0" borderId="0" xfId="0" applyNumberFormat="1" applyFont="1" applyBorder="1" applyAlignment="1">
      <alignment vertical="top"/>
    </xf>
    <xf numFmtId="0" fontId="16" fillId="0" borderId="0" xfId="0" applyFont="1" applyBorder="1" applyAlignment="1">
      <alignment horizontal="center" vertical="top" shrinkToFit="1"/>
    </xf>
    <xf numFmtId="164" fontId="16" fillId="0" borderId="0" xfId="0" applyNumberFormat="1" applyFont="1" applyBorder="1" applyAlignment="1">
      <alignment vertical="top" shrinkToFit="1"/>
    </xf>
    <xf numFmtId="4" fontId="16" fillId="0" borderId="0" xfId="0" applyNumberFormat="1" applyFont="1" applyBorder="1" applyAlignment="1">
      <alignment vertical="top" shrinkToFit="1"/>
    </xf>
    <xf numFmtId="4" fontId="8" fillId="3" borderId="0" xfId="0" applyNumberFormat="1" applyFont="1" applyFill="1" applyBorder="1" applyAlignment="1">
      <alignment vertical="top" shrinkToFit="1"/>
    </xf>
    <xf numFmtId="0" fontId="8" fillId="3" borderId="27" xfId="0" applyFont="1" applyFill="1" applyBorder="1" applyAlignment="1">
      <alignment vertical="top"/>
    </xf>
    <xf numFmtId="49" fontId="8" fillId="3" borderId="18" xfId="0" applyNumberFormat="1" applyFont="1" applyFill="1" applyBorder="1" applyAlignment="1">
      <alignment vertical="top"/>
    </xf>
    <xf numFmtId="0" fontId="8" fillId="3" borderId="18" xfId="0" applyFont="1" applyFill="1" applyBorder="1" applyAlignment="1">
      <alignment horizontal="center" vertical="top" shrinkToFit="1"/>
    </xf>
    <xf numFmtId="164" fontId="8" fillId="3" borderId="18" xfId="0" applyNumberFormat="1" applyFont="1" applyFill="1" applyBorder="1" applyAlignment="1">
      <alignment vertical="top" shrinkToFit="1"/>
    </xf>
    <xf numFmtId="4" fontId="8" fillId="3" borderId="18" xfId="0" applyNumberFormat="1" applyFont="1" applyFill="1" applyBorder="1" applyAlignment="1">
      <alignment vertical="top" shrinkToFit="1"/>
    </xf>
    <xf numFmtId="4" fontId="8" fillId="3" borderId="38" xfId="0" applyNumberFormat="1" applyFont="1" applyFill="1" applyBorder="1" applyAlignment="1">
      <alignment vertical="top" shrinkToFit="1"/>
    </xf>
    <xf numFmtId="0" fontId="16" fillId="0" borderId="39" xfId="0" applyFont="1" applyBorder="1" applyAlignment="1">
      <alignment vertical="top"/>
    </xf>
    <xf numFmtId="49" fontId="16" fillId="0" borderId="40" xfId="0" applyNumberFormat="1" applyFont="1" applyBorder="1" applyAlignment="1">
      <alignment vertical="top"/>
    </xf>
    <xf numFmtId="0" fontId="16" fillId="0" borderId="40" xfId="0" applyFont="1" applyBorder="1" applyAlignment="1">
      <alignment horizontal="center" vertical="top" shrinkToFit="1"/>
    </xf>
    <xf numFmtId="164" fontId="16" fillId="0" borderId="40" xfId="0" applyNumberFormat="1" applyFont="1" applyBorder="1" applyAlignment="1">
      <alignment vertical="top" shrinkToFit="1"/>
    </xf>
    <xf numFmtId="4" fontId="16" fillId="4" borderId="40" xfId="0" applyNumberFormat="1" applyFont="1" applyFill="1" applyBorder="1" applyAlignment="1" applyProtection="1">
      <alignment vertical="top" shrinkToFit="1"/>
      <protection locked="0"/>
    </xf>
    <xf numFmtId="4" fontId="16" fillId="0" borderId="40" xfId="0" applyNumberFormat="1" applyFont="1" applyBorder="1" applyAlignment="1">
      <alignment vertical="top" shrinkToFit="1"/>
    </xf>
    <xf numFmtId="4" fontId="16" fillId="0" borderId="41" xfId="0" applyNumberFormat="1" applyFont="1" applyBorder="1" applyAlignment="1">
      <alignment vertical="top" shrinkToFit="1"/>
    </xf>
    <xf numFmtId="0" fontId="18" fillId="0" borderId="0" xfId="0" applyNumberFormat="1" applyFont="1" applyAlignment="1">
      <alignment wrapText="1"/>
    </xf>
    <xf numFmtId="4" fontId="8" fillId="3" borderId="22" xfId="0" applyNumberFormat="1" applyFont="1" applyFill="1" applyBorder="1" applyAlignment="1">
      <alignment vertical="top"/>
    </xf>
    <xf numFmtId="49" fontId="8" fillId="3" borderId="18" xfId="0" applyNumberFormat="1" applyFont="1" applyFill="1" applyBorder="1" applyAlignment="1">
      <alignment horizontal="left" vertical="top" wrapText="1"/>
    </xf>
    <xf numFmtId="49" fontId="16" fillId="0" borderId="40" xfId="0" applyNumberFormat="1" applyFont="1" applyBorder="1" applyAlignment="1">
      <alignment horizontal="left" vertical="top" wrapText="1"/>
    </xf>
    <xf numFmtId="49" fontId="0" fillId="0" borderId="0" xfId="0" applyNumberFormat="1" applyAlignment="1">
      <alignment horizontal="left" vertical="top" wrapText="1"/>
    </xf>
    <xf numFmtId="49" fontId="8" fillId="3" borderId="12" xfId="0" applyNumberFormat="1" applyFont="1" applyFill="1" applyBorder="1" applyAlignment="1">
      <alignment horizontal="left" vertical="top" wrapText="1"/>
    </xf>
    <xf numFmtId="49" fontId="0" fillId="0" borderId="0" xfId="0" applyNumberFormat="1" applyAlignment="1">
      <alignment horizontal="left" wrapText="1"/>
    </xf>
    <xf numFmtId="164" fontId="19" fillId="0" borderId="0" xfId="0" applyNumberFormat="1" applyFont="1" applyBorder="1" applyAlignment="1">
      <alignment horizontal="center" vertical="top" wrapText="1" shrinkToFit="1"/>
    </xf>
    <xf numFmtId="164" fontId="19" fillId="0" borderId="0" xfId="0" applyNumberFormat="1" applyFont="1" applyBorder="1" applyAlignment="1">
      <alignment vertical="top" wrapText="1" shrinkToFit="1"/>
    </xf>
    <xf numFmtId="0" fontId="16" fillId="0" borderId="42" xfId="0" applyFont="1" applyBorder="1" applyAlignment="1">
      <alignment vertical="top"/>
    </xf>
    <xf numFmtId="49" fontId="16" fillId="0" borderId="43" xfId="0" applyNumberFormat="1" applyFont="1" applyBorder="1" applyAlignment="1">
      <alignment vertical="top"/>
    </xf>
    <xf numFmtId="0" fontId="16" fillId="0" borderId="43" xfId="0" applyFont="1" applyBorder="1" applyAlignment="1">
      <alignment horizontal="center" vertical="top" shrinkToFit="1"/>
    </xf>
    <xf numFmtId="164" fontId="16" fillId="0" borderId="43" xfId="0" applyNumberFormat="1" applyFont="1" applyBorder="1" applyAlignment="1">
      <alignment vertical="top" shrinkToFit="1"/>
    </xf>
    <xf numFmtId="4" fontId="16" fillId="4" borderId="43" xfId="0" applyNumberFormat="1" applyFont="1" applyFill="1" applyBorder="1" applyAlignment="1" applyProtection="1">
      <alignment vertical="top" shrinkToFit="1"/>
      <protection locked="0"/>
    </xf>
    <xf numFmtId="4" fontId="16" fillId="0" borderId="43" xfId="0" applyNumberFormat="1" applyFont="1" applyBorder="1" applyAlignment="1">
      <alignment vertical="top" shrinkToFit="1"/>
    </xf>
    <xf numFmtId="4" fontId="16" fillId="0" borderId="44" xfId="0" applyNumberFormat="1" applyFont="1" applyBorder="1" applyAlignment="1">
      <alignment vertical="top" shrinkToFit="1"/>
    </xf>
    <xf numFmtId="164" fontId="19" fillId="0" borderId="0" xfId="0" quotePrefix="1" applyNumberFormat="1" applyFont="1" applyBorder="1" applyAlignment="1">
      <alignment horizontal="left" vertical="top" wrapText="1"/>
    </xf>
    <xf numFmtId="49" fontId="16" fillId="0" borderId="43" xfId="0" applyNumberFormat="1" applyFont="1" applyBorder="1" applyAlignment="1">
      <alignment horizontal="left" vertical="top" wrapText="1"/>
    </xf>
    <xf numFmtId="49" fontId="16" fillId="0" borderId="0" xfId="0" applyNumberFormat="1" applyFont="1" applyBorder="1" applyAlignment="1">
      <alignment horizontal="left" vertical="top" wrapText="1"/>
    </xf>
    <xf numFmtId="164" fontId="20" fillId="0" borderId="0" xfId="0" applyNumberFormat="1" applyFont="1" applyBorder="1" applyAlignment="1">
      <alignment horizontal="center" vertical="top" wrapText="1" shrinkToFit="1"/>
    </xf>
    <xf numFmtId="164" fontId="20" fillId="0" borderId="0" xfId="0" applyNumberFormat="1" applyFont="1" applyBorder="1" applyAlignment="1">
      <alignment vertical="top" wrapText="1" shrinkToFit="1"/>
    </xf>
    <xf numFmtId="164" fontId="20" fillId="0" borderId="0" xfId="0" applyNumberFormat="1" applyFont="1" applyBorder="1" applyAlignment="1">
      <alignment horizontal="left" vertical="top" wrapText="1"/>
    </xf>
    <xf numFmtId="164" fontId="20" fillId="0" borderId="0" xfId="0" quotePrefix="1" applyNumberFormat="1" applyFont="1" applyBorder="1" applyAlignment="1">
      <alignment horizontal="left" vertical="top" wrapText="1"/>
    </xf>
    <xf numFmtId="164" fontId="21" fillId="0" borderId="0" xfId="0" applyNumberFormat="1" applyFont="1" applyBorder="1" applyAlignment="1">
      <alignment horizontal="center" vertical="top" wrapText="1" shrinkToFit="1"/>
    </xf>
    <xf numFmtId="164" fontId="21" fillId="0" borderId="0" xfId="0" applyNumberFormat="1" applyFont="1" applyBorder="1" applyAlignment="1">
      <alignment vertical="top" wrapText="1" shrinkToFit="1"/>
    </xf>
    <xf numFmtId="164" fontId="21" fillId="0" borderId="0" xfId="0" quotePrefix="1" applyNumberFormat="1" applyFont="1" applyBorder="1" applyAlignment="1">
      <alignment horizontal="left" vertical="top" wrapText="1"/>
    </xf>
    <xf numFmtId="0" fontId="3" fillId="2" borderId="0" xfId="0" applyFont="1" applyFill="1" applyAlignment="1">
      <alignment horizontal="left" wrapText="1"/>
    </xf>
    <xf numFmtId="49" fontId="7" fillId="0" borderId="31" xfId="0" applyNumberFormat="1" applyFont="1" applyBorder="1" applyAlignment="1">
      <alignment vertical="center" wrapText="1"/>
    </xf>
    <xf numFmtId="49" fontId="7" fillId="0" borderId="32" xfId="0" applyNumberFormat="1" applyFont="1" applyBorder="1" applyAlignment="1">
      <alignment vertical="center" wrapText="1"/>
    </xf>
    <xf numFmtId="4" fontId="0" fillId="0" borderId="32" xfId="0" applyNumberFormat="1" applyBorder="1" applyAlignment="1">
      <alignment vertical="center" wrapText="1"/>
    </xf>
    <xf numFmtId="4" fontId="0" fillId="3" borderId="34" xfId="0" applyNumberFormat="1" applyFill="1" applyBorder="1" applyAlignment="1">
      <alignment vertical="center"/>
    </xf>
    <xf numFmtId="4" fontId="0" fillId="3" borderId="35" xfId="0" applyNumberFormat="1" applyFill="1" applyBorder="1" applyAlignment="1">
      <alignment vertical="center"/>
    </xf>
    <xf numFmtId="4" fontId="0" fillId="3" borderId="36" xfId="0" applyNumberFormat="1" applyFill="1" applyBorder="1" applyAlignment="1">
      <alignment vertical="center"/>
    </xf>
    <xf numFmtId="4" fontId="8" fillId="0" borderId="32" xfId="0" applyNumberFormat="1" applyFont="1" applyBorder="1" applyAlignment="1">
      <alignment vertical="center" wrapText="1"/>
    </xf>
    <xf numFmtId="0" fontId="0" fillId="0" borderId="18" xfId="0" applyBorder="1" applyAlignment="1">
      <alignment horizontal="center" wrapText="1"/>
    </xf>
    <xf numFmtId="4" fontId="11" fillId="0" borderId="15" xfId="0" applyNumberFormat="1" applyFont="1" applyBorder="1" applyAlignment="1">
      <alignment horizontal="right" vertical="center"/>
    </xf>
    <xf numFmtId="4" fontId="11" fillId="0" borderId="12" xfId="0" applyNumberFormat="1" applyFont="1" applyBorder="1" applyAlignment="1">
      <alignment horizontal="right" vertical="center"/>
    </xf>
    <xf numFmtId="4" fontId="11" fillId="0" borderId="15" xfId="0" applyNumberFormat="1" applyFont="1" applyBorder="1" applyAlignment="1">
      <alignment vertical="center"/>
    </xf>
    <xf numFmtId="4" fontId="11" fillId="0" borderId="12" xfId="0" applyNumberFormat="1" applyFont="1" applyBorder="1" applyAlignment="1">
      <alignment vertical="center"/>
    </xf>
    <xf numFmtId="4" fontId="13" fillId="0" borderId="15" xfId="0" applyNumberFormat="1" applyFont="1" applyBorder="1" applyAlignment="1">
      <alignment horizontal="right" vertical="center" indent="1"/>
    </xf>
    <xf numFmtId="4" fontId="13" fillId="0" borderId="22" xfId="0" applyNumberFormat="1" applyFont="1" applyBorder="1" applyAlignment="1">
      <alignment horizontal="right" vertical="center" indent="1"/>
    </xf>
    <xf numFmtId="4" fontId="13" fillId="0" borderId="16" xfId="0" applyNumberFormat="1" applyFont="1" applyBorder="1" applyAlignment="1">
      <alignment horizontal="right" vertical="center" indent="1"/>
    </xf>
    <xf numFmtId="4" fontId="11" fillId="0" borderId="15" xfId="0" applyNumberFormat="1" applyFont="1" applyBorder="1" applyAlignment="1">
      <alignment horizontal="right" vertical="center" indent="1"/>
    </xf>
    <xf numFmtId="4" fontId="11" fillId="0" borderId="16" xfId="0" applyNumberFormat="1" applyFont="1" applyBorder="1" applyAlignment="1">
      <alignment horizontal="right" vertical="center" indent="1"/>
    </xf>
    <xf numFmtId="4" fontId="12" fillId="3" borderId="7" xfId="0" applyNumberFormat="1" applyFont="1" applyFill="1" applyBorder="1" applyAlignment="1">
      <alignment horizontal="right" vertical="center"/>
    </xf>
    <xf numFmtId="2" fontId="12" fillId="3" borderId="7" xfId="0" applyNumberFormat="1" applyFont="1" applyFill="1" applyBorder="1" applyAlignment="1">
      <alignment horizontal="right" vertical="center"/>
    </xf>
    <xf numFmtId="0" fontId="8" fillId="0" borderId="6" xfId="0" applyFont="1" applyBorder="1" applyAlignment="1">
      <alignment horizontal="center" vertical="center" wrapText="1"/>
    </xf>
    <xf numFmtId="0" fontId="0" fillId="0" borderId="6" xfId="0" applyBorder="1" applyAlignment="1">
      <alignment horizontal="center" vertical="center" wrapText="1"/>
    </xf>
    <xf numFmtId="0" fontId="8" fillId="0" borderId="6" xfId="0" applyFont="1" applyBorder="1" applyAlignment="1">
      <alignment horizontal="center" vertical="center"/>
    </xf>
    <xf numFmtId="0" fontId="0" fillId="0" borderId="6" xfId="0" applyBorder="1" applyAlignment="1">
      <alignment horizontal="center" vertical="center"/>
    </xf>
    <xf numFmtId="49" fontId="8" fillId="4" borderId="0" xfId="0" applyNumberFormat="1" applyFont="1" applyFill="1" applyAlignment="1" applyProtection="1">
      <alignment horizontal="left" vertical="center"/>
      <protection locked="0"/>
    </xf>
    <xf numFmtId="0" fontId="8" fillId="3" borderId="6" xfId="0" applyFont="1" applyFill="1" applyBorder="1" applyAlignment="1">
      <alignment horizontal="left" vertical="center" wrapText="1"/>
    </xf>
    <xf numFmtId="0" fontId="8" fillId="3" borderId="8" xfId="0" applyFont="1" applyFill="1" applyBorder="1" applyAlignment="1">
      <alignment horizontal="left" vertical="center" wrapText="1"/>
    </xf>
    <xf numFmtId="49" fontId="8" fillId="4" borderId="6" xfId="0" applyNumberFormat="1" applyFont="1" applyFill="1" applyBorder="1" applyAlignment="1" applyProtection="1">
      <alignment horizontal="left" vertical="center"/>
      <protection locked="0"/>
    </xf>
    <xf numFmtId="49" fontId="0" fillId="4" borderId="6" xfId="0" applyNumberFormat="1" applyFill="1" applyBorder="1" applyAlignment="1" applyProtection="1">
      <alignment horizontal="left" vertical="center"/>
      <protection locked="0"/>
    </xf>
    <xf numFmtId="49" fontId="8" fillId="0" borderId="18" xfId="0" applyNumberFormat="1" applyFont="1" applyBorder="1" applyAlignment="1">
      <alignment horizontal="left" vertical="center" wrapText="1"/>
    </xf>
    <xf numFmtId="0" fontId="0" fillId="0" borderId="18" xfId="0" applyBorder="1" applyAlignment="1">
      <alignment vertical="center" wrapText="1"/>
    </xf>
    <xf numFmtId="49" fontId="8" fillId="0" borderId="0" xfId="0" applyNumberFormat="1" applyFont="1" applyAlignment="1">
      <alignment horizontal="left" vertical="center" wrapText="1"/>
    </xf>
    <xf numFmtId="0" fontId="0" fillId="0" borderId="0" xfId="0" applyAlignment="1">
      <alignment vertical="center" wrapText="1"/>
    </xf>
    <xf numFmtId="49" fontId="8" fillId="0" borderId="6" xfId="0" applyNumberFormat="1" applyFont="1" applyBorder="1" applyAlignment="1">
      <alignment vertical="center" wrapText="1"/>
    </xf>
    <xf numFmtId="0" fontId="0" fillId="0" borderId="6" xfId="0" applyBorder="1" applyAlignment="1">
      <alignment vertical="center" wrapText="1"/>
    </xf>
    <xf numFmtId="0" fontId="2" fillId="0" borderId="23" xfId="0" applyFont="1" applyBorder="1" applyAlignment="1">
      <alignment horizontal="center" vertical="center"/>
    </xf>
    <xf numFmtId="0" fontId="2" fillId="0" borderId="24" xfId="0" applyFont="1" applyBorder="1" applyAlignment="1">
      <alignment horizontal="center" vertical="center"/>
    </xf>
    <xf numFmtId="0" fontId="2" fillId="0" borderId="25" xfId="0" applyFont="1" applyBorder="1" applyAlignment="1">
      <alignment horizontal="center" vertical="center"/>
    </xf>
    <xf numFmtId="4" fontId="11" fillId="0" borderId="10" xfId="0" applyNumberFormat="1" applyFont="1" applyBorder="1" applyAlignment="1">
      <alignment horizontal="right" vertical="center"/>
    </xf>
    <xf numFmtId="4" fontId="11" fillId="0" borderId="6" xfId="0" applyNumberFormat="1" applyFont="1" applyBorder="1" applyAlignment="1">
      <alignment horizontal="right" vertical="center"/>
    </xf>
    <xf numFmtId="4" fontId="11" fillId="0" borderId="18" xfId="0" applyNumberFormat="1" applyFont="1" applyBorder="1" applyAlignment="1">
      <alignment horizontal="right" vertical="center"/>
    </xf>
    <xf numFmtId="49" fontId="22" fillId="3" borderId="18" xfId="0" applyNumberFormat="1" applyFont="1" applyFill="1" applyBorder="1" applyAlignment="1">
      <alignment horizontal="left" vertical="center" wrapText="1"/>
    </xf>
    <xf numFmtId="0" fontId="23" fillId="3" borderId="18" xfId="0" applyFont="1" applyFill="1" applyBorder="1" applyAlignment="1">
      <alignment wrapText="1"/>
    </xf>
    <xf numFmtId="0" fontId="23" fillId="3" borderId="19" xfId="0" applyFont="1" applyFill="1" applyBorder="1" applyAlignment="1">
      <alignment wrapText="1"/>
    </xf>
    <xf numFmtId="1" fontId="0" fillId="0" borderId="6" xfId="0" applyNumberFormat="1" applyBorder="1" applyAlignment="1">
      <alignment horizontal="right" indent="1"/>
    </xf>
    <xf numFmtId="49" fontId="8" fillId="4" borderId="18" xfId="0" applyNumberFormat="1" applyFont="1" applyFill="1" applyBorder="1" applyAlignment="1" applyProtection="1">
      <alignment horizontal="left" vertical="center"/>
      <protection locked="0"/>
    </xf>
    <xf numFmtId="0" fontId="0" fillId="0" borderId="6" xfId="0" applyBorder="1" applyAlignment="1">
      <alignment horizontal="right" indent="1"/>
    </xf>
    <xf numFmtId="0" fontId="0" fillId="0" borderId="8" xfId="0" applyBorder="1" applyAlignment="1">
      <alignment horizontal="right" indent="1"/>
    </xf>
    <xf numFmtId="4" fontId="11" fillId="0" borderId="22" xfId="0" applyNumberFormat="1" applyFont="1" applyBorder="1" applyAlignment="1">
      <alignment horizontal="right" vertical="center" indent="1"/>
    </xf>
    <xf numFmtId="0" fontId="6" fillId="0" borderId="0" xfId="0" applyFont="1" applyAlignment="1">
      <alignment horizontal="center" vertical="top"/>
    </xf>
    <xf numFmtId="0" fontId="6" fillId="0" borderId="0" xfId="0" applyFont="1" applyAlignment="1">
      <alignment horizontal="center" vertical="top" wrapText="1"/>
    </xf>
    <xf numFmtId="49" fontId="0" fillId="0" borderId="12" xfId="0" applyNumberFormat="1" applyBorder="1" applyAlignment="1">
      <alignment vertical="center" shrinkToFit="1"/>
    </xf>
    <xf numFmtId="49" fontId="0" fillId="0" borderId="22" xfId="0" applyNumberFormat="1" applyBorder="1" applyAlignment="1">
      <alignment vertical="center" shrinkToFit="1"/>
    </xf>
    <xf numFmtId="0" fontId="17" fillId="0" borderId="18" xfId="0" applyNumberFormat="1" applyFont="1" applyBorder="1" applyAlignment="1">
      <alignment horizontal="left" vertical="top" wrapText="1"/>
    </xf>
    <xf numFmtId="0" fontId="17" fillId="0" borderId="18" xfId="0" applyNumberFormat="1" applyFont="1" applyBorder="1" applyAlignment="1">
      <alignment vertical="top" wrapText="1"/>
    </xf>
    <xf numFmtId="0" fontId="6" fillId="0" borderId="0" xfId="0" applyFont="1" applyAlignment="1">
      <alignment horizontal="center"/>
    </xf>
    <xf numFmtId="49" fontId="0" fillId="0" borderId="12" xfId="0" applyNumberFormat="1" applyBorder="1" applyAlignment="1">
      <alignment vertical="center"/>
    </xf>
    <xf numFmtId="0" fontId="0" fillId="0" borderId="12" xfId="0" applyBorder="1" applyAlignment="1">
      <alignment vertical="center"/>
    </xf>
    <xf numFmtId="0" fontId="0" fillId="0" borderId="22" xfId="0" applyBorder="1" applyAlignment="1">
      <alignment vertical="center"/>
    </xf>
    <xf numFmtId="49" fontId="0" fillId="3" borderId="12" xfId="0" applyNumberFormat="1" applyFill="1" applyBorder="1" applyAlignment="1">
      <alignment vertical="center"/>
    </xf>
    <xf numFmtId="0" fontId="0" fillId="3" borderId="12" xfId="0" applyFill="1" applyBorder="1" applyAlignment="1">
      <alignment vertical="center"/>
    </xf>
    <xf numFmtId="0" fontId="0" fillId="3" borderId="22" xfId="0" applyFill="1" applyBorder="1" applyAlignment="1">
      <alignment vertical="center"/>
    </xf>
    <xf numFmtId="0" fontId="17" fillId="0" borderId="0" xfId="0" applyNumberFormat="1" applyFont="1" applyBorder="1" applyAlignment="1">
      <alignment horizontal="left" vertical="top" wrapText="1"/>
    </xf>
    <xf numFmtId="0" fontId="17" fillId="0" borderId="0" xfId="0" applyNumberFormat="1" applyFont="1" applyBorder="1" applyAlignment="1">
      <alignment vertical="top" wrapText="1"/>
    </xf>
    <xf numFmtId="0" fontId="16" fillId="0" borderId="18" xfId="0" applyNumberFormat="1" applyFont="1" applyBorder="1" applyAlignment="1">
      <alignment horizontal="left" vertical="top" wrapText="1"/>
    </xf>
    <xf numFmtId="0" fontId="16" fillId="0" borderId="18" xfId="0" applyNumberFormat="1" applyFont="1" applyBorder="1" applyAlignment="1">
      <alignment vertical="top" wrapText="1"/>
    </xf>
    <xf numFmtId="0" fontId="16" fillId="0" borderId="0" xfId="0" applyNumberFormat="1" applyFont="1" applyBorder="1" applyAlignment="1">
      <alignment horizontal="left" vertical="top" wrapText="1"/>
    </xf>
    <xf numFmtId="0" fontId="16" fillId="0" borderId="0" xfId="0" applyNumberFormat="1" applyFont="1" applyBorder="1" applyAlignment="1">
      <alignment vertical="top" wrapText="1"/>
    </xf>
    <xf numFmtId="0" fontId="24" fillId="0" borderId="0" xfId="2" applyProtection="1"/>
    <xf numFmtId="0" fontId="24" fillId="0" borderId="0" xfId="2"/>
    <xf numFmtId="0" fontId="25" fillId="6" borderId="0" xfId="2" applyFont="1" applyFill="1" applyAlignment="1">
      <alignment horizontal="center" vertical="center"/>
    </xf>
    <xf numFmtId="0" fontId="24" fillId="0" borderId="0" xfId="2"/>
    <xf numFmtId="0" fontId="24" fillId="0" borderId="0" xfId="2" applyFont="1" applyAlignment="1">
      <alignment horizontal="left" vertical="center"/>
    </xf>
    <xf numFmtId="0" fontId="24" fillId="0" borderId="45" xfId="2" applyBorder="1"/>
    <xf numFmtId="0" fontId="24" fillId="0" borderId="46" xfId="2" applyBorder="1"/>
    <xf numFmtId="0" fontId="24" fillId="0" borderId="47" xfId="2" applyBorder="1"/>
    <xf numFmtId="0" fontId="26" fillId="0" borderId="0" xfId="2" applyFont="1" applyAlignment="1">
      <alignment horizontal="left" vertical="center"/>
    </xf>
    <xf numFmtId="0" fontId="27" fillId="0" borderId="0" xfId="2" applyFont="1" applyAlignment="1">
      <alignment horizontal="left" vertical="center"/>
    </xf>
    <xf numFmtId="0" fontId="28" fillId="0" borderId="0" xfId="2" applyFont="1" applyAlignment="1">
      <alignment horizontal="left" vertical="center"/>
    </xf>
    <xf numFmtId="0" fontId="28" fillId="0" borderId="0" xfId="2" applyFont="1" applyAlignment="1">
      <alignment horizontal="left" vertical="center" wrapText="1"/>
    </xf>
    <xf numFmtId="0" fontId="28" fillId="0" borderId="0" xfId="2" applyFont="1" applyAlignment="1">
      <alignment horizontal="left" vertical="center"/>
    </xf>
    <xf numFmtId="0" fontId="24" fillId="0" borderId="0" xfId="2" applyFont="1" applyAlignment="1">
      <alignment vertical="center"/>
    </xf>
    <xf numFmtId="0" fontId="24" fillId="0" borderId="47" xfId="2" applyFont="1" applyBorder="1" applyAlignment="1">
      <alignment vertical="center"/>
    </xf>
    <xf numFmtId="0" fontId="24" fillId="0" borderId="47" xfId="2" applyBorder="1" applyAlignment="1">
      <alignment vertical="center"/>
    </xf>
    <xf numFmtId="0" fontId="24" fillId="0" borderId="0" xfId="2" applyAlignment="1">
      <alignment vertical="center"/>
    </xf>
    <xf numFmtId="0" fontId="29" fillId="0" borderId="0" xfId="2" applyFont="1" applyAlignment="1">
      <alignment horizontal="left" vertical="center" wrapText="1"/>
    </xf>
    <xf numFmtId="0" fontId="24" fillId="0" borderId="0" xfId="2" applyFont="1" applyAlignment="1">
      <alignment vertical="center"/>
    </xf>
    <xf numFmtId="0" fontId="30" fillId="0" borderId="0" xfId="2" applyFont="1" applyAlignment="1">
      <alignment horizontal="left" vertical="center"/>
    </xf>
    <xf numFmtId="165" fontId="30" fillId="0" borderId="0" xfId="2" applyNumberFormat="1" applyFont="1" applyAlignment="1">
      <alignment horizontal="left" vertical="center"/>
    </xf>
    <xf numFmtId="0" fontId="30" fillId="0" borderId="0" xfId="2" applyFont="1" applyAlignment="1">
      <alignment horizontal="left" vertical="center"/>
    </xf>
    <xf numFmtId="0" fontId="24" fillId="0" borderId="0" xfId="2" applyFont="1" applyAlignment="1">
      <alignment vertical="center" wrapText="1"/>
    </xf>
    <xf numFmtId="0" fontId="24" fillId="0" borderId="47" xfId="2" applyFont="1" applyBorder="1" applyAlignment="1">
      <alignment vertical="center" wrapText="1"/>
    </xf>
    <xf numFmtId="0" fontId="30" fillId="0" borderId="0" xfId="2" applyFont="1" applyAlignment="1">
      <alignment horizontal="left" vertical="center" wrapText="1"/>
    </xf>
    <xf numFmtId="0" fontId="24" fillId="0" borderId="47" xfId="2" applyBorder="1" applyAlignment="1">
      <alignment vertical="center" wrapText="1"/>
    </xf>
    <xf numFmtId="0" fontId="24" fillId="0" borderId="0" xfId="2" applyAlignment="1">
      <alignment vertical="center" wrapText="1"/>
    </xf>
    <xf numFmtId="0" fontId="24" fillId="0" borderId="48" xfId="2" applyFont="1" applyBorder="1" applyAlignment="1">
      <alignment vertical="center"/>
    </xf>
    <xf numFmtId="0" fontId="31" fillId="0" borderId="0" xfId="2" applyFont="1" applyAlignment="1">
      <alignment horizontal="left" vertical="center"/>
    </xf>
    <xf numFmtId="4" fontId="32" fillId="0" borderId="0" xfId="2" applyNumberFormat="1" applyFont="1" applyAlignment="1">
      <alignment vertical="center"/>
    </xf>
    <xf numFmtId="0" fontId="28" fillId="0" borderId="0" xfId="2" applyFont="1" applyAlignment="1">
      <alignment horizontal="right" vertical="center"/>
    </xf>
    <xf numFmtId="0" fontId="33" fillId="0" borderId="0" xfId="2" applyFont="1" applyAlignment="1">
      <alignment horizontal="left" vertical="center"/>
    </xf>
    <xf numFmtId="4" fontId="28" fillId="0" borderId="0" xfId="2" applyNumberFormat="1" applyFont="1" applyAlignment="1">
      <alignment vertical="center"/>
    </xf>
    <xf numFmtId="166" fontId="28" fillId="0" borderId="0" xfId="2" applyNumberFormat="1" applyFont="1" applyAlignment="1">
      <alignment horizontal="right" vertical="center"/>
    </xf>
    <xf numFmtId="0" fontId="24" fillId="7" borderId="0" xfId="2" applyFont="1" applyFill="1" applyAlignment="1">
      <alignment vertical="center"/>
    </xf>
    <xf numFmtId="0" fontId="34" fillId="7" borderId="49" xfId="2" applyFont="1" applyFill="1" applyBorder="1" applyAlignment="1">
      <alignment horizontal="left" vertical="center"/>
    </xf>
    <xf numFmtId="0" fontId="24" fillId="7" borderId="50" xfId="2" applyFont="1" applyFill="1" applyBorder="1" applyAlignment="1">
      <alignment vertical="center"/>
    </xf>
    <xf numFmtId="0" fontId="34" fillId="7" borderId="50" xfId="2" applyFont="1" applyFill="1" applyBorder="1" applyAlignment="1">
      <alignment horizontal="right" vertical="center"/>
    </xf>
    <xf numFmtId="0" fontId="34" fillId="7" borderId="50" xfId="2" applyFont="1" applyFill="1" applyBorder="1" applyAlignment="1">
      <alignment horizontal="center" vertical="center"/>
    </xf>
    <xf numFmtId="4" fontId="34" fillId="7" borderId="50" xfId="2" applyNumberFormat="1" applyFont="1" applyFill="1" applyBorder="1" applyAlignment="1">
      <alignment vertical="center"/>
    </xf>
    <xf numFmtId="0" fontId="24" fillId="7" borderId="51" xfId="2" applyFont="1" applyFill="1" applyBorder="1" applyAlignment="1">
      <alignment vertical="center"/>
    </xf>
    <xf numFmtId="0" fontId="24" fillId="0" borderId="52" xfId="2" applyFont="1" applyBorder="1" applyAlignment="1">
      <alignment vertical="center"/>
    </xf>
    <xf numFmtId="0" fontId="24" fillId="0" borderId="53" xfId="2" applyFont="1" applyBorder="1" applyAlignment="1">
      <alignment vertical="center"/>
    </xf>
    <xf numFmtId="0" fontId="24" fillId="0" borderId="45" xfId="2" applyFont="1" applyBorder="1" applyAlignment="1">
      <alignment vertical="center"/>
    </xf>
    <xf numFmtId="0" fontId="24" fillId="0" borderId="46" xfId="2" applyFont="1" applyBorder="1" applyAlignment="1">
      <alignment vertical="center"/>
    </xf>
    <xf numFmtId="0" fontId="30" fillId="0" borderId="0" xfId="2" applyFont="1" applyAlignment="1">
      <alignment horizontal="left" vertical="center" wrapText="1"/>
    </xf>
    <xf numFmtId="0" fontId="35" fillId="7" borderId="0" xfId="2" applyFont="1" applyFill="1" applyAlignment="1">
      <alignment horizontal="left" vertical="center"/>
    </xf>
    <xf numFmtId="0" fontId="35" fillId="7" borderId="0" xfId="2" applyFont="1" applyFill="1" applyAlignment="1">
      <alignment horizontal="right" vertical="center"/>
    </xf>
    <xf numFmtId="0" fontId="36" fillId="0" borderId="0" xfId="2" applyFont="1" applyAlignment="1">
      <alignment horizontal="left" vertical="center"/>
    </xf>
    <xf numFmtId="0" fontId="37" fillId="0" borderId="0" xfId="2" applyFont="1" applyAlignment="1">
      <alignment vertical="center"/>
    </xf>
    <xf numFmtId="0" fontId="37" fillId="0" borderId="47" xfId="2" applyFont="1" applyBorder="1" applyAlignment="1">
      <alignment vertical="center"/>
    </xf>
    <xf numFmtId="0" fontId="37" fillId="0" borderId="54" xfId="2" applyFont="1" applyBorder="1" applyAlignment="1">
      <alignment horizontal="left" vertical="center"/>
    </xf>
    <xf numFmtId="0" fontId="37" fillId="0" borderId="54" xfId="2" applyFont="1" applyBorder="1" applyAlignment="1">
      <alignment vertical="center"/>
    </xf>
    <xf numFmtId="4" fontId="37" fillId="0" borderId="54" xfId="2" applyNumberFormat="1" applyFont="1" applyBorder="1" applyAlignment="1">
      <alignment vertical="center"/>
    </xf>
    <xf numFmtId="0" fontId="38" fillId="0" borderId="0" xfId="2" applyFont="1" applyAlignment="1">
      <alignment vertical="center"/>
    </xf>
    <xf numFmtId="0" fontId="38" fillId="0" borderId="47" xfId="2" applyFont="1" applyBorder="1" applyAlignment="1">
      <alignment vertical="center"/>
    </xf>
    <xf numFmtId="0" fontId="38" fillId="0" borderId="54" xfId="2" applyFont="1" applyBorder="1" applyAlignment="1">
      <alignment horizontal="left" vertical="center"/>
    </xf>
    <xf numFmtId="0" fontId="38" fillId="0" borderId="54" xfId="2" applyFont="1" applyBorder="1" applyAlignment="1">
      <alignment vertical="center"/>
    </xf>
    <xf numFmtId="4" fontId="38" fillId="0" borderId="54" xfId="2" applyNumberFormat="1" applyFont="1" applyBorder="1" applyAlignment="1">
      <alignment vertical="center"/>
    </xf>
    <xf numFmtId="0" fontId="24" fillId="0" borderId="0" xfId="2" applyFont="1" applyAlignment="1">
      <alignment horizontal="center" vertical="center" wrapText="1"/>
    </xf>
    <xf numFmtId="0" fontId="24" fillId="0" borderId="47" xfId="2" applyFont="1" applyBorder="1" applyAlignment="1">
      <alignment horizontal="center" vertical="center" wrapText="1"/>
    </xf>
    <xf numFmtId="0" fontId="35" fillId="7" borderId="55" xfId="2" applyFont="1" applyFill="1" applyBorder="1" applyAlignment="1">
      <alignment horizontal="center" vertical="center" wrapText="1"/>
    </xf>
    <xf numFmtId="0" fontId="35" fillId="7" borderId="56" xfId="2" applyFont="1" applyFill="1" applyBorder="1" applyAlignment="1">
      <alignment horizontal="center" vertical="center" wrapText="1"/>
    </xf>
    <xf numFmtId="0" fontId="35" fillId="7" borderId="57" xfId="2" applyFont="1" applyFill="1" applyBorder="1" applyAlignment="1">
      <alignment horizontal="center" vertical="center" wrapText="1"/>
    </xf>
    <xf numFmtId="0" fontId="24" fillId="0" borderId="47" xfId="2" applyBorder="1" applyAlignment="1">
      <alignment horizontal="center" vertical="center" wrapText="1"/>
    </xf>
    <xf numFmtId="0" fontId="39" fillId="0" borderId="55" xfId="2" applyFont="1" applyBorder="1" applyAlignment="1">
      <alignment horizontal="center" vertical="center" wrapText="1"/>
    </xf>
    <xf numFmtId="0" fontId="39" fillId="0" borderId="56" xfId="2" applyFont="1" applyBorder="1" applyAlignment="1">
      <alignment horizontal="center" vertical="center" wrapText="1"/>
    </xf>
    <xf numFmtId="0" fontId="39" fillId="0" borderId="57" xfId="2" applyFont="1" applyBorder="1" applyAlignment="1">
      <alignment horizontal="center" vertical="center" wrapText="1"/>
    </xf>
    <xf numFmtId="0" fontId="24" fillId="0" borderId="0" xfId="2" applyAlignment="1">
      <alignment horizontal="center" vertical="center" wrapText="1"/>
    </xf>
    <xf numFmtId="0" fontId="32" fillId="0" borderId="0" xfId="2" applyFont="1" applyAlignment="1">
      <alignment horizontal="left" vertical="center"/>
    </xf>
    <xf numFmtId="4" fontId="32" fillId="0" borderId="0" xfId="2" applyNumberFormat="1" applyFont="1" applyAlignment="1"/>
    <xf numFmtId="0" fontId="24" fillId="0" borderId="58" xfId="2" applyFont="1" applyBorder="1" applyAlignment="1">
      <alignment vertical="center"/>
    </xf>
    <xf numFmtId="0" fontId="24" fillId="0" borderId="48" xfId="2" applyBorder="1" applyAlignment="1">
      <alignment vertical="center"/>
    </xf>
    <xf numFmtId="164" fontId="40" fillId="0" borderId="48" xfId="2" applyNumberFormat="1" applyFont="1" applyBorder="1" applyAlignment="1"/>
    <xf numFmtId="164" fontId="40" fillId="0" borderId="59" xfId="2" applyNumberFormat="1" applyFont="1" applyBorder="1" applyAlignment="1"/>
    <xf numFmtId="4" fontId="41" fillId="0" borderId="0" xfId="2" applyNumberFormat="1" applyFont="1" applyAlignment="1">
      <alignment vertical="center"/>
    </xf>
    <xf numFmtId="0" fontId="42" fillId="0" borderId="0" xfId="2" applyFont="1" applyAlignment="1"/>
    <xf numFmtId="0" fontId="42" fillId="0" borderId="47" xfId="2" applyFont="1" applyBorder="1" applyAlignment="1"/>
    <xf numFmtId="0" fontId="42" fillId="0" borderId="0" xfId="2" applyFont="1" applyAlignment="1">
      <alignment horizontal="left"/>
    </xf>
    <xf numFmtId="0" fontId="37" fillId="0" borderId="0" xfId="2" applyFont="1" applyAlignment="1">
      <alignment horizontal="left"/>
    </xf>
    <xf numFmtId="4" fontId="37" fillId="0" borderId="0" xfId="2" applyNumberFormat="1" applyFont="1" applyAlignment="1"/>
    <xf numFmtId="0" fontId="42" fillId="0" borderId="60" xfId="2" applyFont="1" applyBorder="1" applyAlignment="1"/>
    <xf numFmtId="0" fontId="42" fillId="0" borderId="0" xfId="2" applyFont="1" applyBorder="1" applyAlignment="1"/>
    <xf numFmtId="164" fontId="42" fillId="0" borderId="0" xfId="2" applyNumberFormat="1" applyFont="1" applyBorder="1" applyAlignment="1"/>
    <xf numFmtId="164" fontId="42" fillId="0" borderId="61" xfId="2" applyNumberFormat="1" applyFont="1" applyBorder="1" applyAlignment="1"/>
    <xf numFmtId="0" fontId="42" fillId="0" borderId="0" xfId="2" applyFont="1" applyAlignment="1">
      <alignment horizontal="center"/>
    </xf>
    <xf numFmtId="4" fontId="42" fillId="0" borderId="0" xfId="2" applyNumberFormat="1" applyFont="1" applyAlignment="1">
      <alignment vertical="center"/>
    </xf>
    <xf numFmtId="0" fontId="38" fillId="0" borderId="0" xfId="2" applyFont="1" applyAlignment="1">
      <alignment horizontal="left"/>
    </xf>
    <xf numFmtId="4" fontId="38" fillId="0" borderId="0" xfId="2" applyNumberFormat="1" applyFont="1" applyAlignment="1"/>
    <xf numFmtId="0" fontId="24" fillId="0" borderId="47" xfId="2" applyFont="1" applyBorder="1" applyAlignment="1" applyProtection="1">
      <alignment vertical="center"/>
      <protection locked="0"/>
    </xf>
    <xf numFmtId="0" fontId="35" fillId="0" borderId="62" xfId="2" applyFont="1" applyBorder="1" applyAlignment="1" applyProtection="1">
      <alignment horizontal="center" vertical="center"/>
      <protection locked="0"/>
    </xf>
    <xf numFmtId="49" fontId="35" fillId="0" borderId="62" xfId="2" applyNumberFormat="1" applyFont="1" applyBorder="1" applyAlignment="1" applyProtection="1">
      <alignment horizontal="left" vertical="center" wrapText="1"/>
      <protection locked="0"/>
    </xf>
    <xf numFmtId="0" fontId="35" fillId="0" borderId="62" xfId="2" applyFont="1" applyBorder="1" applyAlignment="1" applyProtection="1">
      <alignment horizontal="left" vertical="center" wrapText="1"/>
      <protection locked="0"/>
    </xf>
    <xf numFmtId="0" fontId="35" fillId="0" borderId="62" xfId="2" applyFont="1" applyBorder="1" applyAlignment="1" applyProtection="1">
      <alignment horizontal="center" vertical="center" wrapText="1"/>
      <protection locked="0"/>
    </xf>
    <xf numFmtId="167" fontId="35" fillId="0" borderId="62" xfId="2" applyNumberFormat="1" applyFont="1" applyBorder="1" applyAlignment="1" applyProtection="1">
      <alignment vertical="center"/>
      <protection locked="0"/>
    </xf>
    <xf numFmtId="4" fontId="35" fillId="0" borderId="62" xfId="2" applyNumberFormat="1" applyFont="1" applyBorder="1" applyAlignment="1" applyProtection="1">
      <alignment vertical="center"/>
      <protection locked="0"/>
    </xf>
    <xf numFmtId="0" fontId="39" fillId="0" borderId="60" xfId="2" applyFont="1" applyBorder="1" applyAlignment="1">
      <alignment horizontal="left" vertical="center"/>
    </xf>
    <xf numFmtId="0" fontId="39" fillId="0" borderId="0" xfId="2" applyFont="1" applyBorder="1" applyAlignment="1">
      <alignment horizontal="center" vertical="center"/>
    </xf>
    <xf numFmtId="164" fontId="39" fillId="0" borderId="0" xfId="2" applyNumberFormat="1" applyFont="1" applyBorder="1" applyAlignment="1">
      <alignment vertical="center"/>
    </xf>
    <xf numFmtId="164" fontId="39" fillId="0" borderId="61" xfId="2" applyNumberFormat="1" applyFont="1" applyBorder="1" applyAlignment="1">
      <alignment vertical="center"/>
    </xf>
    <xf numFmtId="0" fontId="35" fillId="0" borderId="0" xfId="2" applyFont="1" applyAlignment="1">
      <alignment horizontal="left" vertical="center"/>
    </xf>
    <xf numFmtId="4" fontId="24" fillId="0" borderId="0" xfId="2" applyNumberFormat="1" applyFont="1" applyAlignment="1">
      <alignment vertical="center"/>
    </xf>
    <xf numFmtId="0" fontId="43" fillId="0" borderId="0" xfId="2" applyFont="1" applyAlignment="1">
      <alignment vertical="center"/>
    </xf>
    <xf numFmtId="0" fontId="43" fillId="0" borderId="47" xfId="2" applyFont="1" applyBorder="1" applyAlignment="1">
      <alignment vertical="center"/>
    </xf>
    <xf numFmtId="0" fontId="44" fillId="0" borderId="0" xfId="2" applyFont="1" applyAlignment="1">
      <alignment horizontal="left" vertical="center"/>
    </xf>
    <xf numFmtId="0" fontId="43" fillId="0" borderId="0" xfId="2" applyFont="1" applyAlignment="1">
      <alignment horizontal="left" vertical="center"/>
    </xf>
    <xf numFmtId="0" fontId="43" fillId="0" borderId="0" xfId="2" applyFont="1" applyAlignment="1">
      <alignment horizontal="left" vertical="center" wrapText="1"/>
    </xf>
    <xf numFmtId="0" fontId="43" fillId="0" borderId="60" xfId="2" applyFont="1" applyBorder="1" applyAlignment="1">
      <alignment vertical="center"/>
    </xf>
    <xf numFmtId="0" fontId="43" fillId="0" borderId="0" xfId="2" applyFont="1" applyBorder="1" applyAlignment="1">
      <alignment vertical="center"/>
    </xf>
    <xf numFmtId="0" fontId="43" fillId="0" borderId="61" xfId="2" applyFont="1" applyBorder="1" applyAlignment="1">
      <alignment vertical="center"/>
    </xf>
    <xf numFmtId="0" fontId="45" fillId="0" borderId="0" xfId="2" applyFont="1" applyAlignment="1">
      <alignment vertical="center"/>
    </xf>
    <xf numFmtId="0" fontId="45" fillId="0" borderId="47" xfId="2" applyFont="1" applyBorder="1" applyAlignment="1">
      <alignment vertical="center"/>
    </xf>
    <xf numFmtId="0" fontId="45" fillId="0" borderId="0" xfId="2" applyFont="1" applyAlignment="1">
      <alignment horizontal="left" vertical="center"/>
    </xf>
    <xf numFmtId="0" fontId="45" fillId="0" borderId="0" xfId="2" applyFont="1" applyAlignment="1">
      <alignment horizontal="left" vertical="center" wrapText="1"/>
    </xf>
    <xf numFmtId="167" fontId="45" fillId="0" borderId="0" xfId="2" applyNumberFormat="1" applyFont="1" applyAlignment="1">
      <alignment vertical="center"/>
    </xf>
    <xf numFmtId="0" fontId="45" fillId="0" borderId="60" xfId="2" applyFont="1" applyBorder="1" applyAlignment="1">
      <alignment vertical="center"/>
    </xf>
    <xf numFmtId="0" fontId="45" fillId="0" borderId="0" xfId="2" applyFont="1" applyBorder="1" applyAlignment="1">
      <alignment vertical="center"/>
    </xf>
    <xf numFmtId="0" fontId="45" fillId="0" borderId="61" xfId="2" applyFont="1" applyBorder="1" applyAlignment="1">
      <alignment vertical="center"/>
    </xf>
    <xf numFmtId="0" fontId="46" fillId="0" borderId="0" xfId="2" applyFont="1" applyAlignment="1">
      <alignment vertical="center"/>
    </xf>
    <xf numFmtId="0" fontId="46" fillId="0" borderId="47" xfId="2" applyFont="1" applyBorder="1" applyAlignment="1">
      <alignment vertical="center"/>
    </xf>
    <xf numFmtId="0" fontId="46" fillId="0" borderId="0" xfId="2" applyFont="1" applyAlignment="1">
      <alignment horizontal="left" vertical="center"/>
    </xf>
    <xf numFmtId="0" fontId="46" fillId="0" borderId="0" xfId="2" applyFont="1" applyAlignment="1">
      <alignment horizontal="left" vertical="center" wrapText="1"/>
    </xf>
    <xf numFmtId="167" fontId="46" fillId="0" borderId="0" xfId="2" applyNumberFormat="1" applyFont="1" applyAlignment="1">
      <alignment vertical="center"/>
    </xf>
    <xf numFmtId="0" fontId="46" fillId="0" borderId="60" xfId="2" applyFont="1" applyBorder="1" applyAlignment="1">
      <alignment vertical="center"/>
    </xf>
    <xf numFmtId="0" fontId="46" fillId="0" borderId="0" xfId="2" applyFont="1" applyBorder="1" applyAlignment="1">
      <alignment vertical="center"/>
    </xf>
    <xf numFmtId="0" fontId="46" fillId="0" borderId="61" xfId="2" applyFont="1" applyBorder="1" applyAlignment="1">
      <alignment vertical="center"/>
    </xf>
    <xf numFmtId="0" fontId="47" fillId="0" borderId="62" xfId="2" applyFont="1" applyBorder="1" applyAlignment="1" applyProtection="1">
      <alignment horizontal="center" vertical="center"/>
      <protection locked="0"/>
    </xf>
    <xf numFmtId="49" fontId="47" fillId="0" borderId="62" xfId="2" applyNumberFormat="1" applyFont="1" applyBorder="1" applyAlignment="1" applyProtection="1">
      <alignment horizontal="left" vertical="center" wrapText="1"/>
      <protection locked="0"/>
    </xf>
    <xf numFmtId="0" fontId="47" fillId="0" borderId="62" xfId="2" applyFont="1" applyBorder="1" applyAlignment="1" applyProtection="1">
      <alignment horizontal="left" vertical="center" wrapText="1"/>
      <protection locked="0"/>
    </xf>
    <xf numFmtId="0" fontId="47" fillId="0" borderId="62" xfId="2" applyFont="1" applyBorder="1" applyAlignment="1" applyProtection="1">
      <alignment horizontal="center" vertical="center" wrapText="1"/>
      <protection locked="0"/>
    </xf>
    <xf numFmtId="167" fontId="47" fillId="0" borderId="62" xfId="2" applyNumberFormat="1" applyFont="1" applyBorder="1" applyAlignment="1" applyProtection="1">
      <alignment vertical="center"/>
      <protection locked="0"/>
    </xf>
    <xf numFmtId="4" fontId="47" fillId="0" borderId="62" xfId="2" applyNumberFormat="1" applyFont="1" applyBorder="1" applyAlignment="1" applyProtection="1">
      <alignment vertical="center"/>
      <protection locked="0"/>
    </xf>
    <xf numFmtId="0" fontId="48" fillId="0" borderId="47" xfId="2" applyFont="1" applyBorder="1" applyAlignment="1">
      <alignment vertical="center"/>
    </xf>
    <xf numFmtId="0" fontId="47" fillId="0" borderId="60" xfId="2" applyFont="1" applyBorder="1" applyAlignment="1">
      <alignment horizontal="left" vertical="center"/>
    </xf>
    <xf numFmtId="0" fontId="47" fillId="0" borderId="0" xfId="2" applyFont="1" applyBorder="1" applyAlignment="1">
      <alignment horizontal="center" vertical="center"/>
    </xf>
    <xf numFmtId="0" fontId="39" fillId="0" borderId="63" xfId="2" applyFont="1" applyBorder="1" applyAlignment="1">
      <alignment horizontal="left" vertical="center"/>
    </xf>
    <xf numFmtId="0" fontId="39" fillId="0" borderId="54" xfId="2" applyFont="1" applyBorder="1" applyAlignment="1">
      <alignment horizontal="center" vertical="center"/>
    </xf>
    <xf numFmtId="164" fontId="39" fillId="0" borderId="54" xfId="2" applyNumberFormat="1" applyFont="1" applyBorder="1" applyAlignment="1">
      <alignment vertical="center"/>
    </xf>
    <xf numFmtId="164" fontId="39" fillId="0" borderId="64" xfId="2" applyNumberFormat="1" applyFont="1" applyBorder="1" applyAlignment="1">
      <alignment vertical="center"/>
    </xf>
    <xf numFmtId="0" fontId="49" fillId="0" borderId="27" xfId="2" applyFont="1" applyBorder="1" applyAlignment="1">
      <alignment vertical="center" wrapText="1"/>
    </xf>
    <xf numFmtId="0" fontId="49" fillId="0" borderId="18" xfId="2" applyFont="1" applyBorder="1" applyAlignment="1">
      <alignment vertical="center" wrapText="1"/>
    </xf>
    <xf numFmtId="0" fontId="49" fillId="0" borderId="38" xfId="2" applyFont="1" applyBorder="1" applyAlignment="1">
      <alignment vertical="center" wrapText="1"/>
    </xf>
    <xf numFmtId="0" fontId="49" fillId="0" borderId="26" xfId="2" applyFont="1" applyBorder="1" applyAlignment="1">
      <alignment horizontal="center" vertical="center" wrapText="1"/>
    </xf>
    <xf numFmtId="0" fontId="50" fillId="0" borderId="0" xfId="2" applyFont="1" applyBorder="1" applyAlignment="1">
      <alignment horizontal="center" vertical="center" wrapText="1"/>
    </xf>
    <xf numFmtId="0" fontId="49" fillId="0" borderId="65" xfId="2" applyFont="1" applyBorder="1" applyAlignment="1">
      <alignment horizontal="center" vertical="center" wrapText="1"/>
    </xf>
    <xf numFmtId="0" fontId="24" fillId="0" borderId="0" xfId="2" applyAlignment="1">
      <alignment horizontal="center" vertical="center"/>
    </xf>
    <xf numFmtId="0" fontId="49" fillId="0" borderId="26" xfId="2" applyFont="1" applyBorder="1" applyAlignment="1">
      <alignment vertical="center" wrapText="1"/>
    </xf>
    <xf numFmtId="0" fontId="51" fillId="0" borderId="6" xfId="2" applyFont="1" applyBorder="1" applyAlignment="1">
      <alignment horizontal="left" wrapText="1"/>
    </xf>
    <xf numFmtId="0" fontId="49" fillId="0" borderId="65" xfId="2" applyFont="1" applyBorder="1" applyAlignment="1">
      <alignment vertical="center" wrapText="1"/>
    </xf>
    <xf numFmtId="0" fontId="51" fillId="0" borderId="0" xfId="2" applyFont="1" applyBorder="1" applyAlignment="1">
      <alignment horizontal="left" vertical="center" wrapText="1"/>
    </xf>
    <xf numFmtId="0" fontId="52" fillId="0" borderId="0" xfId="2" applyFont="1" applyBorder="1" applyAlignment="1">
      <alignment horizontal="left" vertical="center" wrapText="1"/>
    </xf>
    <xf numFmtId="0" fontId="52" fillId="0" borderId="26" xfId="2" applyFont="1" applyBorder="1" applyAlignment="1">
      <alignment vertical="center" wrapText="1"/>
    </xf>
    <xf numFmtId="0" fontId="52" fillId="0" borderId="0" xfId="2" applyFont="1" applyBorder="1" applyAlignment="1">
      <alignment horizontal="left" vertical="center" wrapText="1"/>
    </xf>
    <xf numFmtId="0" fontId="52" fillId="0" borderId="0" xfId="2" applyFont="1" applyBorder="1" applyAlignment="1">
      <alignment vertical="center" wrapText="1"/>
    </xf>
    <xf numFmtId="0" fontId="52" fillId="0" borderId="0" xfId="2" applyFont="1" applyBorder="1" applyAlignment="1">
      <alignment horizontal="left" vertical="center"/>
    </xf>
    <xf numFmtId="0" fontId="52" fillId="0" borderId="0" xfId="2" applyFont="1" applyBorder="1" applyAlignment="1">
      <alignment vertical="center"/>
    </xf>
    <xf numFmtId="49" fontId="52" fillId="0" borderId="0" xfId="2" applyNumberFormat="1" applyFont="1" applyBorder="1" applyAlignment="1">
      <alignment horizontal="left" vertical="center" wrapText="1"/>
    </xf>
    <xf numFmtId="49" fontId="52" fillId="0" borderId="0" xfId="2" applyNumberFormat="1" applyFont="1" applyBorder="1" applyAlignment="1">
      <alignment vertical="center" wrapText="1"/>
    </xf>
    <xf numFmtId="0" fontId="49" fillId="0" borderId="10" xfId="2" applyFont="1" applyBorder="1" applyAlignment="1">
      <alignment vertical="center" wrapText="1"/>
    </xf>
    <xf numFmtId="0" fontId="55" fillId="0" borderId="6" xfId="2" applyFont="1" applyBorder="1" applyAlignment="1">
      <alignment vertical="center" wrapText="1"/>
    </xf>
    <xf numFmtId="0" fontId="49" fillId="0" borderId="66" xfId="2" applyFont="1" applyBorder="1" applyAlignment="1">
      <alignment vertical="center" wrapText="1"/>
    </xf>
    <xf numFmtId="0" fontId="49" fillId="0" borderId="0" xfId="2" applyFont="1" applyBorder="1" applyAlignment="1">
      <alignment vertical="top"/>
    </xf>
    <xf numFmtId="0" fontId="49" fillId="0" borderId="0" xfId="2" applyFont="1" applyAlignment="1">
      <alignment vertical="top"/>
    </xf>
    <xf numFmtId="0" fontId="49" fillId="0" borderId="27" xfId="2" applyFont="1" applyBorder="1" applyAlignment="1">
      <alignment horizontal="left" vertical="center"/>
    </xf>
    <xf numFmtId="0" fontId="49" fillId="0" borderId="18" xfId="2" applyFont="1" applyBorder="1" applyAlignment="1">
      <alignment horizontal="left" vertical="center"/>
    </xf>
    <xf numFmtId="0" fontId="49" fillId="0" borderId="38" xfId="2" applyFont="1" applyBorder="1" applyAlignment="1">
      <alignment horizontal="left" vertical="center"/>
    </xf>
    <xf numFmtId="0" fontId="49" fillId="0" borderId="26" xfId="2" applyFont="1" applyBorder="1" applyAlignment="1">
      <alignment horizontal="left" vertical="center"/>
    </xf>
    <xf numFmtId="0" fontId="50" fillId="0" borderId="0" xfId="2" applyFont="1" applyBorder="1" applyAlignment="1">
      <alignment horizontal="center" vertical="center"/>
    </xf>
    <xf numFmtId="0" fontId="49" fillId="0" borderId="65" xfId="2" applyFont="1" applyBorder="1" applyAlignment="1">
      <alignment horizontal="left" vertical="center"/>
    </xf>
    <xf numFmtId="0" fontId="51" fillId="0" borderId="0" xfId="2" applyFont="1" applyBorder="1" applyAlignment="1">
      <alignment horizontal="left" vertical="center"/>
    </xf>
    <xf numFmtId="0" fontId="56" fillId="0" borderId="0" xfId="2" applyFont="1" applyAlignment="1">
      <alignment horizontal="left" vertical="center"/>
    </xf>
    <xf numFmtId="0" fontId="51" fillId="0" borderId="6" xfId="2" applyFont="1" applyBorder="1" applyAlignment="1">
      <alignment horizontal="left" vertical="center"/>
    </xf>
    <xf numFmtId="0" fontId="51" fillId="0" borderId="6" xfId="2" applyFont="1" applyBorder="1" applyAlignment="1">
      <alignment horizontal="center" vertical="center"/>
    </xf>
    <xf numFmtId="0" fontId="56" fillId="0" borderId="6" xfId="2" applyFont="1" applyBorder="1" applyAlignment="1">
      <alignment horizontal="left" vertical="center"/>
    </xf>
    <xf numFmtId="0" fontId="54" fillId="0" borderId="0" xfId="2" applyFont="1" applyBorder="1" applyAlignment="1">
      <alignment horizontal="left" vertical="center"/>
    </xf>
    <xf numFmtId="0" fontId="52" fillId="0" borderId="0" xfId="2" applyFont="1" applyAlignment="1">
      <alignment horizontal="left" vertical="center"/>
    </xf>
    <xf numFmtId="0" fontId="52" fillId="0" borderId="0" xfId="2" applyFont="1" applyBorder="1" applyAlignment="1">
      <alignment horizontal="center" vertical="center"/>
    </xf>
    <xf numFmtId="0" fontId="52" fillId="0" borderId="26" xfId="2" applyFont="1" applyBorder="1" applyAlignment="1">
      <alignment horizontal="left" vertical="center"/>
    </xf>
    <xf numFmtId="0" fontId="52" fillId="0" borderId="0" xfId="2" applyFont="1" applyFill="1" applyBorder="1" applyAlignment="1">
      <alignment horizontal="left" vertical="center"/>
    </xf>
    <xf numFmtId="0" fontId="52" fillId="0" borderId="0" xfId="2" applyFont="1" applyFill="1" applyBorder="1" applyAlignment="1">
      <alignment horizontal="center" vertical="center"/>
    </xf>
    <xf numFmtId="0" fontId="49" fillId="0" borderId="10" xfId="2" applyFont="1" applyBorder="1" applyAlignment="1">
      <alignment horizontal="left" vertical="center"/>
    </xf>
    <xf numFmtId="0" fontId="55" fillId="0" borderId="6" xfId="2" applyFont="1" applyBorder="1" applyAlignment="1">
      <alignment horizontal="left" vertical="center"/>
    </xf>
    <xf numFmtId="0" fontId="49" fillId="0" borderId="66" xfId="2" applyFont="1" applyBorder="1" applyAlignment="1">
      <alignment horizontal="left" vertical="center"/>
    </xf>
    <xf numFmtId="0" fontId="49" fillId="0" borderId="0" xfId="2" applyFont="1" applyBorder="1" applyAlignment="1">
      <alignment horizontal="left" vertical="center"/>
    </xf>
    <xf numFmtId="0" fontId="55" fillId="0" borderId="0" xfId="2" applyFont="1" applyBorder="1" applyAlignment="1">
      <alignment horizontal="left" vertical="center"/>
    </xf>
    <xf numFmtId="0" fontId="56" fillId="0" borderId="0" xfId="2" applyFont="1" applyBorder="1" applyAlignment="1">
      <alignment horizontal="left" vertical="center"/>
    </xf>
    <xf numFmtId="0" fontId="52" fillId="0" borderId="6" xfId="2" applyFont="1" applyBorder="1" applyAlignment="1">
      <alignment horizontal="left" vertical="center"/>
    </xf>
    <xf numFmtId="0" fontId="49" fillId="0" borderId="0" xfId="2" applyFont="1" applyBorder="1" applyAlignment="1">
      <alignment horizontal="left" vertical="center" wrapText="1"/>
    </xf>
    <xf numFmtId="0" fontId="52" fillId="0" borderId="0" xfId="2" applyFont="1" applyBorder="1" applyAlignment="1">
      <alignment horizontal="center" vertical="center" wrapText="1"/>
    </xf>
    <xf numFmtId="0" fontId="49" fillId="0" borderId="27" xfId="2" applyFont="1" applyBorder="1" applyAlignment="1">
      <alignment horizontal="left" vertical="center" wrapText="1"/>
    </xf>
    <xf numFmtId="0" fontId="49" fillId="0" borderId="18" xfId="2" applyFont="1" applyBorder="1" applyAlignment="1">
      <alignment horizontal="left" vertical="center" wrapText="1"/>
    </xf>
    <xf numFmtId="0" fontId="49" fillId="0" borderId="38" xfId="2" applyFont="1" applyBorder="1" applyAlignment="1">
      <alignment horizontal="left" vertical="center" wrapText="1"/>
    </xf>
    <xf numFmtId="0" fontId="49" fillId="0" borderId="26" xfId="2" applyFont="1" applyBorder="1" applyAlignment="1">
      <alignment horizontal="left" vertical="center" wrapText="1"/>
    </xf>
    <xf numFmtId="0" fontId="49" fillId="0" borderId="65" xfId="2" applyFont="1" applyBorder="1" applyAlignment="1">
      <alignment horizontal="left" vertical="center" wrapText="1"/>
    </xf>
    <xf numFmtId="0" fontId="56" fillId="0" borderId="26" xfId="2" applyFont="1" applyBorder="1" applyAlignment="1">
      <alignment horizontal="left" vertical="center" wrapText="1"/>
    </xf>
    <xf numFmtId="0" fontId="56" fillId="0" borderId="65" xfId="2" applyFont="1" applyBorder="1" applyAlignment="1">
      <alignment horizontal="left" vertical="center" wrapText="1"/>
    </xf>
    <xf numFmtId="0" fontId="52" fillId="0" borderId="26" xfId="2" applyFont="1" applyBorder="1" applyAlignment="1">
      <alignment horizontal="left" vertical="center" wrapText="1"/>
    </xf>
    <xf numFmtId="0" fontId="52" fillId="0" borderId="65" xfId="2" applyFont="1" applyBorder="1" applyAlignment="1">
      <alignment horizontal="left" vertical="center" wrapText="1"/>
    </xf>
    <xf numFmtId="0" fontId="52" fillId="0" borderId="65" xfId="2" applyFont="1" applyBorder="1" applyAlignment="1">
      <alignment horizontal="left" vertical="center"/>
    </xf>
    <xf numFmtId="0" fontId="52" fillId="0" borderId="10" xfId="2" applyFont="1" applyBorder="1" applyAlignment="1">
      <alignment horizontal="left" vertical="center" wrapText="1"/>
    </xf>
    <xf numFmtId="0" fontId="52" fillId="0" borderId="6" xfId="2" applyFont="1" applyBorder="1" applyAlignment="1">
      <alignment horizontal="left" vertical="center" wrapText="1"/>
    </xf>
    <xf numFmtId="0" fontId="52" fillId="0" borderId="66" xfId="2" applyFont="1" applyBorder="1" applyAlignment="1">
      <alignment horizontal="left" vertical="center" wrapText="1"/>
    </xf>
    <xf numFmtId="0" fontId="52" fillId="0" borderId="0" xfId="2" applyFont="1" applyBorder="1" applyAlignment="1">
      <alignment horizontal="left" vertical="top"/>
    </xf>
    <xf numFmtId="0" fontId="52" fillId="0" borderId="0" xfId="2" applyFont="1" applyBorder="1" applyAlignment="1">
      <alignment horizontal="center" vertical="top"/>
    </xf>
    <xf numFmtId="0" fontId="52" fillId="0" borderId="10" xfId="2" applyFont="1" applyBorder="1" applyAlignment="1">
      <alignment horizontal="left" vertical="center"/>
    </xf>
    <xf numFmtId="0" fontId="52" fillId="0" borderId="66" xfId="2" applyFont="1" applyBorder="1" applyAlignment="1">
      <alignment horizontal="left" vertical="center"/>
    </xf>
    <xf numFmtId="0" fontId="56" fillId="0" borderId="0" xfId="2" applyFont="1" applyAlignment="1">
      <alignment vertical="center"/>
    </xf>
    <xf numFmtId="0" fontId="51" fillId="0" borderId="0" xfId="2" applyFont="1" applyBorder="1" applyAlignment="1">
      <alignment vertical="center"/>
    </xf>
    <xf numFmtId="0" fontId="56" fillId="0" borderId="6" xfId="2" applyFont="1" applyBorder="1" applyAlignment="1">
      <alignment vertical="center"/>
    </xf>
    <xf numFmtId="0" fontId="51" fillId="0" borderId="6" xfId="2" applyFont="1" applyBorder="1" applyAlignment="1">
      <alignment vertical="center"/>
    </xf>
    <xf numFmtId="0" fontId="24" fillId="0" borderId="0" xfId="2" applyBorder="1" applyAlignment="1">
      <alignment vertical="top"/>
    </xf>
    <xf numFmtId="49" fontId="52" fillId="0" borderId="0" xfId="2" applyNumberFormat="1" applyFont="1" applyBorder="1" applyAlignment="1">
      <alignment horizontal="left" vertical="center"/>
    </xf>
    <xf numFmtId="0" fontId="24" fillId="0" borderId="6" xfId="2" applyBorder="1" applyAlignment="1">
      <alignment vertical="top"/>
    </xf>
    <xf numFmtId="0" fontId="51" fillId="0" borderId="6" xfId="2" applyFont="1" applyBorder="1" applyAlignment="1">
      <alignment horizontal="left"/>
    </xf>
    <xf numFmtId="0" fontId="56" fillId="0" borderId="6" xfId="2" applyFont="1" applyBorder="1" applyAlignment="1"/>
    <xf numFmtId="0" fontId="51" fillId="0" borderId="6" xfId="2" applyFont="1" applyBorder="1" applyAlignment="1">
      <alignment horizontal="left"/>
    </xf>
    <xf numFmtId="0" fontId="52" fillId="0" borderId="0" xfId="2" applyFont="1" applyBorder="1" applyAlignment="1">
      <alignment horizontal="left" vertical="center"/>
    </xf>
    <xf numFmtId="0" fontId="49" fillId="0" borderId="26" xfId="2" applyFont="1" applyBorder="1" applyAlignment="1">
      <alignment vertical="top"/>
    </xf>
    <xf numFmtId="0" fontId="52" fillId="0" borderId="0" xfId="2" applyFont="1" applyBorder="1" applyAlignment="1">
      <alignment horizontal="left" vertical="top"/>
    </xf>
    <xf numFmtId="0" fontId="49" fillId="0" borderId="65" xfId="2" applyFont="1" applyBorder="1" applyAlignment="1">
      <alignment vertical="top"/>
    </xf>
    <xf numFmtId="0" fontId="49" fillId="0" borderId="0" xfId="2" applyFont="1" applyBorder="1" applyAlignment="1">
      <alignment horizontal="center" vertical="center"/>
    </xf>
    <xf numFmtId="0" fontId="49" fillId="0" borderId="0" xfId="2" applyFont="1" applyBorder="1" applyAlignment="1">
      <alignment horizontal="left" vertical="top"/>
    </xf>
    <xf numFmtId="0" fontId="49" fillId="0" borderId="10" xfId="2" applyFont="1" applyBorder="1" applyAlignment="1">
      <alignment vertical="top"/>
    </xf>
    <xf numFmtId="0" fontId="49" fillId="0" borderId="6" xfId="2" applyFont="1" applyBorder="1" applyAlignment="1">
      <alignment vertical="top"/>
    </xf>
    <xf numFmtId="0" fontId="49" fillId="0" borderId="66" xfId="2" applyFont="1" applyBorder="1" applyAlignment="1">
      <alignment vertical="top"/>
    </xf>
    <xf numFmtId="0" fontId="24" fillId="0" borderId="0" xfId="2" applyAlignment="1">
      <alignment vertical="top"/>
    </xf>
    <xf numFmtId="0" fontId="57" fillId="0" borderId="67" xfId="3" applyBorder="1" applyAlignment="1" applyProtection="1">
      <alignment horizontal="left"/>
    </xf>
    <xf numFmtId="0" fontId="57" fillId="0" borderId="68" xfId="3" applyBorder="1" applyAlignment="1" applyProtection="1">
      <alignment horizontal="left"/>
    </xf>
    <xf numFmtId="0" fontId="57" fillId="0" borderId="69" xfId="3" applyBorder="1" applyAlignment="1" applyProtection="1">
      <alignment horizontal="left"/>
    </xf>
    <xf numFmtId="0" fontId="57" fillId="0" borderId="0" xfId="3" applyAlignment="1" applyProtection="1">
      <alignment horizontal="left" vertical="top"/>
    </xf>
    <xf numFmtId="0" fontId="57" fillId="0" borderId="70" xfId="3" applyBorder="1" applyAlignment="1" applyProtection="1">
      <alignment horizontal="left"/>
    </xf>
    <xf numFmtId="0" fontId="57" fillId="0" borderId="0" xfId="3" applyAlignment="1" applyProtection="1">
      <alignment horizontal="left"/>
    </xf>
    <xf numFmtId="0" fontId="58" fillId="0" borderId="0" xfId="3" applyFont="1" applyAlignment="1" applyProtection="1">
      <alignment horizontal="left"/>
    </xf>
    <xf numFmtId="0" fontId="57" fillId="0" borderId="71" xfId="3" applyBorder="1" applyAlignment="1" applyProtection="1">
      <alignment horizontal="left"/>
    </xf>
    <xf numFmtId="0" fontId="57" fillId="0" borderId="72" xfId="3" applyBorder="1" applyAlignment="1" applyProtection="1">
      <alignment horizontal="left"/>
    </xf>
    <xf numFmtId="0" fontId="57" fillId="0" borderId="73" xfId="3" applyBorder="1" applyAlignment="1" applyProtection="1">
      <alignment horizontal="left"/>
    </xf>
    <xf numFmtId="0" fontId="57" fillId="0" borderId="74" xfId="3" applyBorder="1" applyAlignment="1" applyProtection="1">
      <alignment horizontal="left"/>
    </xf>
    <xf numFmtId="0" fontId="59" fillId="0" borderId="67" xfId="3" applyFont="1" applyBorder="1" applyAlignment="1" applyProtection="1">
      <alignment horizontal="left" vertical="center"/>
    </xf>
    <xf numFmtId="0" fontId="59" fillId="0" borderId="68" xfId="3" applyFont="1" applyBorder="1" applyAlignment="1" applyProtection="1">
      <alignment horizontal="left" vertical="center"/>
    </xf>
    <xf numFmtId="0" fontId="59" fillId="0" borderId="69" xfId="3" applyFont="1" applyBorder="1" applyAlignment="1" applyProtection="1">
      <alignment horizontal="left" vertical="center"/>
    </xf>
    <xf numFmtId="0" fontId="59" fillId="0" borderId="70" xfId="3" applyFont="1" applyBorder="1" applyAlignment="1" applyProtection="1">
      <alignment horizontal="left" vertical="center"/>
    </xf>
    <xf numFmtId="0" fontId="59" fillId="0" borderId="0" xfId="3" applyFont="1" applyAlignment="1" applyProtection="1">
      <alignment horizontal="left" vertical="center"/>
    </xf>
    <xf numFmtId="0" fontId="60" fillId="0" borderId="75" xfId="3" applyFont="1" applyBorder="1" applyAlignment="1" applyProtection="1">
      <alignment horizontal="left" vertical="center" wrapText="1"/>
    </xf>
    <xf numFmtId="0" fontId="61" fillId="0" borderId="76" xfId="3" applyFont="1" applyBorder="1" applyAlignment="1" applyProtection="1">
      <alignment horizontal="left" vertical="center" wrapText="1"/>
    </xf>
    <xf numFmtId="0" fontId="61" fillId="0" borderId="75" xfId="3" applyFont="1" applyBorder="1" applyAlignment="1" applyProtection="1">
      <alignment horizontal="left" vertical="center"/>
    </xf>
    <xf numFmtId="168" fontId="61" fillId="0" borderId="76" xfId="3" applyNumberFormat="1" applyFont="1" applyBorder="1" applyAlignment="1" applyProtection="1">
      <alignment horizontal="right" vertical="center"/>
    </xf>
    <xf numFmtId="0" fontId="59" fillId="0" borderId="77" xfId="3" applyFont="1" applyBorder="1" applyAlignment="1" applyProtection="1">
      <alignment horizontal="left" vertical="center"/>
    </xf>
    <xf numFmtId="0" fontId="59" fillId="0" borderId="71" xfId="3" applyFont="1" applyBorder="1" applyAlignment="1" applyProtection="1">
      <alignment horizontal="left" vertical="center"/>
    </xf>
    <xf numFmtId="0" fontId="61" fillId="0" borderId="78" xfId="3" applyFont="1" applyBorder="1" applyAlignment="1" applyProtection="1">
      <alignment horizontal="left" vertical="center"/>
    </xf>
    <xf numFmtId="0" fontId="59" fillId="0" borderId="0" xfId="3" applyFont="1" applyBorder="1" applyAlignment="1" applyProtection="1">
      <alignment horizontal="left" vertical="center"/>
    </xf>
    <xf numFmtId="168" fontId="61" fillId="0" borderId="78" xfId="3" applyNumberFormat="1" applyFont="1" applyBorder="1" applyAlignment="1" applyProtection="1">
      <alignment horizontal="right" vertical="center"/>
    </xf>
    <xf numFmtId="168" fontId="61" fillId="0" borderId="0" xfId="3" applyNumberFormat="1" applyFont="1" applyAlignment="1" applyProtection="1">
      <alignment horizontal="right" vertical="center"/>
    </xf>
    <xf numFmtId="0" fontId="59" fillId="0" borderId="79" xfId="3" applyFont="1" applyBorder="1" applyAlignment="1" applyProtection="1">
      <alignment horizontal="left" vertical="center"/>
    </xf>
    <xf numFmtId="0" fontId="60" fillId="0" borderId="78" xfId="3" applyFont="1" applyBorder="1" applyAlignment="1" applyProtection="1">
      <alignment horizontal="left" vertical="center"/>
    </xf>
    <xf numFmtId="0" fontId="61" fillId="0" borderId="78" xfId="3" applyFont="1" applyBorder="1" applyAlignment="1" applyProtection="1">
      <alignment horizontal="left" vertical="top"/>
    </xf>
    <xf numFmtId="0" fontId="60" fillId="0" borderId="80" xfId="3" applyFont="1" applyBorder="1" applyAlignment="1" applyProtection="1">
      <alignment horizontal="left" vertical="top"/>
    </xf>
    <xf numFmtId="0" fontId="59" fillId="0" borderId="81" xfId="3" applyFont="1" applyBorder="1" applyAlignment="1" applyProtection="1">
      <alignment horizontal="left" vertical="center"/>
    </xf>
    <xf numFmtId="0" fontId="61" fillId="0" borderId="80" xfId="3" applyFont="1" applyBorder="1" applyAlignment="1" applyProtection="1">
      <alignment horizontal="left" vertical="center"/>
    </xf>
    <xf numFmtId="168" fontId="61" fillId="0" borderId="81" xfId="3" applyNumberFormat="1" applyFont="1" applyBorder="1" applyAlignment="1" applyProtection="1">
      <alignment horizontal="right" vertical="center"/>
    </xf>
    <xf numFmtId="0" fontId="59" fillId="0" borderId="82" xfId="3" applyFont="1" applyBorder="1" applyAlignment="1" applyProtection="1">
      <alignment horizontal="left" vertical="center"/>
    </xf>
    <xf numFmtId="0" fontId="61" fillId="0" borderId="0" xfId="3" applyFont="1" applyAlignment="1" applyProtection="1">
      <alignment horizontal="left" vertical="top"/>
    </xf>
    <xf numFmtId="0" fontId="60" fillId="0" borderId="75" xfId="3" applyFont="1" applyBorder="1" applyAlignment="1" applyProtection="1">
      <alignment horizontal="left" vertical="center"/>
    </xf>
    <xf numFmtId="0" fontId="59" fillId="0" borderId="76" xfId="3" applyFont="1" applyBorder="1" applyAlignment="1" applyProtection="1">
      <alignment horizontal="left" vertical="center"/>
    </xf>
    <xf numFmtId="0" fontId="61" fillId="0" borderId="83" xfId="3" applyFont="1" applyBorder="1" applyAlignment="1" applyProtection="1">
      <alignment horizontal="left" vertical="center"/>
    </xf>
    <xf numFmtId="0" fontId="61" fillId="0" borderId="84" xfId="3" applyFont="1" applyBorder="1" applyAlignment="1" applyProtection="1">
      <alignment horizontal="left" vertical="center"/>
    </xf>
    <xf numFmtId="168" fontId="61" fillId="0" borderId="85" xfId="3" applyNumberFormat="1" applyFont="1" applyBorder="1" applyAlignment="1" applyProtection="1">
      <alignment horizontal="right" vertical="center"/>
    </xf>
    <xf numFmtId="0" fontId="59" fillId="0" borderId="86" xfId="3" applyFont="1" applyBorder="1" applyAlignment="1" applyProtection="1">
      <alignment horizontal="left" vertical="center"/>
    </xf>
    <xf numFmtId="0" fontId="61" fillId="0" borderId="0" xfId="3" applyFont="1" applyAlignment="1" applyProtection="1">
      <alignment horizontal="left" vertical="center"/>
    </xf>
    <xf numFmtId="0" fontId="62" fillId="0" borderId="0" xfId="3" applyFont="1" applyAlignment="1" applyProtection="1">
      <alignment horizontal="left" vertical="center"/>
    </xf>
    <xf numFmtId="0" fontId="63" fillId="0" borderId="85" xfId="3" applyFont="1" applyBorder="1" applyAlignment="1" applyProtection="1">
      <alignment horizontal="left" vertical="center"/>
    </xf>
    <xf numFmtId="168" fontId="61" fillId="0" borderId="86" xfId="3" applyNumberFormat="1" applyFont="1" applyBorder="1" applyAlignment="1" applyProtection="1">
      <alignment horizontal="right" vertical="center"/>
    </xf>
    <xf numFmtId="49" fontId="60" fillId="0" borderId="83" xfId="3" applyNumberFormat="1" applyFont="1" applyBorder="1" applyAlignment="1" applyProtection="1">
      <alignment horizontal="right" vertical="center"/>
    </xf>
    <xf numFmtId="0" fontId="64" fillId="0" borderId="0" xfId="3" applyFont="1" applyAlignment="1" applyProtection="1">
      <alignment horizontal="left" vertical="center"/>
    </xf>
    <xf numFmtId="0" fontId="59" fillId="0" borderId="72" xfId="3" applyFont="1" applyBorder="1" applyAlignment="1" applyProtection="1">
      <alignment horizontal="left" vertical="center"/>
    </xf>
    <xf numFmtId="0" fontId="59" fillId="0" borderId="73" xfId="3" applyFont="1" applyBorder="1" applyAlignment="1" applyProtection="1">
      <alignment horizontal="left" vertical="center"/>
    </xf>
    <xf numFmtId="0" fontId="59" fillId="0" borderId="74" xfId="3" applyFont="1" applyBorder="1" applyAlignment="1" applyProtection="1">
      <alignment horizontal="left" vertical="center"/>
    </xf>
    <xf numFmtId="0" fontId="59" fillId="0" borderId="87" xfId="3" applyFont="1" applyBorder="1" applyAlignment="1" applyProtection="1">
      <alignment horizontal="left" vertical="center"/>
    </xf>
    <xf numFmtId="0" fontId="59" fillId="0" borderId="88" xfId="3" applyFont="1" applyBorder="1" applyAlignment="1" applyProtection="1">
      <alignment horizontal="left" vertical="center"/>
    </xf>
    <xf numFmtId="0" fontId="65" fillId="0" borderId="88" xfId="3" applyFont="1" applyBorder="1" applyAlignment="1" applyProtection="1">
      <alignment horizontal="left" vertical="center"/>
    </xf>
    <xf numFmtId="0" fontId="59" fillId="0" borderId="89" xfId="3" applyFont="1" applyBorder="1" applyAlignment="1" applyProtection="1">
      <alignment horizontal="left" vertical="center"/>
    </xf>
    <xf numFmtId="0" fontId="59" fillId="0" borderId="90" xfId="3" applyFont="1" applyBorder="1" applyAlignment="1" applyProtection="1">
      <alignment horizontal="left" vertical="center"/>
    </xf>
    <xf numFmtId="0" fontId="59" fillId="0" borderId="91" xfId="3" applyFont="1" applyBorder="1" applyAlignment="1" applyProtection="1">
      <alignment horizontal="left" vertical="center"/>
    </xf>
    <xf numFmtId="0" fontId="59" fillId="0" borderId="92" xfId="3" applyFont="1" applyBorder="1" applyAlignment="1" applyProtection="1">
      <alignment horizontal="left" vertical="center"/>
    </xf>
    <xf numFmtId="0" fontId="59" fillId="0" borderId="93" xfId="3" applyFont="1" applyBorder="1" applyAlignment="1" applyProtection="1">
      <alignment horizontal="left" vertical="center"/>
    </xf>
    <xf numFmtId="0" fontId="59" fillId="0" borderId="94" xfId="3" applyFont="1" applyBorder="1" applyAlignment="1" applyProtection="1">
      <alignment horizontal="left" vertical="center"/>
    </xf>
    <xf numFmtId="169" fontId="57" fillId="0" borderId="95" xfId="3" applyNumberFormat="1" applyBorder="1" applyAlignment="1" applyProtection="1">
      <alignment horizontal="right" vertical="center"/>
    </xf>
    <xf numFmtId="169" fontId="57" fillId="0" borderId="96" xfId="3" applyNumberFormat="1" applyBorder="1" applyAlignment="1" applyProtection="1">
      <alignment horizontal="right" vertical="center"/>
    </xf>
    <xf numFmtId="169" fontId="1" fillId="0" borderId="97" xfId="3" applyNumberFormat="1" applyFont="1" applyBorder="1" applyAlignment="1" applyProtection="1">
      <alignment horizontal="right" vertical="center"/>
    </xf>
    <xf numFmtId="170" fontId="1" fillId="0" borderId="98" xfId="3" applyNumberFormat="1" applyFont="1" applyBorder="1" applyAlignment="1" applyProtection="1">
      <alignment horizontal="right" vertical="center"/>
    </xf>
    <xf numFmtId="169" fontId="57" fillId="0" borderId="97" xfId="3" applyNumberFormat="1" applyBorder="1" applyAlignment="1" applyProtection="1">
      <alignment horizontal="right" vertical="center"/>
    </xf>
    <xf numFmtId="169" fontId="57" fillId="0" borderId="98" xfId="3" applyNumberFormat="1" applyBorder="1" applyAlignment="1" applyProtection="1">
      <alignment horizontal="right" vertical="center"/>
    </xf>
    <xf numFmtId="169" fontId="1" fillId="0" borderId="96" xfId="3" applyNumberFormat="1" applyFont="1" applyBorder="1" applyAlignment="1" applyProtection="1">
      <alignment horizontal="right" vertical="center"/>
    </xf>
    <xf numFmtId="170" fontId="1" fillId="0" borderId="96" xfId="3" applyNumberFormat="1" applyFont="1" applyBorder="1" applyAlignment="1" applyProtection="1">
      <alignment horizontal="right" vertical="center"/>
    </xf>
    <xf numFmtId="169" fontId="57" fillId="0" borderId="99" xfId="3" applyNumberFormat="1" applyBorder="1" applyAlignment="1" applyProtection="1">
      <alignment horizontal="right" vertical="center"/>
    </xf>
    <xf numFmtId="0" fontId="65" fillId="0" borderId="88" xfId="3" applyFont="1" applyBorder="1" applyAlignment="1" applyProtection="1">
      <alignment horizontal="left" vertical="center" wrapText="1"/>
    </xf>
    <xf numFmtId="0" fontId="66" fillId="0" borderId="90" xfId="3" applyFont="1" applyBorder="1" applyAlignment="1" applyProtection="1">
      <alignment horizontal="left" vertical="center"/>
    </xf>
    <xf numFmtId="0" fontId="66" fillId="0" borderId="92" xfId="3" applyFont="1" applyBorder="1" applyAlignment="1" applyProtection="1">
      <alignment horizontal="left" vertical="center"/>
    </xf>
    <xf numFmtId="0" fontId="65" fillId="0" borderId="93" xfId="3" applyFont="1" applyBorder="1" applyAlignment="1" applyProtection="1">
      <alignment horizontal="left" vertical="center"/>
    </xf>
    <xf numFmtId="0" fontId="65" fillId="0" borderId="91" xfId="3" applyFont="1" applyBorder="1" applyAlignment="1" applyProtection="1">
      <alignment horizontal="left" vertical="center"/>
    </xf>
    <xf numFmtId="0" fontId="65" fillId="0" borderId="94" xfId="3" applyFont="1" applyBorder="1" applyAlignment="1" applyProtection="1">
      <alignment horizontal="left" vertical="center"/>
    </xf>
    <xf numFmtId="0" fontId="65" fillId="0" borderId="92" xfId="3" applyFont="1" applyBorder="1" applyAlignment="1" applyProtection="1">
      <alignment horizontal="left" vertical="center"/>
    </xf>
    <xf numFmtId="168" fontId="59" fillId="0" borderId="100" xfId="3" applyNumberFormat="1" applyFont="1" applyBorder="1" applyAlignment="1" applyProtection="1">
      <alignment horizontal="center" vertical="center"/>
    </xf>
    <xf numFmtId="0" fontId="67" fillId="0" borderId="75" xfId="3" applyFont="1" applyBorder="1" applyAlignment="1" applyProtection="1">
      <alignment horizontal="left" vertical="center"/>
    </xf>
    <xf numFmtId="0" fontId="59" fillId="0" borderId="83" xfId="3" applyFont="1" applyBorder="1" applyAlignment="1" applyProtection="1">
      <alignment horizontal="left" vertical="center"/>
    </xf>
    <xf numFmtId="170" fontId="1" fillId="0" borderId="84" xfId="3" applyNumberFormat="1" applyFont="1" applyBorder="1" applyAlignment="1" applyProtection="1">
      <alignment horizontal="right" vertical="center"/>
    </xf>
    <xf numFmtId="0" fontId="59" fillId="0" borderId="101" xfId="3" applyFont="1" applyBorder="1" applyAlignment="1" applyProtection="1">
      <alignment horizontal="left" vertical="center"/>
    </xf>
    <xf numFmtId="0" fontId="59" fillId="0" borderId="84" xfId="3" applyFont="1" applyBorder="1" applyAlignment="1" applyProtection="1">
      <alignment horizontal="left" vertical="center"/>
    </xf>
    <xf numFmtId="170" fontId="57" fillId="0" borderId="84" xfId="3" applyNumberFormat="1" applyBorder="1" applyAlignment="1" applyProtection="1">
      <alignment horizontal="right" vertical="center"/>
    </xf>
    <xf numFmtId="169" fontId="57" fillId="0" borderId="85" xfId="3" applyNumberFormat="1" applyBorder="1" applyAlignment="1" applyProtection="1">
      <alignment horizontal="right" vertical="center"/>
    </xf>
    <xf numFmtId="0" fontId="59" fillId="0" borderId="85" xfId="3" applyFont="1" applyBorder="1" applyAlignment="1" applyProtection="1">
      <alignment horizontal="left" vertical="center"/>
    </xf>
    <xf numFmtId="0" fontId="68" fillId="0" borderId="85" xfId="3" applyFont="1" applyBorder="1" applyAlignment="1" applyProtection="1">
      <alignment horizontal="right" vertical="center"/>
    </xf>
    <xf numFmtId="0" fontId="68" fillId="0" borderId="86" xfId="3" applyFont="1" applyBorder="1" applyAlignment="1" applyProtection="1">
      <alignment horizontal="left" vertical="center"/>
    </xf>
    <xf numFmtId="3" fontId="1" fillId="0" borderId="102" xfId="3" applyNumberFormat="1" applyFont="1" applyFill="1" applyBorder="1" applyAlignment="1" applyProtection="1">
      <alignment vertical="center" wrapText="1"/>
    </xf>
    <xf numFmtId="0" fontId="59" fillId="0" borderId="80" xfId="3" applyFont="1" applyBorder="1" applyAlignment="1" applyProtection="1">
      <alignment horizontal="left" vertical="center"/>
    </xf>
    <xf numFmtId="168" fontId="59" fillId="0" borderId="103" xfId="3" applyNumberFormat="1" applyFont="1" applyBorder="1" applyAlignment="1" applyProtection="1">
      <alignment horizontal="center" vertical="center"/>
    </xf>
    <xf numFmtId="169" fontId="57" fillId="0" borderId="84" xfId="3" applyNumberFormat="1" applyBorder="1" applyAlignment="1" applyProtection="1">
      <alignment horizontal="right" vertical="center"/>
    </xf>
    <xf numFmtId="0" fontId="67" fillId="0" borderId="84" xfId="3" applyFont="1" applyBorder="1" applyAlignment="1" applyProtection="1">
      <alignment horizontal="left" vertical="center"/>
    </xf>
    <xf numFmtId="170" fontId="1" fillId="0" borderId="87" xfId="3" applyNumberFormat="1" applyFont="1" applyBorder="1" applyAlignment="1" applyProtection="1">
      <alignment horizontal="right" vertical="center"/>
    </xf>
    <xf numFmtId="170" fontId="57" fillId="0" borderId="87" xfId="3" applyNumberFormat="1" applyBorder="1" applyAlignment="1" applyProtection="1">
      <alignment horizontal="right" vertical="center"/>
    </xf>
    <xf numFmtId="169" fontId="57" fillId="0" borderId="89" xfId="3" applyNumberFormat="1" applyBorder="1" applyAlignment="1" applyProtection="1">
      <alignment horizontal="right" vertical="center"/>
    </xf>
    <xf numFmtId="0" fontId="59" fillId="0" borderId="104" xfId="3" applyFont="1" applyBorder="1" applyAlignment="1" applyProtection="1">
      <alignment horizontal="left" vertical="center"/>
    </xf>
    <xf numFmtId="168" fontId="59" fillId="0" borderId="105" xfId="3" applyNumberFormat="1" applyFont="1" applyBorder="1" applyAlignment="1" applyProtection="1">
      <alignment horizontal="center" vertical="center"/>
    </xf>
    <xf numFmtId="0" fontId="59" fillId="0" borderId="98" xfId="3" applyFont="1" applyBorder="1" applyAlignment="1" applyProtection="1">
      <alignment horizontal="left" vertical="center"/>
    </xf>
    <xf numFmtId="0" fontId="59" fillId="0" borderId="96" xfId="3" applyFont="1" applyBorder="1" applyAlignment="1" applyProtection="1">
      <alignment horizontal="left" vertical="center"/>
    </xf>
    <xf numFmtId="0" fontId="59" fillId="0" borderId="97" xfId="3" applyFont="1" applyBorder="1" applyAlignment="1" applyProtection="1">
      <alignment horizontal="left" vertical="center"/>
    </xf>
    <xf numFmtId="170" fontId="1" fillId="0" borderId="106" xfId="3" applyNumberFormat="1" applyFont="1" applyBorder="1" applyAlignment="1" applyProtection="1">
      <alignment horizontal="right" vertical="center"/>
    </xf>
    <xf numFmtId="170" fontId="1" fillId="0" borderId="88" xfId="3" applyNumberFormat="1" applyFont="1" applyBorder="1" applyAlignment="1" applyProtection="1">
      <alignment horizontal="right" vertical="center"/>
    </xf>
    <xf numFmtId="169" fontId="1" fillId="0" borderId="73" xfId="3" applyNumberFormat="1" applyFont="1" applyBorder="1" applyAlignment="1" applyProtection="1">
      <alignment horizontal="right" vertical="center"/>
    </xf>
    <xf numFmtId="0" fontId="65" fillId="0" borderId="67" xfId="3" applyFont="1" applyBorder="1" applyAlignment="1" applyProtection="1">
      <alignment horizontal="left" vertical="top"/>
    </xf>
    <xf numFmtId="0" fontId="59" fillId="0" borderId="107" xfId="3" applyFont="1" applyBorder="1" applyAlignment="1" applyProtection="1">
      <alignment horizontal="left" vertical="center"/>
    </xf>
    <xf numFmtId="0" fontId="59" fillId="0" borderId="108" xfId="3" applyFont="1" applyBorder="1" applyAlignment="1" applyProtection="1">
      <alignment horizontal="left" vertical="center"/>
    </xf>
    <xf numFmtId="0" fontId="59" fillId="0" borderId="78" xfId="3" applyFont="1" applyBorder="1" applyAlignment="1" applyProtection="1">
      <alignment horizontal="left" vertical="center"/>
    </xf>
    <xf numFmtId="171" fontId="1" fillId="0" borderId="87" xfId="3" applyNumberFormat="1" applyFont="1" applyBorder="1" applyAlignment="1" applyProtection="1">
      <alignment horizontal="right" vertical="center"/>
    </xf>
    <xf numFmtId="0" fontId="59" fillId="0" borderId="109" xfId="3" applyFont="1" applyBorder="1" applyAlignment="1" applyProtection="1">
      <alignment horizontal="left"/>
    </xf>
    <xf numFmtId="0" fontId="59" fillId="0" borderId="80" xfId="3" applyFont="1" applyBorder="1" applyAlignment="1" applyProtection="1">
      <alignment horizontal="left"/>
    </xf>
    <xf numFmtId="169" fontId="61" fillId="0" borderId="80" xfId="3" applyNumberFormat="1" applyFont="1" applyBorder="1" applyAlignment="1" applyProtection="1">
      <alignment horizontal="right" vertical="center"/>
    </xf>
    <xf numFmtId="170" fontId="61" fillId="0" borderId="84" xfId="3" applyNumberFormat="1" applyFont="1" applyBorder="1" applyAlignment="1" applyProtection="1">
      <alignment horizontal="right" vertical="center"/>
    </xf>
    <xf numFmtId="170" fontId="1" fillId="0" borderId="80" xfId="3" applyNumberFormat="1" applyFont="1" applyBorder="1" applyAlignment="1" applyProtection="1">
      <alignment horizontal="right" vertical="center"/>
    </xf>
    <xf numFmtId="0" fontId="59" fillId="0" borderId="110" xfId="3" applyFont="1" applyBorder="1" applyAlignment="1" applyProtection="1">
      <alignment horizontal="left" vertical="center"/>
    </xf>
    <xf numFmtId="0" fontId="65" fillId="0" borderId="111" xfId="3" applyFont="1" applyBorder="1" applyAlignment="1" applyProtection="1">
      <alignment horizontal="left" vertical="top"/>
    </xf>
    <xf numFmtId="0" fontId="59" fillId="0" borderId="75" xfId="3" applyFont="1" applyBorder="1" applyAlignment="1" applyProtection="1">
      <alignment horizontal="left" vertical="center"/>
    </xf>
    <xf numFmtId="169" fontId="61" fillId="0" borderId="84" xfId="3" applyNumberFormat="1" applyFont="1" applyBorder="1" applyAlignment="1" applyProtection="1">
      <alignment horizontal="right" vertical="center"/>
    </xf>
    <xf numFmtId="171" fontId="1" fillId="0" borderId="84" xfId="3" applyNumberFormat="1" applyFont="1" applyBorder="1" applyAlignment="1" applyProtection="1">
      <alignment horizontal="right" vertical="center"/>
    </xf>
    <xf numFmtId="0" fontId="65" fillId="0" borderId="98" xfId="3" applyFont="1" applyBorder="1" applyAlignment="1" applyProtection="1">
      <alignment horizontal="left" vertical="center"/>
    </xf>
    <xf numFmtId="0" fontId="59" fillId="0" borderId="112" xfId="3" applyFont="1" applyBorder="1" applyAlignment="1" applyProtection="1">
      <alignment horizontal="left" vertical="center"/>
    </xf>
    <xf numFmtId="171" fontId="5" fillId="0" borderId="113" xfId="3" applyNumberFormat="1" applyFont="1" applyBorder="1" applyAlignment="1" applyProtection="1">
      <alignment horizontal="right" vertical="center"/>
    </xf>
    <xf numFmtId="0" fontId="59" fillId="0" borderId="114" xfId="3" applyFont="1" applyBorder="1" applyAlignment="1" applyProtection="1">
      <alignment horizontal="left" vertical="center"/>
    </xf>
    <xf numFmtId="0" fontId="57" fillId="0" borderId="91" xfId="3" applyBorder="1" applyAlignment="1" applyProtection="1">
      <alignment horizontal="left" vertical="center"/>
    </xf>
    <xf numFmtId="0" fontId="59" fillId="0" borderId="72" xfId="3" applyFont="1" applyBorder="1" applyAlignment="1" applyProtection="1">
      <alignment horizontal="left"/>
    </xf>
    <xf numFmtId="0" fontId="59" fillId="0" borderId="115" xfId="3" applyFont="1" applyBorder="1" applyAlignment="1" applyProtection="1">
      <alignment horizontal="left" vertical="center"/>
    </xf>
    <xf numFmtId="0" fontId="59" fillId="0" borderId="106" xfId="3" applyFont="1" applyBorder="1" applyAlignment="1" applyProtection="1">
      <alignment horizontal="left"/>
    </xf>
    <xf numFmtId="0" fontId="59" fillId="0" borderId="99" xfId="3" applyFont="1" applyBorder="1" applyAlignment="1" applyProtection="1">
      <alignment horizontal="left" vertical="center"/>
    </xf>
    <xf numFmtId="0" fontId="57" fillId="0" borderId="0" xfId="3" applyFont="1" applyAlignment="1" applyProtection="1">
      <alignment horizontal="left" vertical="top"/>
    </xf>
    <xf numFmtId="0" fontId="69" fillId="8" borderId="0" xfId="3" applyFont="1" applyFill="1" applyAlignment="1" applyProtection="1">
      <alignment horizontal="left"/>
    </xf>
    <xf numFmtId="0" fontId="61" fillId="8" borderId="0" xfId="3" applyFont="1" applyFill="1" applyAlignment="1" applyProtection="1">
      <alignment horizontal="left"/>
    </xf>
    <xf numFmtId="0" fontId="61" fillId="8" borderId="0" xfId="3" applyFont="1" applyFill="1" applyAlignment="1" applyProtection="1">
      <alignment horizontal="center" vertical="center"/>
    </xf>
    <xf numFmtId="0" fontId="59" fillId="8" borderId="0" xfId="3" applyFont="1" applyFill="1" applyAlignment="1" applyProtection="1">
      <alignment horizontal="left"/>
    </xf>
    <xf numFmtId="0" fontId="70" fillId="0" borderId="0" xfId="3" applyFont="1" applyAlignment="1" applyProtection="1">
      <alignment horizontal="left" vertical="top"/>
    </xf>
    <xf numFmtId="0" fontId="71" fillId="9" borderId="0" xfId="3" applyFont="1" applyFill="1" applyAlignment="1" applyProtection="1">
      <alignment horizontal="left" vertical="top"/>
    </xf>
    <xf numFmtId="0" fontId="72" fillId="8" borderId="0" xfId="3" applyFont="1" applyFill="1" applyAlignment="1" applyProtection="1">
      <alignment horizontal="left" vertical="center"/>
    </xf>
    <xf numFmtId="0" fontId="61" fillId="8" borderId="0" xfId="3" applyFont="1" applyFill="1" applyAlignment="1" applyProtection="1">
      <alignment horizontal="left" vertical="center"/>
    </xf>
    <xf numFmtId="49" fontId="60" fillId="8" borderId="0" xfId="3" applyNumberFormat="1" applyFont="1" applyFill="1" applyAlignment="1" applyProtection="1">
      <alignment horizontal="left" vertical="center"/>
    </xf>
    <xf numFmtId="0" fontId="61" fillId="10" borderId="116" xfId="3" applyFont="1" applyFill="1" applyBorder="1" applyAlignment="1" applyProtection="1">
      <alignment horizontal="center" vertical="center" wrapText="1"/>
    </xf>
    <xf numFmtId="0" fontId="61" fillId="10" borderId="117" xfId="3" applyFont="1" applyFill="1" applyBorder="1" applyAlignment="1" applyProtection="1">
      <alignment horizontal="center" vertical="center" wrapText="1"/>
    </xf>
    <xf numFmtId="0" fontId="61" fillId="10" borderId="118" xfId="3" applyFont="1" applyFill="1" applyBorder="1" applyAlignment="1" applyProtection="1">
      <alignment horizontal="center" vertical="center" wrapText="1"/>
    </xf>
    <xf numFmtId="0" fontId="59" fillId="10" borderId="92" xfId="3" applyFont="1" applyFill="1" applyBorder="1" applyAlignment="1" applyProtection="1">
      <alignment horizontal="center" vertical="center" wrapText="1"/>
    </xf>
    <xf numFmtId="0" fontId="59" fillId="10" borderId="118" xfId="3" applyFont="1" applyFill="1" applyBorder="1" applyAlignment="1" applyProtection="1">
      <alignment horizontal="center" vertical="center" wrapText="1"/>
    </xf>
    <xf numFmtId="168" fontId="61" fillId="10" borderId="105" xfId="3" applyNumberFormat="1" applyFont="1" applyFill="1" applyBorder="1" applyAlignment="1" applyProtection="1">
      <alignment horizontal="center" vertical="center"/>
    </xf>
    <xf numFmtId="168" fontId="61" fillId="10" borderId="119" xfId="3" applyNumberFormat="1" applyFont="1" applyFill="1" applyBorder="1" applyAlignment="1" applyProtection="1">
      <alignment horizontal="center" vertical="center"/>
    </xf>
    <xf numFmtId="168" fontId="61" fillId="10" borderId="120" xfId="3" applyNumberFormat="1" applyFont="1" applyFill="1" applyBorder="1" applyAlignment="1" applyProtection="1">
      <alignment horizontal="center" vertical="center"/>
    </xf>
    <xf numFmtId="168" fontId="59" fillId="10" borderId="97" xfId="3" applyNumberFormat="1" applyFont="1" applyFill="1" applyBorder="1" applyAlignment="1" applyProtection="1">
      <alignment horizontal="center" vertical="center"/>
    </xf>
    <xf numFmtId="168" fontId="59" fillId="10" borderId="120" xfId="3" applyNumberFormat="1" applyFont="1" applyFill="1" applyBorder="1" applyAlignment="1" applyProtection="1">
      <alignment horizontal="center" vertical="center"/>
    </xf>
    <xf numFmtId="0" fontId="59" fillId="8" borderId="71" xfId="3" applyFont="1" applyFill="1" applyBorder="1" applyAlignment="1" applyProtection="1">
      <alignment horizontal="left"/>
    </xf>
    <xf numFmtId="0" fontId="73" fillId="0" borderId="83" xfId="3" applyFont="1" applyBorder="1" applyAlignment="1" applyProtection="1">
      <alignment horizontal="left" vertical="center" wrapText="1"/>
    </xf>
    <xf numFmtId="0" fontId="73" fillId="0" borderId="83" xfId="3" applyFont="1" applyBorder="1" applyAlignment="1" applyProtection="1">
      <alignment horizontal="center" vertical="center" wrapText="1"/>
    </xf>
    <xf numFmtId="170" fontId="73" fillId="0" borderId="83" xfId="3" applyNumberFormat="1" applyFont="1" applyBorder="1" applyAlignment="1" applyProtection="1">
      <alignment horizontal="right" vertical="center" wrapText="1"/>
    </xf>
    <xf numFmtId="0" fontId="67" fillId="0" borderId="0" xfId="3" applyFont="1" applyAlignment="1" applyProtection="1">
      <alignment horizontal="left" vertical="center" wrapText="1"/>
    </xf>
    <xf numFmtId="0" fontId="73" fillId="0" borderId="0" xfId="3" applyFont="1" applyAlignment="1" applyProtection="1">
      <alignment horizontal="left" vertical="center" wrapText="1"/>
    </xf>
    <xf numFmtId="0" fontId="74" fillId="0" borderId="0" xfId="3" applyFont="1" applyAlignment="1" applyProtection="1">
      <alignment horizontal="left" vertical="center" wrapText="1"/>
    </xf>
    <xf numFmtId="0" fontId="75" fillId="9" borderId="0" xfId="3" applyFont="1" applyFill="1" applyAlignment="1" applyProtection="1">
      <alignment horizontal="left" vertical="center" wrapText="1"/>
    </xf>
    <xf numFmtId="0" fontId="67" fillId="0" borderId="83" xfId="3" applyFont="1" applyBorder="1" applyAlignment="1" applyProtection="1">
      <alignment horizontal="left" vertical="center" wrapText="1"/>
    </xf>
    <xf numFmtId="0" fontId="76" fillId="0" borderId="83" xfId="3" applyFont="1" applyBorder="1" applyAlignment="1" applyProtection="1">
      <alignment horizontal="center" vertical="center" wrapText="1"/>
    </xf>
    <xf numFmtId="0" fontId="76" fillId="0" borderId="83" xfId="3" applyFont="1" applyBorder="1" applyAlignment="1" applyProtection="1">
      <alignment horizontal="left" vertical="center" wrapText="1"/>
    </xf>
    <xf numFmtId="0" fontId="67" fillId="0" borderId="83" xfId="3" applyFont="1" applyBorder="1" applyAlignment="1" applyProtection="1">
      <alignment horizontal="center" vertical="center" wrapText="1"/>
    </xf>
    <xf numFmtId="170" fontId="76" fillId="0" borderId="83" xfId="3" applyNumberFormat="1" applyFont="1" applyBorder="1" applyAlignment="1" applyProtection="1">
      <alignment horizontal="right" vertical="center" wrapText="1"/>
    </xf>
    <xf numFmtId="0" fontId="76" fillId="0" borderId="0" xfId="3" applyFont="1" applyAlignment="1" applyProtection="1">
      <alignment horizontal="left" vertical="center" wrapText="1"/>
    </xf>
    <xf numFmtId="0" fontId="77" fillId="0" borderId="83" xfId="3" applyFont="1" applyBorder="1" applyAlignment="1" applyProtection="1">
      <alignment horizontal="center" vertical="center" wrapText="1"/>
    </xf>
    <xf numFmtId="0" fontId="77" fillId="0" borderId="83" xfId="3" applyFont="1" applyBorder="1" applyAlignment="1" applyProtection="1">
      <alignment horizontal="left" vertical="center" wrapText="1"/>
    </xf>
    <xf numFmtId="172" fontId="77" fillId="0" borderId="83" xfId="3" applyNumberFormat="1" applyFont="1" applyFill="1" applyBorder="1" applyAlignment="1" applyProtection="1">
      <alignment horizontal="right" vertical="center" wrapText="1"/>
    </xf>
    <xf numFmtId="170" fontId="77" fillId="11" borderId="83" xfId="3" applyNumberFormat="1" applyFont="1" applyFill="1" applyBorder="1" applyAlignment="1" applyProtection="1">
      <alignment horizontal="right" vertical="center" wrapText="1"/>
    </xf>
    <xf numFmtId="170" fontId="77" fillId="0" borderId="83" xfId="3" applyNumberFormat="1" applyFont="1" applyBorder="1" applyAlignment="1" applyProtection="1">
      <alignment horizontal="right" vertical="center" wrapText="1"/>
    </xf>
    <xf numFmtId="173" fontId="77" fillId="0" borderId="83" xfId="3" applyNumberFormat="1" applyFont="1" applyBorder="1" applyAlignment="1" applyProtection="1">
      <alignment horizontal="right" vertical="center" wrapText="1"/>
    </xf>
    <xf numFmtId="172" fontId="77" fillId="0" borderId="83" xfId="3" applyNumberFormat="1" applyFont="1" applyBorder="1" applyAlignment="1" applyProtection="1">
      <alignment horizontal="right" vertical="center" wrapText="1"/>
    </xf>
    <xf numFmtId="174" fontId="77" fillId="0" borderId="83" xfId="3" applyNumberFormat="1" applyFont="1" applyBorder="1" applyAlignment="1" applyProtection="1">
      <alignment horizontal="right" vertical="center" wrapText="1"/>
    </xf>
    <xf numFmtId="169" fontId="77" fillId="0" borderId="0" xfId="3" applyNumberFormat="1" applyFont="1" applyAlignment="1" applyProtection="1">
      <alignment horizontal="right" vertical="center" wrapText="1"/>
    </xf>
    <xf numFmtId="0" fontId="77" fillId="0" borderId="0" xfId="3" applyFont="1" applyAlignment="1" applyProtection="1">
      <alignment horizontal="left" vertical="center" wrapText="1"/>
    </xf>
    <xf numFmtId="0" fontId="78" fillId="0" borderId="0" xfId="3" applyFont="1" applyAlignment="1" applyProtection="1">
      <alignment horizontal="left" vertical="center" wrapText="1"/>
    </xf>
    <xf numFmtId="170" fontId="79" fillId="9" borderId="0" xfId="3" applyNumberFormat="1" applyFont="1" applyFill="1" applyBorder="1" applyAlignment="1" applyProtection="1">
      <alignment horizontal="left" vertical="center" wrapText="1"/>
    </xf>
    <xf numFmtId="170" fontId="79" fillId="9" borderId="0" xfId="3" applyNumberFormat="1" applyFont="1" applyFill="1" applyAlignment="1" applyProtection="1">
      <alignment horizontal="left" vertical="center" wrapText="1"/>
    </xf>
    <xf numFmtId="0" fontId="63" fillId="0" borderId="83" xfId="3" applyFont="1" applyBorder="1" applyAlignment="1" applyProtection="1">
      <alignment horizontal="center" vertical="center" wrapText="1"/>
    </xf>
    <xf numFmtId="0" fontId="63" fillId="0" borderId="83" xfId="3" applyFont="1" applyFill="1" applyBorder="1" applyAlignment="1" applyProtection="1">
      <alignment horizontal="left" vertical="center" wrapText="1"/>
    </xf>
    <xf numFmtId="0" fontId="63" fillId="0" borderId="83" xfId="3" applyFont="1" applyBorder="1" applyAlignment="1" applyProtection="1">
      <alignment horizontal="left" vertical="center" wrapText="1"/>
    </xf>
    <xf numFmtId="172" fontId="63" fillId="0" borderId="83" xfId="3" applyNumberFormat="1" applyFont="1" applyFill="1" applyBorder="1" applyAlignment="1" applyProtection="1">
      <alignment horizontal="right" vertical="center" wrapText="1"/>
    </xf>
    <xf numFmtId="170" fontId="63" fillId="11" borderId="83" xfId="3" applyNumberFormat="1" applyFont="1" applyFill="1" applyBorder="1" applyAlignment="1" applyProtection="1">
      <alignment horizontal="right" vertical="center" wrapText="1"/>
    </xf>
    <xf numFmtId="170" fontId="63" fillId="0" borderId="83" xfId="3" applyNumberFormat="1" applyFont="1" applyBorder="1" applyAlignment="1" applyProtection="1">
      <alignment horizontal="right" vertical="center" wrapText="1"/>
    </xf>
    <xf numFmtId="173" fontId="63" fillId="0" borderId="83" xfId="3" applyNumberFormat="1" applyFont="1" applyBorder="1" applyAlignment="1" applyProtection="1">
      <alignment horizontal="right" vertical="center" wrapText="1"/>
    </xf>
    <xf numFmtId="172" fontId="63" fillId="0" borderId="83" xfId="3" applyNumberFormat="1" applyFont="1" applyBorder="1" applyAlignment="1" applyProtection="1">
      <alignment horizontal="right" vertical="center" wrapText="1"/>
    </xf>
    <xf numFmtId="174" fontId="63" fillId="0" borderId="83" xfId="3" applyNumberFormat="1" applyFont="1" applyBorder="1" applyAlignment="1" applyProtection="1">
      <alignment horizontal="right" vertical="center" wrapText="1"/>
    </xf>
    <xf numFmtId="169" fontId="63" fillId="0" borderId="0" xfId="3" applyNumberFormat="1" applyFont="1" applyAlignment="1" applyProtection="1">
      <alignment horizontal="right" vertical="center" wrapText="1"/>
    </xf>
    <xf numFmtId="0" fontId="63" fillId="0" borderId="0" xfId="3" applyFont="1" applyAlignment="1" applyProtection="1">
      <alignment horizontal="left" vertical="center" wrapText="1"/>
    </xf>
    <xf numFmtId="0" fontId="59" fillId="0" borderId="0" xfId="3" applyFont="1" applyAlignment="1" applyProtection="1">
      <alignment horizontal="left" vertical="center" wrapText="1"/>
    </xf>
    <xf numFmtId="0" fontId="76" fillId="0" borderId="83" xfId="3" applyFont="1" applyFill="1" applyBorder="1" applyAlignment="1" applyProtection="1">
      <alignment horizontal="left" vertical="center" wrapText="1"/>
    </xf>
    <xf numFmtId="0" fontId="67" fillId="0" borderId="83" xfId="3" applyFont="1" applyFill="1" applyBorder="1" applyAlignment="1" applyProtection="1">
      <alignment horizontal="left" vertical="center" wrapText="1"/>
    </xf>
    <xf numFmtId="0" fontId="59" fillId="0" borderId="83" xfId="3" applyFont="1" applyBorder="1" applyAlignment="1" applyProtection="1">
      <alignment horizontal="center" vertical="center" wrapText="1"/>
    </xf>
    <xf numFmtId="175" fontId="16" fillId="12" borderId="121" xfId="4" applyNumberFormat="1" applyFont="1" applyFill="1" applyBorder="1" applyAlignment="1" applyProtection="1">
      <alignment horizontal="center" vertical="center" wrapText="1"/>
    </xf>
    <xf numFmtId="175" fontId="16" fillId="0" borderId="121" xfId="4" applyNumberFormat="1" applyFont="1" applyFill="1" applyBorder="1" applyAlignment="1" applyProtection="1">
      <alignment horizontal="left" vertical="center" wrapText="1"/>
    </xf>
    <xf numFmtId="175" fontId="16" fillId="12" borderId="121" xfId="4" applyNumberFormat="1" applyFont="1" applyFill="1" applyBorder="1" applyAlignment="1" applyProtection="1">
      <alignment vertical="center" wrapText="1"/>
    </xf>
    <xf numFmtId="172" fontId="59" fillId="0" borderId="83" xfId="3" applyNumberFormat="1" applyFont="1" applyFill="1" applyBorder="1" applyAlignment="1" applyProtection="1">
      <alignment horizontal="right" vertical="center" wrapText="1"/>
    </xf>
    <xf numFmtId="4" fontId="16" fillId="11" borderId="121" xfId="5" applyNumberFormat="1" applyFont="1" applyFill="1" applyBorder="1" applyAlignment="1" applyProtection="1">
      <alignment vertical="center" wrapText="1"/>
    </xf>
    <xf numFmtId="170" fontId="59" fillId="0" borderId="83" xfId="3" applyNumberFormat="1" applyFont="1" applyBorder="1" applyAlignment="1" applyProtection="1">
      <alignment horizontal="right" vertical="center" wrapText="1"/>
    </xf>
    <xf numFmtId="173" fontId="59" fillId="0" borderId="83" xfId="3" applyNumberFormat="1" applyFont="1" applyBorder="1" applyAlignment="1" applyProtection="1">
      <alignment horizontal="right" vertical="center" wrapText="1"/>
    </xf>
    <xf numFmtId="172" fontId="59" fillId="0" borderId="83" xfId="3" applyNumberFormat="1" applyFont="1" applyBorder="1" applyAlignment="1" applyProtection="1">
      <alignment horizontal="right" vertical="center" wrapText="1"/>
    </xf>
    <xf numFmtId="174" fontId="59" fillId="0" borderId="83" xfId="3" applyNumberFormat="1" applyFont="1" applyBorder="1" applyAlignment="1" applyProtection="1">
      <alignment horizontal="right" vertical="center" wrapText="1"/>
    </xf>
    <xf numFmtId="169" fontId="59" fillId="0" borderId="0" xfId="3" applyNumberFormat="1" applyFont="1" applyAlignment="1" applyProtection="1">
      <alignment horizontal="right" vertical="center" wrapText="1"/>
    </xf>
    <xf numFmtId="172" fontId="81" fillId="0" borderId="0" xfId="3" applyNumberFormat="1" applyFont="1" applyBorder="1" applyAlignment="1">
      <alignment horizontal="right" vertical="center"/>
      <protection locked="0"/>
    </xf>
    <xf numFmtId="172" fontId="60" fillId="0" borderId="0" xfId="3" applyNumberFormat="1" applyFont="1" applyBorder="1" applyAlignment="1">
      <alignment horizontal="right" vertical="center"/>
      <protection locked="0"/>
    </xf>
    <xf numFmtId="175" fontId="82" fillId="12" borderId="121" xfId="3" applyNumberFormat="1" applyFont="1" applyFill="1" applyBorder="1" applyAlignment="1" applyProtection="1">
      <alignment horizontal="center" vertical="center" wrapText="1"/>
    </xf>
    <xf numFmtId="175" fontId="82" fillId="12" borderId="121" xfId="3" applyNumberFormat="1" applyFont="1" applyFill="1" applyBorder="1" applyAlignment="1" applyProtection="1">
      <alignment horizontal="left" vertical="center" wrapText="1"/>
    </xf>
    <xf numFmtId="0" fontId="78" fillId="0" borderId="0" xfId="3" applyFont="1" applyBorder="1" applyAlignment="1" applyProtection="1">
      <alignment horizontal="left" vertical="center" wrapText="1"/>
    </xf>
    <xf numFmtId="0" fontId="63" fillId="0" borderId="0" xfId="3" applyFont="1" applyBorder="1" applyAlignment="1" applyProtection="1">
      <alignment horizontal="left" vertical="center" wrapText="1"/>
    </xf>
    <xf numFmtId="175" fontId="82" fillId="0" borderId="121" xfId="3" applyNumberFormat="1" applyFont="1" applyFill="1" applyBorder="1" applyAlignment="1" applyProtection="1">
      <alignment vertical="center" wrapText="1"/>
    </xf>
    <xf numFmtId="175" fontId="16" fillId="12" borderId="121" xfId="3" applyNumberFormat="1" applyFont="1" applyFill="1" applyBorder="1" applyAlignment="1" applyProtection="1">
      <alignment horizontal="center" vertical="center" wrapText="1"/>
    </xf>
    <xf numFmtId="175" fontId="60" fillId="0" borderId="121" xfId="3" applyNumberFormat="1" applyFont="1" applyFill="1" applyBorder="1" applyAlignment="1" applyProtection="1">
      <alignment horizontal="left" vertical="center" wrapText="1"/>
    </xf>
    <xf numFmtId="175" fontId="60" fillId="12" borderId="121" xfId="3" applyNumberFormat="1" applyFont="1" applyFill="1" applyBorder="1" applyAlignment="1" applyProtection="1">
      <alignment vertical="center" wrapText="1"/>
    </xf>
    <xf numFmtId="175" fontId="60" fillId="12" borderId="121" xfId="3" applyNumberFormat="1" applyFont="1" applyFill="1" applyBorder="1" applyAlignment="1" applyProtection="1">
      <alignment horizontal="center" vertical="center" wrapText="1"/>
    </xf>
    <xf numFmtId="167" fontId="16" fillId="0" borderId="121" xfId="3" applyNumberFormat="1" applyFont="1" applyFill="1" applyBorder="1" applyAlignment="1" applyProtection="1">
      <alignment vertical="center" wrapText="1"/>
    </xf>
    <xf numFmtId="4" fontId="60" fillId="11" borderId="121" xfId="3" applyNumberFormat="1" applyFont="1" applyFill="1" applyBorder="1" applyAlignment="1" applyProtection="1">
      <alignment vertical="center" wrapText="1"/>
    </xf>
    <xf numFmtId="0" fontId="77" fillId="0" borderId="83" xfId="3" applyFont="1" applyFill="1" applyBorder="1" applyAlignment="1" applyProtection="1">
      <alignment horizontal="left" vertical="center" wrapText="1"/>
    </xf>
    <xf numFmtId="167" fontId="60" fillId="0" borderId="121" xfId="3" applyNumberFormat="1" applyFont="1" applyFill="1" applyBorder="1" applyAlignment="1" applyProtection="1">
      <alignment vertical="center" wrapText="1"/>
    </xf>
    <xf numFmtId="175" fontId="16" fillId="12" borderId="121" xfId="3" applyNumberFormat="1" applyFont="1" applyFill="1" applyBorder="1" applyAlignment="1" applyProtection="1">
      <alignment horizontal="center" wrapText="1"/>
    </xf>
    <xf numFmtId="175" fontId="16" fillId="0" borderId="121" xfId="3" applyNumberFormat="1" applyFont="1" applyFill="1" applyBorder="1" applyAlignment="1" applyProtection="1">
      <alignment wrapText="1"/>
    </xf>
    <xf numFmtId="175" fontId="16" fillId="12" borderId="121" xfId="3" applyNumberFormat="1" applyFont="1" applyFill="1" applyBorder="1" applyAlignment="1" applyProtection="1">
      <alignment wrapText="1"/>
    </xf>
    <xf numFmtId="175" fontId="16" fillId="12" borderId="121" xfId="6" applyNumberFormat="1" applyFont="1" applyFill="1" applyBorder="1" applyAlignment="1" applyProtection="1">
      <alignment horizontal="center" vertical="center" wrapText="1"/>
    </xf>
    <xf numFmtId="175" fontId="16" fillId="0" borderId="121" xfId="6" applyNumberFormat="1" applyFont="1" applyFill="1" applyBorder="1" applyAlignment="1" applyProtection="1">
      <alignment vertical="center" wrapText="1"/>
    </xf>
    <xf numFmtId="175" fontId="16" fillId="12" borderId="121" xfId="6" applyNumberFormat="1" applyFont="1" applyFill="1" applyBorder="1" applyAlignment="1" applyProtection="1">
      <alignment vertical="center" wrapText="1"/>
    </xf>
    <xf numFmtId="175" fontId="16" fillId="0" borderId="121" xfId="6" applyNumberFormat="1" applyFont="1" applyFill="1" applyBorder="1" applyAlignment="1" applyProtection="1">
      <alignment horizontal="left" vertical="center" wrapText="1"/>
    </xf>
    <xf numFmtId="167" fontId="16" fillId="0" borderId="121" xfId="3" applyNumberFormat="1" applyFont="1" applyFill="1" applyBorder="1" applyAlignment="1" applyProtection="1">
      <alignment wrapText="1"/>
    </xf>
    <xf numFmtId="4" fontId="16" fillId="11" borderId="121" xfId="3" applyNumberFormat="1" applyFont="1" applyFill="1" applyBorder="1" applyAlignment="1" applyProtection="1">
      <alignment wrapText="1"/>
    </xf>
    <xf numFmtId="175" fontId="16" fillId="0" borderId="121" xfId="3" applyNumberFormat="1" applyFont="1" applyFill="1" applyBorder="1" applyAlignment="1" applyProtection="1">
      <alignment vertical="center" wrapText="1"/>
    </xf>
    <xf numFmtId="175" fontId="16" fillId="12" borderId="121" xfId="3" applyNumberFormat="1" applyFont="1" applyFill="1" applyBorder="1" applyAlignment="1" applyProtection="1">
      <alignment vertical="center" wrapText="1"/>
    </xf>
    <xf numFmtId="4" fontId="16" fillId="11" borderId="121" xfId="3" applyNumberFormat="1" applyFont="1" applyFill="1" applyBorder="1" applyAlignment="1" applyProtection="1">
      <alignment vertical="center" wrapText="1"/>
    </xf>
    <xf numFmtId="175" fontId="16" fillId="0" borderId="121" xfId="3" applyNumberFormat="1" applyFont="1" applyFill="1" applyBorder="1" applyAlignment="1" applyProtection="1">
      <alignment horizontal="left" vertical="center" wrapText="1"/>
    </xf>
    <xf numFmtId="175" fontId="16" fillId="12" borderId="121" xfId="7" applyNumberFormat="1" applyFont="1" applyFill="1" applyBorder="1" applyAlignment="1" applyProtection="1">
      <alignment vertical="center" wrapText="1"/>
    </xf>
    <xf numFmtId="175" fontId="83" fillId="12" borderId="0" xfId="7" applyNumberFormat="1" applyFont="1" applyFill="1" applyBorder="1" applyAlignment="1" applyProtection="1">
      <alignment vertical="center" wrapText="1"/>
    </xf>
    <xf numFmtId="0" fontId="84" fillId="0" borderId="0" xfId="3" applyFont="1" applyAlignment="1" applyProtection="1">
      <alignment horizontal="left" vertical="center" wrapText="1"/>
    </xf>
    <xf numFmtId="0" fontId="85" fillId="0" borderId="0" xfId="3" applyFont="1" applyAlignment="1" applyProtection="1">
      <alignment horizontal="left" vertical="center" wrapText="1"/>
    </xf>
    <xf numFmtId="0" fontId="85" fillId="0" borderId="83" xfId="3" applyFont="1" applyBorder="1" applyAlignment="1" applyProtection="1">
      <alignment horizontal="left" vertical="center" wrapText="1"/>
    </xf>
    <xf numFmtId="0" fontId="86" fillId="0" borderId="83" xfId="3" applyFont="1" applyBorder="1" applyAlignment="1" applyProtection="1">
      <alignment horizontal="left" vertical="center" wrapText="1"/>
    </xf>
    <xf numFmtId="0" fontId="85" fillId="0" borderId="83" xfId="3" applyFont="1" applyBorder="1" applyAlignment="1" applyProtection="1">
      <alignment horizontal="center" vertical="center" wrapText="1"/>
    </xf>
    <xf numFmtId="0" fontId="85" fillId="0" borderId="83" xfId="3" applyFont="1" applyFill="1" applyBorder="1" applyAlignment="1" applyProtection="1">
      <alignment horizontal="left" vertical="center" wrapText="1"/>
    </xf>
    <xf numFmtId="170" fontId="86" fillId="0" borderId="83" xfId="3" applyNumberFormat="1" applyFont="1" applyBorder="1" applyAlignment="1" applyProtection="1">
      <alignment horizontal="right" vertical="center" wrapText="1"/>
    </xf>
    <xf numFmtId="0" fontId="87" fillId="9" borderId="0" xfId="3" applyFont="1" applyFill="1" applyAlignment="1" applyProtection="1">
      <alignment horizontal="left" vertical="center" wrapText="1"/>
    </xf>
    <xf numFmtId="0" fontId="57" fillId="0" borderId="0" xfId="3" applyAlignment="1" applyProtection="1">
      <alignment horizontal="center" vertical="center"/>
    </xf>
    <xf numFmtId="4" fontId="16" fillId="0" borderId="43" xfId="0" applyNumberFormat="1" applyFont="1" applyFill="1" applyBorder="1" applyAlignment="1" applyProtection="1">
      <alignment vertical="top" shrinkToFit="1"/>
      <protection locked="0"/>
    </xf>
    <xf numFmtId="0" fontId="89" fillId="0" borderId="0" xfId="2" applyFont="1" applyAlignment="1">
      <alignment horizontal="left" vertical="center"/>
    </xf>
    <xf numFmtId="0" fontId="46" fillId="0" borderId="63" xfId="2" applyFont="1" applyBorder="1" applyAlignment="1">
      <alignment vertical="center"/>
    </xf>
    <xf numFmtId="0" fontId="46" fillId="0" borderId="54" xfId="2" applyFont="1" applyBorder="1" applyAlignment="1">
      <alignment vertical="center"/>
    </xf>
    <xf numFmtId="0" fontId="46" fillId="0" borderId="64" xfId="2" applyFont="1" applyBorder="1" applyAlignment="1">
      <alignment vertical="center"/>
    </xf>
    <xf numFmtId="0" fontId="90" fillId="0" borderId="0" xfId="8" applyFont="1" applyBorder="1" applyAlignment="1">
      <alignment horizontal="center" vertical="center"/>
    </xf>
    <xf numFmtId="0" fontId="91" fillId="0" borderId="0" xfId="8" applyFont="1" applyBorder="1" applyAlignment="1">
      <alignment horizontal="left"/>
    </xf>
    <xf numFmtId="0" fontId="92" fillId="0" borderId="0" xfId="8" applyFont="1" applyBorder="1" applyAlignment="1">
      <alignment horizontal="right" vertical="center" wrapText="1"/>
    </xf>
    <xf numFmtId="0" fontId="92" fillId="0" borderId="0" xfId="8" applyFont="1" applyBorder="1" applyAlignment="1">
      <alignment horizontal="right" vertical="center"/>
    </xf>
    <xf numFmtId="4" fontId="92" fillId="0" borderId="0" xfId="8" applyNumberFormat="1" applyFont="1" applyBorder="1" applyAlignment="1">
      <alignment horizontal="left" vertical="center"/>
    </xf>
    <xf numFmtId="4" fontId="93" fillId="0" borderId="0" xfId="8" applyNumberFormat="1" applyFont="1" applyBorder="1" applyAlignment="1">
      <alignment horizontal="left"/>
    </xf>
    <xf numFmtId="0" fontId="92" fillId="0" borderId="0" xfId="8" applyFont="1" applyBorder="1"/>
    <xf numFmtId="0" fontId="92" fillId="0" borderId="0" xfId="8" applyFont="1" applyBorder="1" applyAlignment="1">
      <alignment horizontal="center" vertical="center"/>
    </xf>
    <xf numFmtId="0" fontId="94" fillId="0" borderId="0" xfId="8" applyFont="1" applyBorder="1" applyAlignment="1">
      <alignment horizontal="left"/>
    </xf>
    <xf numFmtId="0" fontId="92" fillId="0" borderId="0" xfId="8" applyFont="1" applyBorder="1" applyAlignment="1">
      <alignment horizontal="left"/>
    </xf>
    <xf numFmtId="4" fontId="92" fillId="0" borderId="0" xfId="8" applyNumberFormat="1" applyFont="1" applyBorder="1"/>
    <xf numFmtId="0" fontId="94" fillId="0" borderId="0" xfId="8" applyFont="1" applyBorder="1" applyAlignment="1">
      <alignment horizontal="left" wrapText="1"/>
    </xf>
    <xf numFmtId="0" fontId="95" fillId="0" borderId="0" xfId="8" applyFont="1" applyBorder="1" applyAlignment="1">
      <alignment horizontal="center" vertical="center"/>
    </xf>
    <xf numFmtId="0" fontId="95" fillId="0" borderId="0" xfId="8" applyFont="1" applyBorder="1" applyAlignment="1">
      <alignment horizontal="left"/>
    </xf>
    <xf numFmtId="4" fontId="95" fillId="0" borderId="0" xfId="8" applyNumberFormat="1" applyFont="1" applyBorder="1" applyAlignment="1">
      <alignment horizontal="left" vertical="center"/>
    </xf>
    <xf numFmtId="4" fontId="95" fillId="0" borderId="0" xfId="8" applyNumberFormat="1" applyFont="1" applyBorder="1"/>
    <xf numFmtId="0" fontId="95" fillId="0" borderId="0" xfId="8" applyFont="1" applyBorder="1"/>
    <xf numFmtId="0" fontId="96" fillId="0" borderId="122" xfId="8" applyFont="1" applyFill="1" applyBorder="1" applyAlignment="1">
      <alignment horizontal="center" vertical="center" wrapText="1"/>
    </xf>
    <xf numFmtId="0" fontId="96" fillId="0" borderId="7" xfId="8" applyFont="1" applyFill="1" applyBorder="1" applyAlignment="1">
      <alignment horizontal="center" vertical="center" wrapText="1"/>
    </xf>
    <xf numFmtId="4" fontId="96" fillId="0" borderId="7" xfId="8" applyNumberFormat="1" applyFont="1" applyFill="1" applyBorder="1" applyAlignment="1">
      <alignment horizontal="center" vertical="center" wrapText="1"/>
    </xf>
    <xf numFmtId="4" fontId="96" fillId="0" borderId="122" xfId="8" applyNumberFormat="1" applyFont="1" applyFill="1" applyBorder="1" applyAlignment="1" applyProtection="1">
      <alignment horizontal="center" vertical="center" wrapText="1"/>
      <protection locked="0"/>
    </xf>
    <xf numFmtId="4" fontId="96" fillId="0" borderId="7" xfId="8" applyNumberFormat="1" applyFont="1" applyFill="1" applyBorder="1" applyAlignment="1">
      <alignment horizontal="center" vertical="center"/>
    </xf>
    <xf numFmtId="0" fontId="96" fillId="0" borderId="122" xfId="8" applyFont="1" applyFill="1" applyBorder="1" applyAlignment="1">
      <alignment horizontal="center"/>
    </xf>
    <xf numFmtId="0" fontId="97" fillId="13" borderId="123" xfId="8" applyFont="1" applyFill="1" applyBorder="1" applyAlignment="1">
      <alignment horizontal="center" vertical="center"/>
    </xf>
    <xf numFmtId="0" fontId="98" fillId="13" borderId="124" xfId="8" applyFont="1" applyFill="1" applyBorder="1" applyAlignment="1">
      <alignment vertical="center" wrapText="1"/>
    </xf>
    <xf numFmtId="0" fontId="99" fillId="13" borderId="123" xfId="8" applyFont="1" applyFill="1" applyBorder="1" applyAlignment="1">
      <alignment vertical="center" wrapText="1"/>
    </xf>
    <xf numFmtId="4" fontId="100" fillId="13" borderId="123" xfId="8" applyNumberFormat="1" applyFont="1" applyFill="1" applyBorder="1" applyAlignment="1" applyProtection="1">
      <alignment horizontal="center" vertical="top" wrapText="1"/>
      <protection locked="0"/>
    </xf>
    <xf numFmtId="4" fontId="97" fillId="13" borderId="124" xfId="8" applyNumberFormat="1" applyFont="1" applyFill="1" applyBorder="1" applyAlignment="1">
      <alignment horizontal="center" vertical="center"/>
    </xf>
    <xf numFmtId="4" fontId="101" fillId="13" borderId="125" xfId="8" applyNumberFormat="1" applyFont="1" applyFill="1" applyBorder="1"/>
    <xf numFmtId="0" fontId="101" fillId="13" borderId="125" xfId="8" applyFont="1" applyFill="1" applyBorder="1"/>
    <xf numFmtId="0" fontId="101" fillId="0" borderId="0" xfId="8" applyFont="1" applyBorder="1"/>
    <xf numFmtId="49" fontId="101" fillId="0" borderId="126" xfId="8" applyNumberFormat="1" applyFont="1" applyFill="1" applyBorder="1" applyAlignment="1">
      <alignment horizontal="center" vertical="top"/>
    </xf>
    <xf numFmtId="0" fontId="101" fillId="0" borderId="127" xfId="8" applyFont="1" applyFill="1" applyBorder="1" applyAlignment="1">
      <alignment wrapText="1"/>
    </xf>
    <xf numFmtId="0" fontId="92" fillId="0" borderId="126" xfId="8" applyFont="1" applyFill="1" applyBorder="1" applyAlignment="1">
      <alignment horizontal="center"/>
    </xf>
    <xf numFmtId="4" fontId="101" fillId="0" borderId="127" xfId="8" applyNumberFormat="1" applyFont="1" applyFill="1" applyBorder="1" applyAlignment="1">
      <alignment horizontal="center"/>
    </xf>
    <xf numFmtId="4" fontId="101" fillId="11" borderId="126" xfId="8" applyNumberFormat="1" applyFont="1" applyFill="1" applyBorder="1" applyAlignment="1" applyProtection="1">
      <alignment horizontal="center"/>
      <protection locked="0"/>
    </xf>
    <xf numFmtId="4" fontId="92" fillId="0" borderId="127" xfId="8" applyNumberFormat="1" applyFont="1" applyBorder="1" applyAlignment="1">
      <alignment horizontal="center" wrapText="1"/>
    </xf>
    <xf numFmtId="4" fontId="101" fillId="11" borderId="126" xfId="8" applyNumberFormat="1" applyFont="1" applyFill="1" applyBorder="1" applyAlignment="1"/>
    <xf numFmtId="2" fontId="101" fillId="0" borderId="126" xfId="8" applyNumberFormat="1" applyFont="1" applyBorder="1" applyAlignment="1"/>
    <xf numFmtId="49" fontId="101" fillId="0" borderId="125" xfId="8" applyNumberFormat="1" applyFont="1" applyFill="1" applyBorder="1" applyAlignment="1">
      <alignment horizontal="center" vertical="top"/>
    </xf>
    <xf numFmtId="0" fontId="101" fillId="0" borderId="0" xfId="8" applyFont="1" applyFill="1" applyBorder="1" applyAlignment="1">
      <alignment wrapText="1"/>
    </xf>
    <xf numFmtId="0" fontId="92" fillId="0" borderId="125" xfId="8" applyFont="1" applyFill="1" applyBorder="1" applyAlignment="1">
      <alignment horizontal="center"/>
    </xf>
    <xf numFmtId="4" fontId="101" fillId="0" borderId="0" xfId="8" applyNumberFormat="1" applyFont="1" applyFill="1" applyBorder="1" applyAlignment="1">
      <alignment horizontal="center"/>
    </xf>
    <xf numFmtId="4" fontId="101" fillId="11" borderId="125" xfId="8" applyNumberFormat="1" applyFont="1" applyFill="1" applyBorder="1" applyAlignment="1" applyProtection="1">
      <alignment horizontal="center"/>
      <protection locked="0"/>
    </xf>
    <xf numFmtId="4" fontId="101" fillId="11" borderId="128" xfId="8" applyNumberFormat="1" applyFont="1" applyFill="1" applyBorder="1" applyAlignment="1"/>
    <xf numFmtId="49" fontId="102" fillId="0" borderId="129" xfId="8" applyNumberFormat="1" applyFont="1" applyFill="1" applyBorder="1" applyAlignment="1">
      <alignment horizontal="center" vertical="top"/>
    </xf>
    <xf numFmtId="0" fontId="102" fillId="0" borderId="0" xfId="8" applyFont="1" applyFill="1" applyBorder="1" applyAlignment="1">
      <alignment wrapText="1"/>
    </xf>
    <xf numFmtId="0" fontId="102" fillId="0" borderId="125" xfId="8" applyFont="1" applyFill="1" applyBorder="1" applyAlignment="1">
      <alignment horizontal="center"/>
    </xf>
    <xf numFmtId="4" fontId="102" fillId="0" borderId="0" xfId="8" applyNumberFormat="1" applyFont="1" applyFill="1" applyBorder="1" applyAlignment="1">
      <alignment horizontal="center"/>
    </xf>
    <xf numFmtId="4" fontId="102" fillId="0" borderId="125" xfId="8" applyNumberFormat="1" applyFont="1" applyFill="1" applyBorder="1" applyAlignment="1" applyProtection="1">
      <alignment horizontal="center"/>
      <protection locked="0"/>
    </xf>
    <xf numFmtId="4" fontId="102" fillId="0" borderId="0" xfId="8" applyNumberFormat="1" applyFont="1" applyBorder="1" applyAlignment="1">
      <alignment horizontal="center" wrapText="1"/>
    </xf>
    <xf numFmtId="4" fontId="102" fillId="0" borderId="130" xfId="8" applyNumberFormat="1" applyFont="1" applyBorder="1" applyAlignment="1"/>
    <xf numFmtId="2" fontId="102" fillId="0" borderId="130" xfId="8" applyNumberFormat="1" applyFont="1" applyBorder="1" applyAlignment="1"/>
    <xf numFmtId="0" fontId="103" fillId="14" borderId="11" xfId="8" applyFont="1" applyFill="1" applyBorder="1" applyAlignment="1">
      <alignment horizontal="center" vertical="center"/>
    </xf>
    <xf numFmtId="0" fontId="94" fillId="14" borderId="7" xfId="8" applyFont="1" applyFill="1" applyBorder="1" applyAlignment="1">
      <alignment wrapText="1"/>
    </xf>
    <xf numFmtId="0" fontId="92" fillId="14" borderId="7" xfId="8" applyFont="1" applyFill="1" applyBorder="1" applyAlignment="1">
      <alignment horizontal="center"/>
    </xf>
    <xf numFmtId="4" fontId="103" fillId="14" borderId="7" xfId="8" applyNumberFormat="1" applyFont="1" applyFill="1" applyBorder="1" applyAlignment="1"/>
    <xf numFmtId="4" fontId="103" fillId="14" borderId="7" xfId="8" applyNumberFormat="1" applyFont="1" applyFill="1" applyBorder="1" applyAlignment="1" applyProtection="1">
      <alignment horizontal="center"/>
      <protection locked="0"/>
    </xf>
    <xf numFmtId="4" fontId="97" fillId="14" borderId="7" xfId="8" applyNumberFormat="1" applyFont="1" applyFill="1" applyBorder="1" applyAlignment="1">
      <alignment horizontal="center"/>
    </xf>
    <xf numFmtId="4" fontId="92" fillId="14" borderId="7" xfId="8" applyNumberFormat="1" applyFont="1" applyFill="1" applyBorder="1" applyAlignment="1"/>
    <xf numFmtId="4" fontId="96" fillId="14" borderId="13" xfId="8" applyNumberFormat="1" applyFont="1" applyFill="1" applyBorder="1" applyAlignment="1"/>
    <xf numFmtId="0" fontId="103" fillId="0" borderId="1" xfId="8" applyFont="1" applyFill="1" applyBorder="1" applyAlignment="1">
      <alignment horizontal="center" vertical="center"/>
    </xf>
    <xf numFmtId="0" fontId="104" fillId="0" borderId="0" xfId="8" applyFont="1" applyFill="1" applyBorder="1" applyAlignment="1">
      <alignment vertical="center"/>
    </xf>
    <xf numFmtId="0" fontId="92" fillId="0" borderId="0" xfId="8" applyFont="1" applyFill="1" applyBorder="1" applyAlignment="1">
      <alignment horizontal="center"/>
    </xf>
    <xf numFmtId="4" fontId="103" fillId="0" borderId="0" xfId="8" applyNumberFormat="1" applyFont="1" applyFill="1" applyBorder="1" applyAlignment="1"/>
    <xf numFmtId="4" fontId="93" fillId="0" borderId="0" xfId="8" applyNumberFormat="1" applyFont="1" applyFill="1" applyBorder="1" applyAlignment="1" applyProtection="1">
      <alignment horizontal="center"/>
      <protection locked="0"/>
    </xf>
    <xf numFmtId="4" fontId="94" fillId="0" borderId="0" xfId="8" applyNumberFormat="1" applyFont="1" applyFill="1" applyBorder="1" applyAlignment="1">
      <alignment horizontal="center"/>
    </xf>
    <xf numFmtId="4" fontId="103" fillId="0" borderId="0" xfId="8" applyNumberFormat="1" applyFont="1" applyBorder="1" applyAlignment="1"/>
    <xf numFmtId="0" fontId="103" fillId="0" borderId="2" xfId="8" applyFont="1" applyBorder="1" applyAlignment="1"/>
    <xf numFmtId="0" fontId="103" fillId="0" borderId="0" xfId="8" applyFont="1" applyBorder="1"/>
    <xf numFmtId="0" fontId="97" fillId="13" borderId="131" xfId="8" applyFont="1" applyFill="1" applyBorder="1" applyAlignment="1">
      <alignment horizontal="center" vertical="center"/>
    </xf>
    <xf numFmtId="0" fontId="98" fillId="13" borderId="131" xfId="8" applyFont="1" applyFill="1" applyBorder="1" applyAlignment="1">
      <alignment vertical="center" wrapText="1"/>
    </xf>
    <xf numFmtId="0" fontId="99" fillId="13" borderId="131" xfId="8" applyFont="1" applyFill="1" applyBorder="1" applyAlignment="1">
      <alignment wrapText="1"/>
    </xf>
    <xf numFmtId="0" fontId="98" fillId="13" borderId="131" xfId="8" applyFont="1" applyFill="1" applyBorder="1" applyAlignment="1">
      <alignment wrapText="1"/>
    </xf>
    <xf numFmtId="4" fontId="100" fillId="13" borderId="132" xfId="8" applyNumberFormat="1" applyFont="1" applyFill="1" applyBorder="1" applyAlignment="1" applyProtection="1">
      <alignment horizontal="center" wrapText="1"/>
      <protection locked="0"/>
    </xf>
    <xf numFmtId="4" fontId="97" fillId="13" borderId="132" xfId="8" applyNumberFormat="1" applyFont="1" applyFill="1" applyBorder="1" applyAlignment="1">
      <alignment horizontal="center"/>
    </xf>
    <xf numFmtId="4" fontId="92" fillId="13" borderId="131" xfId="8" applyNumberFormat="1" applyFont="1" applyFill="1" applyBorder="1" applyAlignment="1"/>
    <xf numFmtId="0" fontId="92" fillId="13" borderId="133" xfId="8" applyFont="1" applyFill="1" applyBorder="1" applyAlignment="1"/>
    <xf numFmtId="0" fontId="101" fillId="0" borderId="126" xfId="8" applyFont="1" applyFill="1" applyBorder="1" applyAlignment="1">
      <alignment horizontal="center"/>
    </xf>
    <xf numFmtId="4" fontId="101" fillId="0" borderId="127" xfId="8" applyNumberFormat="1" applyFont="1" applyBorder="1" applyAlignment="1">
      <alignment horizontal="center" wrapText="1"/>
    </xf>
    <xf numFmtId="49" fontId="101" fillId="0" borderId="128" xfId="8" applyNumberFormat="1" applyFont="1" applyFill="1" applyBorder="1" applyAlignment="1">
      <alignment horizontal="center" vertical="top"/>
    </xf>
    <xf numFmtId="0" fontId="101" fillId="0" borderId="134" xfId="8" applyFont="1" applyFill="1" applyBorder="1" applyAlignment="1">
      <alignment wrapText="1"/>
    </xf>
    <xf numFmtId="0" fontId="101" fillId="0" borderId="128" xfId="8" applyFont="1" applyFill="1" applyBorder="1" applyAlignment="1">
      <alignment horizontal="center"/>
    </xf>
    <xf numFmtId="4" fontId="101" fillId="0" borderId="134" xfId="8" applyNumberFormat="1" applyFont="1" applyFill="1" applyBorder="1" applyAlignment="1">
      <alignment horizontal="center"/>
    </xf>
    <xf numFmtId="4" fontId="101" fillId="0" borderId="134" xfId="8" applyNumberFormat="1" applyFont="1" applyBorder="1" applyAlignment="1">
      <alignment horizontal="center" wrapText="1"/>
    </xf>
    <xf numFmtId="2" fontId="101" fillId="0" borderId="135" xfId="8" applyNumberFormat="1" applyFont="1" applyBorder="1" applyAlignment="1"/>
    <xf numFmtId="49" fontId="101" fillId="0" borderId="126" xfId="8" applyNumberFormat="1" applyFont="1" applyBorder="1" applyAlignment="1">
      <alignment horizontal="center" vertical="top"/>
    </xf>
    <xf numFmtId="0" fontId="101" fillId="0" borderId="127" xfId="8" applyFont="1" applyBorder="1" applyAlignment="1">
      <alignment wrapText="1"/>
    </xf>
    <xf numFmtId="0" fontId="101" fillId="0" borderId="123" xfId="8" applyFont="1" applyBorder="1" applyAlignment="1">
      <alignment horizontal="center"/>
    </xf>
    <xf numFmtId="4" fontId="101" fillId="0" borderId="124" xfId="8" applyNumberFormat="1" applyFont="1" applyBorder="1" applyAlignment="1">
      <alignment horizontal="center"/>
    </xf>
    <xf numFmtId="4" fontId="101" fillId="11" borderId="126" xfId="8" applyNumberFormat="1" applyFont="1" applyFill="1" applyBorder="1"/>
    <xf numFmtId="2" fontId="101" fillId="0" borderId="136" xfId="8" applyNumberFormat="1" applyFont="1" applyBorder="1"/>
    <xf numFmtId="0" fontId="101" fillId="0" borderId="124" xfId="8" applyFont="1" applyBorder="1" applyAlignment="1">
      <alignment wrapText="1"/>
    </xf>
    <xf numFmtId="16" fontId="102" fillId="0" borderId="130" xfId="8" applyNumberFormat="1" applyFont="1" applyBorder="1" applyAlignment="1">
      <alignment horizontal="center" vertical="top"/>
    </xf>
    <xf numFmtId="0" fontId="102" fillId="0" borderId="130" xfId="8" applyFont="1" applyFill="1" applyBorder="1" applyAlignment="1">
      <alignment wrapText="1"/>
    </xf>
    <xf numFmtId="0" fontId="102" fillId="0" borderId="130" xfId="8" applyFont="1" applyBorder="1" applyAlignment="1">
      <alignment horizontal="center"/>
    </xf>
    <xf numFmtId="4" fontId="102" fillId="0" borderId="130" xfId="8" applyNumberFormat="1" applyFont="1" applyBorder="1" applyAlignment="1">
      <alignment horizontal="center"/>
    </xf>
    <xf numFmtId="4" fontId="102" fillId="0" borderId="137" xfId="8" applyNumberFormat="1" applyFont="1" applyBorder="1" applyAlignment="1" applyProtection="1">
      <alignment horizontal="center"/>
      <protection locked="0"/>
    </xf>
    <xf numFmtId="4" fontId="102" fillId="0" borderId="137" xfId="8" applyNumberFormat="1" applyFont="1" applyBorder="1" applyAlignment="1">
      <alignment horizontal="center"/>
    </xf>
    <xf numFmtId="0" fontId="102" fillId="0" borderId="138" xfId="8" applyFont="1" applyBorder="1" applyAlignment="1"/>
    <xf numFmtId="0" fontId="94" fillId="0" borderId="0" xfId="8" applyFont="1" applyFill="1" applyBorder="1" applyAlignment="1">
      <alignment wrapText="1"/>
    </xf>
    <xf numFmtId="4" fontId="103" fillId="0" borderId="0" xfId="8" applyNumberFormat="1" applyFont="1" applyFill="1" applyBorder="1" applyAlignment="1" applyProtection="1">
      <alignment horizontal="center"/>
      <protection locked="0"/>
    </xf>
    <xf numFmtId="4" fontId="97" fillId="0" borderId="0" xfId="8" applyNumberFormat="1" applyFont="1" applyFill="1" applyBorder="1" applyAlignment="1">
      <alignment horizontal="center"/>
    </xf>
    <xf numFmtId="4" fontId="92" fillId="0" borderId="0" xfId="8" applyNumberFormat="1" applyFont="1" applyFill="1" applyBorder="1" applyAlignment="1"/>
    <xf numFmtId="4" fontId="96" fillId="0" borderId="2" xfId="8" applyNumberFormat="1" applyFont="1" applyFill="1" applyBorder="1" applyAlignment="1"/>
    <xf numFmtId="0" fontId="101" fillId="0" borderId="126" xfId="8" applyFont="1" applyFill="1" applyBorder="1" applyAlignment="1">
      <alignment wrapText="1"/>
    </xf>
    <xf numFmtId="4" fontId="101" fillId="0" borderId="126" xfId="8" applyNumberFormat="1" applyFont="1" applyFill="1" applyBorder="1" applyAlignment="1">
      <alignment horizontal="center"/>
    </xf>
    <xf numFmtId="4" fontId="101" fillId="11" borderId="139" xfId="8" applyNumberFormat="1" applyFont="1" applyFill="1" applyBorder="1" applyAlignment="1" applyProtection="1">
      <alignment horizontal="center"/>
      <protection locked="0"/>
    </xf>
    <xf numFmtId="4" fontId="101" fillId="0" borderId="139" xfId="8" applyNumberFormat="1" applyFont="1" applyBorder="1" applyAlignment="1">
      <alignment horizontal="center" wrapText="1"/>
    </xf>
    <xf numFmtId="2" fontId="101" fillId="0" borderId="136" xfId="8" applyNumberFormat="1" applyFont="1" applyBorder="1" applyAlignment="1"/>
    <xf numFmtId="4" fontId="101" fillId="0" borderId="139" xfId="8" applyNumberFormat="1" applyFont="1" applyFill="1" applyBorder="1" applyAlignment="1" applyProtection="1">
      <alignment horizontal="center"/>
      <protection locked="0"/>
    </xf>
    <xf numFmtId="4" fontId="92" fillId="0" borderId="139" xfId="8" applyNumberFormat="1" applyFont="1" applyBorder="1" applyAlignment="1">
      <alignment horizontal="center" wrapText="1"/>
    </xf>
    <xf numFmtId="4" fontId="101" fillId="0" borderId="126" xfId="8" applyNumberFormat="1" applyFont="1" applyFill="1" applyBorder="1" applyAlignment="1"/>
    <xf numFmtId="2" fontId="92" fillId="0" borderId="136" xfId="8" applyNumberFormat="1" applyFont="1" applyBorder="1" applyAlignment="1"/>
    <xf numFmtId="0" fontId="94" fillId="14" borderId="11" xfId="8" applyFont="1" applyFill="1" applyBorder="1" applyAlignment="1">
      <alignment horizontal="center" vertical="center"/>
    </xf>
    <xf numFmtId="0" fontId="94" fillId="14" borderId="7" xfId="8" applyFont="1" applyFill="1" applyBorder="1" applyAlignment="1">
      <alignment vertical="top" wrapText="1"/>
    </xf>
    <xf numFmtId="0" fontId="94" fillId="14" borderId="7" xfId="8" applyFont="1" applyFill="1" applyBorder="1" applyAlignment="1">
      <alignment horizontal="center" wrapText="1"/>
    </xf>
    <xf numFmtId="4" fontId="94" fillId="14" borderId="7" xfId="8" applyNumberFormat="1" applyFont="1" applyFill="1" applyBorder="1" applyAlignment="1"/>
    <xf numFmtId="4" fontId="94" fillId="14" borderId="7" xfId="8" applyNumberFormat="1" applyFont="1" applyFill="1" applyBorder="1" applyAlignment="1" applyProtection="1">
      <protection locked="0"/>
    </xf>
    <xf numFmtId="4" fontId="94" fillId="14" borderId="13" xfId="8" applyNumberFormat="1" applyFont="1" applyFill="1" applyBorder="1" applyAlignment="1"/>
    <xf numFmtId="3" fontId="97" fillId="13" borderId="131" xfId="8" applyNumberFormat="1" applyFont="1" applyFill="1" applyBorder="1" applyAlignment="1">
      <alignment horizontal="center" vertical="center"/>
    </xf>
    <xf numFmtId="4" fontId="101" fillId="0" borderId="126" xfId="8" applyNumberFormat="1" applyFont="1" applyFill="1" applyBorder="1" applyAlignment="1">
      <alignment horizontal="left"/>
    </xf>
    <xf numFmtId="49" fontId="105" fillId="0" borderId="126" xfId="8" applyNumberFormat="1" applyFont="1" applyFill="1" applyBorder="1" applyAlignment="1">
      <alignment horizontal="center" vertical="top"/>
    </xf>
    <xf numFmtId="0" fontId="105" fillId="0" borderId="126" xfId="8" applyFont="1" applyFill="1" applyBorder="1" applyAlignment="1">
      <alignment horizontal="center"/>
    </xf>
    <xf numFmtId="4" fontId="105" fillId="0" borderId="126" xfId="8" applyNumberFormat="1" applyFont="1" applyFill="1" applyBorder="1" applyAlignment="1">
      <alignment horizontal="center"/>
    </xf>
    <xf numFmtId="4" fontId="105" fillId="0" borderId="139" xfId="8" applyNumberFormat="1" applyFont="1" applyFill="1" applyBorder="1" applyAlignment="1" applyProtection="1">
      <alignment horizontal="center"/>
      <protection locked="0"/>
    </xf>
    <xf numFmtId="4" fontId="105" fillId="0" borderId="139" xfId="8" applyNumberFormat="1" applyFont="1" applyBorder="1" applyAlignment="1">
      <alignment horizontal="center" wrapText="1"/>
    </xf>
    <xf numFmtId="4" fontId="105" fillId="0" borderId="126" xfId="8" applyNumberFormat="1" applyFont="1" applyFill="1" applyBorder="1" applyAlignment="1"/>
    <xf numFmtId="2" fontId="105" fillId="0" borderId="136" xfId="8" applyNumberFormat="1" applyFont="1" applyBorder="1" applyAlignment="1"/>
    <xf numFmtId="0" fontId="105" fillId="0" borderId="0" xfId="8" applyFont="1" applyBorder="1"/>
    <xf numFmtId="0" fontId="106" fillId="0" borderId="0" xfId="8" applyFont="1"/>
    <xf numFmtId="2" fontId="101" fillId="0" borderId="126" xfId="8" applyNumberFormat="1" applyFont="1" applyFill="1" applyBorder="1" applyAlignment="1">
      <alignment wrapText="1"/>
    </xf>
    <xf numFmtId="0" fontId="105" fillId="0" borderId="0" xfId="8" applyFont="1" applyFill="1" applyBorder="1" applyAlignment="1">
      <alignment wrapText="1"/>
    </xf>
    <xf numFmtId="0" fontId="92" fillId="0" borderId="1" xfId="8" applyFont="1" applyBorder="1" applyAlignment="1">
      <alignment horizontal="center" vertical="center"/>
    </xf>
    <xf numFmtId="0" fontId="92" fillId="0" borderId="0" xfId="8" applyFont="1" applyBorder="1" applyAlignment="1">
      <alignment vertical="top" wrapText="1"/>
    </xf>
    <xf numFmtId="0" fontId="92" fillId="0" borderId="0" xfId="8" applyFont="1" applyBorder="1" applyAlignment="1">
      <alignment horizontal="center" wrapText="1"/>
    </xf>
    <xf numFmtId="4" fontId="92" fillId="0" borderId="0" xfId="8" applyNumberFormat="1" applyFont="1" applyBorder="1" applyAlignment="1"/>
    <xf numFmtId="4" fontId="92" fillId="0" borderId="0" xfId="8" applyNumberFormat="1" applyFont="1" applyBorder="1" applyAlignment="1" applyProtection="1">
      <protection locked="0"/>
    </xf>
    <xf numFmtId="4" fontId="92" fillId="0" borderId="2" xfId="8" applyNumberFormat="1" applyFont="1" applyBorder="1" applyAlignment="1"/>
    <xf numFmtId="0" fontId="94" fillId="0" borderId="130" xfId="8" applyFont="1" applyFill="1" applyBorder="1" applyAlignment="1">
      <alignment horizontal="center" vertical="center"/>
    </xf>
    <xf numFmtId="0" fontId="102" fillId="0" borderId="130" xfId="8" applyNumberFormat="1" applyFont="1" applyBorder="1" applyAlignment="1">
      <alignment horizontal="left" vertical="center"/>
    </xf>
    <xf numFmtId="0" fontId="107" fillId="0" borderId="130" xfId="8" applyNumberFormat="1" applyFont="1" applyBorder="1" applyAlignment="1"/>
    <xf numFmtId="0" fontId="107" fillId="0" borderId="130" xfId="8" applyNumberFormat="1" applyFont="1" applyBorder="1" applyAlignment="1">
      <alignment wrapText="1"/>
    </xf>
    <xf numFmtId="4" fontId="92" fillId="0" borderId="130" xfId="8" applyNumberFormat="1" applyFont="1" applyFill="1" applyBorder="1" applyAlignment="1"/>
    <xf numFmtId="0" fontId="96" fillId="0" borderId="128" xfId="8" applyFont="1" applyFill="1" applyBorder="1" applyAlignment="1">
      <alignment wrapText="1"/>
    </xf>
    <xf numFmtId="0" fontId="92" fillId="0" borderId="128" xfId="8" applyFont="1" applyFill="1" applyBorder="1" applyAlignment="1">
      <alignment horizontal="center"/>
    </xf>
    <xf numFmtId="4" fontId="101" fillId="0" borderId="128" xfId="8" applyNumberFormat="1" applyFont="1" applyFill="1" applyBorder="1" applyAlignment="1">
      <alignment horizontal="center"/>
    </xf>
    <xf numFmtId="4" fontId="101" fillId="0" borderId="140" xfId="8" applyNumberFormat="1" applyFont="1" applyFill="1" applyBorder="1" applyAlignment="1" applyProtection="1">
      <alignment horizontal="center"/>
      <protection locked="0"/>
    </xf>
    <xf numFmtId="4" fontId="92" fillId="0" borderId="140" xfId="8" applyNumberFormat="1" applyFont="1" applyBorder="1" applyAlignment="1">
      <alignment horizontal="center" wrapText="1"/>
    </xf>
    <xf numFmtId="4" fontId="101" fillId="0" borderId="128" xfId="8" applyNumberFormat="1" applyFont="1" applyFill="1" applyBorder="1" applyAlignment="1"/>
    <xf numFmtId="2" fontId="92" fillId="0" borderId="135" xfId="8" applyNumberFormat="1" applyFont="1" applyBorder="1" applyAlignment="1"/>
    <xf numFmtId="0" fontId="101" fillId="0" borderId="128" xfId="8" applyFont="1" applyFill="1" applyBorder="1" applyAlignment="1">
      <alignment wrapText="1"/>
    </xf>
    <xf numFmtId="4" fontId="101" fillId="11" borderId="140" xfId="8" applyNumberFormat="1" applyFont="1" applyFill="1" applyBorder="1" applyAlignment="1" applyProtection="1">
      <alignment horizontal="center"/>
      <protection locked="0"/>
    </xf>
    <xf numFmtId="4" fontId="101" fillId="0" borderId="130" xfId="8" applyNumberFormat="1" applyFont="1" applyFill="1" applyBorder="1" applyAlignment="1"/>
    <xf numFmtId="0" fontId="94" fillId="14" borderId="7" xfId="8" applyFont="1" applyFill="1" applyBorder="1"/>
    <xf numFmtId="0" fontId="94" fillId="14" borderId="7" xfId="8" applyFont="1" applyFill="1" applyBorder="1" applyAlignment="1">
      <alignment horizontal="center"/>
    </xf>
    <xf numFmtId="0" fontId="108" fillId="15" borderId="122" xfId="8" applyFont="1" applyFill="1" applyBorder="1" applyAlignment="1">
      <alignment horizontal="center" vertical="center"/>
    </xf>
    <xf numFmtId="0" fontId="92" fillId="15" borderId="122" xfId="8" applyFont="1" applyFill="1" applyBorder="1" applyAlignment="1">
      <alignment horizontal="left" vertical="center"/>
    </xf>
    <xf numFmtId="0" fontId="92" fillId="15" borderId="122" xfId="8" applyFont="1" applyFill="1" applyBorder="1" applyAlignment="1">
      <alignment horizontal="center" vertical="center"/>
    </xf>
    <xf numFmtId="4" fontId="92" fillId="15" borderId="122" xfId="8" applyNumberFormat="1" applyFont="1" applyFill="1" applyBorder="1" applyAlignment="1">
      <alignment horizontal="center" vertical="center"/>
    </xf>
    <xf numFmtId="2" fontId="92" fillId="15" borderId="122" xfId="8" applyNumberFormat="1" applyFont="1" applyFill="1" applyBorder="1" applyAlignment="1">
      <alignment horizontal="right" vertical="center"/>
    </xf>
    <xf numFmtId="0" fontId="91" fillId="15" borderId="11" xfId="8" applyFont="1" applyFill="1" applyBorder="1" applyAlignment="1">
      <alignment wrapText="1"/>
    </xf>
    <xf numFmtId="0" fontId="92" fillId="15" borderId="122" xfId="8" applyFont="1" applyFill="1" applyBorder="1" applyAlignment="1">
      <alignment horizontal="center"/>
    </xf>
    <xf numFmtId="4" fontId="108" fillId="15" borderId="7" xfId="8" applyNumberFormat="1" applyFont="1" applyFill="1" applyBorder="1" applyAlignment="1"/>
    <xf numFmtId="4" fontId="92" fillId="15" borderId="122" xfId="8" applyNumberFormat="1" applyFont="1" applyFill="1" applyBorder="1" applyAlignment="1" applyProtection="1">
      <alignment horizontal="center"/>
      <protection locked="0"/>
    </xf>
    <xf numFmtId="4" fontId="91" fillId="15" borderId="7" xfId="8" applyNumberFormat="1" applyFont="1" applyFill="1" applyBorder="1" applyAlignment="1">
      <alignment horizontal="center"/>
    </xf>
    <xf numFmtId="4" fontId="92" fillId="15" borderId="122" xfId="8" applyNumberFormat="1" applyFont="1" applyFill="1" applyBorder="1" applyAlignment="1"/>
    <xf numFmtId="4" fontId="91" fillId="15" borderId="122" xfId="8" applyNumberFormat="1" applyFont="1" applyFill="1" applyBorder="1" applyAlignment="1"/>
    <xf numFmtId="0" fontId="92" fillId="0" borderId="0" xfId="8" applyFont="1" applyBorder="1" applyAlignment="1">
      <alignment horizontal="center" vertical="top"/>
    </xf>
    <xf numFmtId="4" fontId="92" fillId="0" borderId="0" xfId="8" applyNumberFormat="1" applyFont="1" applyBorder="1" applyAlignment="1">
      <alignment vertical="top"/>
    </xf>
    <xf numFmtId="4" fontId="92" fillId="0" borderId="0" xfId="8" applyNumberFormat="1" applyFont="1" applyBorder="1" applyProtection="1">
      <protection locked="0"/>
    </xf>
    <xf numFmtId="0" fontId="92" fillId="0" borderId="0" xfId="8" applyFont="1" applyAlignment="1">
      <alignment horizontal="center" vertical="center"/>
    </xf>
    <xf numFmtId="0" fontId="92" fillId="0" borderId="0" xfId="8" applyFont="1"/>
    <xf numFmtId="0" fontId="92" fillId="0" borderId="0" xfId="8" applyFont="1" applyAlignment="1">
      <alignment horizontal="center" vertical="top"/>
    </xf>
    <xf numFmtId="4" fontId="92" fillId="0" borderId="0" xfId="8" applyNumberFormat="1" applyFont="1" applyAlignment="1">
      <alignment vertical="top"/>
    </xf>
    <xf numFmtId="4" fontId="92" fillId="0" borderId="0" xfId="8" applyNumberFormat="1" applyFont="1" applyProtection="1">
      <protection locked="0"/>
    </xf>
    <xf numFmtId="4" fontId="92" fillId="0" borderId="0" xfId="8" applyNumberFormat="1" applyFont="1"/>
    <xf numFmtId="4" fontId="16" fillId="0" borderId="40" xfId="0" applyNumberFormat="1" applyFont="1" applyFill="1" applyBorder="1" applyAlignment="1" applyProtection="1">
      <alignment vertical="top" shrinkToFit="1"/>
      <protection locked="0"/>
    </xf>
  </cellXfs>
  <cellStyles count="9">
    <cellStyle name="normální" xfId="0" builtinId="0"/>
    <cellStyle name="normální 2" xfId="1"/>
    <cellStyle name="normální 3" xfId="2"/>
    <cellStyle name="Normální 3 2" xfId="4"/>
    <cellStyle name="normální 4" xfId="3"/>
    <cellStyle name="Normální 5" xfId="7"/>
    <cellStyle name="Normální 6" xfId="5"/>
    <cellStyle name="Normální 7" xfId="6"/>
    <cellStyle name="normální 8" xfId="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 Id="rId27"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drawing1.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xfrm>
          <a:off x="0" y="0"/>
          <a:ext cx="285750" cy="285750"/>
        </a:xfrm>
        <a:prstGeom prst="rect">
          <a:avLst/>
        </a:prstGeom>
      </xdr:spPr>
    </xdr:pic>
    <xdr:clientData/>
  </xdr:absoluteAnchor>
</xdr:wsDr>
</file>

<file path=xl/drawings/drawing2.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xfrm>
          <a:off x="0" y="0"/>
          <a:ext cx="285750" cy="285750"/>
        </a:xfrm>
        <a:prstGeom prst="rect">
          <a:avLst/>
        </a:prstGeom>
      </xdr:spPr>
    </xdr:pic>
    <xdr:clientData/>
  </xdr:absoluteAnchor>
</xdr:wsDr>
</file>

<file path=xl/drawings/drawing3.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xfrm>
          <a:off x="0" y="0"/>
          <a:ext cx="285750" cy="285750"/>
        </a:xfrm>
        <a:prstGeom prst="rect">
          <a:avLst/>
        </a:prstGeom>
      </xdr:spPr>
    </xdr:pic>
    <xdr:clientData/>
  </xdr:absoluteAnchor>
</xdr:wsDr>
</file>

<file path=xl/drawings/drawing4.xml><?xml version="1.0" encoding="utf-8"?>
<xdr:wsDr xmlns:xdr="http://schemas.openxmlformats.org/drawingml/2006/spreadsheetDrawing" xmlns:a="http://schemas.openxmlformats.org/drawingml/2006/main">
  <xdr:twoCellAnchor>
    <xdr:from>
      <xdr:col>1</xdr:col>
      <xdr:colOff>480060</xdr:colOff>
      <xdr:row>40</xdr:row>
      <xdr:rowOff>0</xdr:rowOff>
    </xdr:from>
    <xdr:to>
      <xdr:col>1</xdr:col>
      <xdr:colOff>480060</xdr:colOff>
      <xdr:row>40</xdr:row>
      <xdr:rowOff>0</xdr:rowOff>
    </xdr:to>
    <xdr:sp macro="" textlink="">
      <xdr:nvSpPr>
        <xdr:cNvPr id="2" name="Line 1149"/>
        <xdr:cNvSpPr>
          <a:spLocks noChangeShapeType="1"/>
        </xdr:cNvSpPr>
      </xdr:nvSpPr>
      <xdr:spPr bwMode="auto">
        <a:xfrm>
          <a:off x="1478280" y="8801100"/>
          <a:ext cx="0" cy="0"/>
        </a:xfrm>
        <a:prstGeom prst="line">
          <a:avLst/>
        </a:prstGeom>
        <a:noFill/>
        <a:ln w="9525">
          <a:solidFill>
            <a:srgbClr val="000000"/>
          </a:solidFill>
          <a:round/>
          <a:headEnd/>
          <a:tailEnd/>
        </a:ln>
      </xdr:spPr>
    </xdr:sp>
    <xdr:clientData/>
  </xdr:twoCellAnchor>
  <xdr:twoCellAnchor>
    <xdr:from>
      <xdr:col>1</xdr:col>
      <xdr:colOff>480060</xdr:colOff>
      <xdr:row>40</xdr:row>
      <xdr:rowOff>0</xdr:rowOff>
    </xdr:from>
    <xdr:to>
      <xdr:col>1</xdr:col>
      <xdr:colOff>480060</xdr:colOff>
      <xdr:row>40</xdr:row>
      <xdr:rowOff>0</xdr:rowOff>
    </xdr:to>
    <xdr:sp macro="" textlink="">
      <xdr:nvSpPr>
        <xdr:cNvPr id="3" name="Line 1150"/>
        <xdr:cNvSpPr>
          <a:spLocks noChangeShapeType="1"/>
        </xdr:cNvSpPr>
      </xdr:nvSpPr>
      <xdr:spPr bwMode="auto">
        <a:xfrm>
          <a:off x="1478280" y="8801100"/>
          <a:ext cx="0" cy="0"/>
        </a:xfrm>
        <a:prstGeom prst="line">
          <a:avLst/>
        </a:prstGeom>
        <a:noFill/>
        <a:ln w="9525">
          <a:solidFill>
            <a:srgbClr val="000000"/>
          </a:solidFill>
          <a:round/>
          <a:headEnd/>
          <a:tailEnd/>
        </a:ln>
      </xdr:spPr>
    </xdr:sp>
    <xdr:clientData/>
  </xdr:twoCellAnchor>
  <xdr:twoCellAnchor>
    <xdr:from>
      <xdr:col>1</xdr:col>
      <xdr:colOff>480060</xdr:colOff>
      <xdr:row>40</xdr:row>
      <xdr:rowOff>0</xdr:rowOff>
    </xdr:from>
    <xdr:to>
      <xdr:col>1</xdr:col>
      <xdr:colOff>480060</xdr:colOff>
      <xdr:row>40</xdr:row>
      <xdr:rowOff>0</xdr:rowOff>
    </xdr:to>
    <xdr:sp macro="" textlink="">
      <xdr:nvSpPr>
        <xdr:cNvPr id="4" name="Line 1151"/>
        <xdr:cNvSpPr>
          <a:spLocks noChangeShapeType="1"/>
        </xdr:cNvSpPr>
      </xdr:nvSpPr>
      <xdr:spPr bwMode="auto">
        <a:xfrm>
          <a:off x="1478280" y="8801100"/>
          <a:ext cx="0" cy="0"/>
        </a:xfrm>
        <a:prstGeom prst="line">
          <a:avLst/>
        </a:prstGeom>
        <a:noFill/>
        <a:ln w="9525">
          <a:solidFill>
            <a:srgbClr val="000000"/>
          </a:solidFill>
          <a:round/>
          <a:headEnd/>
          <a:tailEnd/>
        </a:ln>
      </xdr:spPr>
    </xdr:sp>
    <xdr:clientData/>
  </xdr:twoCellAnchor>
  <xdr:twoCellAnchor>
    <xdr:from>
      <xdr:col>1</xdr:col>
      <xdr:colOff>480060</xdr:colOff>
      <xdr:row>40</xdr:row>
      <xdr:rowOff>0</xdr:rowOff>
    </xdr:from>
    <xdr:to>
      <xdr:col>1</xdr:col>
      <xdr:colOff>480060</xdr:colOff>
      <xdr:row>40</xdr:row>
      <xdr:rowOff>0</xdr:rowOff>
    </xdr:to>
    <xdr:sp macro="" textlink="">
      <xdr:nvSpPr>
        <xdr:cNvPr id="5" name="Line 1152"/>
        <xdr:cNvSpPr>
          <a:spLocks noChangeShapeType="1"/>
        </xdr:cNvSpPr>
      </xdr:nvSpPr>
      <xdr:spPr bwMode="auto">
        <a:xfrm>
          <a:off x="1478280" y="8801100"/>
          <a:ext cx="0" cy="0"/>
        </a:xfrm>
        <a:prstGeom prst="line">
          <a:avLst/>
        </a:prstGeom>
        <a:noFill/>
        <a:ln w="9525">
          <a:solidFill>
            <a:srgbClr val="000000"/>
          </a:solidFill>
          <a:round/>
          <a:headEnd/>
          <a:tailEnd/>
        </a:ln>
      </xdr:spPr>
    </xdr:sp>
    <xdr:clientData/>
  </xdr:twoCellAnchor>
  <xdr:twoCellAnchor>
    <xdr:from>
      <xdr:col>1</xdr:col>
      <xdr:colOff>480060</xdr:colOff>
      <xdr:row>40</xdr:row>
      <xdr:rowOff>0</xdr:rowOff>
    </xdr:from>
    <xdr:to>
      <xdr:col>1</xdr:col>
      <xdr:colOff>480060</xdr:colOff>
      <xdr:row>40</xdr:row>
      <xdr:rowOff>0</xdr:rowOff>
    </xdr:to>
    <xdr:sp macro="" textlink="">
      <xdr:nvSpPr>
        <xdr:cNvPr id="6" name="Line 1153"/>
        <xdr:cNvSpPr>
          <a:spLocks noChangeShapeType="1"/>
        </xdr:cNvSpPr>
      </xdr:nvSpPr>
      <xdr:spPr bwMode="auto">
        <a:xfrm>
          <a:off x="1478280" y="8801100"/>
          <a:ext cx="0" cy="0"/>
        </a:xfrm>
        <a:prstGeom prst="line">
          <a:avLst/>
        </a:prstGeom>
        <a:noFill/>
        <a:ln w="9525">
          <a:solidFill>
            <a:srgbClr val="000000"/>
          </a:solidFill>
          <a:round/>
          <a:headEnd/>
          <a:tailEnd/>
        </a:ln>
      </xdr:spPr>
    </xdr:sp>
    <xdr:clientData/>
  </xdr:twoCellAnchor>
  <xdr:twoCellAnchor>
    <xdr:from>
      <xdr:col>1</xdr:col>
      <xdr:colOff>480060</xdr:colOff>
      <xdr:row>40</xdr:row>
      <xdr:rowOff>0</xdr:rowOff>
    </xdr:from>
    <xdr:to>
      <xdr:col>1</xdr:col>
      <xdr:colOff>480060</xdr:colOff>
      <xdr:row>40</xdr:row>
      <xdr:rowOff>0</xdr:rowOff>
    </xdr:to>
    <xdr:sp macro="" textlink="">
      <xdr:nvSpPr>
        <xdr:cNvPr id="7" name="Line 1154"/>
        <xdr:cNvSpPr>
          <a:spLocks noChangeShapeType="1"/>
        </xdr:cNvSpPr>
      </xdr:nvSpPr>
      <xdr:spPr bwMode="auto">
        <a:xfrm>
          <a:off x="1478280" y="8801100"/>
          <a:ext cx="0" cy="0"/>
        </a:xfrm>
        <a:prstGeom prst="line">
          <a:avLst/>
        </a:prstGeom>
        <a:noFill/>
        <a:ln w="9525">
          <a:solidFill>
            <a:srgbClr val="000000"/>
          </a:solidFill>
          <a:round/>
          <a:headEnd/>
          <a:tailEnd/>
        </a:ln>
      </xdr:spPr>
    </xdr:sp>
    <xdr:clientData/>
  </xdr:twoCellAnchor>
  <xdr:twoCellAnchor>
    <xdr:from>
      <xdr:col>1</xdr:col>
      <xdr:colOff>480060</xdr:colOff>
      <xdr:row>40</xdr:row>
      <xdr:rowOff>0</xdr:rowOff>
    </xdr:from>
    <xdr:to>
      <xdr:col>1</xdr:col>
      <xdr:colOff>480060</xdr:colOff>
      <xdr:row>40</xdr:row>
      <xdr:rowOff>0</xdr:rowOff>
    </xdr:to>
    <xdr:sp macro="" textlink="">
      <xdr:nvSpPr>
        <xdr:cNvPr id="8" name="Line 1155"/>
        <xdr:cNvSpPr>
          <a:spLocks noChangeShapeType="1"/>
        </xdr:cNvSpPr>
      </xdr:nvSpPr>
      <xdr:spPr bwMode="auto">
        <a:xfrm>
          <a:off x="1478280" y="8801100"/>
          <a:ext cx="0" cy="0"/>
        </a:xfrm>
        <a:prstGeom prst="line">
          <a:avLst/>
        </a:prstGeom>
        <a:noFill/>
        <a:ln w="9525">
          <a:solidFill>
            <a:srgbClr val="000000"/>
          </a:solidFill>
          <a:round/>
          <a:headEnd/>
          <a:tailEnd/>
        </a:ln>
      </xdr:spPr>
    </xdr:sp>
    <xdr:clientData/>
  </xdr:twoCellAnchor>
  <xdr:twoCellAnchor>
    <xdr:from>
      <xdr:col>1</xdr:col>
      <xdr:colOff>480060</xdr:colOff>
      <xdr:row>40</xdr:row>
      <xdr:rowOff>0</xdr:rowOff>
    </xdr:from>
    <xdr:to>
      <xdr:col>1</xdr:col>
      <xdr:colOff>480060</xdr:colOff>
      <xdr:row>40</xdr:row>
      <xdr:rowOff>0</xdr:rowOff>
    </xdr:to>
    <xdr:sp macro="" textlink="">
      <xdr:nvSpPr>
        <xdr:cNvPr id="9" name="Line 1156"/>
        <xdr:cNvSpPr>
          <a:spLocks noChangeShapeType="1"/>
        </xdr:cNvSpPr>
      </xdr:nvSpPr>
      <xdr:spPr bwMode="auto">
        <a:xfrm>
          <a:off x="1478280" y="8801100"/>
          <a:ext cx="0" cy="0"/>
        </a:xfrm>
        <a:prstGeom prst="line">
          <a:avLst/>
        </a:prstGeom>
        <a:noFill/>
        <a:ln w="9525">
          <a:solidFill>
            <a:srgbClr val="000000"/>
          </a:solidFill>
          <a:round/>
          <a:headEnd/>
          <a:tailEnd/>
        </a:ln>
      </xdr:spPr>
    </xdr:sp>
    <xdr:clientData/>
  </xdr:twoCellAnchor>
  <xdr:twoCellAnchor>
    <xdr:from>
      <xdr:col>1</xdr:col>
      <xdr:colOff>480060</xdr:colOff>
      <xdr:row>40</xdr:row>
      <xdr:rowOff>0</xdr:rowOff>
    </xdr:from>
    <xdr:to>
      <xdr:col>1</xdr:col>
      <xdr:colOff>480060</xdr:colOff>
      <xdr:row>40</xdr:row>
      <xdr:rowOff>0</xdr:rowOff>
    </xdr:to>
    <xdr:sp macro="" textlink="">
      <xdr:nvSpPr>
        <xdr:cNvPr id="10" name="Line 1157"/>
        <xdr:cNvSpPr>
          <a:spLocks noChangeShapeType="1"/>
        </xdr:cNvSpPr>
      </xdr:nvSpPr>
      <xdr:spPr bwMode="auto">
        <a:xfrm>
          <a:off x="1478280" y="8801100"/>
          <a:ext cx="0" cy="0"/>
        </a:xfrm>
        <a:prstGeom prst="line">
          <a:avLst/>
        </a:prstGeom>
        <a:noFill/>
        <a:ln w="9525">
          <a:solidFill>
            <a:srgbClr val="000000"/>
          </a:solidFill>
          <a:round/>
          <a:headEnd/>
          <a:tailEnd/>
        </a:ln>
      </xdr:spPr>
    </xdr:sp>
    <xdr:clientData/>
  </xdr:twoCellAnchor>
  <xdr:twoCellAnchor>
    <xdr:from>
      <xdr:col>1</xdr:col>
      <xdr:colOff>480060</xdr:colOff>
      <xdr:row>40</xdr:row>
      <xdr:rowOff>0</xdr:rowOff>
    </xdr:from>
    <xdr:to>
      <xdr:col>1</xdr:col>
      <xdr:colOff>480060</xdr:colOff>
      <xdr:row>40</xdr:row>
      <xdr:rowOff>0</xdr:rowOff>
    </xdr:to>
    <xdr:sp macro="" textlink="">
      <xdr:nvSpPr>
        <xdr:cNvPr id="11" name="Line 1158"/>
        <xdr:cNvSpPr>
          <a:spLocks noChangeShapeType="1"/>
        </xdr:cNvSpPr>
      </xdr:nvSpPr>
      <xdr:spPr bwMode="auto">
        <a:xfrm>
          <a:off x="1478280" y="8801100"/>
          <a:ext cx="0" cy="0"/>
        </a:xfrm>
        <a:prstGeom prst="line">
          <a:avLst/>
        </a:prstGeom>
        <a:noFill/>
        <a:ln w="9525">
          <a:solidFill>
            <a:srgbClr val="000000"/>
          </a:solidFill>
          <a:round/>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BUILDpowerS/Templates/Rozpocty/Sablon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PM-19-107%20SB&#282;RN&#221;%20DV&#366;R%20V%20PASKOV&#282;_RZP.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Krycí list"/>
      <sheetName val="Rekapitulace"/>
      <sheetName val="VzorPolozky"/>
    </sheetNames>
    <sheetDataSet>
      <sheetData sheetId="0"/>
      <sheetData sheetId="1" refreshError="1"/>
      <sheetData sheetId="2"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Pokyny pro vyplnění"/>
      <sheetName val="Stavba"/>
      <sheetName val="VzorPolozky"/>
      <sheetName val="01 OVN Pol"/>
      <sheetName val="01 SO 01 Pol"/>
      <sheetName val="SO 01 ZTI rozpočet"/>
      <sheetName val="SO 01 ZTI Pokyny pro vyplnění"/>
      <sheetName val="SO 01 topení - Krycí list"/>
      <sheetName val="SO 01 topení - Rozpocet"/>
      <sheetName val="01 SO 02 Pol"/>
      <sheetName val="01 SO 03 Pol"/>
      <sheetName val="01 SO 04 Pol"/>
      <sheetName val="01 SO 05 Pol"/>
      <sheetName val="01 SO 06 Pol"/>
      <sheetName val="01 SO 07 Pol"/>
      <sheetName val="01 IO 01 Pol"/>
      <sheetName val="IO 01 rozpočet"/>
      <sheetName val="01 IO 02 Pol"/>
      <sheetName val="IO 02 rozpočet"/>
      <sheetName val="IO 01+IO 02 Pokyny pro vyplnění"/>
      <sheetName val="01 IO 03 Pol"/>
      <sheetName val="IO 03 rozpočet"/>
    </sheetNames>
    <sheetDataSet>
      <sheetData sheetId="0"/>
      <sheetData sheetId="1">
        <row r="22">
          <cell r="G22">
            <v>0</v>
          </cell>
        </row>
        <row r="23">
          <cell r="G23">
            <v>0</v>
          </cell>
        </row>
        <row r="24">
          <cell r="G24">
            <v>13731127.220000001</v>
          </cell>
        </row>
        <row r="25">
          <cell r="G25">
            <v>2883537</v>
          </cell>
        </row>
        <row r="28">
          <cell r="G28">
            <v>16614664</v>
          </cell>
          <cell r="J28" t="str">
            <v>CZK</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1.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2.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3.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4.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5.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6.bin"/></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17.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20.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sheet1.xml><?xml version="1.0" encoding="utf-8"?>
<worksheet xmlns="http://schemas.openxmlformats.org/spreadsheetml/2006/main" xmlns:r="http://schemas.openxmlformats.org/officeDocument/2006/relationships">
  <sheetPr codeName="List1"/>
  <dimension ref="A1:G2"/>
  <sheetViews>
    <sheetView workbookViewId="0">
      <selection activeCell="A2" sqref="A2:G2"/>
    </sheetView>
  </sheetViews>
  <sheetFormatPr defaultRowHeight="13.2"/>
  <sheetData>
    <row r="1" spans="1:7">
      <c r="A1" s="21" t="s">
        <v>38</v>
      </c>
    </row>
    <row r="2" spans="1:7" ht="57.75" customHeight="1">
      <c r="A2" s="197" t="s">
        <v>39</v>
      </c>
      <c r="B2" s="197"/>
      <c r="C2" s="197"/>
      <c r="D2" s="197"/>
      <c r="E2" s="197"/>
      <c r="F2" s="197"/>
      <c r="G2" s="197"/>
    </row>
  </sheetData>
  <sheetProtection password="E4DE" sheet="1"/>
  <mergeCells count="1">
    <mergeCell ref="A2:G2"/>
  </mergeCells>
  <pageMargins left="0.7" right="0.7" top="0.78740157499999996" bottom="0.78740157499999996" header="0.3" footer="0.3"/>
  <pageSetup paperSize="9" orientation="portrait" r:id="rId1"/>
</worksheet>
</file>

<file path=xl/worksheets/sheet10.xml><?xml version="1.0" encoding="utf-8"?>
<worksheet xmlns="http://schemas.openxmlformats.org/spreadsheetml/2006/main" xmlns:r="http://schemas.openxmlformats.org/officeDocument/2006/relationships">
  <sheetPr>
    <outlinePr summaryBelow="0"/>
  </sheetPr>
  <dimension ref="A1:BF5000"/>
  <sheetViews>
    <sheetView workbookViewId="0">
      <pane ySplit="7" topLeftCell="A8" activePane="bottomLeft" state="frozen"/>
      <selection pane="bottomLeft" activeCell="W235" sqref="W235"/>
    </sheetView>
  </sheetViews>
  <sheetFormatPr defaultRowHeight="13.2" outlineLevelRow="1"/>
  <cols>
    <col min="1" max="1" width="3.44140625" customWidth="1"/>
    <col min="2" max="2" width="12.6640625" style="119" customWidth="1"/>
    <col min="3" max="3" width="63.33203125" style="119" customWidth="1"/>
    <col min="4" max="4" width="4.88671875" customWidth="1"/>
    <col min="5" max="5" width="10.6640625" customWidth="1"/>
    <col min="6" max="6" width="9.88671875" customWidth="1"/>
    <col min="7" max="7" width="12.77734375" customWidth="1"/>
    <col min="8" max="17" width="0" hidden="1" customWidth="1"/>
    <col min="18" max="18" width="8.44140625" customWidth="1"/>
    <col min="19" max="22" width="0" hidden="1" customWidth="1"/>
    <col min="27" max="27" width="0" hidden="1" customWidth="1"/>
    <col min="29" max="39" width="0" hidden="1" customWidth="1"/>
    <col min="51" max="51" width="98.6640625" customWidth="1"/>
  </cols>
  <sheetData>
    <row r="1" spans="1:58" ht="15.75" customHeight="1">
      <c r="A1" s="252" t="s">
        <v>146</v>
      </c>
      <c r="B1" s="252"/>
      <c r="C1" s="252"/>
      <c r="D1" s="252"/>
      <c r="E1" s="252"/>
      <c r="F1" s="252"/>
      <c r="G1" s="252"/>
      <c r="AE1" t="s">
        <v>147</v>
      </c>
    </row>
    <row r="2" spans="1:58" ht="25.05" customHeight="1">
      <c r="A2" s="137" t="s">
        <v>7</v>
      </c>
      <c r="B2" s="48" t="s">
        <v>43</v>
      </c>
      <c r="C2" s="253" t="s">
        <v>44</v>
      </c>
      <c r="D2" s="254"/>
      <c r="E2" s="254"/>
      <c r="F2" s="254"/>
      <c r="G2" s="255"/>
      <c r="AE2" t="s">
        <v>148</v>
      </c>
    </row>
    <row r="3" spans="1:58" ht="25.05" customHeight="1">
      <c r="A3" s="137" t="s">
        <v>8</v>
      </c>
      <c r="B3" s="48" t="s">
        <v>59</v>
      </c>
      <c r="C3" s="253" t="s">
        <v>44</v>
      </c>
      <c r="D3" s="254"/>
      <c r="E3" s="254"/>
      <c r="F3" s="254"/>
      <c r="G3" s="255"/>
      <c r="AA3" s="119" t="s">
        <v>148</v>
      </c>
      <c r="AE3" t="s">
        <v>149</v>
      </c>
    </row>
    <row r="4" spans="1:58" ht="25.05" customHeight="1">
      <c r="A4" s="138" t="s">
        <v>9</v>
      </c>
      <c r="B4" s="139" t="s">
        <v>64</v>
      </c>
      <c r="C4" s="256" t="s">
        <v>65</v>
      </c>
      <c r="D4" s="257"/>
      <c r="E4" s="257"/>
      <c r="F4" s="257"/>
      <c r="G4" s="258"/>
      <c r="AE4" t="s">
        <v>150</v>
      </c>
    </row>
    <row r="5" spans="1:58">
      <c r="D5" s="10"/>
    </row>
    <row r="6" spans="1:58" ht="39.6">
      <c r="A6" s="141" t="s">
        <v>151</v>
      </c>
      <c r="B6" s="143" t="s">
        <v>152</v>
      </c>
      <c r="C6" s="143" t="s">
        <v>153</v>
      </c>
      <c r="D6" s="142" t="s">
        <v>154</v>
      </c>
      <c r="E6" s="141" t="s">
        <v>155</v>
      </c>
      <c r="F6" s="140" t="s">
        <v>156</v>
      </c>
      <c r="G6" s="141" t="s">
        <v>29</v>
      </c>
      <c r="H6" s="144" t="s">
        <v>30</v>
      </c>
      <c r="I6" s="144" t="s">
        <v>157</v>
      </c>
      <c r="J6" s="144" t="s">
        <v>31</v>
      </c>
      <c r="K6" s="144" t="s">
        <v>158</v>
      </c>
      <c r="L6" s="144" t="s">
        <v>159</v>
      </c>
      <c r="M6" s="144" t="s">
        <v>160</v>
      </c>
      <c r="N6" s="144" t="s">
        <v>161</v>
      </c>
      <c r="O6" s="144" t="s">
        <v>162</v>
      </c>
      <c r="P6" s="144" t="s">
        <v>163</v>
      </c>
      <c r="Q6" s="144" t="s">
        <v>164</v>
      </c>
      <c r="R6" s="144" t="s">
        <v>165</v>
      </c>
      <c r="S6" s="144" t="s">
        <v>166</v>
      </c>
      <c r="T6" s="144" t="s">
        <v>167</v>
      </c>
      <c r="U6" s="144" t="s">
        <v>168</v>
      </c>
      <c r="V6" s="144" t="s">
        <v>169</v>
      </c>
    </row>
    <row r="7" spans="1:58" hidden="1">
      <c r="A7" s="3"/>
      <c r="B7" s="4"/>
      <c r="C7" s="4"/>
      <c r="D7" s="6"/>
      <c r="E7" s="146"/>
      <c r="F7" s="147"/>
      <c r="G7" s="147"/>
      <c r="H7" s="147"/>
      <c r="I7" s="147"/>
      <c r="J7" s="147"/>
      <c r="K7" s="147"/>
      <c r="L7" s="147"/>
      <c r="M7" s="147"/>
      <c r="N7" s="147"/>
      <c r="O7" s="147"/>
      <c r="P7" s="147"/>
      <c r="Q7" s="147"/>
      <c r="R7" s="147"/>
      <c r="S7" s="147"/>
      <c r="T7" s="147"/>
      <c r="U7" s="147"/>
      <c r="V7" s="147"/>
    </row>
    <row r="8" spans="1:58">
      <c r="A8" s="158" t="s">
        <v>170</v>
      </c>
      <c r="B8" s="159" t="s">
        <v>81</v>
      </c>
      <c r="C8" s="173" t="s">
        <v>82</v>
      </c>
      <c r="D8" s="160"/>
      <c r="E8" s="161"/>
      <c r="F8" s="162"/>
      <c r="G8" s="162">
        <f>SUMIF(AE9:AE42,"&lt;&gt;NOR",G9:G42)</f>
        <v>0</v>
      </c>
      <c r="H8" s="162"/>
      <c r="I8" s="162">
        <f>SUM(I9:I42)</f>
        <v>0</v>
      </c>
      <c r="J8" s="162"/>
      <c r="K8" s="162">
        <f>SUM(K9:K42)</f>
        <v>32532.549999999996</v>
      </c>
      <c r="L8" s="162"/>
      <c r="M8" s="162">
        <f>SUM(M9:M42)</f>
        <v>0</v>
      </c>
      <c r="N8" s="162"/>
      <c r="O8" s="162">
        <f>SUM(O9:O42)</f>
        <v>0</v>
      </c>
      <c r="P8" s="162"/>
      <c r="Q8" s="162">
        <f>SUM(Q9:Q42)</f>
        <v>78.06</v>
      </c>
      <c r="R8" s="163"/>
      <c r="S8" s="157"/>
      <c r="T8" s="157">
        <f>SUM(T9:T42)</f>
        <v>32.349999999999994</v>
      </c>
      <c r="U8" s="157"/>
      <c r="V8" s="157"/>
      <c r="AE8" t="s">
        <v>171</v>
      </c>
    </row>
    <row r="9" spans="1:58" ht="20.399999999999999" outlineLevel="1">
      <c r="A9" s="164">
        <v>1</v>
      </c>
      <c r="B9" s="165" t="s">
        <v>216</v>
      </c>
      <c r="C9" s="174" t="s">
        <v>217</v>
      </c>
      <c r="D9" s="166" t="s">
        <v>218</v>
      </c>
      <c r="E9" s="167">
        <v>118.2698</v>
      </c>
      <c r="F9" s="168">
        <v>0</v>
      </c>
      <c r="G9" s="169">
        <f>ROUND(E9*F9,2)</f>
        <v>0</v>
      </c>
      <c r="H9" s="168">
        <v>0</v>
      </c>
      <c r="I9" s="169">
        <f>ROUND(E9*H9,2)</f>
        <v>0</v>
      </c>
      <c r="J9" s="168">
        <v>69.599999999999994</v>
      </c>
      <c r="K9" s="169">
        <f>ROUND(E9*J9,2)</f>
        <v>8231.58</v>
      </c>
      <c r="L9" s="169">
        <v>21</v>
      </c>
      <c r="M9" s="169">
        <f>G9*(1+L9/100)</f>
        <v>0</v>
      </c>
      <c r="N9" s="169">
        <v>0</v>
      </c>
      <c r="O9" s="169">
        <f>ROUND(E9*N9,2)</f>
        <v>0</v>
      </c>
      <c r="P9" s="169">
        <v>0.66</v>
      </c>
      <c r="Q9" s="169">
        <f>ROUND(E9*P9,2)</f>
        <v>78.06</v>
      </c>
      <c r="R9" s="170" t="s">
        <v>219</v>
      </c>
      <c r="S9" s="156">
        <v>0.11899999999999999</v>
      </c>
      <c r="T9" s="156">
        <f>ROUND(E9*S9,2)</f>
        <v>14.07</v>
      </c>
      <c r="U9" s="156"/>
      <c r="V9" s="156" t="s">
        <v>220</v>
      </c>
      <c r="W9" s="145"/>
      <c r="X9" s="145"/>
      <c r="Y9" s="145"/>
      <c r="Z9" s="145"/>
      <c r="AA9" s="145"/>
      <c r="AB9" s="145"/>
      <c r="AC9" s="145"/>
      <c r="AD9" s="145"/>
      <c r="AE9" s="145" t="s">
        <v>221</v>
      </c>
      <c r="AF9" s="145"/>
      <c r="AG9" s="145"/>
      <c r="AH9" s="145"/>
      <c r="AI9" s="145"/>
      <c r="AJ9" s="145"/>
      <c r="AK9" s="145"/>
      <c r="AL9" s="145"/>
      <c r="AM9" s="145"/>
      <c r="AN9" s="145"/>
      <c r="AO9" s="145"/>
      <c r="AP9" s="145"/>
      <c r="AQ9" s="145"/>
      <c r="AR9" s="145"/>
      <c r="AS9" s="145"/>
      <c r="AT9" s="145"/>
      <c r="AU9" s="145"/>
      <c r="AV9" s="145"/>
      <c r="AW9" s="145"/>
      <c r="AX9" s="145"/>
      <c r="AY9" s="145"/>
      <c r="AZ9" s="145"/>
      <c r="BA9" s="145"/>
      <c r="BB9" s="145"/>
      <c r="BC9" s="145"/>
      <c r="BD9" s="145"/>
      <c r="BE9" s="145"/>
      <c r="BF9" s="145"/>
    </row>
    <row r="10" spans="1:58" outlineLevel="1">
      <c r="A10" s="152"/>
      <c r="B10" s="153"/>
      <c r="C10" s="187" t="s">
        <v>734</v>
      </c>
      <c r="D10" s="178"/>
      <c r="E10" s="179">
        <v>118.2698</v>
      </c>
      <c r="F10" s="156"/>
      <c r="G10" s="156"/>
      <c r="H10" s="156"/>
      <c r="I10" s="156"/>
      <c r="J10" s="156"/>
      <c r="K10" s="156"/>
      <c r="L10" s="156"/>
      <c r="M10" s="156"/>
      <c r="N10" s="156"/>
      <c r="O10" s="156"/>
      <c r="P10" s="156"/>
      <c r="Q10" s="156"/>
      <c r="R10" s="156"/>
      <c r="S10" s="156"/>
      <c r="T10" s="156"/>
      <c r="U10" s="156"/>
      <c r="V10" s="156"/>
      <c r="W10" s="145"/>
      <c r="X10" s="145"/>
      <c r="Y10" s="145"/>
      <c r="Z10" s="145"/>
      <c r="AA10" s="145"/>
      <c r="AB10" s="145"/>
      <c r="AC10" s="145"/>
      <c r="AD10" s="145"/>
      <c r="AE10" s="145" t="s">
        <v>223</v>
      </c>
      <c r="AF10" s="145">
        <v>0</v>
      </c>
      <c r="AG10" s="145"/>
      <c r="AH10" s="145"/>
      <c r="AI10" s="145"/>
      <c r="AJ10" s="145"/>
      <c r="AK10" s="145"/>
      <c r="AL10" s="145"/>
      <c r="AM10" s="145"/>
      <c r="AN10" s="145"/>
      <c r="AO10" s="145"/>
      <c r="AP10" s="145"/>
      <c r="AQ10" s="145"/>
      <c r="AR10" s="145"/>
      <c r="AS10" s="145"/>
      <c r="AT10" s="145"/>
      <c r="AU10" s="145"/>
      <c r="AV10" s="145"/>
      <c r="AW10" s="145"/>
      <c r="AX10" s="145"/>
      <c r="AY10" s="145"/>
      <c r="AZ10" s="145"/>
      <c r="BA10" s="145"/>
      <c r="BB10" s="145"/>
      <c r="BC10" s="145"/>
      <c r="BD10" s="145"/>
      <c r="BE10" s="145"/>
      <c r="BF10" s="145"/>
    </row>
    <row r="11" spans="1:58" outlineLevel="1">
      <c r="A11" s="164">
        <v>2</v>
      </c>
      <c r="B11" s="165" t="s">
        <v>224</v>
      </c>
      <c r="C11" s="174" t="s">
        <v>225</v>
      </c>
      <c r="D11" s="166" t="s">
        <v>218</v>
      </c>
      <c r="E11" s="167">
        <v>118.2698</v>
      </c>
      <c r="F11" s="168">
        <v>0</v>
      </c>
      <c r="G11" s="169">
        <f>ROUND(E11*F11,2)</f>
        <v>0</v>
      </c>
      <c r="H11" s="168">
        <v>0</v>
      </c>
      <c r="I11" s="169">
        <f>ROUND(E11*H11,2)</f>
        <v>0</v>
      </c>
      <c r="J11" s="168">
        <v>26.5</v>
      </c>
      <c r="K11" s="169">
        <f>ROUND(E11*J11,2)</f>
        <v>3134.15</v>
      </c>
      <c r="L11" s="169">
        <v>21</v>
      </c>
      <c r="M11" s="169">
        <f>G11*(1+L11/100)</f>
        <v>0</v>
      </c>
      <c r="N11" s="169">
        <v>0</v>
      </c>
      <c r="O11" s="169">
        <f>ROUND(E11*N11,2)</f>
        <v>0</v>
      </c>
      <c r="P11" s="169">
        <v>0</v>
      </c>
      <c r="Q11" s="169">
        <f>ROUND(E11*P11,2)</f>
        <v>0</v>
      </c>
      <c r="R11" s="170" t="s">
        <v>219</v>
      </c>
      <c r="S11" s="156">
        <v>0.01</v>
      </c>
      <c r="T11" s="156">
        <f>ROUND(E11*S11,2)</f>
        <v>1.18</v>
      </c>
      <c r="U11" s="156"/>
      <c r="V11" s="156" t="s">
        <v>220</v>
      </c>
      <c r="W11" s="145"/>
      <c r="X11" s="145"/>
      <c r="Y11" s="145"/>
      <c r="Z11" s="145"/>
      <c r="AA11" s="145"/>
      <c r="AB11" s="145"/>
      <c r="AC11" s="145"/>
      <c r="AD11" s="145"/>
      <c r="AE11" s="145" t="s">
        <v>221</v>
      </c>
      <c r="AF11" s="145"/>
      <c r="AG11" s="145"/>
      <c r="AH11" s="145"/>
      <c r="AI11" s="145"/>
      <c r="AJ11" s="145"/>
      <c r="AK11" s="145"/>
      <c r="AL11" s="145"/>
      <c r="AM11" s="145"/>
      <c r="AN11" s="145"/>
      <c r="AO11" s="145"/>
      <c r="AP11" s="145"/>
      <c r="AQ11" s="145"/>
      <c r="AR11" s="145"/>
      <c r="AS11" s="145"/>
      <c r="AT11" s="145"/>
      <c r="AU11" s="145"/>
      <c r="AV11" s="145"/>
      <c r="AW11" s="145"/>
      <c r="AX11" s="145"/>
      <c r="AY11" s="145"/>
      <c r="AZ11" s="145"/>
      <c r="BA11" s="145"/>
      <c r="BB11" s="145"/>
      <c r="BC11" s="145"/>
      <c r="BD11" s="145"/>
      <c r="BE11" s="145"/>
      <c r="BF11" s="145"/>
    </row>
    <row r="12" spans="1:58" outlineLevel="1">
      <c r="A12" s="152"/>
      <c r="B12" s="153"/>
      <c r="C12" s="261" t="s">
        <v>226</v>
      </c>
      <c r="D12" s="262"/>
      <c r="E12" s="262"/>
      <c r="F12" s="262"/>
      <c r="G12" s="262"/>
      <c r="H12" s="156"/>
      <c r="I12" s="156"/>
      <c r="J12" s="156"/>
      <c r="K12" s="156"/>
      <c r="L12" s="156"/>
      <c r="M12" s="156"/>
      <c r="N12" s="156"/>
      <c r="O12" s="156"/>
      <c r="P12" s="156"/>
      <c r="Q12" s="156"/>
      <c r="R12" s="156"/>
      <c r="S12" s="156"/>
      <c r="T12" s="156"/>
      <c r="U12" s="156"/>
      <c r="V12" s="156"/>
      <c r="W12" s="145"/>
      <c r="X12" s="145"/>
      <c r="Y12" s="145"/>
      <c r="Z12" s="145"/>
      <c r="AA12" s="145"/>
      <c r="AB12" s="145"/>
      <c r="AC12" s="145"/>
      <c r="AD12" s="145"/>
      <c r="AE12" s="145" t="s">
        <v>227</v>
      </c>
      <c r="AF12" s="145"/>
      <c r="AG12" s="145"/>
      <c r="AH12" s="145"/>
      <c r="AI12" s="145"/>
      <c r="AJ12" s="145"/>
      <c r="AK12" s="145"/>
      <c r="AL12" s="145"/>
      <c r="AM12" s="145"/>
      <c r="AN12" s="145"/>
      <c r="AO12" s="145"/>
      <c r="AP12" s="145"/>
      <c r="AQ12" s="145"/>
      <c r="AR12" s="145"/>
      <c r="AS12" s="145"/>
      <c r="AT12" s="145"/>
      <c r="AU12" s="145"/>
      <c r="AV12" s="145"/>
      <c r="AW12" s="145"/>
      <c r="AX12" s="145"/>
      <c r="AY12" s="145"/>
      <c r="AZ12" s="145"/>
      <c r="BA12" s="145"/>
      <c r="BB12" s="145"/>
      <c r="BC12" s="145"/>
      <c r="BD12" s="145"/>
      <c r="BE12" s="145"/>
      <c r="BF12" s="145"/>
    </row>
    <row r="13" spans="1:58" outlineLevel="1">
      <c r="A13" s="152"/>
      <c r="B13" s="153"/>
      <c r="C13" s="187" t="s">
        <v>734</v>
      </c>
      <c r="D13" s="178"/>
      <c r="E13" s="179">
        <v>118.2698</v>
      </c>
      <c r="F13" s="156"/>
      <c r="G13" s="156"/>
      <c r="H13" s="156"/>
      <c r="I13" s="156"/>
      <c r="J13" s="156"/>
      <c r="K13" s="156"/>
      <c r="L13" s="156"/>
      <c r="M13" s="156"/>
      <c r="N13" s="156"/>
      <c r="O13" s="156"/>
      <c r="P13" s="156"/>
      <c r="Q13" s="156"/>
      <c r="R13" s="156"/>
      <c r="S13" s="156"/>
      <c r="T13" s="156"/>
      <c r="U13" s="156"/>
      <c r="V13" s="156"/>
      <c r="W13" s="145"/>
      <c r="X13" s="145"/>
      <c r="Y13" s="145"/>
      <c r="Z13" s="145"/>
      <c r="AA13" s="145"/>
      <c r="AB13" s="145"/>
      <c r="AC13" s="145"/>
      <c r="AD13" s="145"/>
      <c r="AE13" s="145" t="s">
        <v>223</v>
      </c>
      <c r="AF13" s="145">
        <v>0</v>
      </c>
      <c r="AG13" s="145"/>
      <c r="AH13" s="145"/>
      <c r="AI13" s="145"/>
      <c r="AJ13" s="145"/>
      <c r="AK13" s="145"/>
      <c r="AL13" s="145"/>
      <c r="AM13" s="145"/>
      <c r="AN13" s="145"/>
      <c r="AO13" s="145"/>
      <c r="AP13" s="145"/>
      <c r="AQ13" s="145"/>
      <c r="AR13" s="145"/>
      <c r="AS13" s="145"/>
      <c r="AT13" s="145"/>
      <c r="AU13" s="145"/>
      <c r="AV13" s="145"/>
      <c r="AW13" s="145"/>
      <c r="AX13" s="145"/>
      <c r="AY13" s="145"/>
      <c r="AZ13" s="145"/>
      <c r="BA13" s="145"/>
      <c r="BB13" s="145"/>
      <c r="BC13" s="145"/>
      <c r="BD13" s="145"/>
      <c r="BE13" s="145"/>
      <c r="BF13" s="145"/>
    </row>
    <row r="14" spans="1:58" outlineLevel="1">
      <c r="A14" s="164">
        <v>3</v>
      </c>
      <c r="B14" s="165" t="s">
        <v>735</v>
      </c>
      <c r="C14" s="174" t="s">
        <v>736</v>
      </c>
      <c r="D14" s="166" t="s">
        <v>230</v>
      </c>
      <c r="E14" s="167">
        <v>2.2000000000000002</v>
      </c>
      <c r="F14" s="168">
        <v>0</v>
      </c>
      <c r="G14" s="169">
        <f>ROUND(E14*F14,2)</f>
        <v>0</v>
      </c>
      <c r="H14" s="168">
        <v>0</v>
      </c>
      <c r="I14" s="169">
        <f>ROUND(E14*H14,2)</f>
        <v>0</v>
      </c>
      <c r="J14" s="168">
        <v>934</v>
      </c>
      <c r="K14" s="169">
        <f>ROUND(E14*J14,2)</f>
        <v>2054.8000000000002</v>
      </c>
      <c r="L14" s="169">
        <v>21</v>
      </c>
      <c r="M14" s="169">
        <f>G14*(1+L14/100)</f>
        <v>0</v>
      </c>
      <c r="N14" s="169">
        <v>0</v>
      </c>
      <c r="O14" s="169">
        <f>ROUND(E14*N14,2)</f>
        <v>0</v>
      </c>
      <c r="P14" s="169">
        <v>0</v>
      </c>
      <c r="Q14" s="169">
        <f>ROUND(E14*P14,2)</f>
        <v>0</v>
      </c>
      <c r="R14" s="170" t="s">
        <v>219</v>
      </c>
      <c r="S14" s="156">
        <v>2.2490000000000001</v>
      </c>
      <c r="T14" s="156">
        <f>ROUND(E14*S14,2)</f>
        <v>4.95</v>
      </c>
      <c r="U14" s="156"/>
      <c r="V14" s="156" t="s">
        <v>220</v>
      </c>
      <c r="W14" s="145"/>
      <c r="X14" s="145"/>
      <c r="Y14" s="145"/>
      <c r="Z14" s="145"/>
      <c r="AA14" s="145"/>
      <c r="AB14" s="145"/>
      <c r="AC14" s="145"/>
      <c r="AD14" s="145"/>
      <c r="AE14" s="145" t="s">
        <v>221</v>
      </c>
      <c r="AF14" s="145"/>
      <c r="AG14" s="145"/>
      <c r="AH14" s="145"/>
      <c r="AI14" s="145"/>
      <c r="AJ14" s="145"/>
      <c r="AK14" s="145"/>
      <c r="AL14" s="145"/>
      <c r="AM14" s="145"/>
      <c r="AN14" s="145"/>
      <c r="AO14" s="145"/>
      <c r="AP14" s="145"/>
      <c r="AQ14" s="145"/>
      <c r="AR14" s="145"/>
      <c r="AS14" s="145"/>
      <c r="AT14" s="145"/>
      <c r="AU14" s="145"/>
      <c r="AV14" s="145"/>
      <c r="AW14" s="145"/>
      <c r="AX14" s="145"/>
      <c r="AY14" s="145"/>
      <c r="AZ14" s="145"/>
      <c r="BA14" s="145"/>
      <c r="BB14" s="145"/>
      <c r="BC14" s="145"/>
      <c r="BD14" s="145"/>
      <c r="BE14" s="145"/>
      <c r="BF14" s="145"/>
    </row>
    <row r="15" spans="1:58" ht="21" outlineLevel="1">
      <c r="A15" s="152"/>
      <c r="B15" s="153"/>
      <c r="C15" s="261" t="s">
        <v>737</v>
      </c>
      <c r="D15" s="262"/>
      <c r="E15" s="262"/>
      <c r="F15" s="262"/>
      <c r="G15" s="262"/>
      <c r="H15" s="156"/>
      <c r="I15" s="156"/>
      <c r="J15" s="156"/>
      <c r="K15" s="156"/>
      <c r="L15" s="156"/>
      <c r="M15" s="156"/>
      <c r="N15" s="156"/>
      <c r="O15" s="156"/>
      <c r="P15" s="156"/>
      <c r="Q15" s="156"/>
      <c r="R15" s="156"/>
      <c r="S15" s="156"/>
      <c r="T15" s="156"/>
      <c r="U15" s="156"/>
      <c r="V15" s="156"/>
      <c r="W15" s="145"/>
      <c r="X15" s="145"/>
      <c r="Y15" s="145"/>
      <c r="Z15" s="145"/>
      <c r="AA15" s="145"/>
      <c r="AB15" s="145"/>
      <c r="AC15" s="145"/>
      <c r="AD15" s="145"/>
      <c r="AE15" s="145" t="s">
        <v>227</v>
      </c>
      <c r="AF15" s="145"/>
      <c r="AG15" s="145"/>
      <c r="AH15" s="145"/>
      <c r="AI15" s="145"/>
      <c r="AJ15" s="145"/>
      <c r="AK15" s="145"/>
      <c r="AL15" s="145"/>
      <c r="AM15" s="145"/>
      <c r="AN15" s="145"/>
      <c r="AO15" s="145"/>
      <c r="AP15" s="145"/>
      <c r="AQ15" s="145"/>
      <c r="AR15" s="145"/>
      <c r="AS15" s="145"/>
      <c r="AT15" s="145"/>
      <c r="AU15" s="145"/>
      <c r="AV15" s="145"/>
      <c r="AW15" s="145"/>
      <c r="AX15" s="145"/>
      <c r="AY15" s="171" t="str">
        <f>C15</f>
        <v>s urovnáním dna do předepsaného profilu a spádu, s případně nutným přemístěním výkopku ve výkopišti a dále buď s přemístěním výkopku na přilehlém terénu na vzdálenost do 3 m od kraje jámy nebo s naložením na dopravní prostředek</v>
      </c>
      <c r="AZ15" s="145"/>
      <c r="BA15" s="145"/>
      <c r="BB15" s="145"/>
      <c r="BC15" s="145"/>
      <c r="BD15" s="145"/>
      <c r="BE15" s="145"/>
      <c r="BF15" s="145"/>
    </row>
    <row r="16" spans="1:58" outlineLevel="1">
      <c r="A16" s="152"/>
      <c r="B16" s="153"/>
      <c r="C16" s="187" t="s">
        <v>738</v>
      </c>
      <c r="D16" s="178"/>
      <c r="E16" s="179">
        <v>2.2000000000000002</v>
      </c>
      <c r="F16" s="156"/>
      <c r="G16" s="156"/>
      <c r="H16" s="156"/>
      <c r="I16" s="156"/>
      <c r="J16" s="156"/>
      <c r="K16" s="156"/>
      <c r="L16" s="156"/>
      <c r="M16" s="156"/>
      <c r="N16" s="156"/>
      <c r="O16" s="156"/>
      <c r="P16" s="156"/>
      <c r="Q16" s="156"/>
      <c r="R16" s="156"/>
      <c r="S16" s="156"/>
      <c r="T16" s="156"/>
      <c r="U16" s="156"/>
      <c r="V16" s="156"/>
      <c r="W16" s="145"/>
      <c r="X16" s="145"/>
      <c r="Y16" s="145"/>
      <c r="Z16" s="145"/>
      <c r="AA16" s="145"/>
      <c r="AB16" s="145"/>
      <c r="AC16" s="145"/>
      <c r="AD16" s="145"/>
      <c r="AE16" s="145" t="s">
        <v>223</v>
      </c>
      <c r="AF16" s="145">
        <v>0</v>
      </c>
      <c r="AG16" s="145"/>
      <c r="AH16" s="145"/>
      <c r="AI16" s="145"/>
      <c r="AJ16" s="145"/>
      <c r="AK16" s="145"/>
      <c r="AL16" s="145"/>
      <c r="AM16" s="145"/>
      <c r="AN16" s="145"/>
      <c r="AO16" s="145"/>
      <c r="AP16" s="145"/>
      <c r="AQ16" s="145"/>
      <c r="AR16" s="145"/>
      <c r="AS16" s="145"/>
      <c r="AT16" s="145"/>
      <c r="AU16" s="145"/>
      <c r="AV16" s="145"/>
      <c r="AW16" s="145"/>
      <c r="AX16" s="145"/>
      <c r="AY16" s="145"/>
      <c r="AZ16" s="145"/>
      <c r="BA16" s="145"/>
      <c r="BB16" s="145"/>
      <c r="BC16" s="145"/>
      <c r="BD16" s="145"/>
      <c r="BE16" s="145"/>
      <c r="BF16" s="145"/>
    </row>
    <row r="17" spans="1:58" outlineLevel="1">
      <c r="A17" s="164">
        <v>4</v>
      </c>
      <c r="B17" s="165" t="s">
        <v>739</v>
      </c>
      <c r="C17" s="174" t="s">
        <v>740</v>
      </c>
      <c r="D17" s="166" t="s">
        <v>230</v>
      </c>
      <c r="E17" s="167">
        <v>1.1000000000000001</v>
      </c>
      <c r="F17" s="168">
        <v>0</v>
      </c>
      <c r="G17" s="169">
        <f>ROUND(E17*F17,2)</f>
        <v>0</v>
      </c>
      <c r="H17" s="168">
        <v>0</v>
      </c>
      <c r="I17" s="169">
        <f>ROUND(E17*H17,2)</f>
        <v>0</v>
      </c>
      <c r="J17" s="168">
        <v>57.2</v>
      </c>
      <c r="K17" s="169">
        <f>ROUND(E17*J17,2)</f>
        <v>62.92</v>
      </c>
      <c r="L17" s="169">
        <v>21</v>
      </c>
      <c r="M17" s="169">
        <f>G17*(1+L17/100)</f>
        <v>0</v>
      </c>
      <c r="N17" s="169">
        <v>0</v>
      </c>
      <c r="O17" s="169">
        <f>ROUND(E17*N17,2)</f>
        <v>0</v>
      </c>
      <c r="P17" s="169">
        <v>0</v>
      </c>
      <c r="Q17" s="169">
        <f>ROUND(E17*P17,2)</f>
        <v>0</v>
      </c>
      <c r="R17" s="170" t="s">
        <v>219</v>
      </c>
      <c r="S17" s="156">
        <v>0.107</v>
      </c>
      <c r="T17" s="156">
        <f>ROUND(E17*S17,2)</f>
        <v>0.12</v>
      </c>
      <c r="U17" s="156"/>
      <c r="V17" s="156" t="s">
        <v>220</v>
      </c>
      <c r="W17" s="145"/>
      <c r="X17" s="145"/>
      <c r="Y17" s="145"/>
      <c r="Z17" s="145"/>
      <c r="AA17" s="145"/>
      <c r="AB17" s="145"/>
      <c r="AC17" s="145"/>
      <c r="AD17" s="145"/>
      <c r="AE17" s="145" t="s">
        <v>221</v>
      </c>
      <c r="AF17" s="145"/>
      <c r="AG17" s="145"/>
      <c r="AH17" s="145"/>
      <c r="AI17" s="145"/>
      <c r="AJ17" s="145"/>
      <c r="AK17" s="145"/>
      <c r="AL17" s="145"/>
      <c r="AM17" s="145"/>
      <c r="AN17" s="145"/>
      <c r="AO17" s="145"/>
      <c r="AP17" s="145"/>
      <c r="AQ17" s="145"/>
      <c r="AR17" s="145"/>
      <c r="AS17" s="145"/>
      <c r="AT17" s="145"/>
      <c r="AU17" s="145"/>
      <c r="AV17" s="145"/>
      <c r="AW17" s="145"/>
      <c r="AX17" s="145"/>
      <c r="AY17" s="145"/>
      <c r="AZ17" s="145"/>
      <c r="BA17" s="145"/>
      <c r="BB17" s="145"/>
      <c r="BC17" s="145"/>
      <c r="BD17" s="145"/>
      <c r="BE17" s="145"/>
      <c r="BF17" s="145"/>
    </row>
    <row r="18" spans="1:58" ht="21" outlineLevel="1">
      <c r="A18" s="152"/>
      <c r="B18" s="153"/>
      <c r="C18" s="261" t="s">
        <v>737</v>
      </c>
      <c r="D18" s="262"/>
      <c r="E18" s="262"/>
      <c r="F18" s="262"/>
      <c r="G18" s="262"/>
      <c r="H18" s="156"/>
      <c r="I18" s="156"/>
      <c r="J18" s="156"/>
      <c r="K18" s="156"/>
      <c r="L18" s="156"/>
      <c r="M18" s="156"/>
      <c r="N18" s="156"/>
      <c r="O18" s="156"/>
      <c r="P18" s="156"/>
      <c r="Q18" s="156"/>
      <c r="R18" s="156"/>
      <c r="S18" s="156"/>
      <c r="T18" s="156"/>
      <c r="U18" s="156"/>
      <c r="V18" s="156"/>
      <c r="W18" s="145"/>
      <c r="X18" s="145"/>
      <c r="Y18" s="145"/>
      <c r="Z18" s="145"/>
      <c r="AA18" s="145"/>
      <c r="AB18" s="145"/>
      <c r="AC18" s="145"/>
      <c r="AD18" s="145"/>
      <c r="AE18" s="145" t="s">
        <v>227</v>
      </c>
      <c r="AF18" s="145"/>
      <c r="AG18" s="145"/>
      <c r="AH18" s="145"/>
      <c r="AI18" s="145"/>
      <c r="AJ18" s="145"/>
      <c r="AK18" s="145"/>
      <c r="AL18" s="145"/>
      <c r="AM18" s="145"/>
      <c r="AN18" s="145"/>
      <c r="AO18" s="145"/>
      <c r="AP18" s="145"/>
      <c r="AQ18" s="145"/>
      <c r="AR18" s="145"/>
      <c r="AS18" s="145"/>
      <c r="AT18" s="145"/>
      <c r="AU18" s="145"/>
      <c r="AV18" s="145"/>
      <c r="AW18" s="145"/>
      <c r="AX18" s="145"/>
      <c r="AY18" s="171" t="str">
        <f>C18</f>
        <v>s urovnáním dna do předepsaného profilu a spádu, s případně nutným přemístěním výkopku ve výkopišti a dále buď s přemístěním výkopku na přilehlém terénu na vzdálenost do 3 m od kraje jámy nebo s naložením na dopravní prostředek</v>
      </c>
      <c r="AZ18" s="145"/>
      <c r="BA18" s="145"/>
      <c r="BB18" s="145"/>
      <c r="BC18" s="145"/>
      <c r="BD18" s="145"/>
      <c r="BE18" s="145"/>
      <c r="BF18" s="145"/>
    </row>
    <row r="19" spans="1:58" outlineLevel="1">
      <c r="A19" s="152"/>
      <c r="B19" s="153"/>
      <c r="C19" s="187" t="s">
        <v>741</v>
      </c>
      <c r="D19" s="178"/>
      <c r="E19" s="179">
        <v>1.1000000000000001</v>
      </c>
      <c r="F19" s="156"/>
      <c r="G19" s="156"/>
      <c r="H19" s="156"/>
      <c r="I19" s="156"/>
      <c r="J19" s="156"/>
      <c r="K19" s="156"/>
      <c r="L19" s="156"/>
      <c r="M19" s="156"/>
      <c r="N19" s="156"/>
      <c r="O19" s="156"/>
      <c r="P19" s="156"/>
      <c r="Q19" s="156"/>
      <c r="R19" s="156"/>
      <c r="S19" s="156"/>
      <c r="T19" s="156"/>
      <c r="U19" s="156"/>
      <c r="V19" s="156"/>
      <c r="W19" s="145"/>
      <c r="X19" s="145"/>
      <c r="Y19" s="145"/>
      <c r="Z19" s="145"/>
      <c r="AA19" s="145"/>
      <c r="AB19" s="145"/>
      <c r="AC19" s="145"/>
      <c r="AD19" s="145"/>
      <c r="AE19" s="145" t="s">
        <v>223</v>
      </c>
      <c r="AF19" s="145">
        <v>0</v>
      </c>
      <c r="AG19" s="145"/>
      <c r="AH19" s="145"/>
      <c r="AI19" s="145"/>
      <c r="AJ19" s="145"/>
      <c r="AK19" s="145"/>
      <c r="AL19" s="145"/>
      <c r="AM19" s="145"/>
      <c r="AN19" s="145"/>
      <c r="AO19" s="145"/>
      <c r="AP19" s="145"/>
      <c r="AQ19" s="145"/>
      <c r="AR19" s="145"/>
      <c r="AS19" s="145"/>
      <c r="AT19" s="145"/>
      <c r="AU19" s="145"/>
      <c r="AV19" s="145"/>
      <c r="AW19" s="145"/>
      <c r="AX19" s="145"/>
      <c r="AY19" s="145"/>
      <c r="AZ19" s="145"/>
      <c r="BA19" s="145"/>
      <c r="BB19" s="145"/>
      <c r="BC19" s="145"/>
      <c r="BD19" s="145"/>
      <c r="BE19" s="145"/>
      <c r="BF19" s="145"/>
    </row>
    <row r="20" spans="1:58" outlineLevel="1">
      <c r="A20" s="164">
        <v>5</v>
      </c>
      <c r="B20" s="165" t="s">
        <v>228</v>
      </c>
      <c r="C20" s="174" t="s">
        <v>229</v>
      </c>
      <c r="D20" s="166" t="s">
        <v>230</v>
      </c>
      <c r="E20" s="167">
        <v>16.667999999999999</v>
      </c>
      <c r="F20" s="168">
        <v>0</v>
      </c>
      <c r="G20" s="169">
        <f>ROUND(E20*F20,2)</f>
        <v>0</v>
      </c>
      <c r="H20" s="168">
        <v>0</v>
      </c>
      <c r="I20" s="169">
        <f>ROUND(E20*H20,2)</f>
        <v>0</v>
      </c>
      <c r="J20" s="168">
        <v>480.5</v>
      </c>
      <c r="K20" s="169">
        <f>ROUND(E20*J20,2)</f>
        <v>8008.97</v>
      </c>
      <c r="L20" s="169">
        <v>21</v>
      </c>
      <c r="M20" s="169">
        <f>G20*(1+L20/100)</f>
        <v>0</v>
      </c>
      <c r="N20" s="169">
        <v>0</v>
      </c>
      <c r="O20" s="169">
        <f>ROUND(E20*N20,2)</f>
        <v>0</v>
      </c>
      <c r="P20" s="169">
        <v>0</v>
      </c>
      <c r="Q20" s="169">
        <f>ROUND(E20*P20,2)</f>
        <v>0</v>
      </c>
      <c r="R20" s="170" t="s">
        <v>219</v>
      </c>
      <c r="S20" s="156">
        <v>0.36499999999999999</v>
      </c>
      <c r="T20" s="156">
        <f>ROUND(E20*S20,2)</f>
        <v>6.08</v>
      </c>
      <c r="U20" s="156"/>
      <c r="V20" s="156" t="s">
        <v>220</v>
      </c>
      <c r="W20" s="145"/>
      <c r="X20" s="145"/>
      <c r="Y20" s="145"/>
      <c r="Z20" s="145"/>
      <c r="AA20" s="145"/>
      <c r="AB20" s="145"/>
      <c r="AC20" s="145"/>
      <c r="AD20" s="145"/>
      <c r="AE20" s="145" t="s">
        <v>221</v>
      </c>
      <c r="AF20" s="145"/>
      <c r="AG20" s="145"/>
      <c r="AH20" s="145"/>
      <c r="AI20" s="145"/>
      <c r="AJ20" s="145"/>
      <c r="AK20" s="145"/>
      <c r="AL20" s="145"/>
      <c r="AM20" s="145"/>
      <c r="AN20" s="145"/>
      <c r="AO20" s="145"/>
      <c r="AP20" s="145"/>
      <c r="AQ20" s="145"/>
      <c r="AR20" s="145"/>
      <c r="AS20" s="145"/>
      <c r="AT20" s="145"/>
      <c r="AU20" s="145"/>
      <c r="AV20" s="145"/>
      <c r="AW20" s="145"/>
      <c r="AX20" s="145"/>
      <c r="AY20" s="145"/>
      <c r="AZ20" s="145"/>
      <c r="BA20" s="145"/>
      <c r="BB20" s="145"/>
      <c r="BC20" s="145"/>
      <c r="BD20" s="145"/>
      <c r="BE20" s="145"/>
      <c r="BF20" s="145"/>
    </row>
    <row r="21" spans="1:58" ht="21" outlineLevel="1">
      <c r="A21" s="152"/>
      <c r="B21" s="153"/>
      <c r="C21" s="261" t="s">
        <v>231</v>
      </c>
      <c r="D21" s="262"/>
      <c r="E21" s="262"/>
      <c r="F21" s="262"/>
      <c r="G21" s="262"/>
      <c r="H21" s="156"/>
      <c r="I21" s="156"/>
      <c r="J21" s="156"/>
      <c r="K21" s="156"/>
      <c r="L21" s="156"/>
      <c r="M21" s="156"/>
      <c r="N21" s="156"/>
      <c r="O21" s="156"/>
      <c r="P21" s="156"/>
      <c r="Q21" s="156"/>
      <c r="R21" s="156"/>
      <c r="S21" s="156"/>
      <c r="T21" s="156"/>
      <c r="U21" s="156"/>
      <c r="V21" s="156"/>
      <c r="W21" s="145"/>
      <c r="X21" s="145"/>
      <c r="Y21" s="145"/>
      <c r="Z21" s="145"/>
      <c r="AA21" s="145"/>
      <c r="AB21" s="145"/>
      <c r="AC21" s="145"/>
      <c r="AD21" s="145"/>
      <c r="AE21" s="145" t="s">
        <v>227</v>
      </c>
      <c r="AF21" s="145"/>
      <c r="AG21" s="145"/>
      <c r="AH21" s="145"/>
      <c r="AI21" s="145"/>
      <c r="AJ21" s="145"/>
      <c r="AK21" s="145"/>
      <c r="AL21" s="145"/>
      <c r="AM21" s="145"/>
      <c r="AN21" s="145"/>
      <c r="AO21" s="145"/>
      <c r="AP21" s="145"/>
      <c r="AQ21" s="145"/>
      <c r="AR21" s="145"/>
      <c r="AS21" s="145"/>
      <c r="AT21" s="145"/>
      <c r="AU21" s="145"/>
      <c r="AV21" s="145"/>
      <c r="AW21" s="145"/>
      <c r="AX21" s="145"/>
      <c r="AY21" s="171" t="str">
        <f>C21</f>
        <v>zapažených i nezapažených s urovnáním dna do předepsaného profilu a spádu, s přehozením výkopku na přilehlém terénu na vzdálenost do 3 m od podélné osy rýhy nebo s naložením výkopku na dopravní prostředek.</v>
      </c>
      <c r="AZ21" s="145"/>
      <c r="BA21" s="145"/>
      <c r="BB21" s="145"/>
      <c r="BC21" s="145"/>
      <c r="BD21" s="145"/>
      <c r="BE21" s="145"/>
      <c r="BF21" s="145"/>
    </row>
    <row r="22" spans="1:58" outlineLevel="1">
      <c r="A22" s="152"/>
      <c r="B22" s="153"/>
      <c r="C22" s="187" t="s">
        <v>742</v>
      </c>
      <c r="D22" s="178"/>
      <c r="E22" s="179">
        <v>16.667999999999999</v>
      </c>
      <c r="F22" s="156"/>
      <c r="G22" s="156"/>
      <c r="H22" s="156"/>
      <c r="I22" s="156"/>
      <c r="J22" s="156"/>
      <c r="K22" s="156"/>
      <c r="L22" s="156"/>
      <c r="M22" s="156"/>
      <c r="N22" s="156"/>
      <c r="O22" s="156"/>
      <c r="P22" s="156"/>
      <c r="Q22" s="156"/>
      <c r="R22" s="156"/>
      <c r="S22" s="156"/>
      <c r="T22" s="156"/>
      <c r="U22" s="156"/>
      <c r="V22" s="156"/>
      <c r="W22" s="145"/>
      <c r="X22" s="145"/>
      <c r="Y22" s="145"/>
      <c r="Z22" s="145"/>
      <c r="AA22" s="145"/>
      <c r="AB22" s="145"/>
      <c r="AC22" s="145"/>
      <c r="AD22" s="145"/>
      <c r="AE22" s="145" t="s">
        <v>223</v>
      </c>
      <c r="AF22" s="145">
        <v>0</v>
      </c>
      <c r="AG22" s="145"/>
      <c r="AH22" s="145"/>
      <c r="AI22" s="145"/>
      <c r="AJ22" s="145"/>
      <c r="AK22" s="145"/>
      <c r="AL22" s="145"/>
      <c r="AM22" s="145"/>
      <c r="AN22" s="145"/>
      <c r="AO22" s="145"/>
      <c r="AP22" s="145"/>
      <c r="AQ22" s="145"/>
      <c r="AR22" s="145"/>
      <c r="AS22" s="145"/>
      <c r="AT22" s="145"/>
      <c r="AU22" s="145"/>
      <c r="AV22" s="145"/>
      <c r="AW22" s="145"/>
      <c r="AX22" s="145"/>
      <c r="AY22" s="145"/>
      <c r="AZ22" s="145"/>
      <c r="BA22" s="145"/>
      <c r="BB22" s="145"/>
      <c r="BC22" s="145"/>
      <c r="BD22" s="145"/>
      <c r="BE22" s="145"/>
      <c r="BF22" s="145"/>
    </row>
    <row r="23" spans="1:58" outlineLevel="1">
      <c r="A23" s="164">
        <v>6</v>
      </c>
      <c r="B23" s="165" t="s">
        <v>233</v>
      </c>
      <c r="C23" s="174" t="s">
        <v>234</v>
      </c>
      <c r="D23" s="166" t="s">
        <v>230</v>
      </c>
      <c r="E23" s="167">
        <v>8.3339999999999996</v>
      </c>
      <c r="F23" s="168">
        <v>0</v>
      </c>
      <c r="G23" s="169">
        <f>ROUND(E23*F23,2)</f>
        <v>0</v>
      </c>
      <c r="H23" s="168">
        <v>0</v>
      </c>
      <c r="I23" s="169">
        <f>ROUND(E23*H23,2)</f>
        <v>0</v>
      </c>
      <c r="J23" s="168">
        <v>164.5</v>
      </c>
      <c r="K23" s="169">
        <f>ROUND(E23*J23,2)</f>
        <v>1370.94</v>
      </c>
      <c r="L23" s="169">
        <v>21</v>
      </c>
      <c r="M23" s="169">
        <f>G23*(1+L23/100)</f>
        <v>0</v>
      </c>
      <c r="N23" s="169">
        <v>0</v>
      </c>
      <c r="O23" s="169">
        <f>ROUND(E23*N23,2)</f>
        <v>0</v>
      </c>
      <c r="P23" s="169">
        <v>0</v>
      </c>
      <c r="Q23" s="169">
        <f>ROUND(E23*P23,2)</f>
        <v>0</v>
      </c>
      <c r="R23" s="170" t="s">
        <v>219</v>
      </c>
      <c r="S23" s="156">
        <v>0.38979999999999998</v>
      </c>
      <c r="T23" s="156">
        <f>ROUND(E23*S23,2)</f>
        <v>3.25</v>
      </c>
      <c r="U23" s="156"/>
      <c r="V23" s="156" t="s">
        <v>220</v>
      </c>
      <c r="W23" s="145"/>
      <c r="X23" s="145"/>
      <c r="Y23" s="145"/>
      <c r="Z23" s="145"/>
      <c r="AA23" s="145"/>
      <c r="AB23" s="145"/>
      <c r="AC23" s="145"/>
      <c r="AD23" s="145"/>
      <c r="AE23" s="145" t="s">
        <v>221</v>
      </c>
      <c r="AF23" s="145"/>
      <c r="AG23" s="145"/>
      <c r="AH23" s="145"/>
      <c r="AI23" s="145"/>
      <c r="AJ23" s="145"/>
      <c r="AK23" s="145"/>
      <c r="AL23" s="145"/>
      <c r="AM23" s="145"/>
      <c r="AN23" s="145"/>
      <c r="AO23" s="145"/>
      <c r="AP23" s="145"/>
      <c r="AQ23" s="145"/>
      <c r="AR23" s="145"/>
      <c r="AS23" s="145"/>
      <c r="AT23" s="145"/>
      <c r="AU23" s="145"/>
      <c r="AV23" s="145"/>
      <c r="AW23" s="145"/>
      <c r="AX23" s="145"/>
      <c r="AY23" s="145"/>
      <c r="AZ23" s="145"/>
      <c r="BA23" s="145"/>
      <c r="BB23" s="145"/>
      <c r="BC23" s="145"/>
      <c r="BD23" s="145"/>
      <c r="BE23" s="145"/>
      <c r="BF23" s="145"/>
    </row>
    <row r="24" spans="1:58" ht="21" outlineLevel="1">
      <c r="A24" s="152"/>
      <c r="B24" s="153"/>
      <c r="C24" s="261" t="s">
        <v>231</v>
      </c>
      <c r="D24" s="262"/>
      <c r="E24" s="262"/>
      <c r="F24" s="262"/>
      <c r="G24" s="262"/>
      <c r="H24" s="156"/>
      <c r="I24" s="156"/>
      <c r="J24" s="156"/>
      <c r="K24" s="156"/>
      <c r="L24" s="156"/>
      <c r="M24" s="156"/>
      <c r="N24" s="156"/>
      <c r="O24" s="156"/>
      <c r="P24" s="156"/>
      <c r="Q24" s="156"/>
      <c r="R24" s="156"/>
      <c r="S24" s="156"/>
      <c r="T24" s="156"/>
      <c r="U24" s="156"/>
      <c r="V24" s="156"/>
      <c r="W24" s="145"/>
      <c r="X24" s="145"/>
      <c r="Y24" s="145"/>
      <c r="Z24" s="145"/>
      <c r="AA24" s="145"/>
      <c r="AB24" s="145"/>
      <c r="AC24" s="145"/>
      <c r="AD24" s="145"/>
      <c r="AE24" s="145" t="s">
        <v>227</v>
      </c>
      <c r="AF24" s="145"/>
      <c r="AG24" s="145"/>
      <c r="AH24" s="145"/>
      <c r="AI24" s="145"/>
      <c r="AJ24" s="145"/>
      <c r="AK24" s="145"/>
      <c r="AL24" s="145"/>
      <c r="AM24" s="145"/>
      <c r="AN24" s="145"/>
      <c r="AO24" s="145"/>
      <c r="AP24" s="145"/>
      <c r="AQ24" s="145"/>
      <c r="AR24" s="145"/>
      <c r="AS24" s="145"/>
      <c r="AT24" s="145"/>
      <c r="AU24" s="145"/>
      <c r="AV24" s="145"/>
      <c r="AW24" s="145"/>
      <c r="AX24" s="145"/>
      <c r="AY24" s="171" t="str">
        <f>C24</f>
        <v>zapažených i nezapažených s urovnáním dna do předepsaného profilu a spádu, s přehozením výkopku na přilehlém terénu na vzdálenost do 3 m od podélné osy rýhy nebo s naložením výkopku na dopravní prostředek.</v>
      </c>
      <c r="AZ24" s="145"/>
      <c r="BA24" s="145"/>
      <c r="BB24" s="145"/>
      <c r="BC24" s="145"/>
      <c r="BD24" s="145"/>
      <c r="BE24" s="145"/>
      <c r="BF24" s="145"/>
    </row>
    <row r="25" spans="1:58" outlineLevel="1">
      <c r="A25" s="152"/>
      <c r="B25" s="153"/>
      <c r="C25" s="187" t="s">
        <v>743</v>
      </c>
      <c r="D25" s="178"/>
      <c r="E25" s="179">
        <v>8.3339999999999996</v>
      </c>
      <c r="F25" s="156"/>
      <c r="G25" s="156"/>
      <c r="H25" s="156"/>
      <c r="I25" s="156"/>
      <c r="J25" s="156"/>
      <c r="K25" s="156"/>
      <c r="L25" s="156"/>
      <c r="M25" s="156"/>
      <c r="N25" s="156"/>
      <c r="O25" s="156"/>
      <c r="P25" s="156"/>
      <c r="Q25" s="156"/>
      <c r="R25" s="156"/>
      <c r="S25" s="156"/>
      <c r="T25" s="156"/>
      <c r="U25" s="156"/>
      <c r="V25" s="156"/>
      <c r="W25" s="145"/>
      <c r="X25" s="145"/>
      <c r="Y25" s="145"/>
      <c r="Z25" s="145"/>
      <c r="AA25" s="145"/>
      <c r="AB25" s="145"/>
      <c r="AC25" s="145"/>
      <c r="AD25" s="145"/>
      <c r="AE25" s="145" t="s">
        <v>223</v>
      </c>
      <c r="AF25" s="145">
        <v>0</v>
      </c>
      <c r="AG25" s="145"/>
      <c r="AH25" s="145"/>
      <c r="AI25" s="145"/>
      <c r="AJ25" s="145"/>
      <c r="AK25" s="145"/>
      <c r="AL25" s="145"/>
      <c r="AM25" s="145"/>
      <c r="AN25" s="145"/>
      <c r="AO25" s="145"/>
      <c r="AP25" s="145"/>
      <c r="AQ25" s="145"/>
      <c r="AR25" s="145"/>
      <c r="AS25" s="145"/>
      <c r="AT25" s="145"/>
      <c r="AU25" s="145"/>
      <c r="AV25" s="145"/>
      <c r="AW25" s="145"/>
      <c r="AX25" s="145"/>
      <c r="AY25" s="145"/>
      <c r="AZ25" s="145"/>
      <c r="BA25" s="145"/>
      <c r="BB25" s="145"/>
      <c r="BC25" s="145"/>
      <c r="BD25" s="145"/>
      <c r="BE25" s="145"/>
      <c r="BF25" s="145"/>
    </row>
    <row r="26" spans="1:58" outlineLevel="1">
      <c r="A26" s="164">
        <v>7</v>
      </c>
      <c r="B26" s="165" t="s">
        <v>236</v>
      </c>
      <c r="C26" s="174" t="s">
        <v>237</v>
      </c>
      <c r="D26" s="166" t="s">
        <v>230</v>
      </c>
      <c r="E26" s="167">
        <v>14.670999999999999</v>
      </c>
      <c r="F26" s="168">
        <v>0</v>
      </c>
      <c r="G26" s="169">
        <f>ROUND(E26*F26,2)</f>
        <v>0</v>
      </c>
      <c r="H26" s="168">
        <v>0</v>
      </c>
      <c r="I26" s="169">
        <f>ROUND(E26*H26,2)</f>
        <v>0</v>
      </c>
      <c r="J26" s="168">
        <v>264.5</v>
      </c>
      <c r="K26" s="169">
        <f>ROUND(E26*J26,2)</f>
        <v>3880.48</v>
      </c>
      <c r="L26" s="169">
        <v>21</v>
      </c>
      <c r="M26" s="169">
        <f>G26*(1+L26/100)</f>
        <v>0</v>
      </c>
      <c r="N26" s="169">
        <v>0</v>
      </c>
      <c r="O26" s="169">
        <f>ROUND(E26*N26,2)</f>
        <v>0</v>
      </c>
      <c r="P26" s="169">
        <v>0</v>
      </c>
      <c r="Q26" s="169">
        <f>ROUND(E26*P26,2)</f>
        <v>0</v>
      </c>
      <c r="R26" s="170" t="s">
        <v>219</v>
      </c>
      <c r="S26" s="156">
        <v>1.0999999999999999E-2</v>
      </c>
      <c r="T26" s="156">
        <f>ROUND(E26*S26,2)</f>
        <v>0.16</v>
      </c>
      <c r="U26" s="156"/>
      <c r="V26" s="156" t="s">
        <v>220</v>
      </c>
      <c r="W26" s="145"/>
      <c r="X26" s="145"/>
      <c r="Y26" s="145"/>
      <c r="Z26" s="145"/>
      <c r="AA26" s="145"/>
      <c r="AB26" s="145"/>
      <c r="AC26" s="145"/>
      <c r="AD26" s="145"/>
      <c r="AE26" s="145" t="s">
        <v>221</v>
      </c>
      <c r="AF26" s="145"/>
      <c r="AG26" s="145"/>
      <c r="AH26" s="145"/>
      <c r="AI26" s="145"/>
      <c r="AJ26" s="145"/>
      <c r="AK26" s="145"/>
      <c r="AL26" s="145"/>
      <c r="AM26" s="145"/>
      <c r="AN26" s="145"/>
      <c r="AO26" s="145"/>
      <c r="AP26" s="145"/>
      <c r="AQ26" s="145"/>
      <c r="AR26" s="145"/>
      <c r="AS26" s="145"/>
      <c r="AT26" s="145"/>
      <c r="AU26" s="145"/>
      <c r="AV26" s="145"/>
      <c r="AW26" s="145"/>
      <c r="AX26" s="145"/>
      <c r="AY26" s="145"/>
      <c r="AZ26" s="145"/>
      <c r="BA26" s="145"/>
      <c r="BB26" s="145"/>
      <c r="BC26" s="145"/>
      <c r="BD26" s="145"/>
      <c r="BE26" s="145"/>
      <c r="BF26" s="145"/>
    </row>
    <row r="27" spans="1:58" outlineLevel="1">
      <c r="A27" s="152"/>
      <c r="B27" s="153"/>
      <c r="C27" s="261" t="s">
        <v>238</v>
      </c>
      <c r="D27" s="262"/>
      <c r="E27" s="262"/>
      <c r="F27" s="262"/>
      <c r="G27" s="262"/>
      <c r="H27" s="156"/>
      <c r="I27" s="156"/>
      <c r="J27" s="156"/>
      <c r="K27" s="156"/>
      <c r="L27" s="156"/>
      <c r="M27" s="156"/>
      <c r="N27" s="156"/>
      <c r="O27" s="156"/>
      <c r="P27" s="156"/>
      <c r="Q27" s="156"/>
      <c r="R27" s="156"/>
      <c r="S27" s="156"/>
      <c r="T27" s="156"/>
      <c r="U27" s="156"/>
      <c r="V27" s="156"/>
      <c r="W27" s="145"/>
      <c r="X27" s="145"/>
      <c r="Y27" s="145"/>
      <c r="Z27" s="145"/>
      <c r="AA27" s="145"/>
      <c r="AB27" s="145"/>
      <c r="AC27" s="145"/>
      <c r="AD27" s="145"/>
      <c r="AE27" s="145" t="s">
        <v>227</v>
      </c>
      <c r="AF27" s="145"/>
      <c r="AG27" s="145"/>
      <c r="AH27" s="145"/>
      <c r="AI27" s="145"/>
      <c r="AJ27" s="145"/>
      <c r="AK27" s="145"/>
      <c r="AL27" s="145"/>
      <c r="AM27" s="145"/>
      <c r="AN27" s="145"/>
      <c r="AO27" s="145"/>
      <c r="AP27" s="145"/>
      <c r="AQ27" s="145"/>
      <c r="AR27" s="145"/>
      <c r="AS27" s="145"/>
      <c r="AT27" s="145"/>
      <c r="AU27" s="145"/>
      <c r="AV27" s="145"/>
      <c r="AW27" s="145"/>
      <c r="AX27" s="145"/>
      <c r="AY27" s="145"/>
      <c r="AZ27" s="145"/>
      <c r="BA27" s="145"/>
      <c r="BB27" s="145"/>
      <c r="BC27" s="145"/>
      <c r="BD27" s="145"/>
      <c r="BE27" s="145"/>
      <c r="BF27" s="145"/>
    </row>
    <row r="28" spans="1:58" outlineLevel="1">
      <c r="A28" s="152"/>
      <c r="B28" s="153"/>
      <c r="C28" s="187" t="s">
        <v>744</v>
      </c>
      <c r="D28" s="178"/>
      <c r="E28" s="179">
        <v>2.2000000000000002</v>
      </c>
      <c r="F28" s="156"/>
      <c r="G28" s="156"/>
      <c r="H28" s="156"/>
      <c r="I28" s="156"/>
      <c r="J28" s="156"/>
      <c r="K28" s="156"/>
      <c r="L28" s="156"/>
      <c r="M28" s="156"/>
      <c r="N28" s="156"/>
      <c r="O28" s="156"/>
      <c r="P28" s="156"/>
      <c r="Q28" s="156"/>
      <c r="R28" s="156"/>
      <c r="S28" s="156"/>
      <c r="T28" s="156"/>
      <c r="U28" s="156"/>
      <c r="V28" s="156"/>
      <c r="W28" s="145"/>
      <c r="X28" s="145"/>
      <c r="Y28" s="145"/>
      <c r="Z28" s="145"/>
      <c r="AA28" s="145"/>
      <c r="AB28" s="145"/>
      <c r="AC28" s="145"/>
      <c r="AD28" s="145"/>
      <c r="AE28" s="145" t="s">
        <v>223</v>
      </c>
      <c r="AF28" s="145">
        <v>0</v>
      </c>
      <c r="AG28" s="145"/>
      <c r="AH28" s="145"/>
      <c r="AI28" s="145"/>
      <c r="AJ28" s="145"/>
      <c r="AK28" s="145"/>
      <c r="AL28" s="145"/>
      <c r="AM28" s="145"/>
      <c r="AN28" s="145"/>
      <c r="AO28" s="145"/>
      <c r="AP28" s="145"/>
      <c r="AQ28" s="145"/>
      <c r="AR28" s="145"/>
      <c r="AS28" s="145"/>
      <c r="AT28" s="145"/>
      <c r="AU28" s="145"/>
      <c r="AV28" s="145"/>
      <c r="AW28" s="145"/>
      <c r="AX28" s="145"/>
      <c r="AY28" s="145"/>
      <c r="AZ28" s="145"/>
      <c r="BA28" s="145"/>
      <c r="BB28" s="145"/>
      <c r="BC28" s="145"/>
      <c r="BD28" s="145"/>
      <c r="BE28" s="145"/>
      <c r="BF28" s="145"/>
    </row>
    <row r="29" spans="1:58" outlineLevel="1">
      <c r="A29" s="152"/>
      <c r="B29" s="153"/>
      <c r="C29" s="187" t="s">
        <v>742</v>
      </c>
      <c r="D29" s="178"/>
      <c r="E29" s="179">
        <v>16.667999999999999</v>
      </c>
      <c r="F29" s="156"/>
      <c r="G29" s="156"/>
      <c r="H29" s="156"/>
      <c r="I29" s="156"/>
      <c r="J29" s="156"/>
      <c r="K29" s="156"/>
      <c r="L29" s="156"/>
      <c r="M29" s="156"/>
      <c r="N29" s="156"/>
      <c r="O29" s="156"/>
      <c r="P29" s="156"/>
      <c r="Q29" s="156"/>
      <c r="R29" s="156"/>
      <c r="S29" s="156"/>
      <c r="T29" s="156"/>
      <c r="U29" s="156"/>
      <c r="V29" s="156"/>
      <c r="W29" s="145"/>
      <c r="X29" s="145"/>
      <c r="Y29" s="145"/>
      <c r="Z29" s="145"/>
      <c r="AA29" s="145"/>
      <c r="AB29" s="145"/>
      <c r="AC29" s="145"/>
      <c r="AD29" s="145"/>
      <c r="AE29" s="145" t="s">
        <v>223</v>
      </c>
      <c r="AF29" s="145">
        <v>0</v>
      </c>
      <c r="AG29" s="145"/>
      <c r="AH29" s="145"/>
      <c r="AI29" s="145"/>
      <c r="AJ29" s="145"/>
      <c r="AK29" s="145"/>
      <c r="AL29" s="145"/>
      <c r="AM29" s="145"/>
      <c r="AN29" s="145"/>
      <c r="AO29" s="145"/>
      <c r="AP29" s="145"/>
      <c r="AQ29" s="145"/>
      <c r="AR29" s="145"/>
      <c r="AS29" s="145"/>
      <c r="AT29" s="145"/>
      <c r="AU29" s="145"/>
      <c r="AV29" s="145"/>
      <c r="AW29" s="145"/>
      <c r="AX29" s="145"/>
      <c r="AY29" s="145"/>
      <c r="AZ29" s="145"/>
      <c r="BA29" s="145"/>
      <c r="BB29" s="145"/>
      <c r="BC29" s="145"/>
      <c r="BD29" s="145"/>
      <c r="BE29" s="145"/>
      <c r="BF29" s="145"/>
    </row>
    <row r="30" spans="1:58" outlineLevel="1">
      <c r="A30" s="152"/>
      <c r="B30" s="153"/>
      <c r="C30" s="187" t="s">
        <v>745</v>
      </c>
      <c r="D30" s="178"/>
      <c r="E30" s="179">
        <v>-4.1970000000000001</v>
      </c>
      <c r="F30" s="156"/>
      <c r="G30" s="156"/>
      <c r="H30" s="156"/>
      <c r="I30" s="156"/>
      <c r="J30" s="156"/>
      <c r="K30" s="156"/>
      <c r="L30" s="156"/>
      <c r="M30" s="156"/>
      <c r="N30" s="156"/>
      <c r="O30" s="156"/>
      <c r="P30" s="156"/>
      <c r="Q30" s="156"/>
      <c r="R30" s="156"/>
      <c r="S30" s="156"/>
      <c r="T30" s="156"/>
      <c r="U30" s="156"/>
      <c r="V30" s="156"/>
      <c r="W30" s="145"/>
      <c r="X30" s="145"/>
      <c r="Y30" s="145"/>
      <c r="Z30" s="145"/>
      <c r="AA30" s="145"/>
      <c r="AB30" s="145"/>
      <c r="AC30" s="145"/>
      <c r="AD30" s="145"/>
      <c r="AE30" s="145" t="s">
        <v>223</v>
      </c>
      <c r="AF30" s="145">
        <v>0</v>
      </c>
      <c r="AG30" s="145"/>
      <c r="AH30" s="145"/>
      <c r="AI30" s="145"/>
      <c r="AJ30" s="145"/>
      <c r="AK30" s="145"/>
      <c r="AL30" s="145"/>
      <c r="AM30" s="145"/>
      <c r="AN30" s="145"/>
      <c r="AO30" s="145"/>
      <c r="AP30" s="145"/>
      <c r="AQ30" s="145"/>
      <c r="AR30" s="145"/>
      <c r="AS30" s="145"/>
      <c r="AT30" s="145"/>
      <c r="AU30" s="145"/>
      <c r="AV30" s="145"/>
      <c r="AW30" s="145"/>
      <c r="AX30" s="145"/>
      <c r="AY30" s="145"/>
      <c r="AZ30" s="145"/>
      <c r="BA30" s="145"/>
      <c r="BB30" s="145"/>
      <c r="BC30" s="145"/>
      <c r="BD30" s="145"/>
      <c r="BE30" s="145"/>
      <c r="BF30" s="145"/>
    </row>
    <row r="31" spans="1:58" ht="20.399999999999999" outlineLevel="1">
      <c r="A31" s="164">
        <v>8</v>
      </c>
      <c r="B31" s="165" t="s">
        <v>240</v>
      </c>
      <c r="C31" s="174" t="s">
        <v>241</v>
      </c>
      <c r="D31" s="166" t="s">
        <v>230</v>
      </c>
      <c r="E31" s="167">
        <v>14.670999999999999</v>
      </c>
      <c r="F31" s="168">
        <v>0</v>
      </c>
      <c r="G31" s="169">
        <f>ROUND(E31*F31,2)</f>
        <v>0</v>
      </c>
      <c r="H31" s="168">
        <v>0</v>
      </c>
      <c r="I31" s="169">
        <f>ROUND(E31*H31,2)</f>
        <v>0</v>
      </c>
      <c r="J31" s="168">
        <v>16.3</v>
      </c>
      <c r="K31" s="169">
        <f>ROUND(E31*J31,2)</f>
        <v>239.14</v>
      </c>
      <c r="L31" s="169">
        <v>21</v>
      </c>
      <c r="M31" s="169">
        <f>G31*(1+L31/100)</f>
        <v>0</v>
      </c>
      <c r="N31" s="169">
        <v>0</v>
      </c>
      <c r="O31" s="169">
        <f>ROUND(E31*N31,2)</f>
        <v>0</v>
      </c>
      <c r="P31" s="169">
        <v>0</v>
      </c>
      <c r="Q31" s="169">
        <f>ROUND(E31*P31,2)</f>
        <v>0</v>
      </c>
      <c r="R31" s="170" t="s">
        <v>219</v>
      </c>
      <c r="S31" s="156">
        <v>8.9999999999999993E-3</v>
      </c>
      <c r="T31" s="156">
        <f>ROUND(E31*S31,2)</f>
        <v>0.13</v>
      </c>
      <c r="U31" s="156"/>
      <c r="V31" s="156" t="s">
        <v>220</v>
      </c>
      <c r="W31" s="145"/>
      <c r="X31" s="145"/>
      <c r="Y31" s="145"/>
      <c r="Z31" s="145"/>
      <c r="AA31" s="145"/>
      <c r="AB31" s="145"/>
      <c r="AC31" s="145"/>
      <c r="AD31" s="145"/>
      <c r="AE31" s="145" t="s">
        <v>221</v>
      </c>
      <c r="AF31" s="145"/>
      <c r="AG31" s="145"/>
      <c r="AH31" s="145"/>
      <c r="AI31" s="145"/>
      <c r="AJ31" s="145"/>
      <c r="AK31" s="145"/>
      <c r="AL31" s="145"/>
      <c r="AM31" s="145"/>
      <c r="AN31" s="145"/>
      <c r="AO31" s="145"/>
      <c r="AP31" s="145"/>
      <c r="AQ31" s="145"/>
      <c r="AR31" s="145"/>
      <c r="AS31" s="145"/>
      <c r="AT31" s="145"/>
      <c r="AU31" s="145"/>
      <c r="AV31" s="145"/>
      <c r="AW31" s="145"/>
      <c r="AX31" s="145"/>
      <c r="AY31" s="145"/>
      <c r="AZ31" s="145"/>
      <c r="BA31" s="145"/>
      <c r="BB31" s="145"/>
      <c r="BC31" s="145"/>
      <c r="BD31" s="145"/>
      <c r="BE31" s="145"/>
      <c r="BF31" s="145"/>
    </row>
    <row r="32" spans="1:58" outlineLevel="1">
      <c r="A32" s="152"/>
      <c r="B32" s="153"/>
      <c r="C32" s="187" t="s">
        <v>744</v>
      </c>
      <c r="D32" s="178"/>
      <c r="E32" s="179">
        <v>2.2000000000000002</v>
      </c>
      <c r="F32" s="156"/>
      <c r="G32" s="156"/>
      <c r="H32" s="156"/>
      <c r="I32" s="156"/>
      <c r="J32" s="156"/>
      <c r="K32" s="156"/>
      <c r="L32" s="156"/>
      <c r="M32" s="156"/>
      <c r="N32" s="156"/>
      <c r="O32" s="156"/>
      <c r="P32" s="156"/>
      <c r="Q32" s="156"/>
      <c r="R32" s="156"/>
      <c r="S32" s="156"/>
      <c r="T32" s="156"/>
      <c r="U32" s="156"/>
      <c r="V32" s="156"/>
      <c r="W32" s="145"/>
      <c r="X32" s="145"/>
      <c r="Y32" s="145"/>
      <c r="Z32" s="145"/>
      <c r="AA32" s="145"/>
      <c r="AB32" s="145"/>
      <c r="AC32" s="145"/>
      <c r="AD32" s="145"/>
      <c r="AE32" s="145" t="s">
        <v>223</v>
      </c>
      <c r="AF32" s="145">
        <v>0</v>
      </c>
      <c r="AG32" s="145"/>
      <c r="AH32" s="145"/>
      <c r="AI32" s="145"/>
      <c r="AJ32" s="145"/>
      <c r="AK32" s="145"/>
      <c r="AL32" s="145"/>
      <c r="AM32" s="145"/>
      <c r="AN32" s="145"/>
      <c r="AO32" s="145"/>
      <c r="AP32" s="145"/>
      <c r="AQ32" s="145"/>
      <c r="AR32" s="145"/>
      <c r="AS32" s="145"/>
      <c r="AT32" s="145"/>
      <c r="AU32" s="145"/>
      <c r="AV32" s="145"/>
      <c r="AW32" s="145"/>
      <c r="AX32" s="145"/>
      <c r="AY32" s="145"/>
      <c r="AZ32" s="145"/>
      <c r="BA32" s="145"/>
      <c r="BB32" s="145"/>
      <c r="BC32" s="145"/>
      <c r="BD32" s="145"/>
      <c r="BE32" s="145"/>
      <c r="BF32" s="145"/>
    </row>
    <row r="33" spans="1:58" outlineLevel="1">
      <c r="A33" s="152"/>
      <c r="B33" s="153"/>
      <c r="C33" s="187" t="s">
        <v>742</v>
      </c>
      <c r="D33" s="178"/>
      <c r="E33" s="179">
        <v>16.667999999999999</v>
      </c>
      <c r="F33" s="156"/>
      <c r="G33" s="156"/>
      <c r="H33" s="156"/>
      <c r="I33" s="156"/>
      <c r="J33" s="156"/>
      <c r="K33" s="156"/>
      <c r="L33" s="156"/>
      <c r="M33" s="156"/>
      <c r="N33" s="156"/>
      <c r="O33" s="156"/>
      <c r="P33" s="156"/>
      <c r="Q33" s="156"/>
      <c r="R33" s="156"/>
      <c r="S33" s="156"/>
      <c r="T33" s="156"/>
      <c r="U33" s="156"/>
      <c r="V33" s="156"/>
      <c r="W33" s="145"/>
      <c r="X33" s="145"/>
      <c r="Y33" s="145"/>
      <c r="Z33" s="145"/>
      <c r="AA33" s="145"/>
      <c r="AB33" s="145"/>
      <c r="AC33" s="145"/>
      <c r="AD33" s="145"/>
      <c r="AE33" s="145" t="s">
        <v>223</v>
      </c>
      <c r="AF33" s="145">
        <v>0</v>
      </c>
      <c r="AG33" s="145"/>
      <c r="AH33" s="145"/>
      <c r="AI33" s="145"/>
      <c r="AJ33" s="145"/>
      <c r="AK33" s="145"/>
      <c r="AL33" s="145"/>
      <c r="AM33" s="145"/>
      <c r="AN33" s="145"/>
      <c r="AO33" s="145"/>
      <c r="AP33" s="145"/>
      <c r="AQ33" s="145"/>
      <c r="AR33" s="145"/>
      <c r="AS33" s="145"/>
      <c r="AT33" s="145"/>
      <c r="AU33" s="145"/>
      <c r="AV33" s="145"/>
      <c r="AW33" s="145"/>
      <c r="AX33" s="145"/>
      <c r="AY33" s="145"/>
      <c r="AZ33" s="145"/>
      <c r="BA33" s="145"/>
      <c r="BB33" s="145"/>
      <c r="BC33" s="145"/>
      <c r="BD33" s="145"/>
      <c r="BE33" s="145"/>
      <c r="BF33" s="145"/>
    </row>
    <row r="34" spans="1:58" outlineLevel="1">
      <c r="A34" s="152"/>
      <c r="B34" s="153"/>
      <c r="C34" s="187" t="s">
        <v>745</v>
      </c>
      <c r="D34" s="178"/>
      <c r="E34" s="179">
        <v>-4.1970000000000001</v>
      </c>
      <c r="F34" s="156"/>
      <c r="G34" s="156"/>
      <c r="H34" s="156"/>
      <c r="I34" s="156"/>
      <c r="J34" s="156"/>
      <c r="K34" s="156"/>
      <c r="L34" s="156"/>
      <c r="M34" s="156"/>
      <c r="N34" s="156"/>
      <c r="O34" s="156"/>
      <c r="P34" s="156"/>
      <c r="Q34" s="156"/>
      <c r="R34" s="156"/>
      <c r="S34" s="156"/>
      <c r="T34" s="156"/>
      <c r="U34" s="156"/>
      <c r="V34" s="156"/>
      <c r="W34" s="145"/>
      <c r="X34" s="145"/>
      <c r="Y34" s="145"/>
      <c r="Z34" s="145"/>
      <c r="AA34" s="145"/>
      <c r="AB34" s="145"/>
      <c r="AC34" s="145"/>
      <c r="AD34" s="145"/>
      <c r="AE34" s="145" t="s">
        <v>223</v>
      </c>
      <c r="AF34" s="145">
        <v>0</v>
      </c>
      <c r="AG34" s="145"/>
      <c r="AH34" s="145"/>
      <c r="AI34" s="145"/>
      <c r="AJ34" s="145"/>
      <c r="AK34" s="145"/>
      <c r="AL34" s="145"/>
      <c r="AM34" s="145"/>
      <c r="AN34" s="145"/>
      <c r="AO34" s="145"/>
      <c r="AP34" s="145"/>
      <c r="AQ34" s="145"/>
      <c r="AR34" s="145"/>
      <c r="AS34" s="145"/>
      <c r="AT34" s="145"/>
      <c r="AU34" s="145"/>
      <c r="AV34" s="145"/>
      <c r="AW34" s="145"/>
      <c r="AX34" s="145"/>
      <c r="AY34" s="145"/>
      <c r="AZ34" s="145"/>
      <c r="BA34" s="145"/>
      <c r="BB34" s="145"/>
      <c r="BC34" s="145"/>
      <c r="BD34" s="145"/>
      <c r="BE34" s="145"/>
      <c r="BF34" s="145"/>
    </row>
    <row r="35" spans="1:58" outlineLevel="1">
      <c r="A35" s="164">
        <v>9</v>
      </c>
      <c r="B35" s="165" t="s">
        <v>242</v>
      </c>
      <c r="C35" s="174" t="s">
        <v>243</v>
      </c>
      <c r="D35" s="166" t="s">
        <v>230</v>
      </c>
      <c r="E35" s="167">
        <v>11.9148</v>
      </c>
      <c r="F35" s="168">
        <v>0</v>
      </c>
      <c r="G35" s="169">
        <f>ROUND(E35*F35,2)</f>
        <v>0</v>
      </c>
      <c r="H35" s="168">
        <v>0</v>
      </c>
      <c r="I35" s="169">
        <f>ROUND(E35*H35,2)</f>
        <v>0</v>
      </c>
      <c r="J35" s="168">
        <v>121</v>
      </c>
      <c r="K35" s="169">
        <f>ROUND(E35*J35,2)</f>
        <v>1441.69</v>
      </c>
      <c r="L35" s="169">
        <v>21</v>
      </c>
      <c r="M35" s="169">
        <f>G35*(1+L35/100)</f>
        <v>0</v>
      </c>
      <c r="N35" s="169">
        <v>0</v>
      </c>
      <c r="O35" s="169">
        <f>ROUND(E35*N35,2)</f>
        <v>0</v>
      </c>
      <c r="P35" s="169">
        <v>0</v>
      </c>
      <c r="Q35" s="169">
        <f>ROUND(E35*P35,2)</f>
        <v>0</v>
      </c>
      <c r="R35" s="170" t="s">
        <v>219</v>
      </c>
      <c r="S35" s="156">
        <v>0.20200000000000001</v>
      </c>
      <c r="T35" s="156">
        <f>ROUND(E35*S35,2)</f>
        <v>2.41</v>
      </c>
      <c r="U35" s="156"/>
      <c r="V35" s="156" t="s">
        <v>220</v>
      </c>
      <c r="W35" s="145"/>
      <c r="X35" s="145"/>
      <c r="Y35" s="145"/>
      <c r="Z35" s="145"/>
      <c r="AA35" s="145"/>
      <c r="AB35" s="145"/>
      <c r="AC35" s="145"/>
      <c r="AD35" s="145"/>
      <c r="AE35" s="145" t="s">
        <v>221</v>
      </c>
      <c r="AF35" s="145"/>
      <c r="AG35" s="145"/>
      <c r="AH35" s="145"/>
      <c r="AI35" s="145"/>
      <c r="AJ35" s="145"/>
      <c r="AK35" s="145"/>
      <c r="AL35" s="145"/>
      <c r="AM35" s="145"/>
      <c r="AN35" s="145"/>
      <c r="AO35" s="145"/>
      <c r="AP35" s="145"/>
      <c r="AQ35" s="145"/>
      <c r="AR35" s="145"/>
      <c r="AS35" s="145"/>
      <c r="AT35" s="145"/>
      <c r="AU35" s="145"/>
      <c r="AV35" s="145"/>
      <c r="AW35" s="145"/>
      <c r="AX35" s="145"/>
      <c r="AY35" s="145"/>
      <c r="AZ35" s="145"/>
      <c r="BA35" s="145"/>
      <c r="BB35" s="145"/>
      <c r="BC35" s="145"/>
      <c r="BD35" s="145"/>
      <c r="BE35" s="145"/>
      <c r="BF35" s="145"/>
    </row>
    <row r="36" spans="1:58" outlineLevel="1">
      <c r="A36" s="152"/>
      <c r="B36" s="153"/>
      <c r="C36" s="261" t="s">
        <v>244</v>
      </c>
      <c r="D36" s="262"/>
      <c r="E36" s="262"/>
      <c r="F36" s="262"/>
      <c r="G36" s="262"/>
      <c r="H36" s="156"/>
      <c r="I36" s="156"/>
      <c r="J36" s="156"/>
      <c r="K36" s="156"/>
      <c r="L36" s="156"/>
      <c r="M36" s="156"/>
      <c r="N36" s="156"/>
      <c r="O36" s="156"/>
      <c r="P36" s="156"/>
      <c r="Q36" s="156"/>
      <c r="R36" s="156"/>
      <c r="S36" s="156"/>
      <c r="T36" s="156"/>
      <c r="U36" s="156"/>
      <c r="V36" s="156"/>
      <c r="W36" s="145"/>
      <c r="X36" s="145"/>
      <c r="Y36" s="145"/>
      <c r="Z36" s="145"/>
      <c r="AA36" s="145"/>
      <c r="AB36" s="145"/>
      <c r="AC36" s="145"/>
      <c r="AD36" s="145"/>
      <c r="AE36" s="145" t="s">
        <v>227</v>
      </c>
      <c r="AF36" s="145"/>
      <c r="AG36" s="145"/>
      <c r="AH36" s="145"/>
      <c r="AI36" s="145"/>
      <c r="AJ36" s="145"/>
      <c r="AK36" s="145"/>
      <c r="AL36" s="145"/>
      <c r="AM36" s="145"/>
      <c r="AN36" s="145"/>
      <c r="AO36" s="145"/>
      <c r="AP36" s="145"/>
      <c r="AQ36" s="145"/>
      <c r="AR36" s="145"/>
      <c r="AS36" s="145"/>
      <c r="AT36" s="145"/>
      <c r="AU36" s="145"/>
      <c r="AV36" s="145"/>
      <c r="AW36" s="145"/>
      <c r="AX36" s="145"/>
      <c r="AY36" s="145"/>
      <c r="AZ36" s="145"/>
      <c r="BA36" s="145"/>
      <c r="BB36" s="145"/>
      <c r="BC36" s="145"/>
      <c r="BD36" s="145"/>
      <c r="BE36" s="145"/>
      <c r="BF36" s="145"/>
    </row>
    <row r="37" spans="1:58" outlineLevel="1">
      <c r="A37" s="152"/>
      <c r="B37" s="153"/>
      <c r="C37" s="187" t="s">
        <v>746</v>
      </c>
      <c r="D37" s="178"/>
      <c r="E37" s="179">
        <v>7.7178000000000004</v>
      </c>
      <c r="F37" s="156"/>
      <c r="G37" s="156"/>
      <c r="H37" s="156"/>
      <c r="I37" s="156"/>
      <c r="J37" s="156"/>
      <c r="K37" s="156"/>
      <c r="L37" s="156"/>
      <c r="M37" s="156"/>
      <c r="N37" s="156"/>
      <c r="O37" s="156"/>
      <c r="P37" s="156"/>
      <c r="Q37" s="156"/>
      <c r="R37" s="156"/>
      <c r="S37" s="156"/>
      <c r="T37" s="156"/>
      <c r="U37" s="156"/>
      <c r="V37" s="156"/>
      <c r="W37" s="145"/>
      <c r="X37" s="145"/>
      <c r="Y37" s="145"/>
      <c r="Z37" s="145"/>
      <c r="AA37" s="145"/>
      <c r="AB37" s="145"/>
      <c r="AC37" s="145"/>
      <c r="AD37" s="145"/>
      <c r="AE37" s="145" t="s">
        <v>223</v>
      </c>
      <c r="AF37" s="145">
        <v>0</v>
      </c>
      <c r="AG37" s="145"/>
      <c r="AH37" s="145"/>
      <c r="AI37" s="145"/>
      <c r="AJ37" s="145"/>
      <c r="AK37" s="145"/>
      <c r="AL37" s="145"/>
      <c r="AM37" s="145"/>
      <c r="AN37" s="145"/>
      <c r="AO37" s="145"/>
      <c r="AP37" s="145"/>
      <c r="AQ37" s="145"/>
      <c r="AR37" s="145"/>
      <c r="AS37" s="145"/>
      <c r="AT37" s="145"/>
      <c r="AU37" s="145"/>
      <c r="AV37" s="145"/>
      <c r="AW37" s="145"/>
      <c r="AX37" s="145"/>
      <c r="AY37" s="145"/>
      <c r="AZ37" s="145"/>
      <c r="BA37" s="145"/>
      <c r="BB37" s="145"/>
      <c r="BC37" s="145"/>
      <c r="BD37" s="145"/>
      <c r="BE37" s="145"/>
      <c r="BF37" s="145"/>
    </row>
    <row r="38" spans="1:58" outlineLevel="1">
      <c r="A38" s="152"/>
      <c r="B38" s="153"/>
      <c r="C38" s="187" t="s">
        <v>747</v>
      </c>
      <c r="D38" s="178"/>
      <c r="E38" s="179">
        <v>4.1970000000000001</v>
      </c>
      <c r="F38" s="156"/>
      <c r="G38" s="156"/>
      <c r="H38" s="156"/>
      <c r="I38" s="156"/>
      <c r="J38" s="156"/>
      <c r="K38" s="156"/>
      <c r="L38" s="156"/>
      <c r="M38" s="156"/>
      <c r="N38" s="156"/>
      <c r="O38" s="156"/>
      <c r="P38" s="156"/>
      <c r="Q38" s="156"/>
      <c r="R38" s="156"/>
      <c r="S38" s="156"/>
      <c r="T38" s="156"/>
      <c r="U38" s="156"/>
      <c r="V38" s="156"/>
      <c r="W38" s="145"/>
      <c r="X38" s="145"/>
      <c r="Y38" s="145"/>
      <c r="Z38" s="145"/>
      <c r="AA38" s="145"/>
      <c r="AB38" s="145"/>
      <c r="AC38" s="145"/>
      <c r="AD38" s="145"/>
      <c r="AE38" s="145" t="s">
        <v>223</v>
      </c>
      <c r="AF38" s="145">
        <v>0</v>
      </c>
      <c r="AG38" s="145"/>
      <c r="AH38" s="145"/>
      <c r="AI38" s="145"/>
      <c r="AJ38" s="145"/>
      <c r="AK38" s="145"/>
      <c r="AL38" s="145"/>
      <c r="AM38" s="145"/>
      <c r="AN38" s="145"/>
      <c r="AO38" s="145"/>
      <c r="AP38" s="145"/>
      <c r="AQ38" s="145"/>
      <c r="AR38" s="145"/>
      <c r="AS38" s="145"/>
      <c r="AT38" s="145"/>
      <c r="AU38" s="145"/>
      <c r="AV38" s="145"/>
      <c r="AW38" s="145"/>
      <c r="AX38" s="145"/>
      <c r="AY38" s="145"/>
      <c r="AZ38" s="145"/>
      <c r="BA38" s="145"/>
      <c r="BB38" s="145"/>
      <c r="BC38" s="145"/>
      <c r="BD38" s="145"/>
      <c r="BE38" s="145"/>
      <c r="BF38" s="145"/>
    </row>
    <row r="39" spans="1:58" outlineLevel="1">
      <c r="A39" s="164">
        <v>10</v>
      </c>
      <c r="B39" s="165" t="s">
        <v>248</v>
      </c>
      <c r="C39" s="174" t="s">
        <v>249</v>
      </c>
      <c r="D39" s="166" t="s">
        <v>230</v>
      </c>
      <c r="E39" s="167">
        <v>14.670999999999999</v>
      </c>
      <c r="F39" s="168">
        <v>0</v>
      </c>
      <c r="G39" s="169">
        <f>ROUND(E39*F39,2)</f>
        <v>0</v>
      </c>
      <c r="H39" s="168">
        <v>0</v>
      </c>
      <c r="I39" s="169">
        <f>ROUND(E39*H39,2)</f>
        <v>0</v>
      </c>
      <c r="J39" s="168">
        <v>280</v>
      </c>
      <c r="K39" s="169">
        <f>ROUND(E39*J39,2)</f>
        <v>4107.88</v>
      </c>
      <c r="L39" s="169">
        <v>21</v>
      </c>
      <c r="M39" s="169">
        <f>G39*(1+L39/100)</f>
        <v>0</v>
      </c>
      <c r="N39" s="169">
        <v>0</v>
      </c>
      <c r="O39" s="169">
        <f>ROUND(E39*N39,2)</f>
        <v>0</v>
      </c>
      <c r="P39" s="169">
        <v>0</v>
      </c>
      <c r="Q39" s="169">
        <f>ROUND(E39*P39,2)</f>
        <v>0</v>
      </c>
      <c r="R39" s="170" t="s">
        <v>219</v>
      </c>
      <c r="S39" s="156">
        <v>0</v>
      </c>
      <c r="T39" s="156">
        <f>ROUND(E39*S39,2)</f>
        <v>0</v>
      </c>
      <c r="U39" s="156"/>
      <c r="V39" s="156" t="s">
        <v>220</v>
      </c>
      <c r="W39" s="145"/>
      <c r="X39" s="145"/>
      <c r="Y39" s="145"/>
      <c r="Z39" s="145"/>
      <c r="AA39" s="145"/>
      <c r="AB39" s="145"/>
      <c r="AC39" s="145"/>
      <c r="AD39" s="145"/>
      <c r="AE39" s="145" t="s">
        <v>221</v>
      </c>
      <c r="AF39" s="145"/>
      <c r="AG39" s="145"/>
      <c r="AH39" s="145"/>
      <c r="AI39" s="145"/>
      <c r="AJ39" s="145"/>
      <c r="AK39" s="145"/>
      <c r="AL39" s="145"/>
      <c r="AM39" s="145"/>
      <c r="AN39" s="145"/>
      <c r="AO39" s="145"/>
      <c r="AP39" s="145"/>
      <c r="AQ39" s="145"/>
      <c r="AR39" s="145"/>
      <c r="AS39" s="145"/>
      <c r="AT39" s="145"/>
      <c r="AU39" s="145"/>
      <c r="AV39" s="145"/>
      <c r="AW39" s="145"/>
      <c r="AX39" s="145"/>
      <c r="AY39" s="145"/>
      <c r="AZ39" s="145"/>
      <c r="BA39" s="145"/>
      <c r="BB39" s="145"/>
      <c r="BC39" s="145"/>
      <c r="BD39" s="145"/>
      <c r="BE39" s="145"/>
      <c r="BF39" s="145"/>
    </row>
    <row r="40" spans="1:58" outlineLevel="1">
      <c r="A40" s="152"/>
      <c r="B40" s="153"/>
      <c r="C40" s="187" t="s">
        <v>744</v>
      </c>
      <c r="D40" s="178"/>
      <c r="E40" s="179">
        <v>2.2000000000000002</v>
      </c>
      <c r="F40" s="156"/>
      <c r="G40" s="156"/>
      <c r="H40" s="156"/>
      <c r="I40" s="156"/>
      <c r="J40" s="156"/>
      <c r="K40" s="156"/>
      <c r="L40" s="156"/>
      <c r="M40" s="156"/>
      <c r="N40" s="156"/>
      <c r="O40" s="156"/>
      <c r="P40" s="156"/>
      <c r="Q40" s="156"/>
      <c r="R40" s="156"/>
      <c r="S40" s="156"/>
      <c r="T40" s="156"/>
      <c r="U40" s="156"/>
      <c r="V40" s="156"/>
      <c r="W40" s="145"/>
      <c r="X40" s="145"/>
      <c r="Y40" s="145"/>
      <c r="Z40" s="145"/>
      <c r="AA40" s="145"/>
      <c r="AB40" s="145"/>
      <c r="AC40" s="145"/>
      <c r="AD40" s="145"/>
      <c r="AE40" s="145" t="s">
        <v>223</v>
      </c>
      <c r="AF40" s="145">
        <v>0</v>
      </c>
      <c r="AG40" s="145"/>
      <c r="AH40" s="145"/>
      <c r="AI40" s="145"/>
      <c r="AJ40" s="145"/>
      <c r="AK40" s="145"/>
      <c r="AL40" s="145"/>
      <c r="AM40" s="145"/>
      <c r="AN40" s="145"/>
      <c r="AO40" s="145"/>
      <c r="AP40" s="145"/>
      <c r="AQ40" s="145"/>
      <c r="AR40" s="145"/>
      <c r="AS40" s="145"/>
      <c r="AT40" s="145"/>
      <c r="AU40" s="145"/>
      <c r="AV40" s="145"/>
      <c r="AW40" s="145"/>
      <c r="AX40" s="145"/>
      <c r="AY40" s="145"/>
      <c r="AZ40" s="145"/>
      <c r="BA40" s="145"/>
      <c r="BB40" s="145"/>
      <c r="BC40" s="145"/>
      <c r="BD40" s="145"/>
      <c r="BE40" s="145"/>
      <c r="BF40" s="145"/>
    </row>
    <row r="41" spans="1:58" outlineLevel="1">
      <c r="A41" s="152"/>
      <c r="B41" s="153"/>
      <c r="C41" s="187" t="s">
        <v>742</v>
      </c>
      <c r="D41" s="178"/>
      <c r="E41" s="179">
        <v>16.667999999999999</v>
      </c>
      <c r="F41" s="156"/>
      <c r="G41" s="156"/>
      <c r="H41" s="156"/>
      <c r="I41" s="156"/>
      <c r="J41" s="156"/>
      <c r="K41" s="156"/>
      <c r="L41" s="156"/>
      <c r="M41" s="156"/>
      <c r="N41" s="156"/>
      <c r="O41" s="156"/>
      <c r="P41" s="156"/>
      <c r="Q41" s="156"/>
      <c r="R41" s="156"/>
      <c r="S41" s="156"/>
      <c r="T41" s="156"/>
      <c r="U41" s="156"/>
      <c r="V41" s="156"/>
      <c r="W41" s="145"/>
      <c r="X41" s="145"/>
      <c r="Y41" s="145"/>
      <c r="Z41" s="145"/>
      <c r="AA41" s="145"/>
      <c r="AB41" s="145"/>
      <c r="AC41" s="145"/>
      <c r="AD41" s="145"/>
      <c r="AE41" s="145" t="s">
        <v>223</v>
      </c>
      <c r="AF41" s="145">
        <v>0</v>
      </c>
      <c r="AG41" s="145"/>
      <c r="AH41" s="145"/>
      <c r="AI41" s="145"/>
      <c r="AJ41" s="145"/>
      <c r="AK41" s="145"/>
      <c r="AL41" s="145"/>
      <c r="AM41" s="145"/>
      <c r="AN41" s="145"/>
      <c r="AO41" s="145"/>
      <c r="AP41" s="145"/>
      <c r="AQ41" s="145"/>
      <c r="AR41" s="145"/>
      <c r="AS41" s="145"/>
      <c r="AT41" s="145"/>
      <c r="AU41" s="145"/>
      <c r="AV41" s="145"/>
      <c r="AW41" s="145"/>
      <c r="AX41" s="145"/>
      <c r="AY41" s="145"/>
      <c r="AZ41" s="145"/>
      <c r="BA41" s="145"/>
      <c r="BB41" s="145"/>
      <c r="BC41" s="145"/>
      <c r="BD41" s="145"/>
      <c r="BE41" s="145"/>
      <c r="BF41" s="145"/>
    </row>
    <row r="42" spans="1:58" outlineLevel="1">
      <c r="A42" s="152"/>
      <c r="B42" s="153"/>
      <c r="C42" s="187" t="s">
        <v>745</v>
      </c>
      <c r="D42" s="178"/>
      <c r="E42" s="179">
        <v>-4.1970000000000001</v>
      </c>
      <c r="F42" s="156"/>
      <c r="G42" s="156"/>
      <c r="H42" s="156"/>
      <c r="I42" s="156"/>
      <c r="J42" s="156"/>
      <c r="K42" s="156"/>
      <c r="L42" s="156"/>
      <c r="M42" s="156"/>
      <c r="N42" s="156"/>
      <c r="O42" s="156"/>
      <c r="P42" s="156"/>
      <c r="Q42" s="156"/>
      <c r="R42" s="156"/>
      <c r="S42" s="156"/>
      <c r="T42" s="156"/>
      <c r="U42" s="156"/>
      <c r="V42" s="156"/>
      <c r="W42" s="145"/>
      <c r="X42" s="145"/>
      <c r="Y42" s="145"/>
      <c r="Z42" s="145"/>
      <c r="AA42" s="145"/>
      <c r="AB42" s="145"/>
      <c r="AC42" s="145"/>
      <c r="AD42" s="145"/>
      <c r="AE42" s="145" t="s">
        <v>223</v>
      </c>
      <c r="AF42" s="145">
        <v>0</v>
      </c>
      <c r="AG42" s="145"/>
      <c r="AH42" s="145"/>
      <c r="AI42" s="145"/>
      <c r="AJ42" s="145"/>
      <c r="AK42" s="145"/>
      <c r="AL42" s="145"/>
      <c r="AM42" s="145"/>
      <c r="AN42" s="145"/>
      <c r="AO42" s="145"/>
      <c r="AP42" s="145"/>
      <c r="AQ42" s="145"/>
      <c r="AR42" s="145"/>
      <c r="AS42" s="145"/>
      <c r="AT42" s="145"/>
      <c r="AU42" s="145"/>
      <c r="AV42" s="145"/>
      <c r="AW42" s="145"/>
      <c r="AX42" s="145"/>
      <c r="AY42" s="145"/>
      <c r="AZ42" s="145"/>
      <c r="BA42" s="145"/>
      <c r="BB42" s="145"/>
      <c r="BC42" s="145"/>
      <c r="BD42" s="145"/>
      <c r="BE42" s="145"/>
      <c r="BF42" s="145"/>
    </row>
    <row r="43" spans="1:58">
      <c r="A43" s="158" t="s">
        <v>170</v>
      </c>
      <c r="B43" s="159" t="s">
        <v>83</v>
      </c>
      <c r="C43" s="173" t="s">
        <v>84</v>
      </c>
      <c r="D43" s="160"/>
      <c r="E43" s="161"/>
      <c r="F43" s="162"/>
      <c r="G43" s="162">
        <f>SUMIF(AE44:AE66,"&lt;&gt;NOR",G44:G66)</f>
        <v>0</v>
      </c>
      <c r="H43" s="162"/>
      <c r="I43" s="162">
        <f>SUM(I44:I66)</f>
        <v>78143.16</v>
      </c>
      <c r="J43" s="162"/>
      <c r="K43" s="162">
        <f>SUM(K44:K66)</f>
        <v>31095.100000000002</v>
      </c>
      <c r="L43" s="162"/>
      <c r="M43" s="162">
        <f>SUM(M44:M66)</f>
        <v>0</v>
      </c>
      <c r="N43" s="162"/>
      <c r="O43" s="162">
        <f>SUM(O44:O66)</f>
        <v>46.82</v>
      </c>
      <c r="P43" s="162"/>
      <c r="Q43" s="162">
        <f>SUM(Q44:Q66)</f>
        <v>0</v>
      </c>
      <c r="R43" s="163"/>
      <c r="S43" s="157"/>
      <c r="T43" s="157">
        <f>SUM(T44:T66)</f>
        <v>68.86</v>
      </c>
      <c r="U43" s="157"/>
      <c r="V43" s="157"/>
      <c r="AE43" t="s">
        <v>171</v>
      </c>
    </row>
    <row r="44" spans="1:58" outlineLevel="1">
      <c r="A44" s="164">
        <v>11</v>
      </c>
      <c r="B44" s="165" t="s">
        <v>250</v>
      </c>
      <c r="C44" s="174" t="s">
        <v>251</v>
      </c>
      <c r="D44" s="166" t="s">
        <v>230</v>
      </c>
      <c r="E44" s="167">
        <v>2.4668000000000001</v>
      </c>
      <c r="F44" s="168">
        <v>0</v>
      </c>
      <c r="G44" s="169">
        <f>ROUND(E44*F44,2)</f>
        <v>0</v>
      </c>
      <c r="H44" s="168">
        <v>939</v>
      </c>
      <c r="I44" s="169">
        <f>ROUND(E44*H44,2)</f>
        <v>2316.33</v>
      </c>
      <c r="J44" s="168">
        <v>516</v>
      </c>
      <c r="K44" s="169">
        <f>ROUND(E44*J44,2)</f>
        <v>1272.8699999999999</v>
      </c>
      <c r="L44" s="169">
        <v>21</v>
      </c>
      <c r="M44" s="169">
        <f>G44*(1+L44/100)</f>
        <v>0</v>
      </c>
      <c r="N44" s="169">
        <v>2.16</v>
      </c>
      <c r="O44" s="169">
        <f>ROUND(E44*N44,2)</f>
        <v>5.33</v>
      </c>
      <c r="P44" s="169">
        <v>0</v>
      </c>
      <c r="Q44" s="169">
        <f>ROUND(E44*P44,2)</f>
        <v>0</v>
      </c>
      <c r="R44" s="170" t="s">
        <v>219</v>
      </c>
      <c r="S44" s="156">
        <v>1.085</v>
      </c>
      <c r="T44" s="156">
        <f>ROUND(E44*S44,2)</f>
        <v>2.68</v>
      </c>
      <c r="U44" s="156"/>
      <c r="V44" s="156" t="s">
        <v>220</v>
      </c>
      <c r="W44" s="145"/>
      <c r="X44" s="145"/>
      <c r="Y44" s="145"/>
      <c r="Z44" s="145"/>
      <c r="AA44" s="145"/>
      <c r="AB44" s="145"/>
      <c r="AC44" s="145"/>
      <c r="AD44" s="145"/>
      <c r="AE44" s="145" t="s">
        <v>221</v>
      </c>
      <c r="AF44" s="145"/>
      <c r="AG44" s="145"/>
      <c r="AH44" s="145"/>
      <c r="AI44" s="145"/>
      <c r="AJ44" s="145"/>
      <c r="AK44" s="145"/>
      <c r="AL44" s="145"/>
      <c r="AM44" s="145"/>
      <c r="AN44" s="145"/>
      <c r="AO44" s="145"/>
      <c r="AP44" s="145"/>
      <c r="AQ44" s="145"/>
      <c r="AR44" s="145"/>
      <c r="AS44" s="145"/>
      <c r="AT44" s="145"/>
      <c r="AU44" s="145"/>
      <c r="AV44" s="145"/>
      <c r="AW44" s="145"/>
      <c r="AX44" s="145"/>
      <c r="AY44" s="145"/>
      <c r="AZ44" s="145"/>
      <c r="BA44" s="145"/>
      <c r="BB44" s="145"/>
      <c r="BC44" s="145"/>
      <c r="BD44" s="145"/>
      <c r="BE44" s="145"/>
      <c r="BF44" s="145"/>
    </row>
    <row r="45" spans="1:58" outlineLevel="1">
      <c r="A45" s="152"/>
      <c r="B45" s="153"/>
      <c r="C45" s="187" t="s">
        <v>748</v>
      </c>
      <c r="D45" s="178"/>
      <c r="E45" s="179">
        <v>0.8</v>
      </c>
      <c r="F45" s="156"/>
      <c r="G45" s="156"/>
      <c r="H45" s="156"/>
      <c r="I45" s="156"/>
      <c r="J45" s="156"/>
      <c r="K45" s="156"/>
      <c r="L45" s="156"/>
      <c r="M45" s="156"/>
      <c r="N45" s="156"/>
      <c r="O45" s="156"/>
      <c r="P45" s="156"/>
      <c r="Q45" s="156"/>
      <c r="R45" s="156"/>
      <c r="S45" s="156"/>
      <c r="T45" s="156"/>
      <c r="U45" s="156"/>
      <c r="V45" s="156"/>
      <c r="W45" s="145"/>
      <c r="X45" s="145"/>
      <c r="Y45" s="145"/>
      <c r="Z45" s="145"/>
      <c r="AA45" s="145"/>
      <c r="AB45" s="145"/>
      <c r="AC45" s="145"/>
      <c r="AD45" s="145"/>
      <c r="AE45" s="145" t="s">
        <v>223</v>
      </c>
      <c r="AF45" s="145">
        <v>0</v>
      </c>
      <c r="AG45" s="145"/>
      <c r="AH45" s="145"/>
      <c r="AI45" s="145"/>
      <c r="AJ45" s="145"/>
      <c r="AK45" s="145"/>
      <c r="AL45" s="145"/>
      <c r="AM45" s="145"/>
      <c r="AN45" s="145"/>
      <c r="AO45" s="145"/>
      <c r="AP45" s="145"/>
      <c r="AQ45" s="145"/>
      <c r="AR45" s="145"/>
      <c r="AS45" s="145"/>
      <c r="AT45" s="145"/>
      <c r="AU45" s="145"/>
      <c r="AV45" s="145"/>
      <c r="AW45" s="145"/>
      <c r="AX45" s="145"/>
      <c r="AY45" s="145"/>
      <c r="AZ45" s="145"/>
      <c r="BA45" s="145"/>
      <c r="BB45" s="145"/>
      <c r="BC45" s="145"/>
      <c r="BD45" s="145"/>
      <c r="BE45" s="145"/>
      <c r="BF45" s="145"/>
    </row>
    <row r="46" spans="1:58" outlineLevel="1">
      <c r="A46" s="152"/>
      <c r="B46" s="153"/>
      <c r="C46" s="187" t="s">
        <v>749</v>
      </c>
      <c r="D46" s="178"/>
      <c r="E46" s="179">
        <v>1.6668000000000001</v>
      </c>
      <c r="F46" s="156"/>
      <c r="G46" s="156"/>
      <c r="H46" s="156"/>
      <c r="I46" s="156"/>
      <c r="J46" s="156"/>
      <c r="K46" s="156"/>
      <c r="L46" s="156"/>
      <c r="M46" s="156"/>
      <c r="N46" s="156"/>
      <c r="O46" s="156"/>
      <c r="P46" s="156"/>
      <c r="Q46" s="156"/>
      <c r="R46" s="156"/>
      <c r="S46" s="156"/>
      <c r="T46" s="156"/>
      <c r="U46" s="156"/>
      <c r="V46" s="156"/>
      <c r="W46" s="145"/>
      <c r="X46" s="145"/>
      <c r="Y46" s="145"/>
      <c r="Z46" s="145"/>
      <c r="AA46" s="145"/>
      <c r="AB46" s="145"/>
      <c r="AC46" s="145"/>
      <c r="AD46" s="145"/>
      <c r="AE46" s="145" t="s">
        <v>223</v>
      </c>
      <c r="AF46" s="145">
        <v>0</v>
      </c>
      <c r="AG46" s="145"/>
      <c r="AH46" s="145"/>
      <c r="AI46" s="145"/>
      <c r="AJ46" s="145"/>
      <c r="AK46" s="145"/>
      <c r="AL46" s="145"/>
      <c r="AM46" s="145"/>
      <c r="AN46" s="145"/>
      <c r="AO46" s="145"/>
      <c r="AP46" s="145"/>
      <c r="AQ46" s="145"/>
      <c r="AR46" s="145"/>
      <c r="AS46" s="145"/>
      <c r="AT46" s="145"/>
      <c r="AU46" s="145"/>
      <c r="AV46" s="145"/>
      <c r="AW46" s="145"/>
      <c r="AX46" s="145"/>
      <c r="AY46" s="145"/>
      <c r="AZ46" s="145"/>
      <c r="BA46" s="145"/>
      <c r="BB46" s="145"/>
      <c r="BC46" s="145"/>
      <c r="BD46" s="145"/>
      <c r="BE46" s="145"/>
      <c r="BF46" s="145"/>
    </row>
    <row r="47" spans="1:58" outlineLevel="1">
      <c r="A47" s="164">
        <v>12</v>
      </c>
      <c r="B47" s="165" t="s">
        <v>274</v>
      </c>
      <c r="C47" s="174" t="s">
        <v>275</v>
      </c>
      <c r="D47" s="166" t="s">
        <v>218</v>
      </c>
      <c r="E47" s="167">
        <v>28.38</v>
      </c>
      <c r="F47" s="168">
        <v>0</v>
      </c>
      <c r="G47" s="169">
        <f>ROUND(E47*F47,2)</f>
        <v>0</v>
      </c>
      <c r="H47" s="168">
        <v>1102</v>
      </c>
      <c r="I47" s="169">
        <f>ROUND(E47*H47,2)</f>
        <v>31274.76</v>
      </c>
      <c r="J47" s="168">
        <v>551</v>
      </c>
      <c r="K47" s="169">
        <f>ROUND(E47*J47,2)</f>
        <v>15637.38</v>
      </c>
      <c r="L47" s="169">
        <v>21</v>
      </c>
      <c r="M47" s="169">
        <f>G47*(1+L47/100)</f>
        <v>0</v>
      </c>
      <c r="N47" s="169">
        <v>0.96299999999999997</v>
      </c>
      <c r="O47" s="169">
        <f>ROUND(E47*N47,2)</f>
        <v>27.33</v>
      </c>
      <c r="P47" s="169">
        <v>0</v>
      </c>
      <c r="Q47" s="169">
        <f>ROUND(E47*P47,2)</f>
        <v>0</v>
      </c>
      <c r="R47" s="170" t="s">
        <v>219</v>
      </c>
      <c r="S47" s="156">
        <v>1.22</v>
      </c>
      <c r="T47" s="156">
        <f>ROUND(E47*S47,2)</f>
        <v>34.619999999999997</v>
      </c>
      <c r="U47" s="156"/>
      <c r="V47" s="156" t="s">
        <v>220</v>
      </c>
      <c r="W47" s="145"/>
      <c r="X47" s="145"/>
      <c r="Y47" s="145"/>
      <c r="Z47" s="145"/>
      <c r="AA47" s="145"/>
      <c r="AB47" s="145"/>
      <c r="AC47" s="145"/>
      <c r="AD47" s="145"/>
      <c r="AE47" s="145" t="s">
        <v>221</v>
      </c>
      <c r="AF47" s="145"/>
      <c r="AG47" s="145"/>
      <c r="AH47" s="145"/>
      <c r="AI47" s="145"/>
      <c r="AJ47" s="145"/>
      <c r="AK47" s="145"/>
      <c r="AL47" s="145"/>
      <c r="AM47" s="145"/>
      <c r="AN47" s="145"/>
      <c r="AO47" s="145"/>
      <c r="AP47" s="145"/>
      <c r="AQ47" s="145"/>
      <c r="AR47" s="145"/>
      <c r="AS47" s="145"/>
      <c r="AT47" s="145"/>
      <c r="AU47" s="145"/>
      <c r="AV47" s="145"/>
      <c r="AW47" s="145"/>
      <c r="AX47" s="145"/>
      <c r="AY47" s="145"/>
      <c r="AZ47" s="145"/>
      <c r="BA47" s="145"/>
      <c r="BB47" s="145"/>
      <c r="BC47" s="145"/>
      <c r="BD47" s="145"/>
      <c r="BE47" s="145"/>
      <c r="BF47" s="145"/>
    </row>
    <row r="48" spans="1:58" outlineLevel="1">
      <c r="A48" s="152"/>
      <c r="B48" s="153"/>
      <c r="C48" s="261" t="s">
        <v>272</v>
      </c>
      <c r="D48" s="262"/>
      <c r="E48" s="262"/>
      <c r="F48" s="262"/>
      <c r="G48" s="262"/>
      <c r="H48" s="156"/>
      <c r="I48" s="156"/>
      <c r="J48" s="156"/>
      <c r="K48" s="156"/>
      <c r="L48" s="156"/>
      <c r="M48" s="156"/>
      <c r="N48" s="156"/>
      <c r="O48" s="156"/>
      <c r="P48" s="156"/>
      <c r="Q48" s="156"/>
      <c r="R48" s="156"/>
      <c r="S48" s="156"/>
      <c r="T48" s="156"/>
      <c r="U48" s="156"/>
      <c r="V48" s="156"/>
      <c r="W48" s="145"/>
      <c r="X48" s="145"/>
      <c r="Y48" s="145"/>
      <c r="Z48" s="145"/>
      <c r="AA48" s="145"/>
      <c r="AB48" s="145"/>
      <c r="AC48" s="145"/>
      <c r="AD48" s="145"/>
      <c r="AE48" s="145" t="s">
        <v>227</v>
      </c>
      <c r="AF48" s="145"/>
      <c r="AG48" s="145"/>
      <c r="AH48" s="145"/>
      <c r="AI48" s="145"/>
      <c r="AJ48" s="145"/>
      <c r="AK48" s="145"/>
      <c r="AL48" s="145"/>
      <c r="AM48" s="145"/>
      <c r="AN48" s="145"/>
      <c r="AO48" s="145"/>
      <c r="AP48" s="145"/>
      <c r="AQ48" s="145"/>
      <c r="AR48" s="145"/>
      <c r="AS48" s="145"/>
      <c r="AT48" s="145"/>
      <c r="AU48" s="145"/>
      <c r="AV48" s="145"/>
      <c r="AW48" s="145"/>
      <c r="AX48" s="145"/>
      <c r="AY48" s="145"/>
      <c r="AZ48" s="145"/>
      <c r="BA48" s="145"/>
      <c r="BB48" s="145"/>
      <c r="BC48" s="145"/>
      <c r="BD48" s="145"/>
      <c r="BE48" s="145"/>
      <c r="BF48" s="145"/>
    </row>
    <row r="49" spans="1:58" outlineLevel="1">
      <c r="A49" s="152"/>
      <c r="B49" s="153"/>
      <c r="C49" s="187" t="s">
        <v>750</v>
      </c>
      <c r="D49" s="178"/>
      <c r="E49" s="179">
        <v>28.38</v>
      </c>
      <c r="F49" s="156"/>
      <c r="G49" s="156"/>
      <c r="H49" s="156"/>
      <c r="I49" s="156"/>
      <c r="J49" s="156"/>
      <c r="K49" s="156"/>
      <c r="L49" s="156"/>
      <c r="M49" s="156"/>
      <c r="N49" s="156"/>
      <c r="O49" s="156"/>
      <c r="P49" s="156"/>
      <c r="Q49" s="156"/>
      <c r="R49" s="156"/>
      <c r="S49" s="156"/>
      <c r="T49" s="156"/>
      <c r="U49" s="156"/>
      <c r="V49" s="156"/>
      <c r="W49" s="145"/>
      <c r="X49" s="145"/>
      <c r="Y49" s="145"/>
      <c r="Z49" s="145"/>
      <c r="AA49" s="145"/>
      <c r="AB49" s="145"/>
      <c r="AC49" s="145"/>
      <c r="AD49" s="145"/>
      <c r="AE49" s="145" t="s">
        <v>223</v>
      </c>
      <c r="AF49" s="145">
        <v>0</v>
      </c>
      <c r="AG49" s="145"/>
      <c r="AH49" s="145"/>
      <c r="AI49" s="145"/>
      <c r="AJ49" s="145"/>
      <c r="AK49" s="145"/>
      <c r="AL49" s="145"/>
      <c r="AM49" s="145"/>
      <c r="AN49" s="145"/>
      <c r="AO49" s="145"/>
      <c r="AP49" s="145"/>
      <c r="AQ49" s="145"/>
      <c r="AR49" s="145"/>
      <c r="AS49" s="145"/>
      <c r="AT49" s="145"/>
      <c r="AU49" s="145"/>
      <c r="AV49" s="145"/>
      <c r="AW49" s="145"/>
      <c r="AX49" s="145"/>
      <c r="AY49" s="145"/>
      <c r="AZ49" s="145"/>
      <c r="BA49" s="145"/>
      <c r="BB49" s="145"/>
      <c r="BC49" s="145"/>
      <c r="BD49" s="145"/>
      <c r="BE49" s="145"/>
      <c r="BF49" s="145"/>
    </row>
    <row r="50" spans="1:58" outlineLevel="1">
      <c r="A50" s="164">
        <v>13</v>
      </c>
      <c r="B50" s="165" t="s">
        <v>277</v>
      </c>
      <c r="C50" s="174" t="s">
        <v>278</v>
      </c>
      <c r="D50" s="166" t="s">
        <v>230</v>
      </c>
      <c r="E50" s="167">
        <v>2.7502200000000001</v>
      </c>
      <c r="F50" s="168">
        <v>0</v>
      </c>
      <c r="G50" s="169">
        <f>ROUND(E50*F50,2)</f>
        <v>0</v>
      </c>
      <c r="H50" s="168">
        <v>2423</v>
      </c>
      <c r="I50" s="169">
        <f>ROUND(E50*H50,2)</f>
        <v>6663.78</v>
      </c>
      <c r="J50" s="168">
        <v>277</v>
      </c>
      <c r="K50" s="169">
        <f>ROUND(E50*J50,2)</f>
        <v>761.81</v>
      </c>
      <c r="L50" s="169">
        <v>21</v>
      </c>
      <c r="M50" s="169">
        <f>G50*(1+L50/100)</f>
        <v>0</v>
      </c>
      <c r="N50" s="169">
        <v>2.5249999999999999</v>
      </c>
      <c r="O50" s="169">
        <f>ROUND(E50*N50,2)</f>
        <v>6.94</v>
      </c>
      <c r="P50" s="169">
        <v>0</v>
      </c>
      <c r="Q50" s="169">
        <f>ROUND(E50*P50,2)</f>
        <v>0</v>
      </c>
      <c r="R50" s="170" t="s">
        <v>219</v>
      </c>
      <c r="S50" s="156">
        <v>0.47699999999999998</v>
      </c>
      <c r="T50" s="156">
        <f>ROUND(E50*S50,2)</f>
        <v>1.31</v>
      </c>
      <c r="U50" s="156"/>
      <c r="V50" s="156" t="s">
        <v>220</v>
      </c>
      <c r="W50" s="145"/>
      <c r="X50" s="145"/>
      <c r="Y50" s="145"/>
      <c r="Z50" s="145"/>
      <c r="AA50" s="145"/>
      <c r="AB50" s="145"/>
      <c r="AC50" s="145"/>
      <c r="AD50" s="145"/>
      <c r="AE50" s="145" t="s">
        <v>221</v>
      </c>
      <c r="AF50" s="145"/>
      <c r="AG50" s="145"/>
      <c r="AH50" s="145"/>
      <c r="AI50" s="145"/>
      <c r="AJ50" s="145"/>
      <c r="AK50" s="145"/>
      <c r="AL50" s="145"/>
      <c r="AM50" s="145"/>
      <c r="AN50" s="145"/>
      <c r="AO50" s="145"/>
      <c r="AP50" s="145"/>
      <c r="AQ50" s="145"/>
      <c r="AR50" s="145"/>
      <c r="AS50" s="145"/>
      <c r="AT50" s="145"/>
      <c r="AU50" s="145"/>
      <c r="AV50" s="145"/>
      <c r="AW50" s="145"/>
      <c r="AX50" s="145"/>
      <c r="AY50" s="145"/>
      <c r="AZ50" s="145"/>
      <c r="BA50" s="145"/>
      <c r="BB50" s="145"/>
      <c r="BC50" s="145"/>
      <c r="BD50" s="145"/>
      <c r="BE50" s="145"/>
      <c r="BF50" s="145"/>
    </row>
    <row r="51" spans="1:58" outlineLevel="1">
      <c r="A51" s="152"/>
      <c r="B51" s="153"/>
      <c r="C51" s="250" t="s">
        <v>751</v>
      </c>
      <c r="D51" s="251"/>
      <c r="E51" s="251"/>
      <c r="F51" s="251"/>
      <c r="G51" s="251"/>
      <c r="H51" s="156"/>
      <c r="I51" s="156"/>
      <c r="J51" s="156"/>
      <c r="K51" s="156"/>
      <c r="L51" s="156"/>
      <c r="M51" s="156"/>
      <c r="N51" s="156"/>
      <c r="O51" s="156"/>
      <c r="P51" s="156"/>
      <c r="Q51" s="156"/>
      <c r="R51" s="156"/>
      <c r="S51" s="156"/>
      <c r="T51" s="156"/>
      <c r="U51" s="156"/>
      <c r="V51" s="156"/>
      <c r="W51" s="145"/>
      <c r="X51" s="145"/>
      <c r="Y51" s="145"/>
      <c r="Z51" s="145"/>
      <c r="AA51" s="145"/>
      <c r="AB51" s="145"/>
      <c r="AC51" s="145"/>
      <c r="AD51" s="145"/>
      <c r="AE51" s="145" t="s">
        <v>178</v>
      </c>
      <c r="AF51" s="145"/>
      <c r="AG51" s="145"/>
      <c r="AH51" s="145"/>
      <c r="AI51" s="145"/>
      <c r="AJ51" s="145"/>
      <c r="AK51" s="145"/>
      <c r="AL51" s="145"/>
      <c r="AM51" s="145"/>
      <c r="AN51" s="145"/>
      <c r="AO51" s="145"/>
      <c r="AP51" s="145"/>
      <c r="AQ51" s="145"/>
      <c r="AR51" s="145"/>
      <c r="AS51" s="145"/>
      <c r="AT51" s="145"/>
      <c r="AU51" s="145"/>
      <c r="AV51" s="145"/>
      <c r="AW51" s="145"/>
      <c r="AX51" s="145"/>
      <c r="AY51" s="145"/>
      <c r="AZ51" s="145"/>
      <c r="BA51" s="145"/>
      <c r="BB51" s="145"/>
      <c r="BC51" s="145"/>
      <c r="BD51" s="145"/>
      <c r="BE51" s="145"/>
      <c r="BF51" s="145"/>
    </row>
    <row r="52" spans="1:58" outlineLevel="1">
      <c r="A52" s="152"/>
      <c r="B52" s="153"/>
      <c r="C52" s="187" t="s">
        <v>752</v>
      </c>
      <c r="D52" s="178"/>
      <c r="E52" s="179">
        <v>2.7502200000000001</v>
      </c>
      <c r="F52" s="156"/>
      <c r="G52" s="156"/>
      <c r="H52" s="156"/>
      <c r="I52" s="156"/>
      <c r="J52" s="156"/>
      <c r="K52" s="156"/>
      <c r="L52" s="156"/>
      <c r="M52" s="156"/>
      <c r="N52" s="156"/>
      <c r="O52" s="156"/>
      <c r="P52" s="156"/>
      <c r="Q52" s="156"/>
      <c r="R52" s="156"/>
      <c r="S52" s="156"/>
      <c r="T52" s="156"/>
      <c r="U52" s="156"/>
      <c r="V52" s="156"/>
      <c r="W52" s="145"/>
      <c r="X52" s="145"/>
      <c r="Y52" s="145"/>
      <c r="Z52" s="145"/>
      <c r="AA52" s="145"/>
      <c r="AB52" s="145"/>
      <c r="AC52" s="145"/>
      <c r="AD52" s="145"/>
      <c r="AE52" s="145" t="s">
        <v>223</v>
      </c>
      <c r="AF52" s="145">
        <v>0</v>
      </c>
      <c r="AG52" s="145"/>
      <c r="AH52" s="145"/>
      <c r="AI52" s="145"/>
      <c r="AJ52" s="145"/>
      <c r="AK52" s="145"/>
      <c r="AL52" s="145"/>
      <c r="AM52" s="145"/>
      <c r="AN52" s="145"/>
      <c r="AO52" s="145"/>
      <c r="AP52" s="145"/>
      <c r="AQ52" s="145"/>
      <c r="AR52" s="145"/>
      <c r="AS52" s="145"/>
      <c r="AT52" s="145"/>
      <c r="AU52" s="145"/>
      <c r="AV52" s="145"/>
      <c r="AW52" s="145"/>
      <c r="AX52" s="145"/>
      <c r="AY52" s="145"/>
      <c r="AZ52" s="145"/>
      <c r="BA52" s="145"/>
      <c r="BB52" s="145"/>
      <c r="BC52" s="145"/>
      <c r="BD52" s="145"/>
      <c r="BE52" s="145"/>
      <c r="BF52" s="145"/>
    </row>
    <row r="53" spans="1:58" outlineLevel="1">
      <c r="A53" s="164">
        <v>14</v>
      </c>
      <c r="B53" s="165" t="s">
        <v>753</v>
      </c>
      <c r="C53" s="174" t="s">
        <v>754</v>
      </c>
      <c r="D53" s="166" t="s">
        <v>230</v>
      </c>
      <c r="E53" s="167">
        <v>2.4</v>
      </c>
      <c r="F53" s="168">
        <v>0</v>
      </c>
      <c r="G53" s="169">
        <f>ROUND(E53*F53,2)</f>
        <v>0</v>
      </c>
      <c r="H53" s="168">
        <v>2417</v>
      </c>
      <c r="I53" s="169">
        <f>ROUND(E53*H53,2)</f>
        <v>5800.8</v>
      </c>
      <c r="J53" s="168">
        <v>278</v>
      </c>
      <c r="K53" s="169">
        <f>ROUND(E53*J53,2)</f>
        <v>667.2</v>
      </c>
      <c r="L53" s="169">
        <v>21</v>
      </c>
      <c r="M53" s="169">
        <f>G53*(1+L53/100)</f>
        <v>0</v>
      </c>
      <c r="N53" s="169">
        <v>2.5249999999999999</v>
      </c>
      <c r="O53" s="169">
        <f>ROUND(E53*N53,2)</f>
        <v>6.06</v>
      </c>
      <c r="P53" s="169">
        <v>0</v>
      </c>
      <c r="Q53" s="169">
        <f>ROUND(E53*P53,2)</f>
        <v>0</v>
      </c>
      <c r="R53" s="170" t="s">
        <v>219</v>
      </c>
      <c r="S53" s="156">
        <v>0.48</v>
      </c>
      <c r="T53" s="156">
        <f>ROUND(E53*S53,2)</f>
        <v>1.1499999999999999</v>
      </c>
      <c r="U53" s="156"/>
      <c r="V53" s="156" t="s">
        <v>220</v>
      </c>
      <c r="W53" s="145"/>
      <c r="X53" s="145"/>
      <c r="Y53" s="145"/>
      <c r="Z53" s="145"/>
      <c r="AA53" s="145"/>
      <c r="AB53" s="145"/>
      <c r="AC53" s="145"/>
      <c r="AD53" s="145"/>
      <c r="AE53" s="145" t="s">
        <v>221</v>
      </c>
      <c r="AF53" s="145"/>
      <c r="AG53" s="145"/>
      <c r="AH53" s="145"/>
      <c r="AI53" s="145"/>
      <c r="AJ53" s="145"/>
      <c r="AK53" s="145"/>
      <c r="AL53" s="145"/>
      <c r="AM53" s="145"/>
      <c r="AN53" s="145"/>
      <c r="AO53" s="145"/>
      <c r="AP53" s="145"/>
      <c r="AQ53" s="145"/>
      <c r="AR53" s="145"/>
      <c r="AS53" s="145"/>
      <c r="AT53" s="145"/>
      <c r="AU53" s="145"/>
      <c r="AV53" s="145"/>
      <c r="AW53" s="145"/>
      <c r="AX53" s="145"/>
      <c r="AY53" s="145"/>
      <c r="AZ53" s="145"/>
      <c r="BA53" s="145"/>
      <c r="BB53" s="145"/>
      <c r="BC53" s="145"/>
      <c r="BD53" s="145"/>
      <c r="BE53" s="145"/>
      <c r="BF53" s="145"/>
    </row>
    <row r="54" spans="1:58" outlineLevel="1">
      <c r="A54" s="152"/>
      <c r="B54" s="153"/>
      <c r="C54" s="261" t="s">
        <v>256</v>
      </c>
      <c r="D54" s="262"/>
      <c r="E54" s="262"/>
      <c r="F54" s="262"/>
      <c r="G54" s="262"/>
      <c r="H54" s="156"/>
      <c r="I54" s="156"/>
      <c r="J54" s="156"/>
      <c r="K54" s="156"/>
      <c r="L54" s="156"/>
      <c r="M54" s="156"/>
      <c r="N54" s="156"/>
      <c r="O54" s="156"/>
      <c r="P54" s="156"/>
      <c r="Q54" s="156"/>
      <c r="R54" s="156"/>
      <c r="S54" s="156"/>
      <c r="T54" s="156"/>
      <c r="U54" s="156"/>
      <c r="V54" s="156"/>
      <c r="W54" s="145"/>
      <c r="X54" s="145"/>
      <c r="Y54" s="145"/>
      <c r="Z54" s="145"/>
      <c r="AA54" s="145"/>
      <c r="AB54" s="145"/>
      <c r="AC54" s="145"/>
      <c r="AD54" s="145"/>
      <c r="AE54" s="145" t="s">
        <v>227</v>
      </c>
      <c r="AF54" s="145"/>
      <c r="AG54" s="145"/>
      <c r="AH54" s="145"/>
      <c r="AI54" s="145"/>
      <c r="AJ54" s="145"/>
      <c r="AK54" s="145"/>
      <c r="AL54" s="145"/>
      <c r="AM54" s="145"/>
      <c r="AN54" s="145"/>
      <c r="AO54" s="145"/>
      <c r="AP54" s="145"/>
      <c r="AQ54" s="145"/>
      <c r="AR54" s="145"/>
      <c r="AS54" s="145"/>
      <c r="AT54" s="145"/>
      <c r="AU54" s="145"/>
      <c r="AV54" s="145"/>
      <c r="AW54" s="145"/>
      <c r="AX54" s="145"/>
      <c r="AY54" s="145"/>
      <c r="AZ54" s="145"/>
      <c r="BA54" s="145"/>
      <c r="BB54" s="145"/>
      <c r="BC54" s="145"/>
      <c r="BD54" s="145"/>
      <c r="BE54" s="145"/>
      <c r="BF54" s="145"/>
    </row>
    <row r="55" spans="1:58" outlineLevel="1">
      <c r="A55" s="152"/>
      <c r="B55" s="153"/>
      <c r="C55" s="187" t="s">
        <v>755</v>
      </c>
      <c r="D55" s="178"/>
      <c r="E55" s="179">
        <v>2.4</v>
      </c>
      <c r="F55" s="156"/>
      <c r="G55" s="156"/>
      <c r="H55" s="156"/>
      <c r="I55" s="156"/>
      <c r="J55" s="156"/>
      <c r="K55" s="156"/>
      <c r="L55" s="156"/>
      <c r="M55" s="156"/>
      <c r="N55" s="156"/>
      <c r="O55" s="156"/>
      <c r="P55" s="156"/>
      <c r="Q55" s="156"/>
      <c r="R55" s="156"/>
      <c r="S55" s="156"/>
      <c r="T55" s="156"/>
      <c r="U55" s="156"/>
      <c r="V55" s="156"/>
      <c r="W55" s="145"/>
      <c r="X55" s="145"/>
      <c r="Y55" s="145"/>
      <c r="Z55" s="145"/>
      <c r="AA55" s="145"/>
      <c r="AB55" s="145"/>
      <c r="AC55" s="145"/>
      <c r="AD55" s="145"/>
      <c r="AE55" s="145" t="s">
        <v>223</v>
      </c>
      <c r="AF55" s="145">
        <v>0</v>
      </c>
      <c r="AG55" s="145"/>
      <c r="AH55" s="145"/>
      <c r="AI55" s="145"/>
      <c r="AJ55" s="145"/>
      <c r="AK55" s="145"/>
      <c r="AL55" s="145"/>
      <c r="AM55" s="145"/>
      <c r="AN55" s="145"/>
      <c r="AO55" s="145"/>
      <c r="AP55" s="145"/>
      <c r="AQ55" s="145"/>
      <c r="AR55" s="145"/>
      <c r="AS55" s="145"/>
      <c r="AT55" s="145"/>
      <c r="AU55" s="145"/>
      <c r="AV55" s="145"/>
      <c r="AW55" s="145"/>
      <c r="AX55" s="145"/>
      <c r="AY55" s="145"/>
      <c r="AZ55" s="145"/>
      <c r="BA55" s="145"/>
      <c r="BB55" s="145"/>
      <c r="BC55" s="145"/>
      <c r="BD55" s="145"/>
      <c r="BE55" s="145"/>
      <c r="BF55" s="145"/>
    </row>
    <row r="56" spans="1:58" outlineLevel="1">
      <c r="A56" s="164">
        <v>15</v>
      </c>
      <c r="B56" s="165" t="s">
        <v>756</v>
      </c>
      <c r="C56" s="174" t="s">
        <v>757</v>
      </c>
      <c r="D56" s="166" t="s">
        <v>218</v>
      </c>
      <c r="E56" s="167">
        <v>4</v>
      </c>
      <c r="F56" s="168">
        <v>0</v>
      </c>
      <c r="G56" s="169">
        <f>ROUND(E56*F56,2)</f>
        <v>0</v>
      </c>
      <c r="H56" s="168">
        <v>357</v>
      </c>
      <c r="I56" s="169">
        <f>ROUND(E56*H56,2)</f>
        <v>1428</v>
      </c>
      <c r="J56" s="168">
        <v>206</v>
      </c>
      <c r="K56" s="169">
        <f>ROUND(E56*J56,2)</f>
        <v>824</v>
      </c>
      <c r="L56" s="169">
        <v>21</v>
      </c>
      <c r="M56" s="169">
        <f>G56*(1+L56/100)</f>
        <v>0</v>
      </c>
      <c r="N56" s="169">
        <v>3.6400000000000002E-2</v>
      </c>
      <c r="O56" s="169">
        <f>ROUND(E56*N56,2)</f>
        <v>0.15</v>
      </c>
      <c r="P56" s="169">
        <v>0</v>
      </c>
      <c r="Q56" s="169">
        <f>ROUND(E56*P56,2)</f>
        <v>0</v>
      </c>
      <c r="R56" s="170" t="s">
        <v>219</v>
      </c>
      <c r="S56" s="156">
        <v>0.52700000000000002</v>
      </c>
      <c r="T56" s="156">
        <f>ROUND(E56*S56,2)</f>
        <v>2.11</v>
      </c>
      <c r="U56" s="156"/>
      <c r="V56" s="156" t="s">
        <v>220</v>
      </c>
      <c r="W56" s="145"/>
      <c r="X56" s="145"/>
      <c r="Y56" s="145"/>
      <c r="Z56" s="145"/>
      <c r="AA56" s="145"/>
      <c r="AB56" s="145"/>
      <c r="AC56" s="145"/>
      <c r="AD56" s="145"/>
      <c r="AE56" s="145" t="s">
        <v>221</v>
      </c>
      <c r="AF56" s="145"/>
      <c r="AG56" s="145"/>
      <c r="AH56" s="145"/>
      <c r="AI56" s="145"/>
      <c r="AJ56" s="145"/>
      <c r="AK56" s="145"/>
      <c r="AL56" s="145"/>
      <c r="AM56" s="145"/>
      <c r="AN56" s="145"/>
      <c r="AO56" s="145"/>
      <c r="AP56" s="145"/>
      <c r="AQ56" s="145"/>
      <c r="AR56" s="145"/>
      <c r="AS56" s="145"/>
      <c r="AT56" s="145"/>
      <c r="AU56" s="145"/>
      <c r="AV56" s="145"/>
      <c r="AW56" s="145"/>
      <c r="AX56" s="145"/>
      <c r="AY56" s="145"/>
      <c r="AZ56" s="145"/>
      <c r="BA56" s="145"/>
      <c r="BB56" s="145"/>
      <c r="BC56" s="145"/>
      <c r="BD56" s="145"/>
      <c r="BE56" s="145"/>
      <c r="BF56" s="145"/>
    </row>
    <row r="57" spans="1:58" ht="21" outlineLevel="1">
      <c r="A57" s="152"/>
      <c r="B57" s="153"/>
      <c r="C57" s="261" t="s">
        <v>758</v>
      </c>
      <c r="D57" s="262"/>
      <c r="E57" s="262"/>
      <c r="F57" s="262"/>
      <c r="G57" s="262"/>
      <c r="H57" s="156"/>
      <c r="I57" s="156"/>
      <c r="J57" s="156"/>
      <c r="K57" s="156"/>
      <c r="L57" s="156"/>
      <c r="M57" s="156"/>
      <c r="N57" s="156"/>
      <c r="O57" s="156"/>
      <c r="P57" s="156"/>
      <c r="Q57" s="156"/>
      <c r="R57" s="156"/>
      <c r="S57" s="156"/>
      <c r="T57" s="156"/>
      <c r="U57" s="156"/>
      <c r="V57" s="156"/>
      <c r="W57" s="145"/>
      <c r="X57" s="145"/>
      <c r="Y57" s="145"/>
      <c r="Z57" s="145"/>
      <c r="AA57" s="145"/>
      <c r="AB57" s="145"/>
      <c r="AC57" s="145"/>
      <c r="AD57" s="145"/>
      <c r="AE57" s="145" t="s">
        <v>227</v>
      </c>
      <c r="AF57" s="145"/>
      <c r="AG57" s="145"/>
      <c r="AH57" s="145"/>
      <c r="AI57" s="145"/>
      <c r="AJ57" s="145"/>
      <c r="AK57" s="145"/>
      <c r="AL57" s="145"/>
      <c r="AM57" s="145"/>
      <c r="AN57" s="145"/>
      <c r="AO57" s="145"/>
      <c r="AP57" s="145"/>
      <c r="AQ57" s="145"/>
      <c r="AR57" s="145"/>
      <c r="AS57" s="145"/>
      <c r="AT57" s="145"/>
      <c r="AU57" s="145"/>
      <c r="AV57" s="145"/>
      <c r="AW57" s="145"/>
      <c r="AX57" s="145"/>
      <c r="AY57" s="171" t="str">
        <f>C57</f>
        <v>bednění svislé nebo šikmé (odkloněné), půdorysně přímé nebo zalomené, stěn základových patek ve volných nebo zapažených jámách, rýhách, šachtách, včetně případných vzpěr,</v>
      </c>
      <c r="AZ57" s="145"/>
      <c r="BA57" s="145"/>
      <c r="BB57" s="145"/>
      <c r="BC57" s="145"/>
      <c r="BD57" s="145"/>
      <c r="BE57" s="145"/>
      <c r="BF57" s="145"/>
    </row>
    <row r="58" spans="1:58" outlineLevel="1">
      <c r="A58" s="152"/>
      <c r="B58" s="153"/>
      <c r="C58" s="187" t="s">
        <v>759</v>
      </c>
      <c r="D58" s="178"/>
      <c r="E58" s="179">
        <v>4</v>
      </c>
      <c r="F58" s="156"/>
      <c r="G58" s="156"/>
      <c r="H58" s="156"/>
      <c r="I58" s="156"/>
      <c r="J58" s="156"/>
      <c r="K58" s="156"/>
      <c r="L58" s="156"/>
      <c r="M58" s="156"/>
      <c r="N58" s="156"/>
      <c r="O58" s="156"/>
      <c r="P58" s="156"/>
      <c r="Q58" s="156"/>
      <c r="R58" s="156"/>
      <c r="S58" s="156"/>
      <c r="T58" s="156"/>
      <c r="U58" s="156"/>
      <c r="V58" s="156"/>
      <c r="W58" s="145"/>
      <c r="X58" s="145"/>
      <c r="Y58" s="145"/>
      <c r="Z58" s="145"/>
      <c r="AA58" s="145"/>
      <c r="AB58" s="145"/>
      <c r="AC58" s="145"/>
      <c r="AD58" s="145"/>
      <c r="AE58" s="145" t="s">
        <v>223</v>
      </c>
      <c r="AF58" s="145">
        <v>0</v>
      </c>
      <c r="AG58" s="145"/>
      <c r="AH58" s="145"/>
      <c r="AI58" s="145"/>
      <c r="AJ58" s="145"/>
      <c r="AK58" s="145"/>
      <c r="AL58" s="145"/>
      <c r="AM58" s="145"/>
      <c r="AN58" s="145"/>
      <c r="AO58" s="145"/>
      <c r="AP58" s="145"/>
      <c r="AQ58" s="145"/>
      <c r="AR58" s="145"/>
      <c r="AS58" s="145"/>
      <c r="AT58" s="145"/>
      <c r="AU58" s="145"/>
      <c r="AV58" s="145"/>
      <c r="AW58" s="145"/>
      <c r="AX58" s="145"/>
      <c r="AY58" s="145"/>
      <c r="AZ58" s="145"/>
      <c r="BA58" s="145"/>
      <c r="BB58" s="145"/>
      <c r="BC58" s="145"/>
      <c r="BD58" s="145"/>
      <c r="BE58" s="145"/>
      <c r="BF58" s="145"/>
    </row>
    <row r="59" spans="1:58" outlineLevel="1">
      <c r="A59" s="164">
        <v>16</v>
      </c>
      <c r="B59" s="165" t="s">
        <v>760</v>
      </c>
      <c r="C59" s="174" t="s">
        <v>761</v>
      </c>
      <c r="D59" s="166" t="s">
        <v>218</v>
      </c>
      <c r="E59" s="167">
        <v>4</v>
      </c>
      <c r="F59" s="168">
        <v>0</v>
      </c>
      <c r="G59" s="169">
        <f>ROUND(E59*F59,2)</f>
        <v>0</v>
      </c>
      <c r="H59" s="168">
        <v>0</v>
      </c>
      <c r="I59" s="169">
        <f>ROUND(E59*H59,2)</f>
        <v>0</v>
      </c>
      <c r="J59" s="168">
        <v>123.5</v>
      </c>
      <c r="K59" s="169">
        <f>ROUND(E59*J59,2)</f>
        <v>494</v>
      </c>
      <c r="L59" s="169">
        <v>21</v>
      </c>
      <c r="M59" s="169">
        <f>G59*(1+L59/100)</f>
        <v>0</v>
      </c>
      <c r="N59" s="169">
        <v>0</v>
      </c>
      <c r="O59" s="169">
        <f>ROUND(E59*N59,2)</f>
        <v>0</v>
      </c>
      <c r="P59" s="169">
        <v>0</v>
      </c>
      <c r="Q59" s="169">
        <f>ROUND(E59*P59,2)</f>
        <v>0</v>
      </c>
      <c r="R59" s="170" t="s">
        <v>219</v>
      </c>
      <c r="S59" s="156">
        <v>0.32</v>
      </c>
      <c r="T59" s="156">
        <f>ROUND(E59*S59,2)</f>
        <v>1.28</v>
      </c>
      <c r="U59" s="156"/>
      <c r="V59" s="156" t="s">
        <v>220</v>
      </c>
      <c r="W59" s="145"/>
      <c r="X59" s="145"/>
      <c r="Y59" s="145"/>
      <c r="Z59" s="145"/>
      <c r="AA59" s="145"/>
      <c r="AB59" s="145"/>
      <c r="AC59" s="145"/>
      <c r="AD59" s="145"/>
      <c r="AE59" s="145" t="s">
        <v>221</v>
      </c>
      <c r="AF59" s="145"/>
      <c r="AG59" s="145"/>
      <c r="AH59" s="145"/>
      <c r="AI59" s="145"/>
      <c r="AJ59" s="145"/>
      <c r="AK59" s="145"/>
      <c r="AL59" s="145"/>
      <c r="AM59" s="145"/>
      <c r="AN59" s="145"/>
      <c r="AO59" s="145"/>
      <c r="AP59" s="145"/>
      <c r="AQ59" s="145"/>
      <c r="AR59" s="145"/>
      <c r="AS59" s="145"/>
      <c r="AT59" s="145"/>
      <c r="AU59" s="145"/>
      <c r="AV59" s="145"/>
      <c r="AW59" s="145"/>
      <c r="AX59" s="145"/>
      <c r="AY59" s="145"/>
      <c r="AZ59" s="145"/>
      <c r="BA59" s="145"/>
      <c r="BB59" s="145"/>
      <c r="BC59" s="145"/>
      <c r="BD59" s="145"/>
      <c r="BE59" s="145"/>
      <c r="BF59" s="145"/>
    </row>
    <row r="60" spans="1:58" ht="21" outlineLevel="1">
      <c r="A60" s="152"/>
      <c r="B60" s="153"/>
      <c r="C60" s="261" t="s">
        <v>758</v>
      </c>
      <c r="D60" s="262"/>
      <c r="E60" s="262"/>
      <c r="F60" s="262"/>
      <c r="G60" s="262"/>
      <c r="H60" s="156"/>
      <c r="I60" s="156"/>
      <c r="J60" s="156"/>
      <c r="K60" s="156"/>
      <c r="L60" s="156"/>
      <c r="M60" s="156"/>
      <c r="N60" s="156"/>
      <c r="O60" s="156"/>
      <c r="P60" s="156"/>
      <c r="Q60" s="156"/>
      <c r="R60" s="156"/>
      <c r="S60" s="156"/>
      <c r="T60" s="156"/>
      <c r="U60" s="156"/>
      <c r="V60" s="156"/>
      <c r="W60" s="145"/>
      <c r="X60" s="145"/>
      <c r="Y60" s="145"/>
      <c r="Z60" s="145"/>
      <c r="AA60" s="145"/>
      <c r="AB60" s="145"/>
      <c r="AC60" s="145"/>
      <c r="AD60" s="145"/>
      <c r="AE60" s="145" t="s">
        <v>227</v>
      </c>
      <c r="AF60" s="145"/>
      <c r="AG60" s="145"/>
      <c r="AH60" s="145"/>
      <c r="AI60" s="145"/>
      <c r="AJ60" s="145"/>
      <c r="AK60" s="145"/>
      <c r="AL60" s="145"/>
      <c r="AM60" s="145"/>
      <c r="AN60" s="145"/>
      <c r="AO60" s="145"/>
      <c r="AP60" s="145"/>
      <c r="AQ60" s="145"/>
      <c r="AR60" s="145"/>
      <c r="AS60" s="145"/>
      <c r="AT60" s="145"/>
      <c r="AU60" s="145"/>
      <c r="AV60" s="145"/>
      <c r="AW60" s="145"/>
      <c r="AX60" s="145"/>
      <c r="AY60" s="171" t="str">
        <f>C60</f>
        <v>bednění svislé nebo šikmé (odkloněné), půdorysně přímé nebo zalomené, stěn základových patek ve volných nebo zapažených jámách, rýhách, šachtách, včetně případných vzpěr,</v>
      </c>
      <c r="AZ60" s="145"/>
      <c r="BA60" s="145"/>
      <c r="BB60" s="145"/>
      <c r="BC60" s="145"/>
      <c r="BD60" s="145"/>
      <c r="BE60" s="145"/>
      <c r="BF60" s="145"/>
    </row>
    <row r="61" spans="1:58" outlineLevel="1">
      <c r="A61" s="164">
        <v>17</v>
      </c>
      <c r="B61" s="165" t="s">
        <v>762</v>
      </c>
      <c r="C61" s="174" t="s">
        <v>763</v>
      </c>
      <c r="D61" s="166" t="s">
        <v>267</v>
      </c>
      <c r="E61" s="167">
        <v>0.23250999999999999</v>
      </c>
      <c r="F61" s="168">
        <v>0</v>
      </c>
      <c r="G61" s="169">
        <f>ROUND(E61*F61,2)</f>
        <v>0</v>
      </c>
      <c r="H61" s="168">
        <v>29055</v>
      </c>
      <c r="I61" s="169">
        <f>ROUND(E61*H61,2)</f>
        <v>6755.58</v>
      </c>
      <c r="J61" s="168">
        <v>6895</v>
      </c>
      <c r="K61" s="169">
        <f>ROUND(E61*J61,2)</f>
        <v>1603.16</v>
      </c>
      <c r="L61" s="169">
        <v>21</v>
      </c>
      <c r="M61" s="169">
        <f>G61*(1+L61/100)</f>
        <v>0</v>
      </c>
      <c r="N61" s="169">
        <v>1.04548</v>
      </c>
      <c r="O61" s="169">
        <f>ROUND(E61*N61,2)</f>
        <v>0.24</v>
      </c>
      <c r="P61" s="169">
        <v>0</v>
      </c>
      <c r="Q61" s="169">
        <f>ROUND(E61*P61,2)</f>
        <v>0</v>
      </c>
      <c r="R61" s="170" t="s">
        <v>219</v>
      </c>
      <c r="S61" s="156">
        <v>15.231</v>
      </c>
      <c r="T61" s="156">
        <f>ROUND(E61*S61,2)</f>
        <v>3.54</v>
      </c>
      <c r="U61" s="156"/>
      <c r="V61" s="156" t="s">
        <v>220</v>
      </c>
      <c r="W61" s="145"/>
      <c r="X61" s="145"/>
      <c r="Y61" s="145"/>
      <c r="Z61" s="145"/>
      <c r="AA61" s="145"/>
      <c r="AB61" s="145"/>
      <c r="AC61" s="145"/>
      <c r="AD61" s="145"/>
      <c r="AE61" s="145" t="s">
        <v>221</v>
      </c>
      <c r="AF61" s="145"/>
      <c r="AG61" s="145"/>
      <c r="AH61" s="145"/>
      <c r="AI61" s="145"/>
      <c r="AJ61" s="145"/>
      <c r="AK61" s="145"/>
      <c r="AL61" s="145"/>
      <c r="AM61" s="145"/>
      <c r="AN61" s="145"/>
      <c r="AO61" s="145"/>
      <c r="AP61" s="145"/>
      <c r="AQ61" s="145"/>
      <c r="AR61" s="145"/>
      <c r="AS61" s="145"/>
      <c r="AT61" s="145"/>
      <c r="AU61" s="145"/>
      <c r="AV61" s="145"/>
      <c r="AW61" s="145"/>
      <c r="AX61" s="145"/>
      <c r="AY61" s="145"/>
      <c r="AZ61" s="145"/>
      <c r="BA61" s="145"/>
      <c r="BB61" s="145"/>
      <c r="BC61" s="145"/>
      <c r="BD61" s="145"/>
      <c r="BE61" s="145"/>
      <c r="BF61" s="145"/>
    </row>
    <row r="62" spans="1:58" outlineLevel="1">
      <c r="A62" s="152"/>
      <c r="B62" s="153"/>
      <c r="C62" s="261" t="s">
        <v>268</v>
      </c>
      <c r="D62" s="262"/>
      <c r="E62" s="262"/>
      <c r="F62" s="262"/>
      <c r="G62" s="262"/>
      <c r="H62" s="156"/>
      <c r="I62" s="156"/>
      <c r="J62" s="156"/>
      <c r="K62" s="156"/>
      <c r="L62" s="156"/>
      <c r="M62" s="156"/>
      <c r="N62" s="156"/>
      <c r="O62" s="156"/>
      <c r="P62" s="156"/>
      <c r="Q62" s="156"/>
      <c r="R62" s="156"/>
      <c r="S62" s="156"/>
      <c r="T62" s="156"/>
      <c r="U62" s="156"/>
      <c r="V62" s="156"/>
      <c r="W62" s="145"/>
      <c r="X62" s="145"/>
      <c r="Y62" s="145"/>
      <c r="Z62" s="145"/>
      <c r="AA62" s="145"/>
      <c r="AB62" s="145"/>
      <c r="AC62" s="145"/>
      <c r="AD62" s="145"/>
      <c r="AE62" s="145" t="s">
        <v>227</v>
      </c>
      <c r="AF62" s="145"/>
      <c r="AG62" s="145"/>
      <c r="AH62" s="145"/>
      <c r="AI62" s="145"/>
      <c r="AJ62" s="145"/>
      <c r="AK62" s="145"/>
      <c r="AL62" s="145"/>
      <c r="AM62" s="145"/>
      <c r="AN62" s="145"/>
      <c r="AO62" s="145"/>
      <c r="AP62" s="145"/>
      <c r="AQ62" s="145"/>
      <c r="AR62" s="145"/>
      <c r="AS62" s="145"/>
      <c r="AT62" s="145"/>
      <c r="AU62" s="145"/>
      <c r="AV62" s="145"/>
      <c r="AW62" s="145"/>
      <c r="AX62" s="145"/>
      <c r="AY62" s="145"/>
      <c r="AZ62" s="145"/>
      <c r="BA62" s="145"/>
      <c r="BB62" s="145"/>
      <c r="BC62" s="145"/>
      <c r="BD62" s="145"/>
      <c r="BE62" s="145"/>
      <c r="BF62" s="145"/>
    </row>
    <row r="63" spans="1:58" outlineLevel="1">
      <c r="A63" s="152"/>
      <c r="B63" s="153"/>
      <c r="C63" s="187" t="s">
        <v>764</v>
      </c>
      <c r="D63" s="178"/>
      <c r="E63" s="179">
        <v>0.23250999999999999</v>
      </c>
      <c r="F63" s="156"/>
      <c r="G63" s="156"/>
      <c r="H63" s="156"/>
      <c r="I63" s="156"/>
      <c r="J63" s="156"/>
      <c r="K63" s="156"/>
      <c r="L63" s="156"/>
      <c r="M63" s="156"/>
      <c r="N63" s="156"/>
      <c r="O63" s="156"/>
      <c r="P63" s="156"/>
      <c r="Q63" s="156"/>
      <c r="R63" s="156"/>
      <c r="S63" s="156"/>
      <c r="T63" s="156"/>
      <c r="U63" s="156"/>
      <c r="V63" s="156"/>
      <c r="W63" s="145"/>
      <c r="X63" s="145"/>
      <c r="Y63" s="145"/>
      <c r="Z63" s="145"/>
      <c r="AA63" s="145"/>
      <c r="AB63" s="145"/>
      <c r="AC63" s="145"/>
      <c r="AD63" s="145"/>
      <c r="AE63" s="145" t="s">
        <v>223</v>
      </c>
      <c r="AF63" s="145">
        <v>0</v>
      </c>
      <c r="AG63" s="145"/>
      <c r="AH63" s="145"/>
      <c r="AI63" s="145"/>
      <c r="AJ63" s="145"/>
      <c r="AK63" s="145"/>
      <c r="AL63" s="145"/>
      <c r="AM63" s="145"/>
      <c r="AN63" s="145"/>
      <c r="AO63" s="145"/>
      <c r="AP63" s="145"/>
      <c r="AQ63" s="145"/>
      <c r="AR63" s="145"/>
      <c r="AS63" s="145"/>
      <c r="AT63" s="145"/>
      <c r="AU63" s="145"/>
      <c r="AV63" s="145"/>
      <c r="AW63" s="145"/>
      <c r="AX63" s="145"/>
      <c r="AY63" s="145"/>
      <c r="AZ63" s="145"/>
      <c r="BA63" s="145"/>
      <c r="BB63" s="145"/>
      <c r="BC63" s="145"/>
      <c r="BD63" s="145"/>
      <c r="BE63" s="145"/>
      <c r="BF63" s="145"/>
    </row>
    <row r="64" spans="1:58" outlineLevel="1">
      <c r="A64" s="164">
        <v>18</v>
      </c>
      <c r="B64" s="165" t="s">
        <v>280</v>
      </c>
      <c r="C64" s="174" t="s">
        <v>281</v>
      </c>
      <c r="D64" s="166" t="s">
        <v>267</v>
      </c>
      <c r="E64" s="167">
        <v>0.75697999999999999</v>
      </c>
      <c r="F64" s="168">
        <v>0</v>
      </c>
      <c r="G64" s="169">
        <f>ROUND(E64*F64,2)</f>
        <v>0</v>
      </c>
      <c r="H64" s="168">
        <v>31578</v>
      </c>
      <c r="I64" s="169">
        <f>ROUND(E64*H64,2)</f>
        <v>23903.91</v>
      </c>
      <c r="J64" s="168">
        <v>12992</v>
      </c>
      <c r="K64" s="169">
        <f>ROUND(E64*J64,2)</f>
        <v>9834.68</v>
      </c>
      <c r="L64" s="169">
        <v>21</v>
      </c>
      <c r="M64" s="169">
        <f>G64*(1+L64/100)</f>
        <v>0</v>
      </c>
      <c r="N64" s="169">
        <v>1.0210999999999999</v>
      </c>
      <c r="O64" s="169">
        <f>ROUND(E64*N64,2)</f>
        <v>0.77</v>
      </c>
      <c r="P64" s="169">
        <v>0</v>
      </c>
      <c r="Q64" s="169">
        <f>ROUND(E64*P64,2)</f>
        <v>0</v>
      </c>
      <c r="R64" s="170" t="s">
        <v>219</v>
      </c>
      <c r="S64" s="156">
        <v>29.292000000000002</v>
      </c>
      <c r="T64" s="156">
        <f>ROUND(E64*S64,2)</f>
        <v>22.17</v>
      </c>
      <c r="U64" s="156"/>
      <c r="V64" s="156" t="s">
        <v>220</v>
      </c>
      <c r="W64" s="145"/>
      <c r="X64" s="145"/>
      <c r="Y64" s="145"/>
      <c r="Z64" s="145"/>
      <c r="AA64" s="145"/>
      <c r="AB64" s="145"/>
      <c r="AC64" s="145"/>
      <c r="AD64" s="145"/>
      <c r="AE64" s="145" t="s">
        <v>221</v>
      </c>
      <c r="AF64" s="145"/>
      <c r="AG64" s="145"/>
      <c r="AH64" s="145"/>
      <c r="AI64" s="145"/>
      <c r="AJ64" s="145"/>
      <c r="AK64" s="145"/>
      <c r="AL64" s="145"/>
      <c r="AM64" s="145"/>
      <c r="AN64" s="145"/>
      <c r="AO64" s="145"/>
      <c r="AP64" s="145"/>
      <c r="AQ64" s="145"/>
      <c r="AR64" s="145"/>
      <c r="AS64" s="145"/>
      <c r="AT64" s="145"/>
      <c r="AU64" s="145"/>
      <c r="AV64" s="145"/>
      <c r="AW64" s="145"/>
      <c r="AX64" s="145"/>
      <c r="AY64" s="145"/>
      <c r="AZ64" s="145"/>
      <c r="BA64" s="145"/>
      <c r="BB64" s="145"/>
      <c r="BC64" s="145"/>
      <c r="BD64" s="145"/>
      <c r="BE64" s="145"/>
      <c r="BF64" s="145"/>
    </row>
    <row r="65" spans="1:58" outlineLevel="1">
      <c r="A65" s="152"/>
      <c r="B65" s="153"/>
      <c r="C65" s="261" t="s">
        <v>268</v>
      </c>
      <c r="D65" s="262"/>
      <c r="E65" s="262"/>
      <c r="F65" s="262"/>
      <c r="G65" s="262"/>
      <c r="H65" s="156"/>
      <c r="I65" s="156"/>
      <c r="J65" s="156"/>
      <c r="K65" s="156"/>
      <c r="L65" s="156"/>
      <c r="M65" s="156"/>
      <c r="N65" s="156"/>
      <c r="O65" s="156"/>
      <c r="P65" s="156"/>
      <c r="Q65" s="156"/>
      <c r="R65" s="156"/>
      <c r="S65" s="156"/>
      <c r="T65" s="156"/>
      <c r="U65" s="156"/>
      <c r="V65" s="156"/>
      <c r="W65" s="145"/>
      <c r="X65" s="145"/>
      <c r="Y65" s="145"/>
      <c r="Z65" s="145"/>
      <c r="AA65" s="145"/>
      <c r="AB65" s="145"/>
      <c r="AC65" s="145"/>
      <c r="AD65" s="145"/>
      <c r="AE65" s="145" t="s">
        <v>227</v>
      </c>
      <c r="AF65" s="145"/>
      <c r="AG65" s="145"/>
      <c r="AH65" s="145"/>
      <c r="AI65" s="145"/>
      <c r="AJ65" s="145"/>
      <c r="AK65" s="145"/>
      <c r="AL65" s="145"/>
      <c r="AM65" s="145"/>
      <c r="AN65" s="145"/>
      <c r="AO65" s="145"/>
      <c r="AP65" s="145"/>
      <c r="AQ65" s="145"/>
      <c r="AR65" s="145"/>
      <c r="AS65" s="145"/>
      <c r="AT65" s="145"/>
      <c r="AU65" s="145"/>
      <c r="AV65" s="145"/>
      <c r="AW65" s="145"/>
      <c r="AX65" s="145"/>
      <c r="AY65" s="145"/>
      <c r="AZ65" s="145"/>
      <c r="BA65" s="145"/>
      <c r="BB65" s="145"/>
      <c r="BC65" s="145"/>
      <c r="BD65" s="145"/>
      <c r="BE65" s="145"/>
      <c r="BF65" s="145"/>
    </row>
    <row r="66" spans="1:58" outlineLevel="1">
      <c r="A66" s="152"/>
      <c r="B66" s="153"/>
      <c r="C66" s="187" t="s">
        <v>765</v>
      </c>
      <c r="D66" s="178"/>
      <c r="E66" s="179">
        <v>0.75697999999999999</v>
      </c>
      <c r="F66" s="156"/>
      <c r="G66" s="156"/>
      <c r="H66" s="156"/>
      <c r="I66" s="156"/>
      <c r="J66" s="156"/>
      <c r="K66" s="156"/>
      <c r="L66" s="156"/>
      <c r="M66" s="156"/>
      <c r="N66" s="156"/>
      <c r="O66" s="156"/>
      <c r="P66" s="156"/>
      <c r="Q66" s="156"/>
      <c r="R66" s="156"/>
      <c r="S66" s="156"/>
      <c r="T66" s="156"/>
      <c r="U66" s="156"/>
      <c r="V66" s="156"/>
      <c r="W66" s="145"/>
      <c r="X66" s="145"/>
      <c r="Y66" s="145"/>
      <c r="Z66" s="145"/>
      <c r="AA66" s="145"/>
      <c r="AB66" s="145"/>
      <c r="AC66" s="145"/>
      <c r="AD66" s="145"/>
      <c r="AE66" s="145" t="s">
        <v>223</v>
      </c>
      <c r="AF66" s="145">
        <v>0</v>
      </c>
      <c r="AG66" s="145"/>
      <c r="AH66" s="145"/>
      <c r="AI66" s="145"/>
      <c r="AJ66" s="145"/>
      <c r="AK66" s="145"/>
      <c r="AL66" s="145"/>
      <c r="AM66" s="145"/>
      <c r="AN66" s="145"/>
      <c r="AO66" s="145"/>
      <c r="AP66" s="145"/>
      <c r="AQ66" s="145"/>
      <c r="AR66" s="145"/>
      <c r="AS66" s="145"/>
      <c r="AT66" s="145"/>
      <c r="AU66" s="145"/>
      <c r="AV66" s="145"/>
      <c r="AW66" s="145"/>
      <c r="AX66" s="145"/>
      <c r="AY66" s="145"/>
      <c r="AZ66" s="145"/>
      <c r="BA66" s="145"/>
      <c r="BB66" s="145"/>
      <c r="BC66" s="145"/>
      <c r="BD66" s="145"/>
      <c r="BE66" s="145"/>
      <c r="BF66" s="145"/>
    </row>
    <row r="67" spans="1:58">
      <c r="A67" s="158" t="s">
        <v>170</v>
      </c>
      <c r="B67" s="159" t="s">
        <v>85</v>
      </c>
      <c r="C67" s="173" t="s">
        <v>86</v>
      </c>
      <c r="D67" s="160"/>
      <c r="E67" s="161"/>
      <c r="F67" s="162"/>
      <c r="G67" s="162">
        <f>SUMIF(AE68:AE73,"&lt;&gt;NOR",G68:G73)</f>
        <v>0</v>
      </c>
      <c r="H67" s="162"/>
      <c r="I67" s="162">
        <f>SUM(I68:I73)</f>
        <v>18224.64</v>
      </c>
      <c r="J67" s="162"/>
      <c r="K67" s="162">
        <f>SUM(K68:K73)</f>
        <v>10576.8</v>
      </c>
      <c r="L67" s="162"/>
      <c r="M67" s="162">
        <f>SUM(M68:M73)</f>
        <v>0</v>
      </c>
      <c r="N67" s="162"/>
      <c r="O67" s="162">
        <f>SUM(O68:O73)</f>
        <v>16.059999999999999</v>
      </c>
      <c r="P67" s="162"/>
      <c r="Q67" s="162">
        <f>SUM(Q68:Q73)</f>
        <v>0</v>
      </c>
      <c r="R67" s="163"/>
      <c r="S67" s="157"/>
      <c r="T67" s="157">
        <f>SUM(T68:T73)</f>
        <v>22.62</v>
      </c>
      <c r="U67" s="157"/>
      <c r="V67" s="157"/>
      <c r="AE67" t="s">
        <v>171</v>
      </c>
    </row>
    <row r="68" spans="1:58" outlineLevel="1">
      <c r="A68" s="164">
        <v>19</v>
      </c>
      <c r="B68" s="165" t="s">
        <v>766</v>
      </c>
      <c r="C68" s="174" t="s">
        <v>767</v>
      </c>
      <c r="D68" s="166" t="s">
        <v>218</v>
      </c>
      <c r="E68" s="167">
        <v>27.12</v>
      </c>
      <c r="F68" s="168">
        <v>0</v>
      </c>
      <c r="G68" s="169">
        <f>ROUND(E68*F68,2)</f>
        <v>0</v>
      </c>
      <c r="H68" s="168">
        <v>672</v>
      </c>
      <c r="I68" s="169">
        <f>ROUND(E68*H68,2)</f>
        <v>18224.64</v>
      </c>
      <c r="J68" s="168">
        <v>390</v>
      </c>
      <c r="K68" s="169">
        <f>ROUND(E68*J68,2)</f>
        <v>10576.8</v>
      </c>
      <c r="L68" s="169">
        <v>21</v>
      </c>
      <c r="M68" s="169">
        <f>G68*(1+L68/100)</f>
        <v>0</v>
      </c>
      <c r="N68" s="169">
        <v>0.59209999999999996</v>
      </c>
      <c r="O68" s="169">
        <f>ROUND(E68*N68,2)</f>
        <v>16.059999999999999</v>
      </c>
      <c r="P68" s="169">
        <v>0</v>
      </c>
      <c r="Q68" s="169">
        <f>ROUND(E68*P68,2)</f>
        <v>0</v>
      </c>
      <c r="R68" s="170" t="s">
        <v>219</v>
      </c>
      <c r="S68" s="156">
        <v>0.83399999999999996</v>
      </c>
      <c r="T68" s="156">
        <f>ROUND(E68*S68,2)</f>
        <v>22.62</v>
      </c>
      <c r="U68" s="156"/>
      <c r="V68" s="156" t="s">
        <v>220</v>
      </c>
      <c r="W68" s="145"/>
      <c r="X68" s="145"/>
      <c r="Y68" s="145"/>
      <c r="Z68" s="145"/>
      <c r="AA68" s="145"/>
      <c r="AB68" s="145"/>
      <c r="AC68" s="145"/>
      <c r="AD68" s="145"/>
      <c r="AE68" s="145" t="s">
        <v>221</v>
      </c>
      <c r="AF68" s="145"/>
      <c r="AG68" s="145"/>
      <c r="AH68" s="145"/>
      <c r="AI68" s="145"/>
      <c r="AJ68" s="145"/>
      <c r="AK68" s="145"/>
      <c r="AL68" s="145"/>
      <c r="AM68" s="145"/>
      <c r="AN68" s="145"/>
      <c r="AO68" s="145"/>
      <c r="AP68" s="145"/>
      <c r="AQ68" s="145"/>
      <c r="AR68" s="145"/>
      <c r="AS68" s="145"/>
      <c r="AT68" s="145"/>
      <c r="AU68" s="145"/>
      <c r="AV68" s="145"/>
      <c r="AW68" s="145"/>
      <c r="AX68" s="145"/>
      <c r="AY68" s="145"/>
      <c r="AZ68" s="145"/>
      <c r="BA68" s="145"/>
      <c r="BB68" s="145"/>
      <c r="BC68" s="145"/>
      <c r="BD68" s="145"/>
      <c r="BE68" s="145"/>
      <c r="BF68" s="145"/>
    </row>
    <row r="69" spans="1:58" outlineLevel="1">
      <c r="A69" s="152"/>
      <c r="B69" s="153"/>
      <c r="C69" s="261" t="s">
        <v>768</v>
      </c>
      <c r="D69" s="262"/>
      <c r="E69" s="262"/>
      <c r="F69" s="262"/>
      <c r="G69" s="262"/>
      <c r="H69" s="156"/>
      <c r="I69" s="156"/>
      <c r="J69" s="156"/>
      <c r="K69" s="156"/>
      <c r="L69" s="156"/>
      <c r="M69" s="156"/>
      <c r="N69" s="156"/>
      <c r="O69" s="156"/>
      <c r="P69" s="156"/>
      <c r="Q69" s="156"/>
      <c r="R69" s="156"/>
      <c r="S69" s="156"/>
      <c r="T69" s="156"/>
      <c r="U69" s="156"/>
      <c r="V69" s="156"/>
      <c r="W69" s="145"/>
      <c r="X69" s="145"/>
      <c r="Y69" s="145"/>
      <c r="Z69" s="145"/>
      <c r="AA69" s="145"/>
      <c r="AB69" s="145"/>
      <c r="AC69" s="145"/>
      <c r="AD69" s="145"/>
      <c r="AE69" s="145" t="s">
        <v>227</v>
      </c>
      <c r="AF69" s="145"/>
      <c r="AG69" s="145"/>
      <c r="AH69" s="145"/>
      <c r="AI69" s="145"/>
      <c r="AJ69" s="145"/>
      <c r="AK69" s="145"/>
      <c r="AL69" s="145"/>
      <c r="AM69" s="145"/>
      <c r="AN69" s="145"/>
      <c r="AO69" s="145"/>
      <c r="AP69" s="145"/>
      <c r="AQ69" s="145"/>
      <c r="AR69" s="145"/>
      <c r="AS69" s="145"/>
      <c r="AT69" s="145"/>
      <c r="AU69" s="145"/>
      <c r="AV69" s="145"/>
      <c r="AW69" s="145"/>
      <c r="AX69" s="145"/>
      <c r="AY69" s="145"/>
      <c r="AZ69" s="145"/>
      <c r="BA69" s="145"/>
      <c r="BB69" s="145"/>
      <c r="BC69" s="145"/>
      <c r="BD69" s="145"/>
      <c r="BE69" s="145"/>
      <c r="BF69" s="145"/>
    </row>
    <row r="70" spans="1:58" outlineLevel="1">
      <c r="A70" s="152"/>
      <c r="B70" s="153"/>
      <c r="C70" s="187" t="s">
        <v>769</v>
      </c>
      <c r="D70" s="178"/>
      <c r="E70" s="179">
        <v>27.12</v>
      </c>
      <c r="F70" s="156"/>
      <c r="G70" s="156"/>
      <c r="H70" s="156"/>
      <c r="I70" s="156"/>
      <c r="J70" s="156"/>
      <c r="K70" s="156"/>
      <c r="L70" s="156"/>
      <c r="M70" s="156"/>
      <c r="N70" s="156"/>
      <c r="O70" s="156"/>
      <c r="P70" s="156"/>
      <c r="Q70" s="156"/>
      <c r="R70" s="156"/>
      <c r="S70" s="156"/>
      <c r="T70" s="156"/>
      <c r="U70" s="156"/>
      <c r="V70" s="156"/>
      <c r="W70" s="145"/>
      <c r="X70" s="145"/>
      <c r="Y70" s="145"/>
      <c r="Z70" s="145"/>
      <c r="AA70" s="145"/>
      <c r="AB70" s="145"/>
      <c r="AC70" s="145"/>
      <c r="AD70" s="145"/>
      <c r="AE70" s="145" t="s">
        <v>223</v>
      </c>
      <c r="AF70" s="145">
        <v>0</v>
      </c>
      <c r="AG70" s="145"/>
      <c r="AH70" s="145"/>
      <c r="AI70" s="145"/>
      <c r="AJ70" s="145"/>
      <c r="AK70" s="145"/>
      <c r="AL70" s="145"/>
      <c r="AM70" s="145"/>
      <c r="AN70" s="145"/>
      <c r="AO70" s="145"/>
      <c r="AP70" s="145"/>
      <c r="AQ70" s="145"/>
      <c r="AR70" s="145"/>
      <c r="AS70" s="145"/>
      <c r="AT70" s="145"/>
      <c r="AU70" s="145"/>
      <c r="AV70" s="145"/>
      <c r="AW70" s="145"/>
      <c r="AX70" s="145"/>
      <c r="AY70" s="145"/>
      <c r="AZ70" s="145"/>
      <c r="BA70" s="145"/>
      <c r="BB70" s="145"/>
      <c r="BC70" s="145"/>
      <c r="BD70" s="145"/>
      <c r="BE70" s="145"/>
      <c r="BF70" s="145"/>
    </row>
    <row r="71" spans="1:58" outlineLevel="1">
      <c r="A71" s="164">
        <v>20</v>
      </c>
      <c r="B71" s="165" t="s">
        <v>770</v>
      </c>
      <c r="C71" s="174" t="s">
        <v>771</v>
      </c>
      <c r="D71" s="166" t="s">
        <v>267</v>
      </c>
      <c r="E71" s="167">
        <v>0</v>
      </c>
      <c r="F71" s="168">
        <v>0</v>
      </c>
      <c r="G71" s="169">
        <f>ROUND(E71*F71,2)</f>
        <v>0</v>
      </c>
      <c r="H71" s="168">
        <v>29465</v>
      </c>
      <c r="I71" s="169">
        <f>ROUND(E71*H71,2)</f>
        <v>0</v>
      </c>
      <c r="J71" s="168">
        <v>12735</v>
      </c>
      <c r="K71" s="169">
        <f>ROUND(E71*J71,2)</f>
        <v>0</v>
      </c>
      <c r="L71" s="169">
        <v>21</v>
      </c>
      <c r="M71" s="169">
        <f>G71*(1+L71/100)</f>
        <v>0</v>
      </c>
      <c r="N71" s="169">
        <v>1.0202899999999999</v>
      </c>
      <c r="O71" s="169">
        <f>ROUND(E71*N71,2)</f>
        <v>0</v>
      </c>
      <c r="P71" s="169">
        <v>0</v>
      </c>
      <c r="Q71" s="169">
        <f>ROUND(E71*P71,2)</f>
        <v>0</v>
      </c>
      <c r="R71" s="170" t="s">
        <v>219</v>
      </c>
      <c r="S71" s="156">
        <v>25.271000000000001</v>
      </c>
      <c r="T71" s="156">
        <f>ROUND(E71*S71,2)</f>
        <v>0</v>
      </c>
      <c r="U71" s="156"/>
      <c r="V71" s="156" t="s">
        <v>220</v>
      </c>
      <c r="W71" s="145"/>
      <c r="X71" s="145"/>
      <c r="Y71" s="145"/>
      <c r="Z71" s="145"/>
      <c r="AA71" s="145"/>
      <c r="AB71" s="145"/>
      <c r="AC71" s="145"/>
      <c r="AD71" s="145"/>
      <c r="AE71" s="145" t="s">
        <v>221</v>
      </c>
      <c r="AF71" s="145"/>
      <c r="AG71" s="145"/>
      <c r="AH71" s="145"/>
      <c r="AI71" s="145"/>
      <c r="AJ71" s="145"/>
      <c r="AK71" s="145"/>
      <c r="AL71" s="145"/>
      <c r="AM71" s="145"/>
      <c r="AN71" s="145"/>
      <c r="AO71" s="145"/>
      <c r="AP71" s="145"/>
      <c r="AQ71" s="145"/>
      <c r="AR71" s="145"/>
      <c r="AS71" s="145"/>
      <c r="AT71" s="145"/>
      <c r="AU71" s="145"/>
      <c r="AV71" s="145"/>
      <c r="AW71" s="145"/>
      <c r="AX71" s="145"/>
      <c r="AY71" s="145"/>
      <c r="AZ71" s="145"/>
      <c r="BA71" s="145"/>
      <c r="BB71" s="145"/>
      <c r="BC71" s="145"/>
      <c r="BD71" s="145"/>
      <c r="BE71" s="145"/>
      <c r="BF71" s="145"/>
    </row>
    <row r="72" spans="1:58" outlineLevel="1">
      <c r="A72" s="152"/>
      <c r="B72" s="153"/>
      <c r="C72" s="261" t="s">
        <v>268</v>
      </c>
      <c r="D72" s="262"/>
      <c r="E72" s="262"/>
      <c r="F72" s="262"/>
      <c r="G72" s="262"/>
      <c r="H72" s="156"/>
      <c r="I72" s="156"/>
      <c r="J72" s="156"/>
      <c r="K72" s="156"/>
      <c r="L72" s="156"/>
      <c r="M72" s="156"/>
      <c r="N72" s="156"/>
      <c r="O72" s="156"/>
      <c r="P72" s="156"/>
      <c r="Q72" s="156"/>
      <c r="R72" s="156"/>
      <c r="S72" s="156"/>
      <c r="T72" s="156"/>
      <c r="U72" s="156"/>
      <c r="V72" s="156"/>
      <c r="W72" s="145"/>
      <c r="X72" s="145"/>
      <c r="Y72" s="145"/>
      <c r="Z72" s="145"/>
      <c r="AA72" s="145"/>
      <c r="AB72" s="145"/>
      <c r="AC72" s="145"/>
      <c r="AD72" s="145"/>
      <c r="AE72" s="145" t="s">
        <v>227</v>
      </c>
      <c r="AF72" s="145"/>
      <c r="AG72" s="145"/>
      <c r="AH72" s="145"/>
      <c r="AI72" s="145"/>
      <c r="AJ72" s="145"/>
      <c r="AK72" s="145"/>
      <c r="AL72" s="145"/>
      <c r="AM72" s="145"/>
      <c r="AN72" s="145"/>
      <c r="AO72" s="145"/>
      <c r="AP72" s="145"/>
      <c r="AQ72" s="145"/>
      <c r="AR72" s="145"/>
      <c r="AS72" s="145"/>
      <c r="AT72" s="145"/>
      <c r="AU72" s="145"/>
      <c r="AV72" s="145"/>
      <c r="AW72" s="145"/>
      <c r="AX72" s="145"/>
      <c r="AY72" s="145"/>
      <c r="AZ72" s="145"/>
      <c r="BA72" s="145"/>
      <c r="BB72" s="145"/>
      <c r="BC72" s="145"/>
      <c r="BD72" s="145"/>
      <c r="BE72" s="145"/>
      <c r="BF72" s="145"/>
    </row>
    <row r="73" spans="1:58" outlineLevel="1">
      <c r="A73" s="152"/>
      <c r="B73" s="153"/>
      <c r="C73" s="187" t="s">
        <v>772</v>
      </c>
      <c r="D73" s="178"/>
      <c r="E73" s="179"/>
      <c r="F73" s="156"/>
      <c r="G73" s="156"/>
      <c r="H73" s="156"/>
      <c r="I73" s="156"/>
      <c r="J73" s="156"/>
      <c r="K73" s="156"/>
      <c r="L73" s="156"/>
      <c r="M73" s="156"/>
      <c r="N73" s="156"/>
      <c r="O73" s="156"/>
      <c r="P73" s="156"/>
      <c r="Q73" s="156"/>
      <c r="R73" s="156"/>
      <c r="S73" s="156"/>
      <c r="T73" s="156"/>
      <c r="U73" s="156"/>
      <c r="V73" s="156"/>
      <c r="W73" s="145"/>
      <c r="X73" s="145"/>
      <c r="Y73" s="145"/>
      <c r="Z73" s="145"/>
      <c r="AA73" s="145"/>
      <c r="AB73" s="145"/>
      <c r="AC73" s="145"/>
      <c r="AD73" s="145"/>
      <c r="AE73" s="145" t="s">
        <v>223</v>
      </c>
      <c r="AF73" s="145">
        <v>0</v>
      </c>
      <c r="AG73" s="145"/>
      <c r="AH73" s="145"/>
      <c r="AI73" s="145"/>
      <c r="AJ73" s="145"/>
      <c r="AK73" s="145"/>
      <c r="AL73" s="145"/>
      <c r="AM73" s="145"/>
      <c r="AN73" s="145"/>
      <c r="AO73" s="145"/>
      <c r="AP73" s="145"/>
      <c r="AQ73" s="145"/>
      <c r="AR73" s="145"/>
      <c r="AS73" s="145"/>
      <c r="AT73" s="145"/>
      <c r="AU73" s="145"/>
      <c r="AV73" s="145"/>
      <c r="AW73" s="145"/>
      <c r="AX73" s="145"/>
      <c r="AY73" s="145"/>
      <c r="AZ73" s="145"/>
      <c r="BA73" s="145"/>
      <c r="BB73" s="145"/>
      <c r="BC73" s="145"/>
      <c r="BD73" s="145"/>
      <c r="BE73" s="145"/>
      <c r="BF73" s="145"/>
    </row>
    <row r="74" spans="1:58">
      <c r="A74" s="158" t="s">
        <v>170</v>
      </c>
      <c r="B74" s="159" t="s">
        <v>95</v>
      </c>
      <c r="C74" s="173" t="s">
        <v>96</v>
      </c>
      <c r="D74" s="160"/>
      <c r="E74" s="161"/>
      <c r="F74" s="162"/>
      <c r="G74" s="162">
        <f>SUMIF(AE75:AE91,"&lt;&gt;NOR",G75:G91)</f>
        <v>0</v>
      </c>
      <c r="H74" s="162"/>
      <c r="I74" s="162">
        <f>SUM(I75:I91)</f>
        <v>53925.06</v>
      </c>
      <c r="J74" s="162"/>
      <c r="K74" s="162">
        <f>SUM(K75:K91)</f>
        <v>21334.92</v>
      </c>
      <c r="L74" s="162"/>
      <c r="M74" s="162">
        <f>SUM(M75:M91)</f>
        <v>0</v>
      </c>
      <c r="N74" s="162"/>
      <c r="O74" s="162">
        <f>SUM(O75:O91)</f>
        <v>65.97</v>
      </c>
      <c r="P74" s="162"/>
      <c r="Q74" s="162">
        <f>SUM(Q75:Q91)</f>
        <v>0</v>
      </c>
      <c r="R74" s="163"/>
      <c r="S74" s="157"/>
      <c r="T74" s="157">
        <f>SUM(T75:T91)</f>
        <v>48.720000000000013</v>
      </c>
      <c r="U74" s="157"/>
      <c r="V74" s="157"/>
      <c r="AE74" t="s">
        <v>171</v>
      </c>
    </row>
    <row r="75" spans="1:58" ht="20.399999999999999" outlineLevel="1">
      <c r="A75" s="164">
        <v>21</v>
      </c>
      <c r="B75" s="165" t="s">
        <v>773</v>
      </c>
      <c r="C75" s="174" t="s">
        <v>774</v>
      </c>
      <c r="D75" s="166" t="s">
        <v>218</v>
      </c>
      <c r="E75" s="167">
        <v>89.267600000000002</v>
      </c>
      <c r="F75" s="168">
        <v>0</v>
      </c>
      <c r="G75" s="169">
        <f>ROUND(E75*F75,2)</f>
        <v>0</v>
      </c>
      <c r="H75" s="168">
        <v>160.43</v>
      </c>
      <c r="I75" s="169">
        <f>ROUND(E75*H75,2)</f>
        <v>14321.2</v>
      </c>
      <c r="J75" s="168">
        <v>25.07</v>
      </c>
      <c r="K75" s="169">
        <f>ROUND(E75*J75,2)</f>
        <v>2237.94</v>
      </c>
      <c r="L75" s="169">
        <v>21</v>
      </c>
      <c r="M75" s="169">
        <f>G75*(1+L75/100)</f>
        <v>0</v>
      </c>
      <c r="N75" s="169">
        <v>0.378</v>
      </c>
      <c r="O75" s="169">
        <f>ROUND(E75*N75,2)</f>
        <v>33.74</v>
      </c>
      <c r="P75" s="169">
        <v>0</v>
      </c>
      <c r="Q75" s="169">
        <f>ROUND(E75*P75,2)</f>
        <v>0</v>
      </c>
      <c r="R75" s="170" t="s">
        <v>219</v>
      </c>
      <c r="S75" s="156">
        <v>2.5999999999999999E-2</v>
      </c>
      <c r="T75" s="156">
        <f>ROUND(E75*S75,2)</f>
        <v>2.3199999999999998</v>
      </c>
      <c r="U75" s="156"/>
      <c r="V75" s="156" t="s">
        <v>220</v>
      </c>
      <c r="W75" s="145"/>
      <c r="X75" s="145"/>
      <c r="Y75" s="145"/>
      <c r="Z75" s="145"/>
      <c r="AA75" s="145"/>
      <c r="AB75" s="145"/>
      <c r="AC75" s="145"/>
      <c r="AD75" s="145"/>
      <c r="AE75" s="145" t="s">
        <v>221</v>
      </c>
      <c r="AF75" s="145"/>
      <c r="AG75" s="145"/>
      <c r="AH75" s="145"/>
      <c r="AI75" s="145"/>
      <c r="AJ75" s="145"/>
      <c r="AK75" s="145"/>
      <c r="AL75" s="145"/>
      <c r="AM75" s="145"/>
      <c r="AN75" s="145"/>
      <c r="AO75" s="145"/>
      <c r="AP75" s="145"/>
      <c r="AQ75" s="145"/>
      <c r="AR75" s="145"/>
      <c r="AS75" s="145"/>
      <c r="AT75" s="145"/>
      <c r="AU75" s="145"/>
      <c r="AV75" s="145"/>
      <c r="AW75" s="145"/>
      <c r="AX75" s="145"/>
      <c r="AY75" s="145"/>
      <c r="AZ75" s="145"/>
      <c r="BA75" s="145"/>
      <c r="BB75" s="145"/>
      <c r="BC75" s="145"/>
      <c r="BD75" s="145"/>
      <c r="BE75" s="145"/>
      <c r="BF75" s="145"/>
    </row>
    <row r="76" spans="1:58" outlineLevel="1">
      <c r="A76" s="152"/>
      <c r="B76" s="153"/>
      <c r="C76" s="187" t="s">
        <v>775</v>
      </c>
      <c r="D76" s="178"/>
      <c r="E76" s="179">
        <v>89.267600000000002</v>
      </c>
      <c r="F76" s="156"/>
      <c r="G76" s="156"/>
      <c r="H76" s="156"/>
      <c r="I76" s="156"/>
      <c r="J76" s="156"/>
      <c r="K76" s="156"/>
      <c r="L76" s="156"/>
      <c r="M76" s="156"/>
      <c r="N76" s="156"/>
      <c r="O76" s="156"/>
      <c r="P76" s="156"/>
      <c r="Q76" s="156"/>
      <c r="R76" s="156"/>
      <c r="S76" s="156"/>
      <c r="T76" s="156"/>
      <c r="U76" s="156"/>
      <c r="V76" s="156"/>
      <c r="W76" s="145"/>
      <c r="X76" s="145"/>
      <c r="Y76" s="145"/>
      <c r="Z76" s="145"/>
      <c r="AA76" s="145"/>
      <c r="AB76" s="145"/>
      <c r="AC76" s="145"/>
      <c r="AD76" s="145"/>
      <c r="AE76" s="145" t="s">
        <v>223</v>
      </c>
      <c r="AF76" s="145">
        <v>0</v>
      </c>
      <c r="AG76" s="145"/>
      <c r="AH76" s="145"/>
      <c r="AI76" s="145"/>
      <c r="AJ76" s="145"/>
      <c r="AK76" s="145"/>
      <c r="AL76" s="145"/>
      <c r="AM76" s="145"/>
      <c r="AN76" s="145"/>
      <c r="AO76" s="145"/>
      <c r="AP76" s="145"/>
      <c r="AQ76" s="145"/>
      <c r="AR76" s="145"/>
      <c r="AS76" s="145"/>
      <c r="AT76" s="145"/>
      <c r="AU76" s="145"/>
      <c r="AV76" s="145"/>
      <c r="AW76" s="145"/>
      <c r="AX76" s="145"/>
      <c r="AY76" s="145"/>
      <c r="AZ76" s="145"/>
      <c r="BA76" s="145"/>
      <c r="BB76" s="145"/>
      <c r="BC76" s="145"/>
      <c r="BD76" s="145"/>
      <c r="BE76" s="145"/>
      <c r="BF76" s="145"/>
    </row>
    <row r="77" spans="1:58" outlineLevel="1">
      <c r="A77" s="164">
        <v>22</v>
      </c>
      <c r="B77" s="165" t="s">
        <v>776</v>
      </c>
      <c r="C77" s="174" t="s">
        <v>777</v>
      </c>
      <c r="D77" s="166" t="s">
        <v>230</v>
      </c>
      <c r="E77" s="167">
        <v>12.623519999999999</v>
      </c>
      <c r="F77" s="168">
        <v>0</v>
      </c>
      <c r="G77" s="169">
        <f>ROUND(E77*F77,2)</f>
        <v>0</v>
      </c>
      <c r="H77" s="168">
        <v>2415</v>
      </c>
      <c r="I77" s="169">
        <f>ROUND(E77*H77,2)</f>
        <v>30485.8</v>
      </c>
      <c r="J77" s="168">
        <v>895</v>
      </c>
      <c r="K77" s="169">
        <f>ROUND(E77*J77,2)</f>
        <v>11298.05</v>
      </c>
      <c r="L77" s="169">
        <v>21</v>
      </c>
      <c r="M77" s="169">
        <f>G77*(1+L77/100)</f>
        <v>0</v>
      </c>
      <c r="N77" s="169">
        <v>2.5249999999999999</v>
      </c>
      <c r="O77" s="169">
        <f>ROUND(E77*N77,2)</f>
        <v>31.87</v>
      </c>
      <c r="P77" s="169">
        <v>0</v>
      </c>
      <c r="Q77" s="169">
        <f>ROUND(E77*P77,2)</f>
        <v>0</v>
      </c>
      <c r="R77" s="170" t="s">
        <v>219</v>
      </c>
      <c r="S77" s="156">
        <v>2.3170000000000002</v>
      </c>
      <c r="T77" s="156">
        <f>ROUND(E77*S77,2)</f>
        <v>29.25</v>
      </c>
      <c r="U77" s="156"/>
      <c r="V77" s="156" t="s">
        <v>220</v>
      </c>
      <c r="W77" s="145"/>
      <c r="X77" s="145"/>
      <c r="Y77" s="145"/>
      <c r="Z77" s="145"/>
      <c r="AA77" s="145"/>
      <c r="AB77" s="145"/>
      <c r="AC77" s="145"/>
      <c r="AD77" s="145"/>
      <c r="AE77" s="145" t="s">
        <v>221</v>
      </c>
      <c r="AF77" s="145"/>
      <c r="AG77" s="145"/>
      <c r="AH77" s="145"/>
      <c r="AI77" s="145"/>
      <c r="AJ77" s="145"/>
      <c r="AK77" s="145"/>
      <c r="AL77" s="145"/>
      <c r="AM77" s="145"/>
      <c r="AN77" s="145"/>
      <c r="AO77" s="145"/>
      <c r="AP77" s="145"/>
      <c r="AQ77" s="145"/>
      <c r="AR77" s="145"/>
      <c r="AS77" s="145"/>
      <c r="AT77" s="145"/>
      <c r="AU77" s="145"/>
      <c r="AV77" s="145"/>
      <c r="AW77" s="145"/>
      <c r="AX77" s="145"/>
      <c r="AY77" s="145"/>
      <c r="AZ77" s="145"/>
      <c r="BA77" s="145"/>
      <c r="BB77" s="145"/>
      <c r="BC77" s="145"/>
      <c r="BD77" s="145"/>
      <c r="BE77" s="145"/>
      <c r="BF77" s="145"/>
    </row>
    <row r="78" spans="1:58" outlineLevel="1">
      <c r="A78" s="152"/>
      <c r="B78" s="153"/>
      <c r="C78" s="261" t="s">
        <v>778</v>
      </c>
      <c r="D78" s="262"/>
      <c r="E78" s="262"/>
      <c r="F78" s="262"/>
      <c r="G78" s="262"/>
      <c r="H78" s="156"/>
      <c r="I78" s="156"/>
      <c r="J78" s="156"/>
      <c r="K78" s="156"/>
      <c r="L78" s="156"/>
      <c r="M78" s="156"/>
      <c r="N78" s="156"/>
      <c r="O78" s="156"/>
      <c r="P78" s="156"/>
      <c r="Q78" s="156"/>
      <c r="R78" s="156"/>
      <c r="S78" s="156"/>
      <c r="T78" s="156"/>
      <c r="U78" s="156"/>
      <c r="V78" s="156"/>
      <c r="W78" s="145"/>
      <c r="X78" s="145"/>
      <c r="Y78" s="145"/>
      <c r="Z78" s="145"/>
      <c r="AA78" s="145"/>
      <c r="AB78" s="145"/>
      <c r="AC78" s="145"/>
      <c r="AD78" s="145"/>
      <c r="AE78" s="145" t="s">
        <v>227</v>
      </c>
      <c r="AF78" s="145"/>
      <c r="AG78" s="145"/>
      <c r="AH78" s="145"/>
      <c r="AI78" s="145"/>
      <c r="AJ78" s="145"/>
      <c r="AK78" s="145"/>
      <c r="AL78" s="145"/>
      <c r="AM78" s="145"/>
      <c r="AN78" s="145"/>
      <c r="AO78" s="145"/>
      <c r="AP78" s="145"/>
      <c r="AQ78" s="145"/>
      <c r="AR78" s="145"/>
      <c r="AS78" s="145"/>
      <c r="AT78" s="145"/>
      <c r="AU78" s="145"/>
      <c r="AV78" s="145"/>
      <c r="AW78" s="145"/>
      <c r="AX78" s="145"/>
      <c r="AY78" s="145"/>
      <c r="AZ78" s="145"/>
      <c r="BA78" s="145"/>
      <c r="BB78" s="145"/>
      <c r="BC78" s="145"/>
      <c r="BD78" s="145"/>
      <c r="BE78" s="145"/>
      <c r="BF78" s="145"/>
    </row>
    <row r="79" spans="1:58" outlineLevel="1">
      <c r="A79" s="152"/>
      <c r="B79" s="153"/>
      <c r="C79" s="187" t="s">
        <v>779</v>
      </c>
      <c r="D79" s="178"/>
      <c r="E79" s="179">
        <v>12.623519999999999</v>
      </c>
      <c r="F79" s="156"/>
      <c r="G79" s="156"/>
      <c r="H79" s="156"/>
      <c r="I79" s="156"/>
      <c r="J79" s="156"/>
      <c r="K79" s="156"/>
      <c r="L79" s="156"/>
      <c r="M79" s="156"/>
      <c r="N79" s="156"/>
      <c r="O79" s="156"/>
      <c r="P79" s="156"/>
      <c r="Q79" s="156"/>
      <c r="R79" s="156"/>
      <c r="S79" s="156"/>
      <c r="T79" s="156"/>
      <c r="U79" s="156"/>
      <c r="V79" s="156"/>
      <c r="W79" s="145"/>
      <c r="X79" s="145"/>
      <c r="Y79" s="145"/>
      <c r="Z79" s="145"/>
      <c r="AA79" s="145"/>
      <c r="AB79" s="145"/>
      <c r="AC79" s="145"/>
      <c r="AD79" s="145"/>
      <c r="AE79" s="145" t="s">
        <v>223</v>
      </c>
      <c r="AF79" s="145">
        <v>0</v>
      </c>
      <c r="AG79" s="145"/>
      <c r="AH79" s="145"/>
      <c r="AI79" s="145"/>
      <c r="AJ79" s="145"/>
      <c r="AK79" s="145"/>
      <c r="AL79" s="145"/>
      <c r="AM79" s="145"/>
      <c r="AN79" s="145"/>
      <c r="AO79" s="145"/>
      <c r="AP79" s="145"/>
      <c r="AQ79" s="145"/>
      <c r="AR79" s="145"/>
      <c r="AS79" s="145"/>
      <c r="AT79" s="145"/>
      <c r="AU79" s="145"/>
      <c r="AV79" s="145"/>
      <c r="AW79" s="145"/>
      <c r="AX79" s="145"/>
      <c r="AY79" s="145"/>
      <c r="AZ79" s="145"/>
      <c r="BA79" s="145"/>
      <c r="BB79" s="145"/>
      <c r="BC79" s="145"/>
      <c r="BD79" s="145"/>
      <c r="BE79" s="145"/>
      <c r="BF79" s="145"/>
    </row>
    <row r="80" spans="1:58" outlineLevel="1">
      <c r="A80" s="164">
        <v>23</v>
      </c>
      <c r="B80" s="165" t="s">
        <v>780</v>
      </c>
      <c r="C80" s="174" t="s">
        <v>781</v>
      </c>
      <c r="D80" s="166" t="s">
        <v>230</v>
      </c>
      <c r="E80" s="167">
        <v>12.623519999999999</v>
      </c>
      <c r="F80" s="168">
        <v>0</v>
      </c>
      <c r="G80" s="169">
        <f>ROUND(E80*F80,2)</f>
        <v>0</v>
      </c>
      <c r="H80" s="168">
        <v>0</v>
      </c>
      <c r="I80" s="169">
        <f>ROUND(E80*H80,2)</f>
        <v>0</v>
      </c>
      <c r="J80" s="168">
        <v>308.5</v>
      </c>
      <c r="K80" s="169">
        <f>ROUND(E80*J80,2)</f>
        <v>3894.36</v>
      </c>
      <c r="L80" s="169">
        <v>21</v>
      </c>
      <c r="M80" s="169">
        <f>G80*(1+L80/100)</f>
        <v>0</v>
      </c>
      <c r="N80" s="169">
        <v>0</v>
      </c>
      <c r="O80" s="169">
        <f>ROUND(E80*N80,2)</f>
        <v>0</v>
      </c>
      <c r="P80" s="169">
        <v>0</v>
      </c>
      <c r="Q80" s="169">
        <f>ROUND(E80*P80,2)</f>
        <v>0</v>
      </c>
      <c r="R80" s="170" t="s">
        <v>219</v>
      </c>
      <c r="S80" s="156">
        <v>0.67500000000000004</v>
      </c>
      <c r="T80" s="156">
        <f>ROUND(E80*S80,2)</f>
        <v>8.52</v>
      </c>
      <c r="U80" s="156"/>
      <c r="V80" s="156" t="s">
        <v>220</v>
      </c>
      <c r="W80" s="145"/>
      <c r="X80" s="145"/>
      <c r="Y80" s="145"/>
      <c r="Z80" s="145"/>
      <c r="AA80" s="145"/>
      <c r="AB80" s="145"/>
      <c r="AC80" s="145"/>
      <c r="AD80" s="145"/>
      <c r="AE80" s="145" t="s">
        <v>221</v>
      </c>
      <c r="AF80" s="145"/>
      <c r="AG80" s="145"/>
      <c r="AH80" s="145"/>
      <c r="AI80" s="145"/>
      <c r="AJ80" s="145"/>
      <c r="AK80" s="145"/>
      <c r="AL80" s="145"/>
      <c r="AM80" s="145"/>
      <c r="AN80" s="145"/>
      <c r="AO80" s="145"/>
      <c r="AP80" s="145"/>
      <c r="AQ80" s="145"/>
      <c r="AR80" s="145"/>
      <c r="AS80" s="145"/>
      <c r="AT80" s="145"/>
      <c r="AU80" s="145"/>
      <c r="AV80" s="145"/>
      <c r="AW80" s="145"/>
      <c r="AX80" s="145"/>
      <c r="AY80" s="145"/>
      <c r="AZ80" s="145"/>
      <c r="BA80" s="145"/>
      <c r="BB80" s="145"/>
      <c r="BC80" s="145"/>
      <c r="BD80" s="145"/>
      <c r="BE80" s="145"/>
      <c r="BF80" s="145"/>
    </row>
    <row r="81" spans="1:58" outlineLevel="1">
      <c r="A81" s="152"/>
      <c r="B81" s="153"/>
      <c r="C81" s="261" t="s">
        <v>782</v>
      </c>
      <c r="D81" s="262"/>
      <c r="E81" s="262"/>
      <c r="F81" s="262"/>
      <c r="G81" s="262"/>
      <c r="H81" s="156"/>
      <c r="I81" s="156"/>
      <c r="J81" s="156"/>
      <c r="K81" s="156"/>
      <c r="L81" s="156"/>
      <c r="M81" s="156"/>
      <c r="N81" s="156"/>
      <c r="O81" s="156"/>
      <c r="P81" s="156"/>
      <c r="Q81" s="156"/>
      <c r="R81" s="156"/>
      <c r="S81" s="156"/>
      <c r="T81" s="156"/>
      <c r="U81" s="156"/>
      <c r="V81" s="156"/>
      <c r="W81" s="145"/>
      <c r="X81" s="145"/>
      <c r="Y81" s="145"/>
      <c r="Z81" s="145"/>
      <c r="AA81" s="145"/>
      <c r="AB81" s="145"/>
      <c r="AC81" s="145"/>
      <c r="AD81" s="145"/>
      <c r="AE81" s="145" t="s">
        <v>227</v>
      </c>
      <c r="AF81" s="145"/>
      <c r="AG81" s="145"/>
      <c r="AH81" s="145"/>
      <c r="AI81" s="145"/>
      <c r="AJ81" s="145"/>
      <c r="AK81" s="145"/>
      <c r="AL81" s="145"/>
      <c r="AM81" s="145"/>
      <c r="AN81" s="145"/>
      <c r="AO81" s="145"/>
      <c r="AP81" s="145"/>
      <c r="AQ81" s="145"/>
      <c r="AR81" s="145"/>
      <c r="AS81" s="145"/>
      <c r="AT81" s="145"/>
      <c r="AU81" s="145"/>
      <c r="AV81" s="145"/>
      <c r="AW81" s="145"/>
      <c r="AX81" s="145"/>
      <c r="AY81" s="145"/>
      <c r="AZ81" s="145"/>
      <c r="BA81" s="145"/>
      <c r="BB81" s="145"/>
      <c r="BC81" s="145"/>
      <c r="BD81" s="145"/>
      <c r="BE81" s="145"/>
      <c r="BF81" s="145"/>
    </row>
    <row r="82" spans="1:58" outlineLevel="1">
      <c r="A82" s="152"/>
      <c r="B82" s="153"/>
      <c r="C82" s="187" t="s">
        <v>779</v>
      </c>
      <c r="D82" s="178"/>
      <c r="E82" s="179">
        <v>12.623519999999999</v>
      </c>
      <c r="F82" s="156"/>
      <c r="G82" s="156"/>
      <c r="H82" s="156"/>
      <c r="I82" s="156"/>
      <c r="J82" s="156"/>
      <c r="K82" s="156"/>
      <c r="L82" s="156"/>
      <c r="M82" s="156"/>
      <c r="N82" s="156"/>
      <c r="O82" s="156"/>
      <c r="P82" s="156"/>
      <c r="Q82" s="156"/>
      <c r="R82" s="156"/>
      <c r="S82" s="156"/>
      <c r="T82" s="156"/>
      <c r="U82" s="156"/>
      <c r="V82" s="156"/>
      <c r="W82" s="145"/>
      <c r="X82" s="145"/>
      <c r="Y82" s="145"/>
      <c r="Z82" s="145"/>
      <c r="AA82" s="145"/>
      <c r="AB82" s="145"/>
      <c r="AC82" s="145"/>
      <c r="AD82" s="145"/>
      <c r="AE82" s="145" t="s">
        <v>223</v>
      </c>
      <c r="AF82" s="145">
        <v>0</v>
      </c>
      <c r="AG82" s="145"/>
      <c r="AH82" s="145"/>
      <c r="AI82" s="145"/>
      <c r="AJ82" s="145"/>
      <c r="AK82" s="145"/>
      <c r="AL82" s="145"/>
      <c r="AM82" s="145"/>
      <c r="AN82" s="145"/>
      <c r="AO82" s="145"/>
      <c r="AP82" s="145"/>
      <c r="AQ82" s="145"/>
      <c r="AR82" s="145"/>
      <c r="AS82" s="145"/>
      <c r="AT82" s="145"/>
      <c r="AU82" s="145"/>
      <c r="AV82" s="145"/>
      <c r="AW82" s="145"/>
      <c r="AX82" s="145"/>
      <c r="AY82" s="145"/>
      <c r="AZ82" s="145"/>
      <c r="BA82" s="145"/>
      <c r="BB82" s="145"/>
      <c r="BC82" s="145"/>
      <c r="BD82" s="145"/>
      <c r="BE82" s="145"/>
      <c r="BF82" s="145"/>
    </row>
    <row r="83" spans="1:58" outlineLevel="1">
      <c r="A83" s="164">
        <v>24</v>
      </c>
      <c r="B83" s="165" t="s">
        <v>783</v>
      </c>
      <c r="C83" s="174" t="s">
        <v>784</v>
      </c>
      <c r="D83" s="166" t="s">
        <v>230</v>
      </c>
      <c r="E83" s="167">
        <v>12.623519999999999</v>
      </c>
      <c r="F83" s="168">
        <v>0</v>
      </c>
      <c r="G83" s="169">
        <f>ROUND(E83*F83,2)</f>
        <v>0</v>
      </c>
      <c r="H83" s="168">
        <v>0</v>
      </c>
      <c r="I83" s="169">
        <f>ROUND(E83*H83,2)</f>
        <v>0</v>
      </c>
      <c r="J83" s="168">
        <v>93.7</v>
      </c>
      <c r="K83" s="169">
        <f>ROUND(E83*J83,2)</f>
        <v>1182.82</v>
      </c>
      <c r="L83" s="169">
        <v>21</v>
      </c>
      <c r="M83" s="169">
        <f>G83*(1+L83/100)</f>
        <v>0</v>
      </c>
      <c r="N83" s="169">
        <v>0</v>
      </c>
      <c r="O83" s="169">
        <f>ROUND(E83*N83,2)</f>
        <v>0</v>
      </c>
      <c r="P83" s="169">
        <v>0</v>
      </c>
      <c r="Q83" s="169">
        <f>ROUND(E83*P83,2)</f>
        <v>0</v>
      </c>
      <c r="R83" s="170" t="s">
        <v>219</v>
      </c>
      <c r="S83" s="156">
        <v>0.20499999999999999</v>
      </c>
      <c r="T83" s="156">
        <f>ROUND(E83*S83,2)</f>
        <v>2.59</v>
      </c>
      <c r="U83" s="156"/>
      <c r="V83" s="156" t="s">
        <v>220</v>
      </c>
      <c r="W83" s="145"/>
      <c r="X83" s="145"/>
      <c r="Y83" s="145"/>
      <c r="Z83" s="145"/>
      <c r="AA83" s="145"/>
      <c r="AB83" s="145"/>
      <c r="AC83" s="145"/>
      <c r="AD83" s="145"/>
      <c r="AE83" s="145" t="s">
        <v>221</v>
      </c>
      <c r="AF83" s="145"/>
      <c r="AG83" s="145"/>
      <c r="AH83" s="145"/>
      <c r="AI83" s="145"/>
      <c r="AJ83" s="145"/>
      <c r="AK83" s="145"/>
      <c r="AL83" s="145"/>
      <c r="AM83" s="145"/>
      <c r="AN83" s="145"/>
      <c r="AO83" s="145"/>
      <c r="AP83" s="145"/>
      <c r="AQ83" s="145"/>
      <c r="AR83" s="145"/>
      <c r="AS83" s="145"/>
      <c r="AT83" s="145"/>
      <c r="AU83" s="145"/>
      <c r="AV83" s="145"/>
      <c r="AW83" s="145"/>
      <c r="AX83" s="145"/>
      <c r="AY83" s="145"/>
      <c r="AZ83" s="145"/>
      <c r="BA83" s="145"/>
      <c r="BB83" s="145"/>
      <c r="BC83" s="145"/>
      <c r="BD83" s="145"/>
      <c r="BE83" s="145"/>
      <c r="BF83" s="145"/>
    </row>
    <row r="84" spans="1:58" outlineLevel="1">
      <c r="A84" s="152"/>
      <c r="B84" s="153"/>
      <c r="C84" s="261" t="s">
        <v>785</v>
      </c>
      <c r="D84" s="262"/>
      <c r="E84" s="262"/>
      <c r="F84" s="262"/>
      <c r="G84" s="262"/>
      <c r="H84" s="156"/>
      <c r="I84" s="156"/>
      <c r="J84" s="156"/>
      <c r="K84" s="156"/>
      <c r="L84" s="156"/>
      <c r="M84" s="156"/>
      <c r="N84" s="156"/>
      <c r="O84" s="156"/>
      <c r="P84" s="156"/>
      <c r="Q84" s="156"/>
      <c r="R84" s="156"/>
      <c r="S84" s="156"/>
      <c r="T84" s="156"/>
      <c r="U84" s="156"/>
      <c r="V84" s="156"/>
      <c r="W84" s="145"/>
      <c r="X84" s="145"/>
      <c r="Y84" s="145"/>
      <c r="Z84" s="145"/>
      <c r="AA84" s="145"/>
      <c r="AB84" s="145"/>
      <c r="AC84" s="145"/>
      <c r="AD84" s="145"/>
      <c r="AE84" s="145" t="s">
        <v>227</v>
      </c>
      <c r="AF84" s="145"/>
      <c r="AG84" s="145"/>
      <c r="AH84" s="145"/>
      <c r="AI84" s="145"/>
      <c r="AJ84" s="145"/>
      <c r="AK84" s="145"/>
      <c r="AL84" s="145"/>
      <c r="AM84" s="145"/>
      <c r="AN84" s="145"/>
      <c r="AO84" s="145"/>
      <c r="AP84" s="145"/>
      <c r="AQ84" s="145"/>
      <c r="AR84" s="145"/>
      <c r="AS84" s="145"/>
      <c r="AT84" s="145"/>
      <c r="AU84" s="145"/>
      <c r="AV84" s="145"/>
      <c r="AW84" s="145"/>
      <c r="AX84" s="145"/>
      <c r="AY84" s="145"/>
      <c r="AZ84" s="145"/>
      <c r="BA84" s="145"/>
      <c r="BB84" s="145"/>
      <c r="BC84" s="145"/>
      <c r="BD84" s="145"/>
      <c r="BE84" s="145"/>
      <c r="BF84" s="145"/>
    </row>
    <row r="85" spans="1:58" outlineLevel="1">
      <c r="A85" s="152"/>
      <c r="B85" s="153"/>
      <c r="C85" s="187" t="s">
        <v>779</v>
      </c>
      <c r="D85" s="178"/>
      <c r="E85" s="179">
        <v>12.623519999999999</v>
      </c>
      <c r="F85" s="156"/>
      <c r="G85" s="156"/>
      <c r="H85" s="156"/>
      <c r="I85" s="156"/>
      <c r="J85" s="156"/>
      <c r="K85" s="156"/>
      <c r="L85" s="156"/>
      <c r="M85" s="156"/>
      <c r="N85" s="156"/>
      <c r="O85" s="156"/>
      <c r="P85" s="156"/>
      <c r="Q85" s="156"/>
      <c r="R85" s="156"/>
      <c r="S85" s="156"/>
      <c r="T85" s="156"/>
      <c r="U85" s="156"/>
      <c r="V85" s="156"/>
      <c r="W85" s="145"/>
      <c r="X85" s="145"/>
      <c r="Y85" s="145"/>
      <c r="Z85" s="145"/>
      <c r="AA85" s="145"/>
      <c r="AB85" s="145"/>
      <c r="AC85" s="145"/>
      <c r="AD85" s="145"/>
      <c r="AE85" s="145" t="s">
        <v>223</v>
      </c>
      <c r="AF85" s="145">
        <v>0</v>
      </c>
      <c r="AG85" s="145"/>
      <c r="AH85" s="145"/>
      <c r="AI85" s="145"/>
      <c r="AJ85" s="145"/>
      <c r="AK85" s="145"/>
      <c r="AL85" s="145"/>
      <c r="AM85" s="145"/>
      <c r="AN85" s="145"/>
      <c r="AO85" s="145"/>
      <c r="AP85" s="145"/>
      <c r="AQ85" s="145"/>
      <c r="AR85" s="145"/>
      <c r="AS85" s="145"/>
      <c r="AT85" s="145"/>
      <c r="AU85" s="145"/>
      <c r="AV85" s="145"/>
      <c r="AW85" s="145"/>
      <c r="AX85" s="145"/>
      <c r="AY85" s="145"/>
      <c r="AZ85" s="145"/>
      <c r="BA85" s="145"/>
      <c r="BB85" s="145"/>
      <c r="BC85" s="145"/>
      <c r="BD85" s="145"/>
      <c r="BE85" s="145"/>
      <c r="BF85" s="145"/>
    </row>
    <row r="86" spans="1:58" outlineLevel="1">
      <c r="A86" s="164">
        <v>25</v>
      </c>
      <c r="B86" s="165" t="s">
        <v>786</v>
      </c>
      <c r="C86" s="174" t="s">
        <v>787</v>
      </c>
      <c r="D86" s="166" t="s">
        <v>218</v>
      </c>
      <c r="E86" s="167">
        <v>2.1840000000000002</v>
      </c>
      <c r="F86" s="168">
        <v>0</v>
      </c>
      <c r="G86" s="169">
        <f>ROUND(E86*F86,2)</f>
        <v>0</v>
      </c>
      <c r="H86" s="168">
        <v>135</v>
      </c>
      <c r="I86" s="169">
        <f>ROUND(E86*H86,2)</f>
        <v>294.83999999999997</v>
      </c>
      <c r="J86" s="168">
        <v>181</v>
      </c>
      <c r="K86" s="169">
        <f>ROUND(E86*J86,2)</f>
        <v>395.3</v>
      </c>
      <c r="L86" s="169">
        <v>21</v>
      </c>
      <c r="M86" s="169">
        <f>G86*(1+L86/100)</f>
        <v>0</v>
      </c>
      <c r="N86" s="169">
        <v>1.41E-2</v>
      </c>
      <c r="O86" s="169">
        <f>ROUND(E86*N86,2)</f>
        <v>0.03</v>
      </c>
      <c r="P86" s="169">
        <v>0</v>
      </c>
      <c r="Q86" s="169">
        <f>ROUND(E86*P86,2)</f>
        <v>0</v>
      </c>
      <c r="R86" s="170" t="s">
        <v>219</v>
      </c>
      <c r="S86" s="156">
        <v>0.39600000000000002</v>
      </c>
      <c r="T86" s="156">
        <f>ROUND(E86*S86,2)</f>
        <v>0.86</v>
      </c>
      <c r="U86" s="156"/>
      <c r="V86" s="156" t="s">
        <v>220</v>
      </c>
      <c r="W86" s="145"/>
      <c r="X86" s="145"/>
      <c r="Y86" s="145"/>
      <c r="Z86" s="145"/>
      <c r="AA86" s="145"/>
      <c r="AB86" s="145"/>
      <c r="AC86" s="145"/>
      <c r="AD86" s="145"/>
      <c r="AE86" s="145" t="s">
        <v>221</v>
      </c>
      <c r="AF86" s="145"/>
      <c r="AG86" s="145"/>
      <c r="AH86" s="145"/>
      <c r="AI86" s="145"/>
      <c r="AJ86" s="145"/>
      <c r="AK86" s="145"/>
      <c r="AL86" s="145"/>
      <c r="AM86" s="145"/>
      <c r="AN86" s="145"/>
      <c r="AO86" s="145"/>
      <c r="AP86" s="145"/>
      <c r="AQ86" s="145"/>
      <c r="AR86" s="145"/>
      <c r="AS86" s="145"/>
      <c r="AT86" s="145"/>
      <c r="AU86" s="145"/>
      <c r="AV86" s="145"/>
      <c r="AW86" s="145"/>
      <c r="AX86" s="145"/>
      <c r="AY86" s="145"/>
      <c r="AZ86" s="145"/>
      <c r="BA86" s="145"/>
      <c r="BB86" s="145"/>
      <c r="BC86" s="145"/>
      <c r="BD86" s="145"/>
      <c r="BE86" s="145"/>
      <c r="BF86" s="145"/>
    </row>
    <row r="87" spans="1:58" outlineLevel="1">
      <c r="A87" s="152"/>
      <c r="B87" s="153"/>
      <c r="C87" s="187" t="s">
        <v>788</v>
      </c>
      <c r="D87" s="178"/>
      <c r="E87" s="179">
        <v>2.1840000000000002</v>
      </c>
      <c r="F87" s="156"/>
      <c r="G87" s="156"/>
      <c r="H87" s="156"/>
      <c r="I87" s="156"/>
      <c r="J87" s="156"/>
      <c r="K87" s="156"/>
      <c r="L87" s="156"/>
      <c r="M87" s="156"/>
      <c r="N87" s="156"/>
      <c r="O87" s="156"/>
      <c r="P87" s="156"/>
      <c r="Q87" s="156"/>
      <c r="R87" s="156"/>
      <c r="S87" s="156"/>
      <c r="T87" s="156"/>
      <c r="U87" s="156"/>
      <c r="V87" s="156"/>
      <c r="W87" s="145"/>
      <c r="X87" s="145"/>
      <c r="Y87" s="145"/>
      <c r="Z87" s="145"/>
      <c r="AA87" s="145"/>
      <c r="AB87" s="145"/>
      <c r="AC87" s="145"/>
      <c r="AD87" s="145"/>
      <c r="AE87" s="145" t="s">
        <v>223</v>
      </c>
      <c r="AF87" s="145">
        <v>0</v>
      </c>
      <c r="AG87" s="145"/>
      <c r="AH87" s="145"/>
      <c r="AI87" s="145"/>
      <c r="AJ87" s="145"/>
      <c r="AK87" s="145"/>
      <c r="AL87" s="145"/>
      <c r="AM87" s="145"/>
      <c r="AN87" s="145"/>
      <c r="AO87" s="145"/>
      <c r="AP87" s="145"/>
      <c r="AQ87" s="145"/>
      <c r="AR87" s="145"/>
      <c r="AS87" s="145"/>
      <c r="AT87" s="145"/>
      <c r="AU87" s="145"/>
      <c r="AV87" s="145"/>
      <c r="AW87" s="145"/>
      <c r="AX87" s="145"/>
      <c r="AY87" s="145"/>
      <c r="AZ87" s="145"/>
      <c r="BA87" s="145"/>
      <c r="BB87" s="145"/>
      <c r="BC87" s="145"/>
      <c r="BD87" s="145"/>
      <c r="BE87" s="145"/>
      <c r="BF87" s="145"/>
    </row>
    <row r="88" spans="1:58" outlineLevel="1">
      <c r="A88" s="180">
        <v>26</v>
      </c>
      <c r="B88" s="181" t="s">
        <v>789</v>
      </c>
      <c r="C88" s="188" t="s">
        <v>790</v>
      </c>
      <c r="D88" s="182" t="s">
        <v>218</v>
      </c>
      <c r="E88" s="183">
        <v>2.1840000000000002</v>
      </c>
      <c r="F88" s="184">
        <v>0</v>
      </c>
      <c r="G88" s="185">
        <f>ROUND(E88*F88,2)</f>
        <v>0</v>
      </c>
      <c r="H88" s="184">
        <v>0</v>
      </c>
      <c r="I88" s="185">
        <f>ROUND(E88*H88,2)</f>
        <v>0</v>
      </c>
      <c r="J88" s="184">
        <v>99.2</v>
      </c>
      <c r="K88" s="185">
        <f>ROUND(E88*J88,2)</f>
        <v>216.65</v>
      </c>
      <c r="L88" s="185">
        <v>21</v>
      </c>
      <c r="M88" s="185">
        <f>G88*(1+L88/100)</f>
        <v>0</v>
      </c>
      <c r="N88" s="185">
        <v>0</v>
      </c>
      <c r="O88" s="185">
        <f>ROUND(E88*N88,2)</f>
        <v>0</v>
      </c>
      <c r="P88" s="185">
        <v>0</v>
      </c>
      <c r="Q88" s="185">
        <f>ROUND(E88*P88,2)</f>
        <v>0</v>
      </c>
      <c r="R88" s="186" t="s">
        <v>219</v>
      </c>
      <c r="S88" s="156">
        <v>0.24</v>
      </c>
      <c r="T88" s="156">
        <f>ROUND(E88*S88,2)</f>
        <v>0.52</v>
      </c>
      <c r="U88" s="156"/>
      <c r="V88" s="156" t="s">
        <v>220</v>
      </c>
      <c r="W88" s="145"/>
      <c r="X88" s="145"/>
      <c r="Y88" s="145"/>
      <c r="Z88" s="145"/>
      <c r="AA88" s="145"/>
      <c r="AB88" s="145"/>
      <c r="AC88" s="145"/>
      <c r="AD88" s="145"/>
      <c r="AE88" s="145" t="s">
        <v>221</v>
      </c>
      <c r="AF88" s="145"/>
      <c r="AG88" s="145"/>
      <c r="AH88" s="145"/>
      <c r="AI88" s="145"/>
      <c r="AJ88" s="145"/>
      <c r="AK88" s="145"/>
      <c r="AL88" s="145"/>
      <c r="AM88" s="145"/>
      <c r="AN88" s="145"/>
      <c r="AO88" s="145"/>
      <c r="AP88" s="145"/>
      <c r="AQ88" s="145"/>
      <c r="AR88" s="145"/>
      <c r="AS88" s="145"/>
      <c r="AT88" s="145"/>
      <c r="AU88" s="145"/>
      <c r="AV88" s="145"/>
      <c r="AW88" s="145"/>
      <c r="AX88" s="145"/>
      <c r="AY88" s="145"/>
      <c r="AZ88" s="145"/>
      <c r="BA88" s="145"/>
      <c r="BB88" s="145"/>
      <c r="BC88" s="145"/>
      <c r="BD88" s="145"/>
      <c r="BE88" s="145"/>
      <c r="BF88" s="145"/>
    </row>
    <row r="89" spans="1:58" ht="20.399999999999999" outlineLevel="1">
      <c r="A89" s="164">
        <v>27</v>
      </c>
      <c r="B89" s="165" t="s">
        <v>791</v>
      </c>
      <c r="C89" s="174" t="s">
        <v>792</v>
      </c>
      <c r="D89" s="166" t="s">
        <v>267</v>
      </c>
      <c r="E89" s="167">
        <v>0.30598999999999998</v>
      </c>
      <c r="F89" s="168">
        <v>0</v>
      </c>
      <c r="G89" s="169">
        <f>ROUND(E89*F89,2)</f>
        <v>0</v>
      </c>
      <c r="H89" s="168">
        <v>28835</v>
      </c>
      <c r="I89" s="169">
        <f>ROUND(E89*H89,2)</f>
        <v>8823.2199999999993</v>
      </c>
      <c r="J89" s="168">
        <v>6895</v>
      </c>
      <c r="K89" s="169">
        <f>ROUND(E89*J89,2)</f>
        <v>2109.8000000000002</v>
      </c>
      <c r="L89" s="169">
        <v>21</v>
      </c>
      <c r="M89" s="169">
        <f>G89*(1+L89/100)</f>
        <v>0</v>
      </c>
      <c r="N89" s="169">
        <v>1.0662499999999999</v>
      </c>
      <c r="O89" s="169">
        <f>ROUND(E89*N89,2)</f>
        <v>0.33</v>
      </c>
      <c r="P89" s="169">
        <v>0</v>
      </c>
      <c r="Q89" s="169">
        <f>ROUND(E89*P89,2)</f>
        <v>0</v>
      </c>
      <c r="R89" s="170" t="s">
        <v>219</v>
      </c>
      <c r="S89" s="156">
        <v>15.231</v>
      </c>
      <c r="T89" s="156">
        <f>ROUND(E89*S89,2)</f>
        <v>4.66</v>
      </c>
      <c r="U89" s="156"/>
      <c r="V89" s="156" t="s">
        <v>220</v>
      </c>
      <c r="W89" s="145"/>
      <c r="X89" s="145"/>
      <c r="Y89" s="145"/>
      <c r="Z89" s="145"/>
      <c r="AA89" s="145"/>
      <c r="AB89" s="145"/>
      <c r="AC89" s="145"/>
      <c r="AD89" s="145"/>
      <c r="AE89" s="145" t="s">
        <v>221</v>
      </c>
      <c r="AF89" s="145"/>
      <c r="AG89" s="145"/>
      <c r="AH89" s="145"/>
      <c r="AI89" s="145"/>
      <c r="AJ89" s="145"/>
      <c r="AK89" s="145"/>
      <c r="AL89" s="145"/>
      <c r="AM89" s="145"/>
      <c r="AN89" s="145"/>
      <c r="AO89" s="145"/>
      <c r="AP89" s="145"/>
      <c r="AQ89" s="145"/>
      <c r="AR89" s="145"/>
      <c r="AS89" s="145"/>
      <c r="AT89" s="145"/>
      <c r="AU89" s="145"/>
      <c r="AV89" s="145"/>
      <c r="AW89" s="145"/>
      <c r="AX89" s="145"/>
      <c r="AY89" s="145"/>
      <c r="AZ89" s="145"/>
      <c r="BA89" s="145"/>
      <c r="BB89" s="145"/>
      <c r="BC89" s="145"/>
      <c r="BD89" s="145"/>
      <c r="BE89" s="145"/>
      <c r="BF89" s="145"/>
    </row>
    <row r="90" spans="1:58" outlineLevel="1">
      <c r="A90" s="152"/>
      <c r="B90" s="153"/>
      <c r="C90" s="261" t="s">
        <v>268</v>
      </c>
      <c r="D90" s="262"/>
      <c r="E90" s="262"/>
      <c r="F90" s="262"/>
      <c r="G90" s="262"/>
      <c r="H90" s="156"/>
      <c r="I90" s="156"/>
      <c r="J90" s="156"/>
      <c r="K90" s="156"/>
      <c r="L90" s="156"/>
      <c r="M90" s="156"/>
      <c r="N90" s="156"/>
      <c r="O90" s="156"/>
      <c r="P90" s="156"/>
      <c r="Q90" s="156"/>
      <c r="R90" s="156"/>
      <c r="S90" s="156"/>
      <c r="T90" s="156"/>
      <c r="U90" s="156"/>
      <c r="V90" s="156"/>
      <c r="W90" s="145"/>
      <c r="X90" s="145"/>
      <c r="Y90" s="145"/>
      <c r="Z90" s="145"/>
      <c r="AA90" s="145"/>
      <c r="AB90" s="145"/>
      <c r="AC90" s="145"/>
      <c r="AD90" s="145"/>
      <c r="AE90" s="145" t="s">
        <v>227</v>
      </c>
      <c r="AF90" s="145"/>
      <c r="AG90" s="145"/>
      <c r="AH90" s="145"/>
      <c r="AI90" s="145"/>
      <c r="AJ90" s="145"/>
      <c r="AK90" s="145"/>
      <c r="AL90" s="145"/>
      <c r="AM90" s="145"/>
      <c r="AN90" s="145"/>
      <c r="AO90" s="145"/>
      <c r="AP90" s="145"/>
      <c r="AQ90" s="145"/>
      <c r="AR90" s="145"/>
      <c r="AS90" s="145"/>
      <c r="AT90" s="145"/>
      <c r="AU90" s="145"/>
      <c r="AV90" s="145"/>
      <c r="AW90" s="145"/>
      <c r="AX90" s="145"/>
      <c r="AY90" s="145"/>
      <c r="AZ90" s="145"/>
      <c r="BA90" s="145"/>
      <c r="BB90" s="145"/>
      <c r="BC90" s="145"/>
      <c r="BD90" s="145"/>
      <c r="BE90" s="145"/>
      <c r="BF90" s="145"/>
    </row>
    <row r="91" spans="1:58" outlineLevel="1">
      <c r="A91" s="152"/>
      <c r="B91" s="153"/>
      <c r="C91" s="187" t="s">
        <v>793</v>
      </c>
      <c r="D91" s="178"/>
      <c r="E91" s="179">
        <v>0.30598999999999998</v>
      </c>
      <c r="F91" s="156"/>
      <c r="G91" s="156"/>
      <c r="H91" s="156"/>
      <c r="I91" s="156"/>
      <c r="J91" s="156"/>
      <c r="K91" s="156"/>
      <c r="L91" s="156"/>
      <c r="M91" s="156"/>
      <c r="N91" s="156"/>
      <c r="O91" s="156"/>
      <c r="P91" s="156"/>
      <c r="Q91" s="156"/>
      <c r="R91" s="156"/>
      <c r="S91" s="156"/>
      <c r="T91" s="156"/>
      <c r="U91" s="156"/>
      <c r="V91" s="156"/>
      <c r="W91" s="145"/>
      <c r="X91" s="145"/>
      <c r="Y91" s="145"/>
      <c r="Z91" s="145"/>
      <c r="AA91" s="145"/>
      <c r="AB91" s="145"/>
      <c r="AC91" s="145"/>
      <c r="AD91" s="145"/>
      <c r="AE91" s="145" t="s">
        <v>223</v>
      </c>
      <c r="AF91" s="145">
        <v>0</v>
      </c>
      <c r="AG91" s="145"/>
      <c r="AH91" s="145"/>
      <c r="AI91" s="145"/>
      <c r="AJ91" s="145"/>
      <c r="AK91" s="145"/>
      <c r="AL91" s="145"/>
      <c r="AM91" s="145"/>
      <c r="AN91" s="145"/>
      <c r="AO91" s="145"/>
      <c r="AP91" s="145"/>
      <c r="AQ91" s="145"/>
      <c r="AR91" s="145"/>
      <c r="AS91" s="145"/>
      <c r="AT91" s="145"/>
      <c r="AU91" s="145"/>
      <c r="AV91" s="145"/>
      <c r="AW91" s="145"/>
      <c r="AX91" s="145"/>
      <c r="AY91" s="145"/>
      <c r="AZ91" s="145"/>
      <c r="BA91" s="145"/>
      <c r="BB91" s="145"/>
      <c r="BC91" s="145"/>
      <c r="BD91" s="145"/>
      <c r="BE91" s="145"/>
      <c r="BF91" s="145"/>
    </row>
    <row r="92" spans="1:58">
      <c r="A92" s="158" t="s">
        <v>170</v>
      </c>
      <c r="B92" s="159" t="s">
        <v>105</v>
      </c>
      <c r="C92" s="173" t="s">
        <v>106</v>
      </c>
      <c r="D92" s="160"/>
      <c r="E92" s="161"/>
      <c r="F92" s="162"/>
      <c r="G92" s="162">
        <f>SUMIF(AE93:AE94,"&lt;&gt;NOR",G93:G94)</f>
        <v>0</v>
      </c>
      <c r="H92" s="162"/>
      <c r="I92" s="162">
        <f>SUM(I93:I94)</f>
        <v>1398</v>
      </c>
      <c r="J92" s="162"/>
      <c r="K92" s="162">
        <f>SUM(K93:K94)</f>
        <v>128</v>
      </c>
      <c r="L92" s="162"/>
      <c r="M92" s="162">
        <f>SUM(M93:M94)</f>
        <v>0</v>
      </c>
      <c r="N92" s="162"/>
      <c r="O92" s="162">
        <f>SUM(O93:O94)</f>
        <v>0.03</v>
      </c>
      <c r="P92" s="162"/>
      <c r="Q92" s="162">
        <f>SUM(Q93:Q94)</f>
        <v>0</v>
      </c>
      <c r="R92" s="163"/>
      <c r="S92" s="157"/>
      <c r="T92" s="157">
        <f>SUM(T93:T94)</f>
        <v>0.34</v>
      </c>
      <c r="U92" s="157"/>
      <c r="V92" s="157"/>
      <c r="AE92" t="s">
        <v>171</v>
      </c>
    </row>
    <row r="93" spans="1:58" outlineLevel="1">
      <c r="A93" s="180">
        <v>28</v>
      </c>
      <c r="B93" s="181" t="s">
        <v>491</v>
      </c>
      <c r="C93" s="188" t="s">
        <v>492</v>
      </c>
      <c r="D93" s="182" t="s">
        <v>298</v>
      </c>
      <c r="E93" s="183">
        <v>2</v>
      </c>
      <c r="F93" s="184">
        <v>0</v>
      </c>
      <c r="G93" s="185">
        <f>ROUND(E93*F93,2)</f>
        <v>0</v>
      </c>
      <c r="H93" s="184">
        <v>10</v>
      </c>
      <c r="I93" s="185">
        <f>ROUND(E93*H93,2)</f>
        <v>20</v>
      </c>
      <c r="J93" s="184">
        <v>64</v>
      </c>
      <c r="K93" s="185">
        <f>ROUND(E93*J93,2)</f>
        <v>128</v>
      </c>
      <c r="L93" s="185">
        <v>21</v>
      </c>
      <c r="M93" s="185">
        <f>G93*(1+L93/100)</f>
        <v>0</v>
      </c>
      <c r="N93" s="185">
        <v>1.0000000000000001E-5</v>
      </c>
      <c r="O93" s="185">
        <f>ROUND(E93*N93,2)</f>
        <v>0</v>
      </c>
      <c r="P93" s="185">
        <v>0</v>
      </c>
      <c r="Q93" s="185">
        <f>ROUND(E93*P93,2)</f>
        <v>0</v>
      </c>
      <c r="R93" s="186" t="s">
        <v>219</v>
      </c>
      <c r="S93" s="156">
        <v>0.17</v>
      </c>
      <c r="T93" s="156">
        <f>ROUND(E93*S93,2)</f>
        <v>0.34</v>
      </c>
      <c r="U93" s="156"/>
      <c r="V93" s="156" t="s">
        <v>220</v>
      </c>
      <c r="W93" s="145"/>
      <c r="X93" s="145"/>
      <c r="Y93" s="145"/>
      <c r="Z93" s="145"/>
      <c r="AA93" s="145"/>
      <c r="AB93" s="145"/>
      <c r="AC93" s="145"/>
      <c r="AD93" s="145"/>
      <c r="AE93" s="145" t="s">
        <v>221</v>
      </c>
      <c r="AF93" s="145"/>
      <c r="AG93" s="145"/>
      <c r="AH93" s="145"/>
      <c r="AI93" s="145"/>
      <c r="AJ93" s="145"/>
      <c r="AK93" s="145"/>
      <c r="AL93" s="145"/>
      <c r="AM93" s="145"/>
      <c r="AN93" s="145"/>
      <c r="AO93" s="145"/>
      <c r="AP93" s="145"/>
      <c r="AQ93" s="145"/>
      <c r="AR93" s="145"/>
      <c r="AS93" s="145"/>
      <c r="AT93" s="145"/>
      <c r="AU93" s="145"/>
      <c r="AV93" s="145"/>
      <c r="AW93" s="145"/>
      <c r="AX93" s="145"/>
      <c r="AY93" s="145"/>
      <c r="AZ93" s="145"/>
      <c r="BA93" s="145"/>
      <c r="BB93" s="145"/>
      <c r="BC93" s="145"/>
      <c r="BD93" s="145"/>
      <c r="BE93" s="145"/>
      <c r="BF93" s="145"/>
    </row>
    <row r="94" spans="1:58" ht="20.399999999999999" outlineLevel="1">
      <c r="A94" s="180">
        <v>29</v>
      </c>
      <c r="B94" s="181" t="s">
        <v>495</v>
      </c>
      <c r="C94" s="188" t="s">
        <v>496</v>
      </c>
      <c r="D94" s="182" t="s">
        <v>298</v>
      </c>
      <c r="E94" s="183">
        <v>2</v>
      </c>
      <c r="F94" s="184">
        <v>0</v>
      </c>
      <c r="G94" s="185">
        <f>ROUND(E94*F94,2)</f>
        <v>0</v>
      </c>
      <c r="H94" s="184">
        <v>689</v>
      </c>
      <c r="I94" s="185">
        <f>ROUND(E94*H94,2)</f>
        <v>1378</v>
      </c>
      <c r="J94" s="184">
        <v>0</v>
      </c>
      <c r="K94" s="185">
        <f>ROUND(E94*J94,2)</f>
        <v>0</v>
      </c>
      <c r="L94" s="185">
        <v>21</v>
      </c>
      <c r="M94" s="185">
        <f>G94*(1+L94/100)</f>
        <v>0</v>
      </c>
      <c r="N94" s="185">
        <v>1.66E-2</v>
      </c>
      <c r="O94" s="185">
        <f>ROUND(E94*N94,2)</f>
        <v>0.03</v>
      </c>
      <c r="P94" s="185">
        <v>0</v>
      </c>
      <c r="Q94" s="185">
        <f>ROUND(E94*P94,2)</f>
        <v>0</v>
      </c>
      <c r="R94" s="186" t="s">
        <v>219</v>
      </c>
      <c r="S94" s="156">
        <v>0</v>
      </c>
      <c r="T94" s="156">
        <f>ROUND(E94*S94,2)</f>
        <v>0</v>
      </c>
      <c r="U94" s="156"/>
      <c r="V94" s="156" t="s">
        <v>372</v>
      </c>
      <c r="W94" s="145"/>
      <c r="X94" s="145"/>
      <c r="Y94" s="145"/>
      <c r="Z94" s="145"/>
      <c r="AA94" s="145"/>
      <c r="AB94" s="145"/>
      <c r="AC94" s="145"/>
      <c r="AD94" s="145"/>
      <c r="AE94" s="145" t="s">
        <v>373</v>
      </c>
      <c r="AF94" s="145"/>
      <c r="AG94" s="145"/>
      <c r="AH94" s="145"/>
      <c r="AI94" s="145"/>
      <c r="AJ94" s="145"/>
      <c r="AK94" s="145"/>
      <c r="AL94" s="145"/>
      <c r="AM94" s="145"/>
      <c r="AN94" s="145"/>
      <c r="AO94" s="145"/>
      <c r="AP94" s="145"/>
      <c r="AQ94" s="145"/>
      <c r="AR94" s="145"/>
      <c r="AS94" s="145"/>
      <c r="AT94" s="145"/>
      <c r="AU94" s="145"/>
      <c r="AV94" s="145"/>
      <c r="AW94" s="145"/>
      <c r="AX94" s="145"/>
      <c r="AY94" s="145"/>
      <c r="AZ94" s="145"/>
      <c r="BA94" s="145"/>
      <c r="BB94" s="145"/>
      <c r="BC94" s="145"/>
      <c r="BD94" s="145"/>
      <c r="BE94" s="145"/>
      <c r="BF94" s="145"/>
    </row>
    <row r="95" spans="1:58">
      <c r="A95" s="158" t="s">
        <v>170</v>
      </c>
      <c r="B95" s="159" t="s">
        <v>109</v>
      </c>
      <c r="C95" s="173" t="s">
        <v>110</v>
      </c>
      <c r="D95" s="160"/>
      <c r="E95" s="161"/>
      <c r="F95" s="162"/>
      <c r="G95" s="162">
        <f>SUMIF(AE96:AE97,"&lt;&gt;NOR",G96:G97)</f>
        <v>0</v>
      </c>
      <c r="H95" s="162"/>
      <c r="I95" s="162">
        <f>SUM(I96:I97)</f>
        <v>0</v>
      </c>
      <c r="J95" s="162"/>
      <c r="K95" s="162">
        <f>SUM(K96:K97)</f>
        <v>43500.29</v>
      </c>
      <c r="L95" s="162"/>
      <c r="M95" s="162">
        <f>SUM(M96:M97)</f>
        <v>0</v>
      </c>
      <c r="N95" s="162"/>
      <c r="O95" s="162">
        <f>SUM(O96:O97)</f>
        <v>0</v>
      </c>
      <c r="P95" s="162"/>
      <c r="Q95" s="162">
        <f>SUM(Q96:Q97)</f>
        <v>0</v>
      </c>
      <c r="R95" s="163"/>
      <c r="S95" s="157"/>
      <c r="T95" s="157">
        <f>SUM(T96:T97)</f>
        <v>109.81</v>
      </c>
      <c r="U95" s="157"/>
      <c r="V95" s="157"/>
      <c r="AE95" t="s">
        <v>171</v>
      </c>
    </row>
    <row r="96" spans="1:58" outlineLevel="1">
      <c r="A96" s="164">
        <v>30</v>
      </c>
      <c r="B96" s="165" t="s">
        <v>497</v>
      </c>
      <c r="C96" s="174" t="s">
        <v>498</v>
      </c>
      <c r="D96" s="166" t="s">
        <v>267</v>
      </c>
      <c r="E96" s="167">
        <v>128.88973999999999</v>
      </c>
      <c r="F96" s="168">
        <v>0</v>
      </c>
      <c r="G96" s="169">
        <f>ROUND(E96*F96,2)</f>
        <v>0</v>
      </c>
      <c r="H96" s="168">
        <v>0</v>
      </c>
      <c r="I96" s="169">
        <f>ROUND(E96*H96,2)</f>
        <v>0</v>
      </c>
      <c r="J96" s="168">
        <v>337.5</v>
      </c>
      <c r="K96" s="169">
        <f>ROUND(E96*J96,2)</f>
        <v>43500.29</v>
      </c>
      <c r="L96" s="169">
        <v>21</v>
      </c>
      <c r="M96" s="169">
        <f>G96*(1+L96/100)</f>
        <v>0</v>
      </c>
      <c r="N96" s="169">
        <v>0</v>
      </c>
      <c r="O96" s="169">
        <f>ROUND(E96*N96,2)</f>
        <v>0</v>
      </c>
      <c r="P96" s="169">
        <v>0</v>
      </c>
      <c r="Q96" s="169">
        <f>ROUND(E96*P96,2)</f>
        <v>0</v>
      </c>
      <c r="R96" s="170" t="s">
        <v>219</v>
      </c>
      <c r="S96" s="156">
        <v>0.85199999999999998</v>
      </c>
      <c r="T96" s="156">
        <f>ROUND(E96*S96,2)</f>
        <v>109.81</v>
      </c>
      <c r="U96" s="156"/>
      <c r="V96" s="156" t="s">
        <v>499</v>
      </c>
      <c r="W96" s="145"/>
      <c r="X96" s="145"/>
      <c r="Y96" s="145"/>
      <c r="Z96" s="145"/>
      <c r="AA96" s="145"/>
      <c r="AB96" s="145"/>
      <c r="AC96" s="145"/>
      <c r="AD96" s="145"/>
      <c r="AE96" s="145" t="s">
        <v>500</v>
      </c>
      <c r="AF96" s="145"/>
      <c r="AG96" s="145"/>
      <c r="AH96" s="145"/>
      <c r="AI96" s="145"/>
      <c r="AJ96" s="145"/>
      <c r="AK96" s="145"/>
      <c r="AL96" s="145"/>
      <c r="AM96" s="145"/>
      <c r="AN96" s="145"/>
      <c r="AO96" s="145"/>
      <c r="AP96" s="145"/>
      <c r="AQ96" s="145"/>
      <c r="AR96" s="145"/>
      <c r="AS96" s="145"/>
      <c r="AT96" s="145"/>
      <c r="AU96" s="145"/>
      <c r="AV96" s="145"/>
      <c r="AW96" s="145"/>
      <c r="AX96" s="145"/>
      <c r="AY96" s="145"/>
      <c r="AZ96" s="145"/>
      <c r="BA96" s="145"/>
      <c r="BB96" s="145"/>
      <c r="BC96" s="145"/>
      <c r="BD96" s="145"/>
      <c r="BE96" s="145"/>
      <c r="BF96" s="145"/>
    </row>
    <row r="97" spans="1:58" ht="21" outlineLevel="1">
      <c r="A97" s="152"/>
      <c r="B97" s="153"/>
      <c r="C97" s="261" t="s">
        <v>501</v>
      </c>
      <c r="D97" s="262"/>
      <c r="E97" s="262"/>
      <c r="F97" s="262"/>
      <c r="G97" s="262"/>
      <c r="H97" s="156"/>
      <c r="I97" s="156"/>
      <c r="J97" s="156"/>
      <c r="K97" s="156"/>
      <c r="L97" s="156"/>
      <c r="M97" s="156"/>
      <c r="N97" s="156"/>
      <c r="O97" s="156"/>
      <c r="P97" s="156"/>
      <c r="Q97" s="156"/>
      <c r="R97" s="156"/>
      <c r="S97" s="156"/>
      <c r="T97" s="156"/>
      <c r="U97" s="156"/>
      <c r="V97" s="156"/>
      <c r="W97" s="145"/>
      <c r="X97" s="145"/>
      <c r="Y97" s="145"/>
      <c r="Z97" s="145"/>
      <c r="AA97" s="145"/>
      <c r="AB97" s="145"/>
      <c r="AC97" s="145"/>
      <c r="AD97" s="145"/>
      <c r="AE97" s="145" t="s">
        <v>227</v>
      </c>
      <c r="AF97" s="145"/>
      <c r="AG97" s="145"/>
      <c r="AH97" s="145"/>
      <c r="AI97" s="145"/>
      <c r="AJ97" s="145"/>
      <c r="AK97" s="145"/>
      <c r="AL97" s="145"/>
      <c r="AM97" s="145"/>
      <c r="AN97" s="145"/>
      <c r="AO97" s="145"/>
      <c r="AP97" s="145"/>
      <c r="AQ97" s="145"/>
      <c r="AR97" s="145"/>
      <c r="AS97" s="145"/>
      <c r="AT97" s="145"/>
      <c r="AU97" s="145"/>
      <c r="AV97" s="145"/>
      <c r="AW97" s="145"/>
      <c r="AX97" s="145"/>
      <c r="AY97" s="171" t="str">
        <f>C97</f>
        <v>přesun hmot pro budovy občanské výstavby (JKSO 801), budovy pro bydlení (JKSO 803) budovy pro výrobu a služby (JKSO 812) s nosnou svislou konstrukcí zděnou z cihel nebo tvárnic nebo kovovou</v>
      </c>
      <c r="AZ97" s="145"/>
      <c r="BA97" s="145"/>
      <c r="BB97" s="145"/>
      <c r="BC97" s="145"/>
      <c r="BD97" s="145"/>
      <c r="BE97" s="145"/>
      <c r="BF97" s="145"/>
    </row>
    <row r="98" spans="1:58">
      <c r="A98" s="158" t="s">
        <v>170</v>
      </c>
      <c r="B98" s="159" t="s">
        <v>111</v>
      </c>
      <c r="C98" s="173" t="s">
        <v>112</v>
      </c>
      <c r="D98" s="160"/>
      <c r="E98" s="161"/>
      <c r="F98" s="162"/>
      <c r="G98" s="162">
        <f>SUMIF(AE99:AE104,"&lt;&gt;NOR",G99:G104)</f>
        <v>0</v>
      </c>
      <c r="H98" s="162"/>
      <c r="I98" s="162">
        <f>SUM(I99:I104)</f>
        <v>2591.8599999999997</v>
      </c>
      <c r="J98" s="162"/>
      <c r="K98" s="162">
        <f>SUM(K99:K104)</f>
        <v>3394.02</v>
      </c>
      <c r="L98" s="162"/>
      <c r="M98" s="162">
        <f>SUM(M99:M104)</f>
        <v>0</v>
      </c>
      <c r="N98" s="162"/>
      <c r="O98" s="162">
        <f>SUM(O99:O104)</f>
        <v>0.02</v>
      </c>
      <c r="P98" s="162"/>
      <c r="Q98" s="162">
        <f>SUM(Q99:Q104)</f>
        <v>0</v>
      </c>
      <c r="R98" s="163"/>
      <c r="S98" s="157"/>
      <c r="T98" s="157">
        <f>SUM(T99:T104)</f>
        <v>7.08</v>
      </c>
      <c r="U98" s="157"/>
      <c r="V98" s="157"/>
      <c r="AE98" t="s">
        <v>171</v>
      </c>
    </row>
    <row r="99" spans="1:58" outlineLevel="1">
      <c r="A99" s="164">
        <v>31</v>
      </c>
      <c r="B99" s="165" t="s">
        <v>512</v>
      </c>
      <c r="C99" s="174" t="s">
        <v>513</v>
      </c>
      <c r="D99" s="166" t="s">
        <v>218</v>
      </c>
      <c r="E99" s="167">
        <v>27.12</v>
      </c>
      <c r="F99" s="168">
        <v>0</v>
      </c>
      <c r="G99" s="169">
        <f>ROUND(E99*F99,2)</f>
        <v>0</v>
      </c>
      <c r="H99" s="168">
        <v>29.86</v>
      </c>
      <c r="I99" s="169">
        <f>ROUND(E99*H99,2)</f>
        <v>809.8</v>
      </c>
      <c r="J99" s="168">
        <v>76.64</v>
      </c>
      <c r="K99" s="169">
        <f>ROUND(E99*J99,2)</f>
        <v>2078.48</v>
      </c>
      <c r="L99" s="169">
        <v>21</v>
      </c>
      <c r="M99" s="169">
        <f>G99*(1+L99/100)</f>
        <v>0</v>
      </c>
      <c r="N99" s="169">
        <v>2.3000000000000001E-4</v>
      </c>
      <c r="O99" s="169">
        <f>ROUND(E99*N99,2)</f>
        <v>0.01</v>
      </c>
      <c r="P99" s="169">
        <v>0</v>
      </c>
      <c r="Q99" s="169">
        <f>ROUND(E99*P99,2)</f>
        <v>0</v>
      </c>
      <c r="R99" s="170" t="s">
        <v>219</v>
      </c>
      <c r="S99" s="156">
        <v>0.16</v>
      </c>
      <c r="T99" s="156">
        <f>ROUND(E99*S99,2)</f>
        <v>4.34</v>
      </c>
      <c r="U99" s="156"/>
      <c r="V99" s="156" t="s">
        <v>220</v>
      </c>
      <c r="W99" s="145"/>
      <c r="X99" s="145"/>
      <c r="Y99" s="145"/>
      <c r="Z99" s="145"/>
      <c r="AA99" s="145"/>
      <c r="AB99" s="145"/>
      <c r="AC99" s="145"/>
      <c r="AD99" s="145"/>
      <c r="AE99" s="145" t="s">
        <v>221</v>
      </c>
      <c r="AF99" s="145"/>
      <c r="AG99" s="145"/>
      <c r="AH99" s="145"/>
      <c r="AI99" s="145"/>
      <c r="AJ99" s="145"/>
      <c r="AK99" s="145"/>
      <c r="AL99" s="145"/>
      <c r="AM99" s="145"/>
      <c r="AN99" s="145"/>
      <c r="AO99" s="145"/>
      <c r="AP99" s="145"/>
      <c r="AQ99" s="145"/>
      <c r="AR99" s="145"/>
      <c r="AS99" s="145"/>
      <c r="AT99" s="145"/>
      <c r="AU99" s="145"/>
      <c r="AV99" s="145"/>
      <c r="AW99" s="145"/>
      <c r="AX99" s="145"/>
      <c r="AY99" s="145"/>
      <c r="AZ99" s="145"/>
      <c r="BA99" s="145"/>
      <c r="BB99" s="145"/>
      <c r="BC99" s="145"/>
      <c r="BD99" s="145"/>
      <c r="BE99" s="145"/>
      <c r="BF99" s="145"/>
    </row>
    <row r="100" spans="1:58" outlineLevel="1">
      <c r="A100" s="152"/>
      <c r="B100" s="153"/>
      <c r="C100" s="187" t="s">
        <v>769</v>
      </c>
      <c r="D100" s="178"/>
      <c r="E100" s="179">
        <v>27.12</v>
      </c>
      <c r="F100" s="156"/>
      <c r="G100" s="156"/>
      <c r="H100" s="156"/>
      <c r="I100" s="156"/>
      <c r="J100" s="156"/>
      <c r="K100" s="156"/>
      <c r="L100" s="156"/>
      <c r="M100" s="156"/>
      <c r="N100" s="156"/>
      <c r="O100" s="156"/>
      <c r="P100" s="156"/>
      <c r="Q100" s="156"/>
      <c r="R100" s="156"/>
      <c r="S100" s="156"/>
      <c r="T100" s="156"/>
      <c r="U100" s="156"/>
      <c r="V100" s="156"/>
      <c r="W100" s="145"/>
      <c r="X100" s="145"/>
      <c r="Y100" s="145"/>
      <c r="Z100" s="145"/>
      <c r="AA100" s="145"/>
      <c r="AB100" s="145"/>
      <c r="AC100" s="145"/>
      <c r="AD100" s="145"/>
      <c r="AE100" s="145" t="s">
        <v>223</v>
      </c>
      <c r="AF100" s="145">
        <v>0</v>
      </c>
      <c r="AG100" s="145"/>
      <c r="AH100" s="145"/>
      <c r="AI100" s="145"/>
      <c r="AJ100" s="145"/>
      <c r="AK100" s="145"/>
      <c r="AL100" s="145"/>
      <c r="AM100" s="145"/>
      <c r="AN100" s="145"/>
      <c r="AO100" s="145"/>
      <c r="AP100" s="145"/>
      <c r="AQ100" s="145"/>
      <c r="AR100" s="145"/>
      <c r="AS100" s="145"/>
      <c r="AT100" s="145"/>
      <c r="AU100" s="145"/>
      <c r="AV100" s="145"/>
      <c r="AW100" s="145"/>
      <c r="AX100" s="145"/>
      <c r="AY100" s="145"/>
      <c r="AZ100" s="145"/>
      <c r="BA100" s="145"/>
      <c r="BB100" s="145"/>
      <c r="BC100" s="145"/>
      <c r="BD100" s="145"/>
      <c r="BE100" s="145"/>
      <c r="BF100" s="145"/>
    </row>
    <row r="101" spans="1:58" outlineLevel="1">
      <c r="A101" s="164">
        <v>32</v>
      </c>
      <c r="B101" s="165" t="s">
        <v>514</v>
      </c>
      <c r="C101" s="174" t="s">
        <v>515</v>
      </c>
      <c r="D101" s="166" t="s">
        <v>317</v>
      </c>
      <c r="E101" s="167">
        <v>27.12</v>
      </c>
      <c r="F101" s="168">
        <v>0</v>
      </c>
      <c r="G101" s="169">
        <f>ROUND(E101*F101,2)</f>
        <v>0</v>
      </c>
      <c r="H101" s="168">
        <v>65.709999999999994</v>
      </c>
      <c r="I101" s="169">
        <f>ROUND(E101*H101,2)</f>
        <v>1782.06</v>
      </c>
      <c r="J101" s="168">
        <v>47.79</v>
      </c>
      <c r="K101" s="169">
        <f>ROUND(E101*J101,2)</f>
        <v>1296.06</v>
      </c>
      <c r="L101" s="169">
        <v>21</v>
      </c>
      <c r="M101" s="169">
        <f>G101*(1+L101/100)</f>
        <v>0</v>
      </c>
      <c r="N101" s="169">
        <v>5.2999999999999998E-4</v>
      </c>
      <c r="O101" s="169">
        <f>ROUND(E101*N101,2)</f>
        <v>0.01</v>
      </c>
      <c r="P101" s="169">
        <v>0</v>
      </c>
      <c r="Q101" s="169">
        <f>ROUND(E101*P101,2)</f>
        <v>0</v>
      </c>
      <c r="R101" s="170" t="s">
        <v>219</v>
      </c>
      <c r="S101" s="156">
        <v>0.1</v>
      </c>
      <c r="T101" s="156">
        <f>ROUND(E101*S101,2)</f>
        <v>2.71</v>
      </c>
      <c r="U101" s="156"/>
      <c r="V101" s="156" t="s">
        <v>220</v>
      </c>
      <c r="W101" s="145"/>
      <c r="X101" s="145"/>
      <c r="Y101" s="145"/>
      <c r="Z101" s="145"/>
      <c r="AA101" s="145"/>
      <c r="AB101" s="145"/>
      <c r="AC101" s="145"/>
      <c r="AD101" s="145"/>
      <c r="AE101" s="145" t="s">
        <v>221</v>
      </c>
      <c r="AF101" s="145"/>
      <c r="AG101" s="145"/>
      <c r="AH101" s="145"/>
      <c r="AI101" s="145"/>
      <c r="AJ101" s="145"/>
      <c r="AK101" s="145"/>
      <c r="AL101" s="145"/>
      <c r="AM101" s="145"/>
      <c r="AN101" s="145"/>
      <c r="AO101" s="145"/>
      <c r="AP101" s="145"/>
      <c r="AQ101" s="145"/>
      <c r="AR101" s="145"/>
      <c r="AS101" s="145"/>
      <c r="AT101" s="145"/>
      <c r="AU101" s="145"/>
      <c r="AV101" s="145"/>
      <c r="AW101" s="145"/>
      <c r="AX101" s="145"/>
      <c r="AY101" s="145"/>
      <c r="AZ101" s="145"/>
      <c r="BA101" s="145"/>
      <c r="BB101" s="145"/>
      <c r="BC101" s="145"/>
      <c r="BD101" s="145"/>
      <c r="BE101" s="145"/>
      <c r="BF101" s="145"/>
    </row>
    <row r="102" spans="1:58" outlineLevel="1">
      <c r="A102" s="152"/>
      <c r="B102" s="153"/>
      <c r="C102" s="187" t="s">
        <v>794</v>
      </c>
      <c r="D102" s="178"/>
      <c r="E102" s="179">
        <v>27.12</v>
      </c>
      <c r="F102" s="156"/>
      <c r="G102" s="156"/>
      <c r="H102" s="156"/>
      <c r="I102" s="156"/>
      <c r="J102" s="156"/>
      <c r="K102" s="156"/>
      <c r="L102" s="156"/>
      <c r="M102" s="156"/>
      <c r="N102" s="156"/>
      <c r="O102" s="156"/>
      <c r="P102" s="156"/>
      <c r="Q102" s="156"/>
      <c r="R102" s="156"/>
      <c r="S102" s="156"/>
      <c r="T102" s="156"/>
      <c r="U102" s="156"/>
      <c r="V102" s="156"/>
      <c r="W102" s="145"/>
      <c r="X102" s="145"/>
      <c r="Y102" s="145"/>
      <c r="Z102" s="145"/>
      <c r="AA102" s="145"/>
      <c r="AB102" s="145"/>
      <c r="AC102" s="145"/>
      <c r="AD102" s="145"/>
      <c r="AE102" s="145" t="s">
        <v>223</v>
      </c>
      <c r="AF102" s="145">
        <v>0</v>
      </c>
      <c r="AG102" s="145"/>
      <c r="AH102" s="145"/>
      <c r="AI102" s="145"/>
      <c r="AJ102" s="145"/>
      <c r="AK102" s="145"/>
      <c r="AL102" s="145"/>
      <c r="AM102" s="145"/>
      <c r="AN102" s="145"/>
      <c r="AO102" s="145"/>
      <c r="AP102" s="145"/>
      <c r="AQ102" s="145"/>
      <c r="AR102" s="145"/>
      <c r="AS102" s="145"/>
      <c r="AT102" s="145"/>
      <c r="AU102" s="145"/>
      <c r="AV102" s="145"/>
      <c r="AW102" s="145"/>
      <c r="AX102" s="145"/>
      <c r="AY102" s="145"/>
      <c r="AZ102" s="145"/>
      <c r="BA102" s="145"/>
      <c r="BB102" s="145"/>
      <c r="BC102" s="145"/>
      <c r="BD102" s="145"/>
      <c r="BE102" s="145"/>
      <c r="BF102" s="145"/>
    </row>
    <row r="103" spans="1:58" outlineLevel="1">
      <c r="A103" s="164">
        <v>33</v>
      </c>
      <c r="B103" s="165" t="s">
        <v>517</v>
      </c>
      <c r="C103" s="174" t="s">
        <v>518</v>
      </c>
      <c r="D103" s="166" t="s">
        <v>267</v>
      </c>
      <c r="E103" s="167">
        <v>2.061E-2</v>
      </c>
      <c r="F103" s="168">
        <v>0</v>
      </c>
      <c r="G103" s="169">
        <f>ROUND(E103*F103,2)</f>
        <v>0</v>
      </c>
      <c r="H103" s="168">
        <v>0</v>
      </c>
      <c r="I103" s="169">
        <f>ROUND(E103*H103,2)</f>
        <v>0</v>
      </c>
      <c r="J103" s="168">
        <v>945</v>
      </c>
      <c r="K103" s="169">
        <f>ROUND(E103*J103,2)</f>
        <v>19.48</v>
      </c>
      <c r="L103" s="169">
        <v>21</v>
      </c>
      <c r="M103" s="169">
        <f>G103*(1+L103/100)</f>
        <v>0</v>
      </c>
      <c r="N103" s="169">
        <v>0</v>
      </c>
      <c r="O103" s="169">
        <f>ROUND(E103*N103,2)</f>
        <v>0</v>
      </c>
      <c r="P103" s="169">
        <v>0</v>
      </c>
      <c r="Q103" s="169">
        <f>ROUND(E103*P103,2)</f>
        <v>0</v>
      </c>
      <c r="R103" s="170" t="s">
        <v>219</v>
      </c>
      <c r="S103" s="156">
        <v>1.5669999999999999</v>
      </c>
      <c r="T103" s="156">
        <f>ROUND(E103*S103,2)</f>
        <v>0.03</v>
      </c>
      <c r="U103" s="156"/>
      <c r="V103" s="156" t="s">
        <v>499</v>
      </c>
      <c r="W103" s="145"/>
      <c r="X103" s="145"/>
      <c r="Y103" s="145"/>
      <c r="Z103" s="145"/>
      <c r="AA103" s="145"/>
      <c r="AB103" s="145"/>
      <c r="AC103" s="145"/>
      <c r="AD103" s="145"/>
      <c r="AE103" s="145" t="s">
        <v>500</v>
      </c>
      <c r="AF103" s="145"/>
      <c r="AG103" s="145"/>
      <c r="AH103" s="145"/>
      <c r="AI103" s="145"/>
      <c r="AJ103" s="145"/>
      <c r="AK103" s="145"/>
      <c r="AL103" s="145"/>
      <c r="AM103" s="145"/>
      <c r="AN103" s="145"/>
      <c r="AO103" s="145"/>
      <c r="AP103" s="145"/>
      <c r="AQ103" s="145"/>
      <c r="AR103" s="145"/>
      <c r="AS103" s="145"/>
      <c r="AT103" s="145"/>
      <c r="AU103" s="145"/>
      <c r="AV103" s="145"/>
      <c r="AW103" s="145"/>
      <c r="AX103" s="145"/>
      <c r="AY103" s="145"/>
      <c r="AZ103" s="145"/>
      <c r="BA103" s="145"/>
      <c r="BB103" s="145"/>
      <c r="BC103" s="145"/>
      <c r="BD103" s="145"/>
      <c r="BE103" s="145"/>
      <c r="BF103" s="145"/>
    </row>
    <row r="104" spans="1:58" outlineLevel="1">
      <c r="A104" s="152"/>
      <c r="B104" s="153"/>
      <c r="C104" s="261" t="s">
        <v>519</v>
      </c>
      <c r="D104" s="262"/>
      <c r="E104" s="262"/>
      <c r="F104" s="262"/>
      <c r="G104" s="262"/>
      <c r="H104" s="156"/>
      <c r="I104" s="156"/>
      <c r="J104" s="156"/>
      <c r="K104" s="156"/>
      <c r="L104" s="156"/>
      <c r="M104" s="156"/>
      <c r="N104" s="156"/>
      <c r="O104" s="156"/>
      <c r="P104" s="156"/>
      <c r="Q104" s="156"/>
      <c r="R104" s="156"/>
      <c r="S104" s="156"/>
      <c r="T104" s="156"/>
      <c r="U104" s="156"/>
      <c r="V104" s="156"/>
      <c r="W104" s="145"/>
      <c r="X104" s="145"/>
      <c r="Y104" s="145"/>
      <c r="Z104" s="145"/>
      <c r="AA104" s="145"/>
      <c r="AB104" s="145"/>
      <c r="AC104" s="145"/>
      <c r="AD104" s="145"/>
      <c r="AE104" s="145" t="s">
        <v>227</v>
      </c>
      <c r="AF104" s="145"/>
      <c r="AG104" s="145"/>
      <c r="AH104" s="145"/>
      <c r="AI104" s="145"/>
      <c r="AJ104" s="145"/>
      <c r="AK104" s="145"/>
      <c r="AL104" s="145"/>
      <c r="AM104" s="145"/>
      <c r="AN104" s="145"/>
      <c r="AO104" s="145"/>
      <c r="AP104" s="145"/>
      <c r="AQ104" s="145"/>
      <c r="AR104" s="145"/>
      <c r="AS104" s="145"/>
      <c r="AT104" s="145"/>
      <c r="AU104" s="145"/>
      <c r="AV104" s="145"/>
      <c r="AW104" s="145"/>
      <c r="AX104" s="145"/>
      <c r="AY104" s="145"/>
      <c r="AZ104" s="145"/>
      <c r="BA104" s="145"/>
      <c r="BB104" s="145"/>
      <c r="BC104" s="145"/>
      <c r="BD104" s="145"/>
      <c r="BE104" s="145"/>
      <c r="BF104" s="145"/>
    </row>
    <row r="105" spans="1:58">
      <c r="A105" s="158" t="s">
        <v>170</v>
      </c>
      <c r="B105" s="159" t="s">
        <v>121</v>
      </c>
      <c r="C105" s="173" t="s">
        <v>122</v>
      </c>
      <c r="D105" s="160"/>
      <c r="E105" s="161"/>
      <c r="F105" s="162"/>
      <c r="G105" s="162">
        <f>SUMIF(AE106:AE177,"&lt;&gt;NOR",G106:G177)</f>
        <v>0</v>
      </c>
      <c r="H105" s="162"/>
      <c r="I105" s="162">
        <f>SUM(I106:I177)</f>
        <v>99838.09</v>
      </c>
      <c r="J105" s="162"/>
      <c r="K105" s="162">
        <f>SUM(K106:K177)</f>
        <v>157422.56</v>
      </c>
      <c r="L105" s="162"/>
      <c r="M105" s="162">
        <f>SUM(M106:M177)</f>
        <v>0</v>
      </c>
      <c r="N105" s="162"/>
      <c r="O105" s="162">
        <f>SUM(O106:O177)</f>
        <v>8.6199999999999992</v>
      </c>
      <c r="P105" s="162"/>
      <c r="Q105" s="162">
        <f>SUM(Q106:Q177)</f>
        <v>0</v>
      </c>
      <c r="R105" s="163"/>
      <c r="S105" s="157"/>
      <c r="T105" s="157">
        <f>SUM(T106:T177)</f>
        <v>202.37</v>
      </c>
      <c r="U105" s="157"/>
      <c r="V105" s="157"/>
      <c r="AE105" t="s">
        <v>171</v>
      </c>
    </row>
    <row r="106" spans="1:58" outlineLevel="1">
      <c r="A106" s="164">
        <v>34</v>
      </c>
      <c r="B106" s="165" t="s">
        <v>795</v>
      </c>
      <c r="C106" s="174" t="s">
        <v>796</v>
      </c>
      <c r="D106" s="166" t="s">
        <v>230</v>
      </c>
      <c r="E106" s="167">
        <v>14.441140000000001</v>
      </c>
      <c r="F106" s="168">
        <v>0</v>
      </c>
      <c r="G106" s="169">
        <f>ROUND(E106*F106,2)</f>
        <v>0</v>
      </c>
      <c r="H106" s="168">
        <v>0</v>
      </c>
      <c r="I106" s="169">
        <f>ROUND(E106*H106,2)</f>
        <v>0</v>
      </c>
      <c r="J106" s="168">
        <v>2380</v>
      </c>
      <c r="K106" s="169">
        <f>ROUND(E106*J106,2)</f>
        <v>34369.910000000003</v>
      </c>
      <c r="L106" s="169">
        <v>21</v>
      </c>
      <c r="M106" s="169">
        <f>G106*(1+L106/100)</f>
        <v>0</v>
      </c>
      <c r="N106" s="169">
        <v>0</v>
      </c>
      <c r="O106" s="169">
        <f>ROUND(E106*N106,2)</f>
        <v>0</v>
      </c>
      <c r="P106" s="169">
        <v>0</v>
      </c>
      <c r="Q106" s="169">
        <f>ROUND(E106*P106,2)</f>
        <v>0</v>
      </c>
      <c r="R106" s="170" t="s">
        <v>219</v>
      </c>
      <c r="S106" s="156">
        <v>0</v>
      </c>
      <c r="T106" s="156">
        <f>ROUND(E106*S106,2)</f>
        <v>0</v>
      </c>
      <c r="U106" s="156"/>
      <c r="V106" s="156" t="s">
        <v>220</v>
      </c>
      <c r="W106" s="145"/>
      <c r="X106" s="145"/>
      <c r="Y106" s="145"/>
      <c r="Z106" s="145"/>
      <c r="AA106" s="145"/>
      <c r="AB106" s="145"/>
      <c r="AC106" s="145"/>
      <c r="AD106" s="145"/>
      <c r="AE106" s="145" t="s">
        <v>221</v>
      </c>
      <c r="AF106" s="145"/>
      <c r="AG106" s="145"/>
      <c r="AH106" s="145"/>
      <c r="AI106" s="145"/>
      <c r="AJ106" s="145"/>
      <c r="AK106" s="145"/>
      <c r="AL106" s="145"/>
      <c r="AM106" s="145"/>
      <c r="AN106" s="145"/>
      <c r="AO106" s="145"/>
      <c r="AP106" s="145"/>
      <c r="AQ106" s="145"/>
      <c r="AR106" s="145"/>
      <c r="AS106" s="145"/>
      <c r="AT106" s="145"/>
      <c r="AU106" s="145"/>
      <c r="AV106" s="145"/>
      <c r="AW106" s="145"/>
      <c r="AX106" s="145"/>
      <c r="AY106" s="145"/>
      <c r="AZ106" s="145"/>
      <c r="BA106" s="145"/>
      <c r="BB106" s="145"/>
      <c r="BC106" s="145"/>
      <c r="BD106" s="145"/>
      <c r="BE106" s="145"/>
      <c r="BF106" s="145"/>
    </row>
    <row r="107" spans="1:58" outlineLevel="1">
      <c r="A107" s="152"/>
      <c r="B107" s="153"/>
      <c r="C107" s="187" t="s">
        <v>797</v>
      </c>
      <c r="D107" s="178"/>
      <c r="E107" s="179">
        <v>0.53578999999999999</v>
      </c>
      <c r="F107" s="156"/>
      <c r="G107" s="156"/>
      <c r="H107" s="156"/>
      <c r="I107" s="156"/>
      <c r="J107" s="156"/>
      <c r="K107" s="156"/>
      <c r="L107" s="156"/>
      <c r="M107" s="156"/>
      <c r="N107" s="156"/>
      <c r="O107" s="156"/>
      <c r="P107" s="156"/>
      <c r="Q107" s="156"/>
      <c r="R107" s="156"/>
      <c r="S107" s="156"/>
      <c r="T107" s="156"/>
      <c r="U107" s="156"/>
      <c r="V107" s="156"/>
      <c r="W107" s="145"/>
      <c r="X107" s="145"/>
      <c r="Y107" s="145"/>
      <c r="Z107" s="145"/>
      <c r="AA107" s="145"/>
      <c r="AB107" s="145"/>
      <c r="AC107" s="145"/>
      <c r="AD107" s="145"/>
      <c r="AE107" s="145" t="s">
        <v>223</v>
      </c>
      <c r="AF107" s="145">
        <v>0</v>
      </c>
      <c r="AG107" s="145"/>
      <c r="AH107" s="145"/>
      <c r="AI107" s="145"/>
      <c r="AJ107" s="145"/>
      <c r="AK107" s="145"/>
      <c r="AL107" s="145"/>
      <c r="AM107" s="145"/>
      <c r="AN107" s="145"/>
      <c r="AO107" s="145"/>
      <c r="AP107" s="145"/>
      <c r="AQ107" s="145"/>
      <c r="AR107" s="145"/>
      <c r="AS107" s="145"/>
      <c r="AT107" s="145"/>
      <c r="AU107" s="145"/>
      <c r="AV107" s="145"/>
      <c r="AW107" s="145"/>
      <c r="AX107" s="145"/>
      <c r="AY107" s="145"/>
      <c r="AZ107" s="145"/>
      <c r="BA107" s="145"/>
      <c r="BB107" s="145"/>
      <c r="BC107" s="145"/>
      <c r="BD107" s="145"/>
      <c r="BE107" s="145"/>
      <c r="BF107" s="145"/>
    </row>
    <row r="108" spans="1:58" outlineLevel="1">
      <c r="A108" s="152"/>
      <c r="B108" s="153"/>
      <c r="C108" s="187" t="s">
        <v>798</v>
      </c>
      <c r="D108" s="178"/>
      <c r="E108" s="179">
        <v>1.5656300000000001</v>
      </c>
      <c r="F108" s="156"/>
      <c r="G108" s="156"/>
      <c r="H108" s="156"/>
      <c r="I108" s="156"/>
      <c r="J108" s="156"/>
      <c r="K108" s="156"/>
      <c r="L108" s="156"/>
      <c r="M108" s="156"/>
      <c r="N108" s="156"/>
      <c r="O108" s="156"/>
      <c r="P108" s="156"/>
      <c r="Q108" s="156"/>
      <c r="R108" s="156"/>
      <c r="S108" s="156"/>
      <c r="T108" s="156"/>
      <c r="U108" s="156"/>
      <c r="V108" s="156"/>
      <c r="W108" s="145"/>
      <c r="X108" s="145"/>
      <c r="Y108" s="145"/>
      <c r="Z108" s="145"/>
      <c r="AA108" s="145"/>
      <c r="AB108" s="145"/>
      <c r="AC108" s="145"/>
      <c r="AD108" s="145"/>
      <c r="AE108" s="145" t="s">
        <v>223</v>
      </c>
      <c r="AF108" s="145">
        <v>0</v>
      </c>
      <c r="AG108" s="145"/>
      <c r="AH108" s="145"/>
      <c r="AI108" s="145"/>
      <c r="AJ108" s="145"/>
      <c r="AK108" s="145"/>
      <c r="AL108" s="145"/>
      <c r="AM108" s="145"/>
      <c r="AN108" s="145"/>
      <c r="AO108" s="145"/>
      <c r="AP108" s="145"/>
      <c r="AQ108" s="145"/>
      <c r="AR108" s="145"/>
      <c r="AS108" s="145"/>
      <c r="AT108" s="145"/>
      <c r="AU108" s="145"/>
      <c r="AV108" s="145"/>
      <c r="AW108" s="145"/>
      <c r="AX108" s="145"/>
      <c r="AY108" s="145"/>
      <c r="AZ108" s="145"/>
      <c r="BA108" s="145"/>
      <c r="BB108" s="145"/>
      <c r="BC108" s="145"/>
      <c r="BD108" s="145"/>
      <c r="BE108" s="145"/>
      <c r="BF108" s="145"/>
    </row>
    <row r="109" spans="1:58" outlineLevel="1">
      <c r="A109" s="152"/>
      <c r="B109" s="153"/>
      <c r="C109" s="187" t="s">
        <v>799</v>
      </c>
      <c r="D109" s="178"/>
      <c r="E109" s="179">
        <v>0.17741000000000001</v>
      </c>
      <c r="F109" s="156"/>
      <c r="G109" s="156"/>
      <c r="H109" s="156"/>
      <c r="I109" s="156"/>
      <c r="J109" s="156"/>
      <c r="K109" s="156"/>
      <c r="L109" s="156"/>
      <c r="M109" s="156"/>
      <c r="N109" s="156"/>
      <c r="O109" s="156"/>
      <c r="P109" s="156"/>
      <c r="Q109" s="156"/>
      <c r="R109" s="156"/>
      <c r="S109" s="156"/>
      <c r="T109" s="156"/>
      <c r="U109" s="156"/>
      <c r="V109" s="156"/>
      <c r="W109" s="145"/>
      <c r="X109" s="145"/>
      <c r="Y109" s="145"/>
      <c r="Z109" s="145"/>
      <c r="AA109" s="145"/>
      <c r="AB109" s="145"/>
      <c r="AC109" s="145"/>
      <c r="AD109" s="145"/>
      <c r="AE109" s="145" t="s">
        <v>223</v>
      </c>
      <c r="AF109" s="145">
        <v>0</v>
      </c>
      <c r="AG109" s="145"/>
      <c r="AH109" s="145"/>
      <c r="AI109" s="145"/>
      <c r="AJ109" s="145"/>
      <c r="AK109" s="145"/>
      <c r="AL109" s="145"/>
      <c r="AM109" s="145"/>
      <c r="AN109" s="145"/>
      <c r="AO109" s="145"/>
      <c r="AP109" s="145"/>
      <c r="AQ109" s="145"/>
      <c r="AR109" s="145"/>
      <c r="AS109" s="145"/>
      <c r="AT109" s="145"/>
      <c r="AU109" s="145"/>
      <c r="AV109" s="145"/>
      <c r="AW109" s="145"/>
      <c r="AX109" s="145"/>
      <c r="AY109" s="145"/>
      <c r="AZ109" s="145"/>
      <c r="BA109" s="145"/>
      <c r="BB109" s="145"/>
      <c r="BC109" s="145"/>
      <c r="BD109" s="145"/>
      <c r="BE109" s="145"/>
      <c r="BF109" s="145"/>
    </row>
    <row r="110" spans="1:58" outlineLevel="1">
      <c r="A110" s="152"/>
      <c r="B110" s="153"/>
      <c r="C110" s="187" t="s">
        <v>800</v>
      </c>
      <c r="D110" s="178"/>
      <c r="E110" s="179">
        <v>0.23880000000000001</v>
      </c>
      <c r="F110" s="156"/>
      <c r="G110" s="156"/>
      <c r="H110" s="156"/>
      <c r="I110" s="156"/>
      <c r="J110" s="156"/>
      <c r="K110" s="156"/>
      <c r="L110" s="156"/>
      <c r="M110" s="156"/>
      <c r="N110" s="156"/>
      <c r="O110" s="156"/>
      <c r="P110" s="156"/>
      <c r="Q110" s="156"/>
      <c r="R110" s="156"/>
      <c r="S110" s="156"/>
      <c r="T110" s="156"/>
      <c r="U110" s="156"/>
      <c r="V110" s="156"/>
      <c r="W110" s="145"/>
      <c r="X110" s="145"/>
      <c r="Y110" s="145"/>
      <c r="Z110" s="145"/>
      <c r="AA110" s="145"/>
      <c r="AB110" s="145"/>
      <c r="AC110" s="145"/>
      <c r="AD110" s="145"/>
      <c r="AE110" s="145" t="s">
        <v>223</v>
      </c>
      <c r="AF110" s="145">
        <v>0</v>
      </c>
      <c r="AG110" s="145"/>
      <c r="AH110" s="145"/>
      <c r="AI110" s="145"/>
      <c r="AJ110" s="145"/>
      <c r="AK110" s="145"/>
      <c r="AL110" s="145"/>
      <c r="AM110" s="145"/>
      <c r="AN110" s="145"/>
      <c r="AO110" s="145"/>
      <c r="AP110" s="145"/>
      <c r="AQ110" s="145"/>
      <c r="AR110" s="145"/>
      <c r="AS110" s="145"/>
      <c r="AT110" s="145"/>
      <c r="AU110" s="145"/>
      <c r="AV110" s="145"/>
      <c r="AW110" s="145"/>
      <c r="AX110" s="145"/>
      <c r="AY110" s="145"/>
      <c r="AZ110" s="145"/>
      <c r="BA110" s="145"/>
      <c r="BB110" s="145"/>
      <c r="BC110" s="145"/>
      <c r="BD110" s="145"/>
      <c r="BE110" s="145"/>
      <c r="BF110" s="145"/>
    </row>
    <row r="111" spans="1:58" outlineLevel="1">
      <c r="A111" s="152"/>
      <c r="B111" s="153"/>
      <c r="C111" s="187" t="s">
        <v>801</v>
      </c>
      <c r="D111" s="178"/>
      <c r="E111" s="179">
        <v>0.19711999999999999</v>
      </c>
      <c r="F111" s="156"/>
      <c r="G111" s="156"/>
      <c r="H111" s="156"/>
      <c r="I111" s="156"/>
      <c r="J111" s="156"/>
      <c r="K111" s="156"/>
      <c r="L111" s="156"/>
      <c r="M111" s="156"/>
      <c r="N111" s="156"/>
      <c r="O111" s="156"/>
      <c r="P111" s="156"/>
      <c r="Q111" s="156"/>
      <c r="R111" s="156"/>
      <c r="S111" s="156"/>
      <c r="T111" s="156"/>
      <c r="U111" s="156"/>
      <c r="V111" s="156"/>
      <c r="W111" s="145"/>
      <c r="X111" s="145"/>
      <c r="Y111" s="145"/>
      <c r="Z111" s="145"/>
      <c r="AA111" s="145"/>
      <c r="AB111" s="145"/>
      <c r="AC111" s="145"/>
      <c r="AD111" s="145"/>
      <c r="AE111" s="145" t="s">
        <v>223</v>
      </c>
      <c r="AF111" s="145">
        <v>0</v>
      </c>
      <c r="AG111" s="145"/>
      <c r="AH111" s="145"/>
      <c r="AI111" s="145"/>
      <c r="AJ111" s="145"/>
      <c r="AK111" s="145"/>
      <c r="AL111" s="145"/>
      <c r="AM111" s="145"/>
      <c r="AN111" s="145"/>
      <c r="AO111" s="145"/>
      <c r="AP111" s="145"/>
      <c r="AQ111" s="145"/>
      <c r="AR111" s="145"/>
      <c r="AS111" s="145"/>
      <c r="AT111" s="145"/>
      <c r="AU111" s="145"/>
      <c r="AV111" s="145"/>
      <c r="AW111" s="145"/>
      <c r="AX111" s="145"/>
      <c r="AY111" s="145"/>
      <c r="AZ111" s="145"/>
      <c r="BA111" s="145"/>
      <c r="BB111" s="145"/>
      <c r="BC111" s="145"/>
      <c r="BD111" s="145"/>
      <c r="BE111" s="145"/>
      <c r="BF111" s="145"/>
    </row>
    <row r="112" spans="1:58" outlineLevel="1">
      <c r="A112" s="152"/>
      <c r="B112" s="153"/>
      <c r="C112" s="187" t="s">
        <v>802</v>
      </c>
      <c r="D112" s="178"/>
      <c r="E112" s="179">
        <v>0.25907000000000002</v>
      </c>
      <c r="F112" s="156"/>
      <c r="G112" s="156"/>
      <c r="H112" s="156"/>
      <c r="I112" s="156"/>
      <c r="J112" s="156"/>
      <c r="K112" s="156"/>
      <c r="L112" s="156"/>
      <c r="M112" s="156"/>
      <c r="N112" s="156"/>
      <c r="O112" s="156"/>
      <c r="P112" s="156"/>
      <c r="Q112" s="156"/>
      <c r="R112" s="156"/>
      <c r="S112" s="156"/>
      <c r="T112" s="156"/>
      <c r="U112" s="156"/>
      <c r="V112" s="156"/>
      <c r="W112" s="145"/>
      <c r="X112" s="145"/>
      <c r="Y112" s="145"/>
      <c r="Z112" s="145"/>
      <c r="AA112" s="145"/>
      <c r="AB112" s="145"/>
      <c r="AC112" s="145"/>
      <c r="AD112" s="145"/>
      <c r="AE112" s="145" t="s">
        <v>223</v>
      </c>
      <c r="AF112" s="145">
        <v>0</v>
      </c>
      <c r="AG112" s="145"/>
      <c r="AH112" s="145"/>
      <c r="AI112" s="145"/>
      <c r="AJ112" s="145"/>
      <c r="AK112" s="145"/>
      <c r="AL112" s="145"/>
      <c r="AM112" s="145"/>
      <c r="AN112" s="145"/>
      <c r="AO112" s="145"/>
      <c r="AP112" s="145"/>
      <c r="AQ112" s="145"/>
      <c r="AR112" s="145"/>
      <c r="AS112" s="145"/>
      <c r="AT112" s="145"/>
      <c r="AU112" s="145"/>
      <c r="AV112" s="145"/>
      <c r="AW112" s="145"/>
      <c r="AX112" s="145"/>
      <c r="AY112" s="145"/>
      <c r="AZ112" s="145"/>
      <c r="BA112" s="145"/>
      <c r="BB112" s="145"/>
      <c r="BC112" s="145"/>
      <c r="BD112" s="145"/>
      <c r="BE112" s="145"/>
      <c r="BF112" s="145"/>
    </row>
    <row r="113" spans="1:58" outlineLevel="1">
      <c r="A113" s="152"/>
      <c r="B113" s="153"/>
      <c r="C113" s="187" t="s">
        <v>803</v>
      </c>
      <c r="D113" s="178"/>
      <c r="E113" s="179">
        <v>1.6380699999999999</v>
      </c>
      <c r="F113" s="156"/>
      <c r="G113" s="156"/>
      <c r="H113" s="156"/>
      <c r="I113" s="156"/>
      <c r="J113" s="156"/>
      <c r="K113" s="156"/>
      <c r="L113" s="156"/>
      <c r="M113" s="156"/>
      <c r="N113" s="156"/>
      <c r="O113" s="156"/>
      <c r="P113" s="156"/>
      <c r="Q113" s="156"/>
      <c r="R113" s="156"/>
      <c r="S113" s="156"/>
      <c r="T113" s="156"/>
      <c r="U113" s="156"/>
      <c r="V113" s="156"/>
      <c r="W113" s="145"/>
      <c r="X113" s="145"/>
      <c r="Y113" s="145"/>
      <c r="Z113" s="145"/>
      <c r="AA113" s="145"/>
      <c r="AB113" s="145"/>
      <c r="AC113" s="145"/>
      <c r="AD113" s="145"/>
      <c r="AE113" s="145" t="s">
        <v>223</v>
      </c>
      <c r="AF113" s="145">
        <v>0</v>
      </c>
      <c r="AG113" s="145"/>
      <c r="AH113" s="145"/>
      <c r="AI113" s="145"/>
      <c r="AJ113" s="145"/>
      <c r="AK113" s="145"/>
      <c r="AL113" s="145"/>
      <c r="AM113" s="145"/>
      <c r="AN113" s="145"/>
      <c r="AO113" s="145"/>
      <c r="AP113" s="145"/>
      <c r="AQ113" s="145"/>
      <c r="AR113" s="145"/>
      <c r="AS113" s="145"/>
      <c r="AT113" s="145"/>
      <c r="AU113" s="145"/>
      <c r="AV113" s="145"/>
      <c r="AW113" s="145"/>
      <c r="AX113" s="145"/>
      <c r="AY113" s="145"/>
      <c r="AZ113" s="145"/>
      <c r="BA113" s="145"/>
      <c r="BB113" s="145"/>
      <c r="BC113" s="145"/>
      <c r="BD113" s="145"/>
      <c r="BE113" s="145"/>
      <c r="BF113" s="145"/>
    </row>
    <row r="114" spans="1:58" outlineLevel="1">
      <c r="A114" s="152"/>
      <c r="B114" s="153"/>
      <c r="C114" s="187" t="s">
        <v>804</v>
      </c>
      <c r="D114" s="178"/>
      <c r="E114" s="179">
        <v>0.62402999999999997</v>
      </c>
      <c r="F114" s="156"/>
      <c r="G114" s="156"/>
      <c r="H114" s="156"/>
      <c r="I114" s="156"/>
      <c r="J114" s="156"/>
      <c r="K114" s="156"/>
      <c r="L114" s="156"/>
      <c r="M114" s="156"/>
      <c r="N114" s="156"/>
      <c r="O114" s="156"/>
      <c r="P114" s="156"/>
      <c r="Q114" s="156"/>
      <c r="R114" s="156"/>
      <c r="S114" s="156"/>
      <c r="T114" s="156"/>
      <c r="U114" s="156"/>
      <c r="V114" s="156"/>
      <c r="W114" s="145"/>
      <c r="X114" s="145"/>
      <c r="Y114" s="145"/>
      <c r="Z114" s="145"/>
      <c r="AA114" s="145"/>
      <c r="AB114" s="145"/>
      <c r="AC114" s="145"/>
      <c r="AD114" s="145"/>
      <c r="AE114" s="145" t="s">
        <v>223</v>
      </c>
      <c r="AF114" s="145">
        <v>0</v>
      </c>
      <c r="AG114" s="145"/>
      <c r="AH114" s="145"/>
      <c r="AI114" s="145"/>
      <c r="AJ114" s="145"/>
      <c r="AK114" s="145"/>
      <c r="AL114" s="145"/>
      <c r="AM114" s="145"/>
      <c r="AN114" s="145"/>
      <c r="AO114" s="145"/>
      <c r="AP114" s="145"/>
      <c r="AQ114" s="145"/>
      <c r="AR114" s="145"/>
      <c r="AS114" s="145"/>
      <c r="AT114" s="145"/>
      <c r="AU114" s="145"/>
      <c r="AV114" s="145"/>
      <c r="AW114" s="145"/>
      <c r="AX114" s="145"/>
      <c r="AY114" s="145"/>
      <c r="AZ114" s="145"/>
      <c r="BA114" s="145"/>
      <c r="BB114" s="145"/>
      <c r="BC114" s="145"/>
      <c r="BD114" s="145"/>
      <c r="BE114" s="145"/>
      <c r="BF114" s="145"/>
    </row>
    <row r="115" spans="1:58" outlineLevel="1">
      <c r="A115" s="152"/>
      <c r="B115" s="153"/>
      <c r="C115" s="187" t="s">
        <v>805</v>
      </c>
      <c r="D115" s="178"/>
      <c r="E115" s="179">
        <v>0.49336000000000002</v>
      </c>
      <c r="F115" s="156"/>
      <c r="G115" s="156"/>
      <c r="H115" s="156"/>
      <c r="I115" s="156"/>
      <c r="J115" s="156"/>
      <c r="K115" s="156"/>
      <c r="L115" s="156"/>
      <c r="M115" s="156"/>
      <c r="N115" s="156"/>
      <c r="O115" s="156"/>
      <c r="P115" s="156"/>
      <c r="Q115" s="156"/>
      <c r="R115" s="156"/>
      <c r="S115" s="156"/>
      <c r="T115" s="156"/>
      <c r="U115" s="156"/>
      <c r="V115" s="156"/>
      <c r="W115" s="145"/>
      <c r="X115" s="145"/>
      <c r="Y115" s="145"/>
      <c r="Z115" s="145"/>
      <c r="AA115" s="145"/>
      <c r="AB115" s="145"/>
      <c r="AC115" s="145"/>
      <c r="AD115" s="145"/>
      <c r="AE115" s="145" t="s">
        <v>223</v>
      </c>
      <c r="AF115" s="145">
        <v>0</v>
      </c>
      <c r="AG115" s="145"/>
      <c r="AH115" s="145"/>
      <c r="AI115" s="145"/>
      <c r="AJ115" s="145"/>
      <c r="AK115" s="145"/>
      <c r="AL115" s="145"/>
      <c r="AM115" s="145"/>
      <c r="AN115" s="145"/>
      <c r="AO115" s="145"/>
      <c r="AP115" s="145"/>
      <c r="AQ115" s="145"/>
      <c r="AR115" s="145"/>
      <c r="AS115" s="145"/>
      <c r="AT115" s="145"/>
      <c r="AU115" s="145"/>
      <c r="AV115" s="145"/>
      <c r="AW115" s="145"/>
      <c r="AX115" s="145"/>
      <c r="AY115" s="145"/>
      <c r="AZ115" s="145"/>
      <c r="BA115" s="145"/>
      <c r="BB115" s="145"/>
      <c r="BC115" s="145"/>
      <c r="BD115" s="145"/>
      <c r="BE115" s="145"/>
      <c r="BF115" s="145"/>
    </row>
    <row r="116" spans="1:58" outlineLevel="1">
      <c r="A116" s="152"/>
      <c r="B116" s="153"/>
      <c r="C116" s="187" t="s">
        <v>806</v>
      </c>
      <c r="D116" s="178"/>
      <c r="E116" s="179">
        <v>0.32214999999999999</v>
      </c>
      <c r="F116" s="156"/>
      <c r="G116" s="156"/>
      <c r="H116" s="156"/>
      <c r="I116" s="156"/>
      <c r="J116" s="156"/>
      <c r="K116" s="156"/>
      <c r="L116" s="156"/>
      <c r="M116" s="156"/>
      <c r="N116" s="156"/>
      <c r="O116" s="156"/>
      <c r="P116" s="156"/>
      <c r="Q116" s="156"/>
      <c r="R116" s="156"/>
      <c r="S116" s="156"/>
      <c r="T116" s="156"/>
      <c r="U116" s="156"/>
      <c r="V116" s="156"/>
      <c r="W116" s="145"/>
      <c r="X116" s="145"/>
      <c r="Y116" s="145"/>
      <c r="Z116" s="145"/>
      <c r="AA116" s="145"/>
      <c r="AB116" s="145"/>
      <c r="AC116" s="145"/>
      <c r="AD116" s="145"/>
      <c r="AE116" s="145" t="s">
        <v>223</v>
      </c>
      <c r="AF116" s="145">
        <v>0</v>
      </c>
      <c r="AG116" s="145"/>
      <c r="AH116" s="145"/>
      <c r="AI116" s="145"/>
      <c r="AJ116" s="145"/>
      <c r="AK116" s="145"/>
      <c r="AL116" s="145"/>
      <c r="AM116" s="145"/>
      <c r="AN116" s="145"/>
      <c r="AO116" s="145"/>
      <c r="AP116" s="145"/>
      <c r="AQ116" s="145"/>
      <c r="AR116" s="145"/>
      <c r="AS116" s="145"/>
      <c r="AT116" s="145"/>
      <c r="AU116" s="145"/>
      <c r="AV116" s="145"/>
      <c r="AW116" s="145"/>
      <c r="AX116" s="145"/>
      <c r="AY116" s="145"/>
      <c r="AZ116" s="145"/>
      <c r="BA116" s="145"/>
      <c r="BB116" s="145"/>
      <c r="BC116" s="145"/>
      <c r="BD116" s="145"/>
      <c r="BE116" s="145"/>
      <c r="BF116" s="145"/>
    </row>
    <row r="117" spans="1:58" outlineLevel="1">
      <c r="A117" s="152"/>
      <c r="B117" s="153"/>
      <c r="C117" s="187" t="s">
        <v>807</v>
      </c>
      <c r="D117" s="178"/>
      <c r="E117" s="179">
        <v>0.4224</v>
      </c>
      <c r="F117" s="156"/>
      <c r="G117" s="156"/>
      <c r="H117" s="156"/>
      <c r="I117" s="156"/>
      <c r="J117" s="156"/>
      <c r="K117" s="156"/>
      <c r="L117" s="156"/>
      <c r="M117" s="156"/>
      <c r="N117" s="156"/>
      <c r="O117" s="156"/>
      <c r="P117" s="156"/>
      <c r="Q117" s="156"/>
      <c r="R117" s="156"/>
      <c r="S117" s="156"/>
      <c r="T117" s="156"/>
      <c r="U117" s="156"/>
      <c r="V117" s="156"/>
      <c r="W117" s="145"/>
      <c r="X117" s="145"/>
      <c r="Y117" s="145"/>
      <c r="Z117" s="145"/>
      <c r="AA117" s="145"/>
      <c r="AB117" s="145"/>
      <c r="AC117" s="145"/>
      <c r="AD117" s="145"/>
      <c r="AE117" s="145" t="s">
        <v>223</v>
      </c>
      <c r="AF117" s="145">
        <v>0</v>
      </c>
      <c r="AG117" s="145"/>
      <c r="AH117" s="145"/>
      <c r="AI117" s="145"/>
      <c r="AJ117" s="145"/>
      <c r="AK117" s="145"/>
      <c r="AL117" s="145"/>
      <c r="AM117" s="145"/>
      <c r="AN117" s="145"/>
      <c r="AO117" s="145"/>
      <c r="AP117" s="145"/>
      <c r="AQ117" s="145"/>
      <c r="AR117" s="145"/>
      <c r="AS117" s="145"/>
      <c r="AT117" s="145"/>
      <c r="AU117" s="145"/>
      <c r="AV117" s="145"/>
      <c r="AW117" s="145"/>
      <c r="AX117" s="145"/>
      <c r="AY117" s="145"/>
      <c r="AZ117" s="145"/>
      <c r="BA117" s="145"/>
      <c r="BB117" s="145"/>
      <c r="BC117" s="145"/>
      <c r="BD117" s="145"/>
      <c r="BE117" s="145"/>
      <c r="BF117" s="145"/>
    </row>
    <row r="118" spans="1:58" outlineLevel="1">
      <c r="A118" s="152"/>
      <c r="B118" s="153"/>
      <c r="C118" s="187" t="s">
        <v>808</v>
      </c>
      <c r="D118" s="178"/>
      <c r="E118" s="179">
        <v>0.33792</v>
      </c>
      <c r="F118" s="156"/>
      <c r="G118" s="156"/>
      <c r="H118" s="156"/>
      <c r="I118" s="156"/>
      <c r="J118" s="156"/>
      <c r="K118" s="156"/>
      <c r="L118" s="156"/>
      <c r="M118" s="156"/>
      <c r="N118" s="156"/>
      <c r="O118" s="156"/>
      <c r="P118" s="156"/>
      <c r="Q118" s="156"/>
      <c r="R118" s="156"/>
      <c r="S118" s="156"/>
      <c r="T118" s="156"/>
      <c r="U118" s="156"/>
      <c r="V118" s="156"/>
      <c r="W118" s="145"/>
      <c r="X118" s="145"/>
      <c r="Y118" s="145"/>
      <c r="Z118" s="145"/>
      <c r="AA118" s="145"/>
      <c r="AB118" s="145"/>
      <c r="AC118" s="145"/>
      <c r="AD118" s="145"/>
      <c r="AE118" s="145" t="s">
        <v>223</v>
      </c>
      <c r="AF118" s="145">
        <v>0</v>
      </c>
      <c r="AG118" s="145"/>
      <c r="AH118" s="145"/>
      <c r="AI118" s="145"/>
      <c r="AJ118" s="145"/>
      <c r="AK118" s="145"/>
      <c r="AL118" s="145"/>
      <c r="AM118" s="145"/>
      <c r="AN118" s="145"/>
      <c r="AO118" s="145"/>
      <c r="AP118" s="145"/>
      <c r="AQ118" s="145"/>
      <c r="AR118" s="145"/>
      <c r="AS118" s="145"/>
      <c r="AT118" s="145"/>
      <c r="AU118" s="145"/>
      <c r="AV118" s="145"/>
      <c r="AW118" s="145"/>
      <c r="AX118" s="145"/>
      <c r="AY118" s="145"/>
      <c r="AZ118" s="145"/>
      <c r="BA118" s="145"/>
      <c r="BB118" s="145"/>
      <c r="BC118" s="145"/>
      <c r="BD118" s="145"/>
      <c r="BE118" s="145"/>
      <c r="BF118" s="145"/>
    </row>
    <row r="119" spans="1:58" outlineLevel="1">
      <c r="A119" s="152"/>
      <c r="B119" s="153"/>
      <c r="C119" s="187" t="s">
        <v>809</v>
      </c>
      <c r="D119" s="178"/>
      <c r="E119" s="179">
        <v>1.48262</v>
      </c>
      <c r="F119" s="156"/>
      <c r="G119" s="156"/>
      <c r="H119" s="156"/>
      <c r="I119" s="156"/>
      <c r="J119" s="156"/>
      <c r="K119" s="156"/>
      <c r="L119" s="156"/>
      <c r="M119" s="156"/>
      <c r="N119" s="156"/>
      <c r="O119" s="156"/>
      <c r="P119" s="156"/>
      <c r="Q119" s="156"/>
      <c r="R119" s="156"/>
      <c r="S119" s="156"/>
      <c r="T119" s="156"/>
      <c r="U119" s="156"/>
      <c r="V119" s="156"/>
      <c r="W119" s="145"/>
      <c r="X119" s="145"/>
      <c r="Y119" s="145"/>
      <c r="Z119" s="145"/>
      <c r="AA119" s="145"/>
      <c r="AB119" s="145"/>
      <c r="AC119" s="145"/>
      <c r="AD119" s="145"/>
      <c r="AE119" s="145" t="s">
        <v>223</v>
      </c>
      <c r="AF119" s="145">
        <v>0</v>
      </c>
      <c r="AG119" s="145"/>
      <c r="AH119" s="145"/>
      <c r="AI119" s="145"/>
      <c r="AJ119" s="145"/>
      <c r="AK119" s="145"/>
      <c r="AL119" s="145"/>
      <c r="AM119" s="145"/>
      <c r="AN119" s="145"/>
      <c r="AO119" s="145"/>
      <c r="AP119" s="145"/>
      <c r="AQ119" s="145"/>
      <c r="AR119" s="145"/>
      <c r="AS119" s="145"/>
      <c r="AT119" s="145"/>
      <c r="AU119" s="145"/>
      <c r="AV119" s="145"/>
      <c r="AW119" s="145"/>
      <c r="AX119" s="145"/>
      <c r="AY119" s="145"/>
      <c r="AZ119" s="145"/>
      <c r="BA119" s="145"/>
      <c r="BB119" s="145"/>
      <c r="BC119" s="145"/>
      <c r="BD119" s="145"/>
      <c r="BE119" s="145"/>
      <c r="BF119" s="145"/>
    </row>
    <row r="120" spans="1:58" outlineLevel="1">
      <c r="A120" s="152"/>
      <c r="B120" s="153"/>
      <c r="C120" s="187" t="s">
        <v>810</v>
      </c>
      <c r="D120" s="178"/>
      <c r="E120" s="179">
        <v>3.02874</v>
      </c>
      <c r="F120" s="156"/>
      <c r="G120" s="156"/>
      <c r="H120" s="156"/>
      <c r="I120" s="156"/>
      <c r="J120" s="156"/>
      <c r="K120" s="156"/>
      <c r="L120" s="156"/>
      <c r="M120" s="156"/>
      <c r="N120" s="156"/>
      <c r="O120" s="156"/>
      <c r="P120" s="156"/>
      <c r="Q120" s="156"/>
      <c r="R120" s="156"/>
      <c r="S120" s="156"/>
      <c r="T120" s="156"/>
      <c r="U120" s="156"/>
      <c r="V120" s="156"/>
      <c r="W120" s="145"/>
      <c r="X120" s="145"/>
      <c r="Y120" s="145"/>
      <c r="Z120" s="145"/>
      <c r="AA120" s="145"/>
      <c r="AB120" s="145"/>
      <c r="AC120" s="145"/>
      <c r="AD120" s="145"/>
      <c r="AE120" s="145" t="s">
        <v>223</v>
      </c>
      <c r="AF120" s="145">
        <v>0</v>
      </c>
      <c r="AG120" s="145"/>
      <c r="AH120" s="145"/>
      <c r="AI120" s="145"/>
      <c r="AJ120" s="145"/>
      <c r="AK120" s="145"/>
      <c r="AL120" s="145"/>
      <c r="AM120" s="145"/>
      <c r="AN120" s="145"/>
      <c r="AO120" s="145"/>
      <c r="AP120" s="145"/>
      <c r="AQ120" s="145"/>
      <c r="AR120" s="145"/>
      <c r="AS120" s="145"/>
      <c r="AT120" s="145"/>
      <c r="AU120" s="145"/>
      <c r="AV120" s="145"/>
      <c r="AW120" s="145"/>
      <c r="AX120" s="145"/>
      <c r="AY120" s="145"/>
      <c r="AZ120" s="145"/>
      <c r="BA120" s="145"/>
      <c r="BB120" s="145"/>
      <c r="BC120" s="145"/>
      <c r="BD120" s="145"/>
      <c r="BE120" s="145"/>
      <c r="BF120" s="145"/>
    </row>
    <row r="121" spans="1:58" outlineLevel="1">
      <c r="A121" s="152"/>
      <c r="B121" s="153"/>
      <c r="C121" s="187" t="s">
        <v>811</v>
      </c>
      <c r="D121" s="178"/>
      <c r="E121" s="179">
        <v>3.1180400000000001</v>
      </c>
      <c r="F121" s="156"/>
      <c r="G121" s="156"/>
      <c r="H121" s="156"/>
      <c r="I121" s="156"/>
      <c r="J121" s="156"/>
      <c r="K121" s="156"/>
      <c r="L121" s="156"/>
      <c r="M121" s="156"/>
      <c r="N121" s="156"/>
      <c r="O121" s="156"/>
      <c r="P121" s="156"/>
      <c r="Q121" s="156"/>
      <c r="R121" s="156"/>
      <c r="S121" s="156"/>
      <c r="T121" s="156"/>
      <c r="U121" s="156"/>
      <c r="V121" s="156"/>
      <c r="W121" s="145"/>
      <c r="X121" s="145"/>
      <c r="Y121" s="145"/>
      <c r="Z121" s="145"/>
      <c r="AA121" s="145"/>
      <c r="AB121" s="145"/>
      <c r="AC121" s="145"/>
      <c r="AD121" s="145"/>
      <c r="AE121" s="145" t="s">
        <v>223</v>
      </c>
      <c r="AF121" s="145">
        <v>0</v>
      </c>
      <c r="AG121" s="145"/>
      <c r="AH121" s="145"/>
      <c r="AI121" s="145"/>
      <c r="AJ121" s="145"/>
      <c r="AK121" s="145"/>
      <c r="AL121" s="145"/>
      <c r="AM121" s="145"/>
      <c r="AN121" s="145"/>
      <c r="AO121" s="145"/>
      <c r="AP121" s="145"/>
      <c r="AQ121" s="145"/>
      <c r="AR121" s="145"/>
      <c r="AS121" s="145"/>
      <c r="AT121" s="145"/>
      <c r="AU121" s="145"/>
      <c r="AV121" s="145"/>
      <c r="AW121" s="145"/>
      <c r="AX121" s="145"/>
      <c r="AY121" s="145"/>
      <c r="AZ121" s="145"/>
      <c r="BA121" s="145"/>
      <c r="BB121" s="145"/>
      <c r="BC121" s="145"/>
      <c r="BD121" s="145"/>
      <c r="BE121" s="145"/>
      <c r="BF121" s="145"/>
    </row>
    <row r="122" spans="1:58" ht="20.399999999999999" outlineLevel="1">
      <c r="A122" s="164">
        <v>35</v>
      </c>
      <c r="B122" s="165" t="s">
        <v>812</v>
      </c>
      <c r="C122" s="174" t="s">
        <v>813</v>
      </c>
      <c r="D122" s="166" t="s">
        <v>218</v>
      </c>
      <c r="E122" s="167">
        <v>94.486000000000004</v>
      </c>
      <c r="F122" s="168">
        <v>0</v>
      </c>
      <c r="G122" s="169">
        <f>ROUND(E122*F122,2)</f>
        <v>0</v>
      </c>
      <c r="H122" s="168">
        <v>4.01</v>
      </c>
      <c r="I122" s="169">
        <f>ROUND(E122*H122,2)</f>
        <v>378.89</v>
      </c>
      <c r="J122" s="168">
        <v>90.29</v>
      </c>
      <c r="K122" s="169">
        <f>ROUND(E122*J122,2)</f>
        <v>8531.14</v>
      </c>
      <c r="L122" s="169">
        <v>21</v>
      </c>
      <c r="M122" s="169">
        <f>G122*(1+L122/100)</f>
        <v>0</v>
      </c>
      <c r="N122" s="169">
        <v>1.6000000000000001E-4</v>
      </c>
      <c r="O122" s="169">
        <f>ROUND(E122*N122,2)</f>
        <v>0.02</v>
      </c>
      <c r="P122" s="169">
        <v>0</v>
      </c>
      <c r="Q122" s="169">
        <f>ROUND(E122*P122,2)</f>
        <v>0</v>
      </c>
      <c r="R122" s="170" t="s">
        <v>219</v>
      </c>
      <c r="S122" s="156">
        <v>0.17599999999999999</v>
      </c>
      <c r="T122" s="156">
        <f>ROUND(E122*S122,2)</f>
        <v>16.63</v>
      </c>
      <c r="U122" s="156"/>
      <c r="V122" s="156" t="s">
        <v>220</v>
      </c>
      <c r="W122" s="145"/>
      <c r="X122" s="145"/>
      <c r="Y122" s="145"/>
      <c r="Z122" s="145"/>
      <c r="AA122" s="145"/>
      <c r="AB122" s="145"/>
      <c r="AC122" s="145"/>
      <c r="AD122" s="145"/>
      <c r="AE122" s="145" t="s">
        <v>221</v>
      </c>
      <c r="AF122" s="145"/>
      <c r="AG122" s="145"/>
      <c r="AH122" s="145"/>
      <c r="AI122" s="145"/>
      <c r="AJ122" s="145"/>
      <c r="AK122" s="145"/>
      <c r="AL122" s="145"/>
      <c r="AM122" s="145"/>
      <c r="AN122" s="145"/>
      <c r="AO122" s="145"/>
      <c r="AP122" s="145"/>
      <c r="AQ122" s="145"/>
      <c r="AR122" s="145"/>
      <c r="AS122" s="145"/>
      <c r="AT122" s="145"/>
      <c r="AU122" s="145"/>
      <c r="AV122" s="145"/>
      <c r="AW122" s="145"/>
      <c r="AX122" s="145"/>
      <c r="AY122" s="145"/>
      <c r="AZ122" s="145"/>
      <c r="BA122" s="145"/>
      <c r="BB122" s="145"/>
      <c r="BC122" s="145"/>
      <c r="BD122" s="145"/>
      <c r="BE122" s="145"/>
      <c r="BF122" s="145"/>
    </row>
    <row r="123" spans="1:58" outlineLevel="1">
      <c r="A123" s="152"/>
      <c r="B123" s="153"/>
      <c r="C123" s="187" t="s">
        <v>814</v>
      </c>
      <c r="D123" s="178"/>
      <c r="E123" s="179">
        <v>94.486000000000004</v>
      </c>
      <c r="F123" s="156"/>
      <c r="G123" s="156"/>
      <c r="H123" s="156"/>
      <c r="I123" s="156"/>
      <c r="J123" s="156"/>
      <c r="K123" s="156"/>
      <c r="L123" s="156"/>
      <c r="M123" s="156"/>
      <c r="N123" s="156"/>
      <c r="O123" s="156"/>
      <c r="P123" s="156"/>
      <c r="Q123" s="156"/>
      <c r="R123" s="156"/>
      <c r="S123" s="156"/>
      <c r="T123" s="156"/>
      <c r="U123" s="156"/>
      <c r="V123" s="156"/>
      <c r="W123" s="145"/>
      <c r="X123" s="145"/>
      <c r="Y123" s="145"/>
      <c r="Z123" s="145"/>
      <c r="AA123" s="145"/>
      <c r="AB123" s="145"/>
      <c r="AC123" s="145"/>
      <c r="AD123" s="145"/>
      <c r="AE123" s="145" t="s">
        <v>223</v>
      </c>
      <c r="AF123" s="145">
        <v>0</v>
      </c>
      <c r="AG123" s="145"/>
      <c r="AH123" s="145"/>
      <c r="AI123" s="145"/>
      <c r="AJ123" s="145"/>
      <c r="AK123" s="145"/>
      <c r="AL123" s="145"/>
      <c r="AM123" s="145"/>
      <c r="AN123" s="145"/>
      <c r="AO123" s="145"/>
      <c r="AP123" s="145"/>
      <c r="AQ123" s="145"/>
      <c r="AR123" s="145"/>
      <c r="AS123" s="145"/>
      <c r="AT123" s="145"/>
      <c r="AU123" s="145"/>
      <c r="AV123" s="145"/>
      <c r="AW123" s="145"/>
      <c r="AX123" s="145"/>
      <c r="AY123" s="145"/>
      <c r="AZ123" s="145"/>
      <c r="BA123" s="145"/>
      <c r="BB123" s="145"/>
      <c r="BC123" s="145"/>
      <c r="BD123" s="145"/>
      <c r="BE123" s="145"/>
      <c r="BF123" s="145"/>
    </row>
    <row r="124" spans="1:58" outlineLevel="1">
      <c r="A124" s="164">
        <v>36</v>
      </c>
      <c r="B124" s="165" t="s">
        <v>815</v>
      </c>
      <c r="C124" s="174" t="s">
        <v>816</v>
      </c>
      <c r="D124" s="166" t="s">
        <v>230</v>
      </c>
      <c r="E124" s="167">
        <v>2.8345799999999999</v>
      </c>
      <c r="F124" s="168">
        <v>0</v>
      </c>
      <c r="G124" s="169">
        <f>ROUND(E124*F124,2)</f>
        <v>0</v>
      </c>
      <c r="H124" s="168">
        <v>560</v>
      </c>
      <c r="I124" s="169">
        <f>ROUND(E124*H124,2)</f>
        <v>1587.36</v>
      </c>
      <c r="J124" s="168">
        <v>0</v>
      </c>
      <c r="K124" s="169">
        <f>ROUND(E124*J124,2)</f>
        <v>0</v>
      </c>
      <c r="L124" s="169">
        <v>21</v>
      </c>
      <c r="M124" s="169">
        <f>G124*(1+L124/100)</f>
        <v>0</v>
      </c>
      <c r="N124" s="169">
        <v>1.549E-2</v>
      </c>
      <c r="O124" s="169">
        <f>ROUND(E124*N124,2)</f>
        <v>0.04</v>
      </c>
      <c r="P124" s="169">
        <v>0</v>
      </c>
      <c r="Q124" s="169">
        <f>ROUND(E124*P124,2)</f>
        <v>0</v>
      </c>
      <c r="R124" s="170" t="s">
        <v>219</v>
      </c>
      <c r="S124" s="156">
        <v>0</v>
      </c>
      <c r="T124" s="156">
        <f>ROUND(E124*S124,2)</f>
        <v>0</v>
      </c>
      <c r="U124" s="156"/>
      <c r="V124" s="156" t="s">
        <v>220</v>
      </c>
      <c r="W124" s="145"/>
      <c r="X124" s="145"/>
      <c r="Y124" s="145"/>
      <c r="Z124" s="145"/>
      <c r="AA124" s="145"/>
      <c r="AB124" s="145"/>
      <c r="AC124" s="145"/>
      <c r="AD124" s="145"/>
      <c r="AE124" s="145" t="s">
        <v>221</v>
      </c>
      <c r="AF124" s="145"/>
      <c r="AG124" s="145"/>
      <c r="AH124" s="145"/>
      <c r="AI124" s="145"/>
      <c r="AJ124" s="145"/>
      <c r="AK124" s="145"/>
      <c r="AL124" s="145"/>
      <c r="AM124" s="145"/>
      <c r="AN124" s="145"/>
      <c r="AO124" s="145"/>
      <c r="AP124" s="145"/>
      <c r="AQ124" s="145"/>
      <c r="AR124" s="145"/>
      <c r="AS124" s="145"/>
      <c r="AT124" s="145"/>
      <c r="AU124" s="145"/>
      <c r="AV124" s="145"/>
      <c r="AW124" s="145"/>
      <c r="AX124" s="145"/>
      <c r="AY124" s="145"/>
      <c r="AZ124" s="145"/>
      <c r="BA124" s="145"/>
      <c r="BB124" s="145"/>
      <c r="BC124" s="145"/>
      <c r="BD124" s="145"/>
      <c r="BE124" s="145"/>
      <c r="BF124" s="145"/>
    </row>
    <row r="125" spans="1:58" outlineLevel="1">
      <c r="A125" s="152"/>
      <c r="B125" s="153"/>
      <c r="C125" s="187" t="s">
        <v>817</v>
      </c>
      <c r="D125" s="178"/>
      <c r="E125" s="179">
        <v>2.8345799999999999</v>
      </c>
      <c r="F125" s="156"/>
      <c r="G125" s="156"/>
      <c r="H125" s="156"/>
      <c r="I125" s="156"/>
      <c r="J125" s="156"/>
      <c r="K125" s="156"/>
      <c r="L125" s="156"/>
      <c r="M125" s="156"/>
      <c r="N125" s="156"/>
      <c r="O125" s="156"/>
      <c r="P125" s="156"/>
      <c r="Q125" s="156"/>
      <c r="R125" s="156"/>
      <c r="S125" s="156"/>
      <c r="T125" s="156"/>
      <c r="U125" s="156"/>
      <c r="V125" s="156"/>
      <c r="W125" s="145"/>
      <c r="X125" s="145"/>
      <c r="Y125" s="145"/>
      <c r="Z125" s="145"/>
      <c r="AA125" s="145"/>
      <c r="AB125" s="145"/>
      <c r="AC125" s="145"/>
      <c r="AD125" s="145"/>
      <c r="AE125" s="145" t="s">
        <v>223</v>
      </c>
      <c r="AF125" s="145">
        <v>0</v>
      </c>
      <c r="AG125" s="145"/>
      <c r="AH125" s="145"/>
      <c r="AI125" s="145"/>
      <c r="AJ125" s="145"/>
      <c r="AK125" s="145"/>
      <c r="AL125" s="145"/>
      <c r="AM125" s="145"/>
      <c r="AN125" s="145"/>
      <c r="AO125" s="145"/>
      <c r="AP125" s="145"/>
      <c r="AQ125" s="145"/>
      <c r="AR125" s="145"/>
      <c r="AS125" s="145"/>
      <c r="AT125" s="145"/>
      <c r="AU125" s="145"/>
      <c r="AV125" s="145"/>
      <c r="AW125" s="145"/>
      <c r="AX125" s="145"/>
      <c r="AY125" s="145"/>
      <c r="AZ125" s="145"/>
      <c r="BA125" s="145"/>
      <c r="BB125" s="145"/>
      <c r="BC125" s="145"/>
      <c r="BD125" s="145"/>
      <c r="BE125" s="145"/>
      <c r="BF125" s="145"/>
    </row>
    <row r="126" spans="1:58" ht="30.6" outlineLevel="1">
      <c r="A126" s="164">
        <v>37</v>
      </c>
      <c r="B126" s="165" t="s">
        <v>818</v>
      </c>
      <c r="C126" s="174" t="s">
        <v>819</v>
      </c>
      <c r="D126" s="166" t="s">
        <v>317</v>
      </c>
      <c r="E126" s="167">
        <v>167.67</v>
      </c>
      <c r="F126" s="168">
        <v>0</v>
      </c>
      <c r="G126" s="169">
        <f>ROUND(E126*F126,2)</f>
        <v>0</v>
      </c>
      <c r="H126" s="168">
        <v>6</v>
      </c>
      <c r="I126" s="169">
        <f>ROUND(E126*H126,2)</f>
        <v>1006.02</v>
      </c>
      <c r="J126" s="168">
        <v>161</v>
      </c>
      <c r="K126" s="169">
        <f>ROUND(E126*J126,2)</f>
        <v>26994.87</v>
      </c>
      <c r="L126" s="169">
        <v>21</v>
      </c>
      <c r="M126" s="169">
        <f>G126*(1+L126/100)</f>
        <v>0</v>
      </c>
      <c r="N126" s="169">
        <v>9.8999999999999999E-4</v>
      </c>
      <c r="O126" s="169">
        <f>ROUND(E126*N126,2)</f>
        <v>0.17</v>
      </c>
      <c r="P126" s="169">
        <v>0</v>
      </c>
      <c r="Q126" s="169">
        <f>ROUND(E126*P126,2)</f>
        <v>0</v>
      </c>
      <c r="R126" s="170" t="s">
        <v>219</v>
      </c>
      <c r="S126" s="156">
        <v>0.26200000000000001</v>
      </c>
      <c r="T126" s="156">
        <f>ROUND(E126*S126,2)</f>
        <v>43.93</v>
      </c>
      <c r="U126" s="156"/>
      <c r="V126" s="156" t="s">
        <v>220</v>
      </c>
      <c r="W126" s="145"/>
      <c r="X126" s="145"/>
      <c r="Y126" s="145"/>
      <c r="Z126" s="145"/>
      <c r="AA126" s="145"/>
      <c r="AB126" s="145"/>
      <c r="AC126" s="145"/>
      <c r="AD126" s="145"/>
      <c r="AE126" s="145" t="s">
        <v>221</v>
      </c>
      <c r="AF126" s="145"/>
      <c r="AG126" s="145"/>
      <c r="AH126" s="145"/>
      <c r="AI126" s="145"/>
      <c r="AJ126" s="145"/>
      <c r="AK126" s="145"/>
      <c r="AL126" s="145"/>
      <c r="AM126" s="145"/>
      <c r="AN126" s="145"/>
      <c r="AO126" s="145"/>
      <c r="AP126" s="145"/>
      <c r="AQ126" s="145"/>
      <c r="AR126" s="145"/>
      <c r="AS126" s="145"/>
      <c r="AT126" s="145"/>
      <c r="AU126" s="145"/>
      <c r="AV126" s="145"/>
      <c r="AW126" s="145"/>
      <c r="AX126" s="145"/>
      <c r="AY126" s="145"/>
      <c r="AZ126" s="145"/>
      <c r="BA126" s="145"/>
      <c r="BB126" s="145"/>
      <c r="BC126" s="145"/>
      <c r="BD126" s="145"/>
      <c r="BE126" s="145"/>
      <c r="BF126" s="145"/>
    </row>
    <row r="127" spans="1:58" outlineLevel="1">
      <c r="A127" s="152"/>
      <c r="B127" s="153"/>
      <c r="C127" s="187" t="s">
        <v>820</v>
      </c>
      <c r="D127" s="178"/>
      <c r="E127" s="179">
        <v>40.590000000000003</v>
      </c>
      <c r="F127" s="156"/>
      <c r="G127" s="156"/>
      <c r="H127" s="156"/>
      <c r="I127" s="156"/>
      <c r="J127" s="156"/>
      <c r="K127" s="156"/>
      <c r="L127" s="156"/>
      <c r="M127" s="156"/>
      <c r="N127" s="156"/>
      <c r="O127" s="156"/>
      <c r="P127" s="156"/>
      <c r="Q127" s="156"/>
      <c r="R127" s="156"/>
      <c r="S127" s="156"/>
      <c r="T127" s="156"/>
      <c r="U127" s="156"/>
      <c r="V127" s="156"/>
      <c r="W127" s="145"/>
      <c r="X127" s="145"/>
      <c r="Y127" s="145"/>
      <c r="Z127" s="145"/>
      <c r="AA127" s="145"/>
      <c r="AB127" s="145"/>
      <c r="AC127" s="145"/>
      <c r="AD127" s="145"/>
      <c r="AE127" s="145" t="s">
        <v>223</v>
      </c>
      <c r="AF127" s="145">
        <v>0</v>
      </c>
      <c r="AG127" s="145"/>
      <c r="AH127" s="145"/>
      <c r="AI127" s="145"/>
      <c r="AJ127" s="145"/>
      <c r="AK127" s="145"/>
      <c r="AL127" s="145"/>
      <c r="AM127" s="145"/>
      <c r="AN127" s="145"/>
      <c r="AO127" s="145"/>
      <c r="AP127" s="145"/>
      <c r="AQ127" s="145"/>
      <c r="AR127" s="145"/>
      <c r="AS127" s="145"/>
      <c r="AT127" s="145"/>
      <c r="AU127" s="145"/>
      <c r="AV127" s="145"/>
      <c r="AW127" s="145"/>
      <c r="AX127" s="145"/>
      <c r="AY127" s="145"/>
      <c r="AZ127" s="145"/>
      <c r="BA127" s="145"/>
      <c r="BB127" s="145"/>
      <c r="BC127" s="145"/>
      <c r="BD127" s="145"/>
      <c r="BE127" s="145"/>
      <c r="BF127" s="145"/>
    </row>
    <row r="128" spans="1:58" outlineLevel="1">
      <c r="A128" s="152"/>
      <c r="B128" s="153"/>
      <c r="C128" s="187" t="s">
        <v>821</v>
      </c>
      <c r="D128" s="178"/>
      <c r="E128" s="179">
        <v>127.08</v>
      </c>
      <c r="F128" s="156"/>
      <c r="G128" s="156"/>
      <c r="H128" s="156"/>
      <c r="I128" s="156"/>
      <c r="J128" s="156"/>
      <c r="K128" s="156"/>
      <c r="L128" s="156"/>
      <c r="M128" s="156"/>
      <c r="N128" s="156"/>
      <c r="O128" s="156"/>
      <c r="P128" s="156"/>
      <c r="Q128" s="156"/>
      <c r="R128" s="156"/>
      <c r="S128" s="156"/>
      <c r="T128" s="156"/>
      <c r="U128" s="156"/>
      <c r="V128" s="156"/>
      <c r="W128" s="145"/>
      <c r="X128" s="145"/>
      <c r="Y128" s="145"/>
      <c r="Z128" s="145"/>
      <c r="AA128" s="145"/>
      <c r="AB128" s="145"/>
      <c r="AC128" s="145"/>
      <c r="AD128" s="145"/>
      <c r="AE128" s="145" t="s">
        <v>223</v>
      </c>
      <c r="AF128" s="145">
        <v>0</v>
      </c>
      <c r="AG128" s="145"/>
      <c r="AH128" s="145"/>
      <c r="AI128" s="145"/>
      <c r="AJ128" s="145"/>
      <c r="AK128" s="145"/>
      <c r="AL128" s="145"/>
      <c r="AM128" s="145"/>
      <c r="AN128" s="145"/>
      <c r="AO128" s="145"/>
      <c r="AP128" s="145"/>
      <c r="AQ128" s="145"/>
      <c r="AR128" s="145"/>
      <c r="AS128" s="145"/>
      <c r="AT128" s="145"/>
      <c r="AU128" s="145"/>
      <c r="AV128" s="145"/>
      <c r="AW128" s="145"/>
      <c r="AX128" s="145"/>
      <c r="AY128" s="145"/>
      <c r="AZ128" s="145"/>
      <c r="BA128" s="145"/>
      <c r="BB128" s="145"/>
      <c r="BC128" s="145"/>
      <c r="BD128" s="145"/>
      <c r="BE128" s="145"/>
      <c r="BF128" s="145"/>
    </row>
    <row r="129" spans="1:58" ht="30.6" outlineLevel="1">
      <c r="A129" s="164">
        <v>38</v>
      </c>
      <c r="B129" s="165" t="s">
        <v>822</v>
      </c>
      <c r="C129" s="174" t="s">
        <v>823</v>
      </c>
      <c r="D129" s="166" t="s">
        <v>317</v>
      </c>
      <c r="E129" s="167">
        <v>214.07</v>
      </c>
      <c r="F129" s="168">
        <v>0</v>
      </c>
      <c r="G129" s="169">
        <f>ROUND(E129*F129,2)</f>
        <v>0</v>
      </c>
      <c r="H129" s="168">
        <v>5.99</v>
      </c>
      <c r="I129" s="169">
        <f>ROUND(E129*H129,2)</f>
        <v>1282.28</v>
      </c>
      <c r="J129" s="168">
        <v>287.51</v>
      </c>
      <c r="K129" s="169">
        <f>ROUND(E129*J129,2)</f>
        <v>61547.27</v>
      </c>
      <c r="L129" s="169">
        <v>21</v>
      </c>
      <c r="M129" s="169">
        <f>G129*(1+L129/100)</f>
        <v>0</v>
      </c>
      <c r="N129" s="169">
        <v>9.8999999999999999E-4</v>
      </c>
      <c r="O129" s="169">
        <f>ROUND(E129*N129,2)</f>
        <v>0.21</v>
      </c>
      <c r="P129" s="169">
        <v>0</v>
      </c>
      <c r="Q129" s="169">
        <f>ROUND(E129*P129,2)</f>
        <v>0</v>
      </c>
      <c r="R129" s="170" t="s">
        <v>219</v>
      </c>
      <c r="S129" s="156">
        <v>0.45300000000000001</v>
      </c>
      <c r="T129" s="156">
        <f>ROUND(E129*S129,2)</f>
        <v>96.97</v>
      </c>
      <c r="U129" s="156"/>
      <c r="V129" s="156" t="s">
        <v>220</v>
      </c>
      <c r="W129" s="145"/>
      <c r="X129" s="145"/>
      <c r="Y129" s="145"/>
      <c r="Z129" s="145"/>
      <c r="AA129" s="145"/>
      <c r="AB129" s="145"/>
      <c r="AC129" s="145"/>
      <c r="AD129" s="145"/>
      <c r="AE129" s="145" t="s">
        <v>221</v>
      </c>
      <c r="AF129" s="145"/>
      <c r="AG129" s="145"/>
      <c r="AH129" s="145"/>
      <c r="AI129" s="145"/>
      <c r="AJ129" s="145"/>
      <c r="AK129" s="145"/>
      <c r="AL129" s="145"/>
      <c r="AM129" s="145"/>
      <c r="AN129" s="145"/>
      <c r="AO129" s="145"/>
      <c r="AP129" s="145"/>
      <c r="AQ129" s="145"/>
      <c r="AR129" s="145"/>
      <c r="AS129" s="145"/>
      <c r="AT129" s="145"/>
      <c r="AU129" s="145"/>
      <c r="AV129" s="145"/>
      <c r="AW129" s="145"/>
      <c r="AX129" s="145"/>
      <c r="AY129" s="145"/>
      <c r="AZ129" s="145"/>
      <c r="BA129" s="145"/>
      <c r="BB129" s="145"/>
      <c r="BC129" s="145"/>
      <c r="BD129" s="145"/>
      <c r="BE129" s="145"/>
      <c r="BF129" s="145"/>
    </row>
    <row r="130" spans="1:58" outlineLevel="1">
      <c r="A130" s="152"/>
      <c r="B130" s="153"/>
      <c r="C130" s="187" t="s">
        <v>824</v>
      </c>
      <c r="D130" s="178"/>
      <c r="E130" s="179">
        <v>6.3</v>
      </c>
      <c r="F130" s="156"/>
      <c r="G130" s="156"/>
      <c r="H130" s="156"/>
      <c r="I130" s="156"/>
      <c r="J130" s="156"/>
      <c r="K130" s="156"/>
      <c r="L130" s="156"/>
      <c r="M130" s="156"/>
      <c r="N130" s="156"/>
      <c r="O130" s="156"/>
      <c r="P130" s="156"/>
      <c r="Q130" s="156"/>
      <c r="R130" s="156"/>
      <c r="S130" s="156"/>
      <c r="T130" s="156"/>
      <c r="U130" s="156"/>
      <c r="V130" s="156"/>
      <c r="W130" s="145"/>
      <c r="X130" s="145"/>
      <c r="Y130" s="145"/>
      <c r="Z130" s="145"/>
      <c r="AA130" s="145"/>
      <c r="AB130" s="145"/>
      <c r="AC130" s="145"/>
      <c r="AD130" s="145"/>
      <c r="AE130" s="145" t="s">
        <v>223</v>
      </c>
      <c r="AF130" s="145">
        <v>0</v>
      </c>
      <c r="AG130" s="145"/>
      <c r="AH130" s="145"/>
      <c r="AI130" s="145"/>
      <c r="AJ130" s="145"/>
      <c r="AK130" s="145"/>
      <c r="AL130" s="145"/>
      <c r="AM130" s="145"/>
      <c r="AN130" s="145"/>
      <c r="AO130" s="145"/>
      <c r="AP130" s="145"/>
      <c r="AQ130" s="145"/>
      <c r="AR130" s="145"/>
      <c r="AS130" s="145"/>
      <c r="AT130" s="145"/>
      <c r="AU130" s="145"/>
      <c r="AV130" s="145"/>
      <c r="AW130" s="145"/>
      <c r="AX130" s="145"/>
      <c r="AY130" s="145"/>
      <c r="AZ130" s="145"/>
      <c r="BA130" s="145"/>
      <c r="BB130" s="145"/>
      <c r="BC130" s="145"/>
      <c r="BD130" s="145"/>
      <c r="BE130" s="145"/>
      <c r="BF130" s="145"/>
    </row>
    <row r="131" spans="1:58" outlineLevel="1">
      <c r="A131" s="152"/>
      <c r="B131" s="153"/>
      <c r="C131" s="187" t="s">
        <v>825</v>
      </c>
      <c r="D131" s="178"/>
      <c r="E131" s="179">
        <v>8.48</v>
      </c>
      <c r="F131" s="156"/>
      <c r="G131" s="156"/>
      <c r="H131" s="156"/>
      <c r="I131" s="156"/>
      <c r="J131" s="156"/>
      <c r="K131" s="156"/>
      <c r="L131" s="156"/>
      <c r="M131" s="156"/>
      <c r="N131" s="156"/>
      <c r="O131" s="156"/>
      <c r="P131" s="156"/>
      <c r="Q131" s="156"/>
      <c r="R131" s="156"/>
      <c r="S131" s="156"/>
      <c r="T131" s="156"/>
      <c r="U131" s="156"/>
      <c r="V131" s="156"/>
      <c r="W131" s="145"/>
      <c r="X131" s="145"/>
      <c r="Y131" s="145"/>
      <c r="Z131" s="145"/>
      <c r="AA131" s="145"/>
      <c r="AB131" s="145"/>
      <c r="AC131" s="145"/>
      <c r="AD131" s="145"/>
      <c r="AE131" s="145" t="s">
        <v>223</v>
      </c>
      <c r="AF131" s="145">
        <v>0</v>
      </c>
      <c r="AG131" s="145"/>
      <c r="AH131" s="145"/>
      <c r="AI131" s="145"/>
      <c r="AJ131" s="145"/>
      <c r="AK131" s="145"/>
      <c r="AL131" s="145"/>
      <c r="AM131" s="145"/>
      <c r="AN131" s="145"/>
      <c r="AO131" s="145"/>
      <c r="AP131" s="145"/>
      <c r="AQ131" s="145"/>
      <c r="AR131" s="145"/>
      <c r="AS131" s="145"/>
      <c r="AT131" s="145"/>
      <c r="AU131" s="145"/>
      <c r="AV131" s="145"/>
      <c r="AW131" s="145"/>
      <c r="AX131" s="145"/>
      <c r="AY131" s="145"/>
      <c r="AZ131" s="145"/>
      <c r="BA131" s="145"/>
      <c r="BB131" s="145"/>
      <c r="BC131" s="145"/>
      <c r="BD131" s="145"/>
      <c r="BE131" s="145"/>
      <c r="BF131" s="145"/>
    </row>
    <row r="132" spans="1:58" outlineLevel="1">
      <c r="A132" s="152"/>
      <c r="B132" s="153"/>
      <c r="C132" s="187" t="s">
        <v>826</v>
      </c>
      <c r="D132" s="178"/>
      <c r="E132" s="179">
        <v>7</v>
      </c>
      <c r="F132" s="156"/>
      <c r="G132" s="156"/>
      <c r="H132" s="156"/>
      <c r="I132" s="156"/>
      <c r="J132" s="156"/>
      <c r="K132" s="156"/>
      <c r="L132" s="156"/>
      <c r="M132" s="156"/>
      <c r="N132" s="156"/>
      <c r="O132" s="156"/>
      <c r="P132" s="156"/>
      <c r="Q132" s="156"/>
      <c r="R132" s="156"/>
      <c r="S132" s="156"/>
      <c r="T132" s="156"/>
      <c r="U132" s="156"/>
      <c r="V132" s="156"/>
      <c r="W132" s="145"/>
      <c r="X132" s="145"/>
      <c r="Y132" s="145"/>
      <c r="Z132" s="145"/>
      <c r="AA132" s="145"/>
      <c r="AB132" s="145"/>
      <c r="AC132" s="145"/>
      <c r="AD132" s="145"/>
      <c r="AE132" s="145" t="s">
        <v>223</v>
      </c>
      <c r="AF132" s="145">
        <v>0</v>
      </c>
      <c r="AG132" s="145"/>
      <c r="AH132" s="145"/>
      <c r="AI132" s="145"/>
      <c r="AJ132" s="145"/>
      <c r="AK132" s="145"/>
      <c r="AL132" s="145"/>
      <c r="AM132" s="145"/>
      <c r="AN132" s="145"/>
      <c r="AO132" s="145"/>
      <c r="AP132" s="145"/>
      <c r="AQ132" s="145"/>
      <c r="AR132" s="145"/>
      <c r="AS132" s="145"/>
      <c r="AT132" s="145"/>
      <c r="AU132" s="145"/>
      <c r="AV132" s="145"/>
      <c r="AW132" s="145"/>
      <c r="AX132" s="145"/>
      <c r="AY132" s="145"/>
      <c r="AZ132" s="145"/>
      <c r="BA132" s="145"/>
      <c r="BB132" s="145"/>
      <c r="BC132" s="145"/>
      <c r="BD132" s="145"/>
      <c r="BE132" s="145"/>
      <c r="BF132" s="145"/>
    </row>
    <row r="133" spans="1:58" outlineLevel="1">
      <c r="A133" s="152"/>
      <c r="B133" s="153"/>
      <c r="C133" s="187" t="s">
        <v>827</v>
      </c>
      <c r="D133" s="178"/>
      <c r="E133" s="179">
        <v>9.1999999999999993</v>
      </c>
      <c r="F133" s="156"/>
      <c r="G133" s="156"/>
      <c r="H133" s="156"/>
      <c r="I133" s="156"/>
      <c r="J133" s="156"/>
      <c r="K133" s="156"/>
      <c r="L133" s="156"/>
      <c r="M133" s="156"/>
      <c r="N133" s="156"/>
      <c r="O133" s="156"/>
      <c r="P133" s="156"/>
      <c r="Q133" s="156"/>
      <c r="R133" s="156"/>
      <c r="S133" s="156"/>
      <c r="T133" s="156"/>
      <c r="U133" s="156"/>
      <c r="V133" s="156"/>
      <c r="W133" s="145"/>
      <c r="X133" s="145"/>
      <c r="Y133" s="145"/>
      <c r="Z133" s="145"/>
      <c r="AA133" s="145"/>
      <c r="AB133" s="145"/>
      <c r="AC133" s="145"/>
      <c r="AD133" s="145"/>
      <c r="AE133" s="145" t="s">
        <v>223</v>
      </c>
      <c r="AF133" s="145">
        <v>0</v>
      </c>
      <c r="AG133" s="145"/>
      <c r="AH133" s="145"/>
      <c r="AI133" s="145"/>
      <c r="AJ133" s="145"/>
      <c r="AK133" s="145"/>
      <c r="AL133" s="145"/>
      <c r="AM133" s="145"/>
      <c r="AN133" s="145"/>
      <c r="AO133" s="145"/>
      <c r="AP133" s="145"/>
      <c r="AQ133" s="145"/>
      <c r="AR133" s="145"/>
      <c r="AS133" s="145"/>
      <c r="AT133" s="145"/>
      <c r="AU133" s="145"/>
      <c r="AV133" s="145"/>
      <c r="AW133" s="145"/>
      <c r="AX133" s="145"/>
      <c r="AY133" s="145"/>
      <c r="AZ133" s="145"/>
      <c r="BA133" s="145"/>
      <c r="BB133" s="145"/>
      <c r="BC133" s="145"/>
      <c r="BD133" s="145"/>
      <c r="BE133" s="145"/>
      <c r="BF133" s="145"/>
    </row>
    <row r="134" spans="1:58" outlineLevel="1">
      <c r="A134" s="152"/>
      <c r="B134" s="153"/>
      <c r="C134" s="187" t="s">
        <v>828</v>
      </c>
      <c r="D134" s="178"/>
      <c r="E134" s="179">
        <v>58.17</v>
      </c>
      <c r="F134" s="156"/>
      <c r="G134" s="156"/>
      <c r="H134" s="156"/>
      <c r="I134" s="156"/>
      <c r="J134" s="156"/>
      <c r="K134" s="156"/>
      <c r="L134" s="156"/>
      <c r="M134" s="156"/>
      <c r="N134" s="156"/>
      <c r="O134" s="156"/>
      <c r="P134" s="156"/>
      <c r="Q134" s="156"/>
      <c r="R134" s="156"/>
      <c r="S134" s="156"/>
      <c r="T134" s="156"/>
      <c r="U134" s="156"/>
      <c r="V134" s="156"/>
      <c r="W134" s="145"/>
      <c r="X134" s="145"/>
      <c r="Y134" s="145"/>
      <c r="Z134" s="145"/>
      <c r="AA134" s="145"/>
      <c r="AB134" s="145"/>
      <c r="AC134" s="145"/>
      <c r="AD134" s="145"/>
      <c r="AE134" s="145" t="s">
        <v>223</v>
      </c>
      <c r="AF134" s="145">
        <v>0</v>
      </c>
      <c r="AG134" s="145"/>
      <c r="AH134" s="145"/>
      <c r="AI134" s="145"/>
      <c r="AJ134" s="145"/>
      <c r="AK134" s="145"/>
      <c r="AL134" s="145"/>
      <c r="AM134" s="145"/>
      <c r="AN134" s="145"/>
      <c r="AO134" s="145"/>
      <c r="AP134" s="145"/>
      <c r="AQ134" s="145"/>
      <c r="AR134" s="145"/>
      <c r="AS134" s="145"/>
      <c r="AT134" s="145"/>
      <c r="AU134" s="145"/>
      <c r="AV134" s="145"/>
      <c r="AW134" s="145"/>
      <c r="AX134" s="145"/>
      <c r="AY134" s="145"/>
      <c r="AZ134" s="145"/>
      <c r="BA134" s="145"/>
      <c r="BB134" s="145"/>
      <c r="BC134" s="145"/>
      <c r="BD134" s="145"/>
      <c r="BE134" s="145"/>
      <c r="BF134" s="145"/>
    </row>
    <row r="135" spans="1:58" outlineLevel="1">
      <c r="A135" s="152"/>
      <c r="B135" s="153"/>
      <c r="C135" s="187" t="s">
        <v>829</v>
      </c>
      <c r="D135" s="178"/>
      <c r="E135" s="179">
        <v>22.16</v>
      </c>
      <c r="F135" s="156"/>
      <c r="G135" s="156"/>
      <c r="H135" s="156"/>
      <c r="I135" s="156"/>
      <c r="J135" s="156"/>
      <c r="K135" s="156"/>
      <c r="L135" s="156"/>
      <c r="M135" s="156"/>
      <c r="N135" s="156"/>
      <c r="O135" s="156"/>
      <c r="P135" s="156"/>
      <c r="Q135" s="156"/>
      <c r="R135" s="156"/>
      <c r="S135" s="156"/>
      <c r="T135" s="156"/>
      <c r="U135" s="156"/>
      <c r="V135" s="156"/>
      <c r="W135" s="145"/>
      <c r="X135" s="145"/>
      <c r="Y135" s="145"/>
      <c r="Z135" s="145"/>
      <c r="AA135" s="145"/>
      <c r="AB135" s="145"/>
      <c r="AC135" s="145"/>
      <c r="AD135" s="145"/>
      <c r="AE135" s="145" t="s">
        <v>223</v>
      </c>
      <c r="AF135" s="145">
        <v>0</v>
      </c>
      <c r="AG135" s="145"/>
      <c r="AH135" s="145"/>
      <c r="AI135" s="145"/>
      <c r="AJ135" s="145"/>
      <c r="AK135" s="145"/>
      <c r="AL135" s="145"/>
      <c r="AM135" s="145"/>
      <c r="AN135" s="145"/>
      <c r="AO135" s="145"/>
      <c r="AP135" s="145"/>
      <c r="AQ135" s="145"/>
      <c r="AR135" s="145"/>
      <c r="AS135" s="145"/>
      <c r="AT135" s="145"/>
      <c r="AU135" s="145"/>
      <c r="AV135" s="145"/>
      <c r="AW135" s="145"/>
      <c r="AX135" s="145"/>
      <c r="AY135" s="145"/>
      <c r="AZ135" s="145"/>
      <c r="BA135" s="145"/>
      <c r="BB135" s="145"/>
      <c r="BC135" s="145"/>
      <c r="BD135" s="145"/>
      <c r="BE135" s="145"/>
      <c r="BF135" s="145"/>
    </row>
    <row r="136" spans="1:58" outlineLevel="1">
      <c r="A136" s="152"/>
      <c r="B136" s="153"/>
      <c r="C136" s="187" t="s">
        <v>830</v>
      </c>
      <c r="D136" s="178"/>
      <c r="E136" s="179">
        <v>17.52</v>
      </c>
      <c r="F136" s="156"/>
      <c r="G136" s="156"/>
      <c r="H136" s="156"/>
      <c r="I136" s="156"/>
      <c r="J136" s="156"/>
      <c r="K136" s="156"/>
      <c r="L136" s="156"/>
      <c r="M136" s="156"/>
      <c r="N136" s="156"/>
      <c r="O136" s="156"/>
      <c r="P136" s="156"/>
      <c r="Q136" s="156"/>
      <c r="R136" s="156"/>
      <c r="S136" s="156"/>
      <c r="T136" s="156"/>
      <c r="U136" s="156"/>
      <c r="V136" s="156"/>
      <c r="W136" s="145"/>
      <c r="X136" s="145"/>
      <c r="Y136" s="145"/>
      <c r="Z136" s="145"/>
      <c r="AA136" s="145"/>
      <c r="AB136" s="145"/>
      <c r="AC136" s="145"/>
      <c r="AD136" s="145"/>
      <c r="AE136" s="145" t="s">
        <v>223</v>
      </c>
      <c r="AF136" s="145">
        <v>0</v>
      </c>
      <c r="AG136" s="145"/>
      <c r="AH136" s="145"/>
      <c r="AI136" s="145"/>
      <c r="AJ136" s="145"/>
      <c r="AK136" s="145"/>
      <c r="AL136" s="145"/>
      <c r="AM136" s="145"/>
      <c r="AN136" s="145"/>
      <c r="AO136" s="145"/>
      <c r="AP136" s="145"/>
      <c r="AQ136" s="145"/>
      <c r="AR136" s="145"/>
      <c r="AS136" s="145"/>
      <c r="AT136" s="145"/>
      <c r="AU136" s="145"/>
      <c r="AV136" s="145"/>
      <c r="AW136" s="145"/>
      <c r="AX136" s="145"/>
      <c r="AY136" s="145"/>
      <c r="AZ136" s="145"/>
      <c r="BA136" s="145"/>
      <c r="BB136" s="145"/>
      <c r="BC136" s="145"/>
      <c r="BD136" s="145"/>
      <c r="BE136" s="145"/>
      <c r="BF136" s="145"/>
    </row>
    <row r="137" spans="1:58" outlineLevel="1">
      <c r="A137" s="152"/>
      <c r="B137" s="153"/>
      <c r="C137" s="187" t="s">
        <v>831</v>
      </c>
      <c r="D137" s="178"/>
      <c r="E137" s="179">
        <v>11.44</v>
      </c>
      <c r="F137" s="156"/>
      <c r="G137" s="156"/>
      <c r="H137" s="156"/>
      <c r="I137" s="156"/>
      <c r="J137" s="156"/>
      <c r="K137" s="156"/>
      <c r="L137" s="156"/>
      <c r="M137" s="156"/>
      <c r="N137" s="156"/>
      <c r="O137" s="156"/>
      <c r="P137" s="156"/>
      <c r="Q137" s="156"/>
      <c r="R137" s="156"/>
      <c r="S137" s="156"/>
      <c r="T137" s="156"/>
      <c r="U137" s="156"/>
      <c r="V137" s="156"/>
      <c r="W137" s="145"/>
      <c r="X137" s="145"/>
      <c r="Y137" s="145"/>
      <c r="Z137" s="145"/>
      <c r="AA137" s="145"/>
      <c r="AB137" s="145"/>
      <c r="AC137" s="145"/>
      <c r="AD137" s="145"/>
      <c r="AE137" s="145" t="s">
        <v>223</v>
      </c>
      <c r="AF137" s="145">
        <v>0</v>
      </c>
      <c r="AG137" s="145"/>
      <c r="AH137" s="145"/>
      <c r="AI137" s="145"/>
      <c r="AJ137" s="145"/>
      <c r="AK137" s="145"/>
      <c r="AL137" s="145"/>
      <c r="AM137" s="145"/>
      <c r="AN137" s="145"/>
      <c r="AO137" s="145"/>
      <c r="AP137" s="145"/>
      <c r="AQ137" s="145"/>
      <c r="AR137" s="145"/>
      <c r="AS137" s="145"/>
      <c r="AT137" s="145"/>
      <c r="AU137" s="145"/>
      <c r="AV137" s="145"/>
      <c r="AW137" s="145"/>
      <c r="AX137" s="145"/>
      <c r="AY137" s="145"/>
      <c r="AZ137" s="145"/>
      <c r="BA137" s="145"/>
      <c r="BB137" s="145"/>
      <c r="BC137" s="145"/>
      <c r="BD137" s="145"/>
      <c r="BE137" s="145"/>
      <c r="BF137" s="145"/>
    </row>
    <row r="138" spans="1:58" outlineLevel="1">
      <c r="A138" s="152"/>
      <c r="B138" s="153"/>
      <c r="C138" s="187" t="s">
        <v>832</v>
      </c>
      <c r="D138" s="178"/>
      <c r="E138" s="179">
        <v>15</v>
      </c>
      <c r="F138" s="156"/>
      <c r="G138" s="156"/>
      <c r="H138" s="156"/>
      <c r="I138" s="156"/>
      <c r="J138" s="156"/>
      <c r="K138" s="156"/>
      <c r="L138" s="156"/>
      <c r="M138" s="156"/>
      <c r="N138" s="156"/>
      <c r="O138" s="156"/>
      <c r="P138" s="156"/>
      <c r="Q138" s="156"/>
      <c r="R138" s="156"/>
      <c r="S138" s="156"/>
      <c r="T138" s="156"/>
      <c r="U138" s="156"/>
      <c r="V138" s="156"/>
      <c r="W138" s="145"/>
      <c r="X138" s="145"/>
      <c r="Y138" s="145"/>
      <c r="Z138" s="145"/>
      <c r="AA138" s="145"/>
      <c r="AB138" s="145"/>
      <c r="AC138" s="145"/>
      <c r="AD138" s="145"/>
      <c r="AE138" s="145" t="s">
        <v>223</v>
      </c>
      <c r="AF138" s="145">
        <v>0</v>
      </c>
      <c r="AG138" s="145"/>
      <c r="AH138" s="145"/>
      <c r="AI138" s="145"/>
      <c r="AJ138" s="145"/>
      <c r="AK138" s="145"/>
      <c r="AL138" s="145"/>
      <c r="AM138" s="145"/>
      <c r="AN138" s="145"/>
      <c r="AO138" s="145"/>
      <c r="AP138" s="145"/>
      <c r="AQ138" s="145"/>
      <c r="AR138" s="145"/>
      <c r="AS138" s="145"/>
      <c r="AT138" s="145"/>
      <c r="AU138" s="145"/>
      <c r="AV138" s="145"/>
      <c r="AW138" s="145"/>
      <c r="AX138" s="145"/>
      <c r="AY138" s="145"/>
      <c r="AZ138" s="145"/>
      <c r="BA138" s="145"/>
      <c r="BB138" s="145"/>
      <c r="BC138" s="145"/>
      <c r="BD138" s="145"/>
      <c r="BE138" s="145"/>
      <c r="BF138" s="145"/>
    </row>
    <row r="139" spans="1:58" outlineLevel="1">
      <c r="A139" s="152"/>
      <c r="B139" s="153"/>
      <c r="C139" s="187" t="s">
        <v>833</v>
      </c>
      <c r="D139" s="178"/>
      <c r="E139" s="179">
        <v>12</v>
      </c>
      <c r="F139" s="156"/>
      <c r="G139" s="156"/>
      <c r="H139" s="156"/>
      <c r="I139" s="156"/>
      <c r="J139" s="156"/>
      <c r="K139" s="156"/>
      <c r="L139" s="156"/>
      <c r="M139" s="156"/>
      <c r="N139" s="156"/>
      <c r="O139" s="156"/>
      <c r="P139" s="156"/>
      <c r="Q139" s="156"/>
      <c r="R139" s="156"/>
      <c r="S139" s="156"/>
      <c r="T139" s="156"/>
      <c r="U139" s="156"/>
      <c r="V139" s="156"/>
      <c r="W139" s="145"/>
      <c r="X139" s="145"/>
      <c r="Y139" s="145"/>
      <c r="Z139" s="145"/>
      <c r="AA139" s="145"/>
      <c r="AB139" s="145"/>
      <c r="AC139" s="145"/>
      <c r="AD139" s="145"/>
      <c r="AE139" s="145" t="s">
        <v>223</v>
      </c>
      <c r="AF139" s="145">
        <v>0</v>
      </c>
      <c r="AG139" s="145"/>
      <c r="AH139" s="145"/>
      <c r="AI139" s="145"/>
      <c r="AJ139" s="145"/>
      <c r="AK139" s="145"/>
      <c r="AL139" s="145"/>
      <c r="AM139" s="145"/>
      <c r="AN139" s="145"/>
      <c r="AO139" s="145"/>
      <c r="AP139" s="145"/>
      <c r="AQ139" s="145"/>
      <c r="AR139" s="145"/>
      <c r="AS139" s="145"/>
      <c r="AT139" s="145"/>
      <c r="AU139" s="145"/>
      <c r="AV139" s="145"/>
      <c r="AW139" s="145"/>
      <c r="AX139" s="145"/>
      <c r="AY139" s="145"/>
      <c r="AZ139" s="145"/>
      <c r="BA139" s="145"/>
      <c r="BB139" s="145"/>
      <c r="BC139" s="145"/>
      <c r="BD139" s="145"/>
      <c r="BE139" s="145"/>
      <c r="BF139" s="145"/>
    </row>
    <row r="140" spans="1:58" outlineLevel="1">
      <c r="A140" s="152"/>
      <c r="B140" s="153"/>
      <c r="C140" s="187" t="s">
        <v>834</v>
      </c>
      <c r="D140" s="178"/>
      <c r="E140" s="179">
        <v>46.8</v>
      </c>
      <c r="F140" s="156"/>
      <c r="G140" s="156"/>
      <c r="H140" s="156"/>
      <c r="I140" s="156"/>
      <c r="J140" s="156"/>
      <c r="K140" s="156"/>
      <c r="L140" s="156"/>
      <c r="M140" s="156"/>
      <c r="N140" s="156"/>
      <c r="O140" s="156"/>
      <c r="P140" s="156"/>
      <c r="Q140" s="156"/>
      <c r="R140" s="156"/>
      <c r="S140" s="156"/>
      <c r="T140" s="156"/>
      <c r="U140" s="156"/>
      <c r="V140" s="156"/>
      <c r="W140" s="145"/>
      <c r="X140" s="145"/>
      <c r="Y140" s="145"/>
      <c r="Z140" s="145"/>
      <c r="AA140" s="145"/>
      <c r="AB140" s="145"/>
      <c r="AC140" s="145"/>
      <c r="AD140" s="145"/>
      <c r="AE140" s="145" t="s">
        <v>223</v>
      </c>
      <c r="AF140" s="145">
        <v>0</v>
      </c>
      <c r="AG140" s="145"/>
      <c r="AH140" s="145"/>
      <c r="AI140" s="145"/>
      <c r="AJ140" s="145"/>
      <c r="AK140" s="145"/>
      <c r="AL140" s="145"/>
      <c r="AM140" s="145"/>
      <c r="AN140" s="145"/>
      <c r="AO140" s="145"/>
      <c r="AP140" s="145"/>
      <c r="AQ140" s="145"/>
      <c r="AR140" s="145"/>
      <c r="AS140" s="145"/>
      <c r="AT140" s="145"/>
      <c r="AU140" s="145"/>
      <c r="AV140" s="145"/>
      <c r="AW140" s="145"/>
      <c r="AX140" s="145"/>
      <c r="AY140" s="145"/>
      <c r="AZ140" s="145"/>
      <c r="BA140" s="145"/>
      <c r="BB140" s="145"/>
      <c r="BC140" s="145"/>
      <c r="BD140" s="145"/>
      <c r="BE140" s="145"/>
      <c r="BF140" s="145"/>
    </row>
    <row r="141" spans="1:58" ht="30.6" outlineLevel="1">
      <c r="A141" s="164">
        <v>39</v>
      </c>
      <c r="B141" s="165" t="s">
        <v>835</v>
      </c>
      <c r="C141" s="174" t="s">
        <v>836</v>
      </c>
      <c r="D141" s="166" t="s">
        <v>218</v>
      </c>
      <c r="E141" s="167">
        <v>110.136</v>
      </c>
      <c r="F141" s="168">
        <v>0</v>
      </c>
      <c r="G141" s="169">
        <f>ROUND(E141*F141,2)</f>
        <v>0</v>
      </c>
      <c r="H141" s="168">
        <v>0</v>
      </c>
      <c r="I141" s="169">
        <f>ROUND(E141*H141,2)</f>
        <v>0</v>
      </c>
      <c r="J141" s="168">
        <v>125.5</v>
      </c>
      <c r="K141" s="169">
        <f>ROUND(E141*J141,2)</f>
        <v>13822.07</v>
      </c>
      <c r="L141" s="169">
        <v>21</v>
      </c>
      <c r="M141" s="169">
        <f>G141*(1+L141/100)</f>
        <v>0</v>
      </c>
      <c r="N141" s="169">
        <v>0</v>
      </c>
      <c r="O141" s="169">
        <f>ROUND(E141*N141,2)</f>
        <v>0</v>
      </c>
      <c r="P141" s="169">
        <v>0</v>
      </c>
      <c r="Q141" s="169">
        <f>ROUND(E141*P141,2)</f>
        <v>0</v>
      </c>
      <c r="R141" s="170" t="s">
        <v>219</v>
      </c>
      <c r="S141" s="156">
        <v>0.27</v>
      </c>
      <c r="T141" s="156">
        <f>ROUND(E141*S141,2)</f>
        <v>29.74</v>
      </c>
      <c r="U141" s="156"/>
      <c r="V141" s="156" t="s">
        <v>220</v>
      </c>
      <c r="W141" s="145"/>
      <c r="X141" s="145"/>
      <c r="Y141" s="145"/>
      <c r="Z141" s="145"/>
      <c r="AA141" s="145"/>
      <c r="AB141" s="145"/>
      <c r="AC141" s="145"/>
      <c r="AD141" s="145"/>
      <c r="AE141" s="145" t="s">
        <v>221</v>
      </c>
      <c r="AF141" s="145"/>
      <c r="AG141" s="145"/>
      <c r="AH141" s="145"/>
      <c r="AI141" s="145"/>
      <c r="AJ141" s="145"/>
      <c r="AK141" s="145"/>
      <c r="AL141" s="145"/>
      <c r="AM141" s="145"/>
      <c r="AN141" s="145"/>
      <c r="AO141" s="145"/>
      <c r="AP141" s="145"/>
      <c r="AQ141" s="145"/>
      <c r="AR141" s="145"/>
      <c r="AS141" s="145"/>
      <c r="AT141" s="145"/>
      <c r="AU141" s="145"/>
      <c r="AV141" s="145"/>
      <c r="AW141" s="145"/>
      <c r="AX141" s="145"/>
      <c r="AY141" s="145"/>
      <c r="AZ141" s="145"/>
      <c r="BA141" s="145"/>
      <c r="BB141" s="145"/>
      <c r="BC141" s="145"/>
      <c r="BD141" s="145"/>
      <c r="BE141" s="145"/>
      <c r="BF141" s="145"/>
    </row>
    <row r="142" spans="1:58" outlineLevel="1">
      <c r="A142" s="152"/>
      <c r="B142" s="153"/>
      <c r="C142" s="187" t="s">
        <v>837</v>
      </c>
      <c r="D142" s="178"/>
      <c r="E142" s="179">
        <v>110.136</v>
      </c>
      <c r="F142" s="156"/>
      <c r="G142" s="156"/>
      <c r="H142" s="156"/>
      <c r="I142" s="156"/>
      <c r="J142" s="156"/>
      <c r="K142" s="156"/>
      <c r="L142" s="156"/>
      <c r="M142" s="156"/>
      <c r="N142" s="156"/>
      <c r="O142" s="156"/>
      <c r="P142" s="156"/>
      <c r="Q142" s="156"/>
      <c r="R142" s="156"/>
      <c r="S142" s="156"/>
      <c r="T142" s="156"/>
      <c r="U142" s="156"/>
      <c r="V142" s="156"/>
      <c r="W142" s="145"/>
      <c r="X142" s="145"/>
      <c r="Y142" s="145"/>
      <c r="Z142" s="145"/>
      <c r="AA142" s="145"/>
      <c r="AB142" s="145"/>
      <c r="AC142" s="145"/>
      <c r="AD142" s="145"/>
      <c r="AE142" s="145" t="s">
        <v>223</v>
      </c>
      <c r="AF142" s="145">
        <v>0</v>
      </c>
      <c r="AG142" s="145"/>
      <c r="AH142" s="145"/>
      <c r="AI142" s="145"/>
      <c r="AJ142" s="145"/>
      <c r="AK142" s="145"/>
      <c r="AL142" s="145"/>
      <c r="AM142" s="145"/>
      <c r="AN142" s="145"/>
      <c r="AO142" s="145"/>
      <c r="AP142" s="145"/>
      <c r="AQ142" s="145"/>
      <c r="AR142" s="145"/>
      <c r="AS142" s="145"/>
      <c r="AT142" s="145"/>
      <c r="AU142" s="145"/>
      <c r="AV142" s="145"/>
      <c r="AW142" s="145"/>
      <c r="AX142" s="145"/>
      <c r="AY142" s="145"/>
      <c r="AZ142" s="145"/>
      <c r="BA142" s="145"/>
      <c r="BB142" s="145"/>
      <c r="BC142" s="145"/>
      <c r="BD142" s="145"/>
      <c r="BE142" s="145"/>
      <c r="BF142" s="145"/>
    </row>
    <row r="143" spans="1:58" outlineLevel="1">
      <c r="A143" s="164">
        <v>40</v>
      </c>
      <c r="B143" s="165" t="s">
        <v>838</v>
      </c>
      <c r="C143" s="174" t="s">
        <v>839</v>
      </c>
      <c r="D143" s="166" t="s">
        <v>230</v>
      </c>
      <c r="E143" s="167">
        <v>10.29373</v>
      </c>
      <c r="F143" s="168">
        <v>0</v>
      </c>
      <c r="G143" s="169">
        <f>ROUND(E143*F143,2)</f>
        <v>0</v>
      </c>
      <c r="H143" s="168">
        <v>1354</v>
      </c>
      <c r="I143" s="169">
        <f>ROUND(E143*H143,2)</f>
        <v>13937.71</v>
      </c>
      <c r="J143" s="168">
        <v>0</v>
      </c>
      <c r="K143" s="169">
        <f>ROUND(E143*J143,2)</f>
        <v>0</v>
      </c>
      <c r="L143" s="169">
        <v>21</v>
      </c>
      <c r="M143" s="169">
        <f>G143*(1+L143/100)</f>
        <v>0</v>
      </c>
      <c r="N143" s="169">
        <v>2.3570000000000001E-2</v>
      </c>
      <c r="O143" s="169">
        <f>ROUND(E143*N143,2)</f>
        <v>0.24</v>
      </c>
      <c r="P143" s="169">
        <v>0</v>
      </c>
      <c r="Q143" s="169">
        <f>ROUND(E143*P143,2)</f>
        <v>0</v>
      </c>
      <c r="R143" s="170" t="s">
        <v>219</v>
      </c>
      <c r="S143" s="156">
        <v>0</v>
      </c>
      <c r="T143" s="156">
        <f>ROUND(E143*S143,2)</f>
        <v>0</v>
      </c>
      <c r="U143" s="156"/>
      <c r="V143" s="156" t="s">
        <v>220</v>
      </c>
      <c r="W143" s="145"/>
      <c r="X143" s="145"/>
      <c r="Y143" s="145"/>
      <c r="Z143" s="145"/>
      <c r="AA143" s="145"/>
      <c r="AB143" s="145"/>
      <c r="AC143" s="145"/>
      <c r="AD143" s="145"/>
      <c r="AE143" s="145" t="s">
        <v>221</v>
      </c>
      <c r="AF143" s="145"/>
      <c r="AG143" s="145"/>
      <c r="AH143" s="145"/>
      <c r="AI143" s="145"/>
      <c r="AJ143" s="145"/>
      <c r="AK143" s="145"/>
      <c r="AL143" s="145"/>
      <c r="AM143" s="145"/>
      <c r="AN143" s="145"/>
      <c r="AO143" s="145"/>
      <c r="AP143" s="145"/>
      <c r="AQ143" s="145"/>
      <c r="AR143" s="145"/>
      <c r="AS143" s="145"/>
      <c r="AT143" s="145"/>
      <c r="AU143" s="145"/>
      <c r="AV143" s="145"/>
      <c r="AW143" s="145"/>
      <c r="AX143" s="145"/>
      <c r="AY143" s="145"/>
      <c r="AZ143" s="145"/>
      <c r="BA143" s="145"/>
      <c r="BB143" s="145"/>
      <c r="BC143" s="145"/>
      <c r="BD143" s="145"/>
      <c r="BE143" s="145"/>
      <c r="BF143" s="145"/>
    </row>
    <row r="144" spans="1:58" outlineLevel="1">
      <c r="A144" s="152"/>
      <c r="B144" s="153"/>
      <c r="C144" s="187" t="s">
        <v>840</v>
      </c>
      <c r="D144" s="178"/>
      <c r="E144" s="179">
        <v>0.48708000000000001</v>
      </c>
      <c r="F144" s="156"/>
      <c r="G144" s="156"/>
      <c r="H144" s="156"/>
      <c r="I144" s="156"/>
      <c r="J144" s="156"/>
      <c r="K144" s="156"/>
      <c r="L144" s="156"/>
      <c r="M144" s="156"/>
      <c r="N144" s="156"/>
      <c r="O144" s="156"/>
      <c r="P144" s="156"/>
      <c r="Q144" s="156"/>
      <c r="R144" s="156"/>
      <c r="S144" s="156"/>
      <c r="T144" s="156"/>
      <c r="U144" s="156"/>
      <c r="V144" s="156"/>
      <c r="W144" s="145"/>
      <c r="X144" s="145"/>
      <c r="Y144" s="145"/>
      <c r="Z144" s="145"/>
      <c r="AA144" s="145"/>
      <c r="AB144" s="145"/>
      <c r="AC144" s="145"/>
      <c r="AD144" s="145"/>
      <c r="AE144" s="145" t="s">
        <v>223</v>
      </c>
      <c r="AF144" s="145">
        <v>0</v>
      </c>
      <c r="AG144" s="145"/>
      <c r="AH144" s="145"/>
      <c r="AI144" s="145"/>
      <c r="AJ144" s="145"/>
      <c r="AK144" s="145"/>
      <c r="AL144" s="145"/>
      <c r="AM144" s="145"/>
      <c r="AN144" s="145"/>
      <c r="AO144" s="145"/>
      <c r="AP144" s="145"/>
      <c r="AQ144" s="145"/>
      <c r="AR144" s="145"/>
      <c r="AS144" s="145"/>
      <c r="AT144" s="145"/>
      <c r="AU144" s="145"/>
      <c r="AV144" s="145"/>
      <c r="AW144" s="145"/>
      <c r="AX144" s="145"/>
      <c r="AY144" s="145"/>
      <c r="AZ144" s="145"/>
      <c r="BA144" s="145"/>
      <c r="BB144" s="145"/>
      <c r="BC144" s="145"/>
      <c r="BD144" s="145"/>
      <c r="BE144" s="145"/>
      <c r="BF144" s="145"/>
    </row>
    <row r="145" spans="1:58" outlineLevel="1">
      <c r="A145" s="152"/>
      <c r="B145" s="153"/>
      <c r="C145" s="187" t="s">
        <v>841</v>
      </c>
      <c r="D145" s="178"/>
      <c r="E145" s="179">
        <v>1.4233</v>
      </c>
      <c r="F145" s="156"/>
      <c r="G145" s="156"/>
      <c r="H145" s="156"/>
      <c r="I145" s="156"/>
      <c r="J145" s="156"/>
      <c r="K145" s="156"/>
      <c r="L145" s="156"/>
      <c r="M145" s="156"/>
      <c r="N145" s="156"/>
      <c r="O145" s="156"/>
      <c r="P145" s="156"/>
      <c r="Q145" s="156"/>
      <c r="R145" s="156"/>
      <c r="S145" s="156"/>
      <c r="T145" s="156"/>
      <c r="U145" s="156"/>
      <c r="V145" s="156"/>
      <c r="W145" s="145"/>
      <c r="X145" s="145"/>
      <c r="Y145" s="145"/>
      <c r="Z145" s="145"/>
      <c r="AA145" s="145"/>
      <c r="AB145" s="145"/>
      <c r="AC145" s="145"/>
      <c r="AD145" s="145"/>
      <c r="AE145" s="145" t="s">
        <v>223</v>
      </c>
      <c r="AF145" s="145">
        <v>0</v>
      </c>
      <c r="AG145" s="145"/>
      <c r="AH145" s="145"/>
      <c r="AI145" s="145"/>
      <c r="AJ145" s="145"/>
      <c r="AK145" s="145"/>
      <c r="AL145" s="145"/>
      <c r="AM145" s="145"/>
      <c r="AN145" s="145"/>
      <c r="AO145" s="145"/>
      <c r="AP145" s="145"/>
      <c r="AQ145" s="145"/>
      <c r="AR145" s="145"/>
      <c r="AS145" s="145"/>
      <c r="AT145" s="145"/>
      <c r="AU145" s="145"/>
      <c r="AV145" s="145"/>
      <c r="AW145" s="145"/>
      <c r="AX145" s="145"/>
      <c r="AY145" s="145"/>
      <c r="AZ145" s="145"/>
      <c r="BA145" s="145"/>
      <c r="BB145" s="145"/>
      <c r="BC145" s="145"/>
      <c r="BD145" s="145"/>
      <c r="BE145" s="145"/>
      <c r="BF145" s="145"/>
    </row>
    <row r="146" spans="1:58" outlineLevel="1">
      <c r="A146" s="152"/>
      <c r="B146" s="153"/>
      <c r="C146" s="187" t="s">
        <v>842</v>
      </c>
      <c r="D146" s="178"/>
      <c r="E146" s="179">
        <v>0.16128000000000001</v>
      </c>
      <c r="F146" s="156"/>
      <c r="G146" s="156"/>
      <c r="H146" s="156"/>
      <c r="I146" s="156"/>
      <c r="J146" s="156"/>
      <c r="K146" s="156"/>
      <c r="L146" s="156"/>
      <c r="M146" s="156"/>
      <c r="N146" s="156"/>
      <c r="O146" s="156"/>
      <c r="P146" s="156"/>
      <c r="Q146" s="156"/>
      <c r="R146" s="156"/>
      <c r="S146" s="156"/>
      <c r="T146" s="156"/>
      <c r="U146" s="156"/>
      <c r="V146" s="156"/>
      <c r="W146" s="145"/>
      <c r="X146" s="145"/>
      <c r="Y146" s="145"/>
      <c r="Z146" s="145"/>
      <c r="AA146" s="145"/>
      <c r="AB146" s="145"/>
      <c r="AC146" s="145"/>
      <c r="AD146" s="145"/>
      <c r="AE146" s="145" t="s">
        <v>223</v>
      </c>
      <c r="AF146" s="145">
        <v>0</v>
      </c>
      <c r="AG146" s="145"/>
      <c r="AH146" s="145"/>
      <c r="AI146" s="145"/>
      <c r="AJ146" s="145"/>
      <c r="AK146" s="145"/>
      <c r="AL146" s="145"/>
      <c r="AM146" s="145"/>
      <c r="AN146" s="145"/>
      <c r="AO146" s="145"/>
      <c r="AP146" s="145"/>
      <c r="AQ146" s="145"/>
      <c r="AR146" s="145"/>
      <c r="AS146" s="145"/>
      <c r="AT146" s="145"/>
      <c r="AU146" s="145"/>
      <c r="AV146" s="145"/>
      <c r="AW146" s="145"/>
      <c r="AX146" s="145"/>
      <c r="AY146" s="145"/>
      <c r="AZ146" s="145"/>
      <c r="BA146" s="145"/>
      <c r="BB146" s="145"/>
      <c r="BC146" s="145"/>
      <c r="BD146" s="145"/>
      <c r="BE146" s="145"/>
      <c r="BF146" s="145"/>
    </row>
    <row r="147" spans="1:58" outlineLevel="1">
      <c r="A147" s="152"/>
      <c r="B147" s="153"/>
      <c r="C147" s="187" t="s">
        <v>843</v>
      </c>
      <c r="D147" s="178"/>
      <c r="E147" s="179">
        <v>0.21709000000000001</v>
      </c>
      <c r="F147" s="156"/>
      <c r="G147" s="156"/>
      <c r="H147" s="156"/>
      <c r="I147" s="156"/>
      <c r="J147" s="156"/>
      <c r="K147" s="156"/>
      <c r="L147" s="156"/>
      <c r="M147" s="156"/>
      <c r="N147" s="156"/>
      <c r="O147" s="156"/>
      <c r="P147" s="156"/>
      <c r="Q147" s="156"/>
      <c r="R147" s="156"/>
      <c r="S147" s="156"/>
      <c r="T147" s="156"/>
      <c r="U147" s="156"/>
      <c r="V147" s="156"/>
      <c r="W147" s="145"/>
      <c r="X147" s="145"/>
      <c r="Y147" s="145"/>
      <c r="Z147" s="145"/>
      <c r="AA147" s="145"/>
      <c r="AB147" s="145"/>
      <c r="AC147" s="145"/>
      <c r="AD147" s="145"/>
      <c r="AE147" s="145" t="s">
        <v>223</v>
      </c>
      <c r="AF147" s="145">
        <v>0</v>
      </c>
      <c r="AG147" s="145"/>
      <c r="AH147" s="145"/>
      <c r="AI147" s="145"/>
      <c r="AJ147" s="145"/>
      <c r="AK147" s="145"/>
      <c r="AL147" s="145"/>
      <c r="AM147" s="145"/>
      <c r="AN147" s="145"/>
      <c r="AO147" s="145"/>
      <c r="AP147" s="145"/>
      <c r="AQ147" s="145"/>
      <c r="AR147" s="145"/>
      <c r="AS147" s="145"/>
      <c r="AT147" s="145"/>
      <c r="AU147" s="145"/>
      <c r="AV147" s="145"/>
      <c r="AW147" s="145"/>
      <c r="AX147" s="145"/>
      <c r="AY147" s="145"/>
      <c r="AZ147" s="145"/>
      <c r="BA147" s="145"/>
      <c r="BB147" s="145"/>
      <c r="BC147" s="145"/>
      <c r="BD147" s="145"/>
      <c r="BE147" s="145"/>
      <c r="BF147" s="145"/>
    </row>
    <row r="148" spans="1:58" outlineLevel="1">
      <c r="A148" s="152"/>
      <c r="B148" s="153"/>
      <c r="C148" s="187" t="s">
        <v>844</v>
      </c>
      <c r="D148" s="178"/>
      <c r="E148" s="179">
        <v>0.1792</v>
      </c>
      <c r="F148" s="156"/>
      <c r="G148" s="156"/>
      <c r="H148" s="156"/>
      <c r="I148" s="156"/>
      <c r="J148" s="156"/>
      <c r="K148" s="156"/>
      <c r="L148" s="156"/>
      <c r="M148" s="156"/>
      <c r="N148" s="156"/>
      <c r="O148" s="156"/>
      <c r="P148" s="156"/>
      <c r="Q148" s="156"/>
      <c r="R148" s="156"/>
      <c r="S148" s="156"/>
      <c r="T148" s="156"/>
      <c r="U148" s="156"/>
      <c r="V148" s="156"/>
      <c r="W148" s="145"/>
      <c r="X148" s="145"/>
      <c r="Y148" s="145"/>
      <c r="Z148" s="145"/>
      <c r="AA148" s="145"/>
      <c r="AB148" s="145"/>
      <c r="AC148" s="145"/>
      <c r="AD148" s="145"/>
      <c r="AE148" s="145" t="s">
        <v>223</v>
      </c>
      <c r="AF148" s="145">
        <v>0</v>
      </c>
      <c r="AG148" s="145"/>
      <c r="AH148" s="145"/>
      <c r="AI148" s="145"/>
      <c r="AJ148" s="145"/>
      <c r="AK148" s="145"/>
      <c r="AL148" s="145"/>
      <c r="AM148" s="145"/>
      <c r="AN148" s="145"/>
      <c r="AO148" s="145"/>
      <c r="AP148" s="145"/>
      <c r="AQ148" s="145"/>
      <c r="AR148" s="145"/>
      <c r="AS148" s="145"/>
      <c r="AT148" s="145"/>
      <c r="AU148" s="145"/>
      <c r="AV148" s="145"/>
      <c r="AW148" s="145"/>
      <c r="AX148" s="145"/>
      <c r="AY148" s="145"/>
      <c r="AZ148" s="145"/>
      <c r="BA148" s="145"/>
      <c r="BB148" s="145"/>
      <c r="BC148" s="145"/>
      <c r="BD148" s="145"/>
      <c r="BE148" s="145"/>
      <c r="BF148" s="145"/>
    </row>
    <row r="149" spans="1:58" outlineLevel="1">
      <c r="A149" s="152"/>
      <c r="B149" s="153"/>
      <c r="C149" s="187" t="s">
        <v>845</v>
      </c>
      <c r="D149" s="178"/>
      <c r="E149" s="179">
        <v>0.23552000000000001</v>
      </c>
      <c r="F149" s="156"/>
      <c r="G149" s="156"/>
      <c r="H149" s="156"/>
      <c r="I149" s="156"/>
      <c r="J149" s="156"/>
      <c r="K149" s="156"/>
      <c r="L149" s="156"/>
      <c r="M149" s="156"/>
      <c r="N149" s="156"/>
      <c r="O149" s="156"/>
      <c r="P149" s="156"/>
      <c r="Q149" s="156"/>
      <c r="R149" s="156"/>
      <c r="S149" s="156"/>
      <c r="T149" s="156"/>
      <c r="U149" s="156"/>
      <c r="V149" s="156"/>
      <c r="W149" s="145"/>
      <c r="X149" s="145"/>
      <c r="Y149" s="145"/>
      <c r="Z149" s="145"/>
      <c r="AA149" s="145"/>
      <c r="AB149" s="145"/>
      <c r="AC149" s="145"/>
      <c r="AD149" s="145"/>
      <c r="AE149" s="145" t="s">
        <v>223</v>
      </c>
      <c r="AF149" s="145">
        <v>0</v>
      </c>
      <c r="AG149" s="145"/>
      <c r="AH149" s="145"/>
      <c r="AI149" s="145"/>
      <c r="AJ149" s="145"/>
      <c r="AK149" s="145"/>
      <c r="AL149" s="145"/>
      <c r="AM149" s="145"/>
      <c r="AN149" s="145"/>
      <c r="AO149" s="145"/>
      <c r="AP149" s="145"/>
      <c r="AQ149" s="145"/>
      <c r="AR149" s="145"/>
      <c r="AS149" s="145"/>
      <c r="AT149" s="145"/>
      <c r="AU149" s="145"/>
      <c r="AV149" s="145"/>
      <c r="AW149" s="145"/>
      <c r="AX149" s="145"/>
      <c r="AY149" s="145"/>
      <c r="AZ149" s="145"/>
      <c r="BA149" s="145"/>
      <c r="BB149" s="145"/>
      <c r="BC149" s="145"/>
      <c r="BD149" s="145"/>
      <c r="BE149" s="145"/>
      <c r="BF149" s="145"/>
    </row>
    <row r="150" spans="1:58" outlineLevel="1">
      <c r="A150" s="152"/>
      <c r="B150" s="153"/>
      <c r="C150" s="187" t="s">
        <v>846</v>
      </c>
      <c r="D150" s="178"/>
      <c r="E150" s="179">
        <v>1.48915</v>
      </c>
      <c r="F150" s="156"/>
      <c r="G150" s="156"/>
      <c r="H150" s="156"/>
      <c r="I150" s="156"/>
      <c r="J150" s="156"/>
      <c r="K150" s="156"/>
      <c r="L150" s="156"/>
      <c r="M150" s="156"/>
      <c r="N150" s="156"/>
      <c r="O150" s="156"/>
      <c r="P150" s="156"/>
      <c r="Q150" s="156"/>
      <c r="R150" s="156"/>
      <c r="S150" s="156"/>
      <c r="T150" s="156"/>
      <c r="U150" s="156"/>
      <c r="V150" s="156"/>
      <c r="W150" s="145"/>
      <c r="X150" s="145"/>
      <c r="Y150" s="145"/>
      <c r="Z150" s="145"/>
      <c r="AA150" s="145"/>
      <c r="AB150" s="145"/>
      <c r="AC150" s="145"/>
      <c r="AD150" s="145"/>
      <c r="AE150" s="145" t="s">
        <v>223</v>
      </c>
      <c r="AF150" s="145">
        <v>0</v>
      </c>
      <c r="AG150" s="145"/>
      <c r="AH150" s="145"/>
      <c r="AI150" s="145"/>
      <c r="AJ150" s="145"/>
      <c r="AK150" s="145"/>
      <c r="AL150" s="145"/>
      <c r="AM150" s="145"/>
      <c r="AN150" s="145"/>
      <c r="AO150" s="145"/>
      <c r="AP150" s="145"/>
      <c r="AQ150" s="145"/>
      <c r="AR150" s="145"/>
      <c r="AS150" s="145"/>
      <c r="AT150" s="145"/>
      <c r="AU150" s="145"/>
      <c r="AV150" s="145"/>
      <c r="AW150" s="145"/>
      <c r="AX150" s="145"/>
      <c r="AY150" s="145"/>
      <c r="AZ150" s="145"/>
      <c r="BA150" s="145"/>
      <c r="BB150" s="145"/>
      <c r="BC150" s="145"/>
      <c r="BD150" s="145"/>
      <c r="BE150" s="145"/>
      <c r="BF150" s="145"/>
    </row>
    <row r="151" spans="1:58" outlineLevel="1">
      <c r="A151" s="152"/>
      <c r="B151" s="153"/>
      <c r="C151" s="187" t="s">
        <v>847</v>
      </c>
      <c r="D151" s="178"/>
      <c r="E151" s="179">
        <v>0.56730000000000003</v>
      </c>
      <c r="F151" s="156"/>
      <c r="G151" s="156"/>
      <c r="H151" s="156"/>
      <c r="I151" s="156"/>
      <c r="J151" s="156"/>
      <c r="K151" s="156"/>
      <c r="L151" s="156"/>
      <c r="M151" s="156"/>
      <c r="N151" s="156"/>
      <c r="O151" s="156"/>
      <c r="P151" s="156"/>
      <c r="Q151" s="156"/>
      <c r="R151" s="156"/>
      <c r="S151" s="156"/>
      <c r="T151" s="156"/>
      <c r="U151" s="156"/>
      <c r="V151" s="156"/>
      <c r="W151" s="145"/>
      <c r="X151" s="145"/>
      <c r="Y151" s="145"/>
      <c r="Z151" s="145"/>
      <c r="AA151" s="145"/>
      <c r="AB151" s="145"/>
      <c r="AC151" s="145"/>
      <c r="AD151" s="145"/>
      <c r="AE151" s="145" t="s">
        <v>223</v>
      </c>
      <c r="AF151" s="145">
        <v>0</v>
      </c>
      <c r="AG151" s="145"/>
      <c r="AH151" s="145"/>
      <c r="AI151" s="145"/>
      <c r="AJ151" s="145"/>
      <c r="AK151" s="145"/>
      <c r="AL151" s="145"/>
      <c r="AM151" s="145"/>
      <c r="AN151" s="145"/>
      <c r="AO151" s="145"/>
      <c r="AP151" s="145"/>
      <c r="AQ151" s="145"/>
      <c r="AR151" s="145"/>
      <c r="AS151" s="145"/>
      <c r="AT151" s="145"/>
      <c r="AU151" s="145"/>
      <c r="AV151" s="145"/>
      <c r="AW151" s="145"/>
      <c r="AX151" s="145"/>
      <c r="AY151" s="145"/>
      <c r="AZ151" s="145"/>
      <c r="BA151" s="145"/>
      <c r="BB151" s="145"/>
      <c r="BC151" s="145"/>
      <c r="BD151" s="145"/>
      <c r="BE151" s="145"/>
      <c r="BF151" s="145"/>
    </row>
    <row r="152" spans="1:58" outlineLevel="1">
      <c r="A152" s="152"/>
      <c r="B152" s="153"/>
      <c r="C152" s="187" t="s">
        <v>848</v>
      </c>
      <c r="D152" s="178"/>
      <c r="E152" s="179">
        <v>0.44851000000000002</v>
      </c>
      <c r="F152" s="156"/>
      <c r="G152" s="156"/>
      <c r="H152" s="156"/>
      <c r="I152" s="156"/>
      <c r="J152" s="156"/>
      <c r="K152" s="156"/>
      <c r="L152" s="156"/>
      <c r="M152" s="156"/>
      <c r="N152" s="156"/>
      <c r="O152" s="156"/>
      <c r="P152" s="156"/>
      <c r="Q152" s="156"/>
      <c r="R152" s="156"/>
      <c r="S152" s="156"/>
      <c r="T152" s="156"/>
      <c r="U152" s="156"/>
      <c r="V152" s="156"/>
      <c r="W152" s="145"/>
      <c r="X152" s="145"/>
      <c r="Y152" s="145"/>
      <c r="Z152" s="145"/>
      <c r="AA152" s="145"/>
      <c r="AB152" s="145"/>
      <c r="AC152" s="145"/>
      <c r="AD152" s="145"/>
      <c r="AE152" s="145" t="s">
        <v>223</v>
      </c>
      <c r="AF152" s="145">
        <v>0</v>
      </c>
      <c r="AG152" s="145"/>
      <c r="AH152" s="145"/>
      <c r="AI152" s="145"/>
      <c r="AJ152" s="145"/>
      <c r="AK152" s="145"/>
      <c r="AL152" s="145"/>
      <c r="AM152" s="145"/>
      <c r="AN152" s="145"/>
      <c r="AO152" s="145"/>
      <c r="AP152" s="145"/>
      <c r="AQ152" s="145"/>
      <c r="AR152" s="145"/>
      <c r="AS152" s="145"/>
      <c r="AT152" s="145"/>
      <c r="AU152" s="145"/>
      <c r="AV152" s="145"/>
      <c r="AW152" s="145"/>
      <c r="AX152" s="145"/>
      <c r="AY152" s="145"/>
      <c r="AZ152" s="145"/>
      <c r="BA152" s="145"/>
      <c r="BB152" s="145"/>
      <c r="BC152" s="145"/>
      <c r="BD152" s="145"/>
      <c r="BE152" s="145"/>
      <c r="BF152" s="145"/>
    </row>
    <row r="153" spans="1:58" outlineLevel="1">
      <c r="A153" s="152"/>
      <c r="B153" s="153"/>
      <c r="C153" s="187" t="s">
        <v>849</v>
      </c>
      <c r="D153" s="178"/>
      <c r="E153" s="179">
        <v>0.29286000000000001</v>
      </c>
      <c r="F153" s="156"/>
      <c r="G153" s="156"/>
      <c r="H153" s="156"/>
      <c r="I153" s="156"/>
      <c r="J153" s="156"/>
      <c r="K153" s="156"/>
      <c r="L153" s="156"/>
      <c r="M153" s="156"/>
      <c r="N153" s="156"/>
      <c r="O153" s="156"/>
      <c r="P153" s="156"/>
      <c r="Q153" s="156"/>
      <c r="R153" s="156"/>
      <c r="S153" s="156"/>
      <c r="T153" s="156"/>
      <c r="U153" s="156"/>
      <c r="V153" s="156"/>
      <c r="W153" s="145"/>
      <c r="X153" s="145"/>
      <c r="Y153" s="145"/>
      <c r="Z153" s="145"/>
      <c r="AA153" s="145"/>
      <c r="AB153" s="145"/>
      <c r="AC153" s="145"/>
      <c r="AD153" s="145"/>
      <c r="AE153" s="145" t="s">
        <v>223</v>
      </c>
      <c r="AF153" s="145">
        <v>0</v>
      </c>
      <c r="AG153" s="145"/>
      <c r="AH153" s="145"/>
      <c r="AI153" s="145"/>
      <c r="AJ153" s="145"/>
      <c r="AK153" s="145"/>
      <c r="AL153" s="145"/>
      <c r="AM153" s="145"/>
      <c r="AN153" s="145"/>
      <c r="AO153" s="145"/>
      <c r="AP153" s="145"/>
      <c r="AQ153" s="145"/>
      <c r="AR153" s="145"/>
      <c r="AS153" s="145"/>
      <c r="AT153" s="145"/>
      <c r="AU153" s="145"/>
      <c r="AV153" s="145"/>
      <c r="AW153" s="145"/>
      <c r="AX153" s="145"/>
      <c r="AY153" s="145"/>
      <c r="AZ153" s="145"/>
      <c r="BA153" s="145"/>
      <c r="BB153" s="145"/>
      <c r="BC153" s="145"/>
      <c r="BD153" s="145"/>
      <c r="BE153" s="145"/>
      <c r="BF153" s="145"/>
    </row>
    <row r="154" spans="1:58" outlineLevel="1">
      <c r="A154" s="152"/>
      <c r="B154" s="153"/>
      <c r="C154" s="187" t="s">
        <v>850</v>
      </c>
      <c r="D154" s="178"/>
      <c r="E154" s="179">
        <v>0.38400000000000001</v>
      </c>
      <c r="F154" s="156"/>
      <c r="G154" s="156"/>
      <c r="H154" s="156"/>
      <c r="I154" s="156"/>
      <c r="J154" s="156"/>
      <c r="K154" s="156"/>
      <c r="L154" s="156"/>
      <c r="M154" s="156"/>
      <c r="N154" s="156"/>
      <c r="O154" s="156"/>
      <c r="P154" s="156"/>
      <c r="Q154" s="156"/>
      <c r="R154" s="156"/>
      <c r="S154" s="156"/>
      <c r="T154" s="156"/>
      <c r="U154" s="156"/>
      <c r="V154" s="156"/>
      <c r="W154" s="145"/>
      <c r="X154" s="145"/>
      <c r="Y154" s="145"/>
      <c r="Z154" s="145"/>
      <c r="AA154" s="145"/>
      <c r="AB154" s="145"/>
      <c r="AC154" s="145"/>
      <c r="AD154" s="145"/>
      <c r="AE154" s="145" t="s">
        <v>223</v>
      </c>
      <c r="AF154" s="145">
        <v>0</v>
      </c>
      <c r="AG154" s="145"/>
      <c r="AH154" s="145"/>
      <c r="AI154" s="145"/>
      <c r="AJ154" s="145"/>
      <c r="AK154" s="145"/>
      <c r="AL154" s="145"/>
      <c r="AM154" s="145"/>
      <c r="AN154" s="145"/>
      <c r="AO154" s="145"/>
      <c r="AP154" s="145"/>
      <c r="AQ154" s="145"/>
      <c r="AR154" s="145"/>
      <c r="AS154" s="145"/>
      <c r="AT154" s="145"/>
      <c r="AU154" s="145"/>
      <c r="AV154" s="145"/>
      <c r="AW154" s="145"/>
      <c r="AX154" s="145"/>
      <c r="AY154" s="145"/>
      <c r="AZ154" s="145"/>
      <c r="BA154" s="145"/>
      <c r="BB154" s="145"/>
      <c r="BC154" s="145"/>
      <c r="BD154" s="145"/>
      <c r="BE154" s="145"/>
      <c r="BF154" s="145"/>
    </row>
    <row r="155" spans="1:58" outlineLevel="1">
      <c r="A155" s="152"/>
      <c r="B155" s="153"/>
      <c r="C155" s="187" t="s">
        <v>851</v>
      </c>
      <c r="D155" s="178"/>
      <c r="E155" s="179">
        <v>0.30719999999999997</v>
      </c>
      <c r="F155" s="156"/>
      <c r="G155" s="156"/>
      <c r="H155" s="156"/>
      <c r="I155" s="156"/>
      <c r="J155" s="156"/>
      <c r="K155" s="156"/>
      <c r="L155" s="156"/>
      <c r="M155" s="156"/>
      <c r="N155" s="156"/>
      <c r="O155" s="156"/>
      <c r="P155" s="156"/>
      <c r="Q155" s="156"/>
      <c r="R155" s="156"/>
      <c r="S155" s="156"/>
      <c r="T155" s="156"/>
      <c r="U155" s="156"/>
      <c r="V155" s="156"/>
      <c r="W155" s="145"/>
      <c r="X155" s="145"/>
      <c r="Y155" s="145"/>
      <c r="Z155" s="145"/>
      <c r="AA155" s="145"/>
      <c r="AB155" s="145"/>
      <c r="AC155" s="145"/>
      <c r="AD155" s="145"/>
      <c r="AE155" s="145" t="s">
        <v>223</v>
      </c>
      <c r="AF155" s="145">
        <v>0</v>
      </c>
      <c r="AG155" s="145"/>
      <c r="AH155" s="145"/>
      <c r="AI155" s="145"/>
      <c r="AJ155" s="145"/>
      <c r="AK155" s="145"/>
      <c r="AL155" s="145"/>
      <c r="AM155" s="145"/>
      <c r="AN155" s="145"/>
      <c r="AO155" s="145"/>
      <c r="AP155" s="145"/>
      <c r="AQ155" s="145"/>
      <c r="AR155" s="145"/>
      <c r="AS155" s="145"/>
      <c r="AT155" s="145"/>
      <c r="AU155" s="145"/>
      <c r="AV155" s="145"/>
      <c r="AW155" s="145"/>
      <c r="AX155" s="145"/>
      <c r="AY155" s="145"/>
      <c r="AZ155" s="145"/>
      <c r="BA155" s="145"/>
      <c r="BB155" s="145"/>
      <c r="BC155" s="145"/>
      <c r="BD155" s="145"/>
      <c r="BE155" s="145"/>
      <c r="BF155" s="145"/>
    </row>
    <row r="156" spans="1:58" outlineLevel="1">
      <c r="A156" s="152"/>
      <c r="B156" s="153"/>
      <c r="C156" s="187" t="s">
        <v>852</v>
      </c>
      <c r="D156" s="178"/>
      <c r="E156" s="179">
        <v>1.3478399999999999</v>
      </c>
      <c r="F156" s="156"/>
      <c r="G156" s="156"/>
      <c r="H156" s="156"/>
      <c r="I156" s="156"/>
      <c r="J156" s="156"/>
      <c r="K156" s="156"/>
      <c r="L156" s="156"/>
      <c r="M156" s="156"/>
      <c r="N156" s="156"/>
      <c r="O156" s="156"/>
      <c r="P156" s="156"/>
      <c r="Q156" s="156"/>
      <c r="R156" s="156"/>
      <c r="S156" s="156"/>
      <c r="T156" s="156"/>
      <c r="U156" s="156"/>
      <c r="V156" s="156"/>
      <c r="W156" s="145"/>
      <c r="X156" s="145"/>
      <c r="Y156" s="145"/>
      <c r="Z156" s="145"/>
      <c r="AA156" s="145"/>
      <c r="AB156" s="145"/>
      <c r="AC156" s="145"/>
      <c r="AD156" s="145"/>
      <c r="AE156" s="145" t="s">
        <v>223</v>
      </c>
      <c r="AF156" s="145">
        <v>0</v>
      </c>
      <c r="AG156" s="145"/>
      <c r="AH156" s="145"/>
      <c r="AI156" s="145"/>
      <c r="AJ156" s="145"/>
      <c r="AK156" s="145"/>
      <c r="AL156" s="145"/>
      <c r="AM156" s="145"/>
      <c r="AN156" s="145"/>
      <c r="AO156" s="145"/>
      <c r="AP156" s="145"/>
      <c r="AQ156" s="145"/>
      <c r="AR156" s="145"/>
      <c r="AS156" s="145"/>
      <c r="AT156" s="145"/>
      <c r="AU156" s="145"/>
      <c r="AV156" s="145"/>
      <c r="AW156" s="145"/>
      <c r="AX156" s="145"/>
      <c r="AY156" s="145"/>
      <c r="AZ156" s="145"/>
      <c r="BA156" s="145"/>
      <c r="BB156" s="145"/>
      <c r="BC156" s="145"/>
      <c r="BD156" s="145"/>
      <c r="BE156" s="145"/>
      <c r="BF156" s="145"/>
    </row>
    <row r="157" spans="1:58" outlineLevel="1">
      <c r="A157" s="152"/>
      <c r="B157" s="153"/>
      <c r="C157" s="187" t="s">
        <v>853</v>
      </c>
      <c r="D157" s="178"/>
      <c r="E157" s="179">
        <v>2.7534000000000001</v>
      </c>
      <c r="F157" s="156"/>
      <c r="G157" s="156"/>
      <c r="H157" s="156"/>
      <c r="I157" s="156"/>
      <c r="J157" s="156"/>
      <c r="K157" s="156"/>
      <c r="L157" s="156"/>
      <c r="M157" s="156"/>
      <c r="N157" s="156"/>
      <c r="O157" s="156"/>
      <c r="P157" s="156"/>
      <c r="Q157" s="156"/>
      <c r="R157" s="156"/>
      <c r="S157" s="156"/>
      <c r="T157" s="156"/>
      <c r="U157" s="156"/>
      <c r="V157" s="156"/>
      <c r="W157" s="145"/>
      <c r="X157" s="145"/>
      <c r="Y157" s="145"/>
      <c r="Z157" s="145"/>
      <c r="AA157" s="145"/>
      <c r="AB157" s="145"/>
      <c r="AC157" s="145"/>
      <c r="AD157" s="145"/>
      <c r="AE157" s="145" t="s">
        <v>223</v>
      </c>
      <c r="AF157" s="145">
        <v>0</v>
      </c>
      <c r="AG157" s="145"/>
      <c r="AH157" s="145"/>
      <c r="AI157" s="145"/>
      <c r="AJ157" s="145"/>
      <c r="AK157" s="145"/>
      <c r="AL157" s="145"/>
      <c r="AM157" s="145"/>
      <c r="AN157" s="145"/>
      <c r="AO157" s="145"/>
      <c r="AP157" s="145"/>
      <c r="AQ157" s="145"/>
      <c r="AR157" s="145"/>
      <c r="AS157" s="145"/>
      <c r="AT157" s="145"/>
      <c r="AU157" s="145"/>
      <c r="AV157" s="145"/>
      <c r="AW157" s="145"/>
      <c r="AX157" s="145"/>
      <c r="AY157" s="145"/>
      <c r="AZ157" s="145"/>
      <c r="BA157" s="145"/>
      <c r="BB157" s="145"/>
      <c r="BC157" s="145"/>
      <c r="BD157" s="145"/>
      <c r="BE157" s="145"/>
      <c r="BF157" s="145"/>
    </row>
    <row r="158" spans="1:58" outlineLevel="1">
      <c r="A158" s="164">
        <v>41</v>
      </c>
      <c r="B158" s="165" t="s">
        <v>854</v>
      </c>
      <c r="C158" s="174" t="s">
        <v>855</v>
      </c>
      <c r="D158" s="166" t="s">
        <v>230</v>
      </c>
      <c r="E158" s="167">
        <v>8.2943599999999993</v>
      </c>
      <c r="F158" s="168">
        <v>0</v>
      </c>
      <c r="G158" s="169">
        <f>ROUND(E158*F158,2)</f>
        <v>0</v>
      </c>
      <c r="H158" s="168">
        <v>6505</v>
      </c>
      <c r="I158" s="169">
        <f>ROUND(E158*H158,2)</f>
        <v>53954.81</v>
      </c>
      <c r="J158" s="168">
        <v>0</v>
      </c>
      <c r="K158" s="169">
        <f>ROUND(E158*J158,2)</f>
        <v>0</v>
      </c>
      <c r="L158" s="169">
        <v>21</v>
      </c>
      <c r="M158" s="169">
        <f>G158*(1+L158/100)</f>
        <v>0</v>
      </c>
      <c r="N158" s="169">
        <v>0.55000000000000004</v>
      </c>
      <c r="O158" s="169">
        <f>ROUND(E158*N158,2)</f>
        <v>4.5599999999999996</v>
      </c>
      <c r="P158" s="169">
        <v>0</v>
      </c>
      <c r="Q158" s="169">
        <f>ROUND(E158*P158,2)</f>
        <v>0</v>
      </c>
      <c r="R158" s="170" t="s">
        <v>219</v>
      </c>
      <c r="S158" s="156">
        <v>0</v>
      </c>
      <c r="T158" s="156">
        <f>ROUND(E158*S158,2)</f>
        <v>0</v>
      </c>
      <c r="U158" s="156"/>
      <c r="V158" s="156" t="s">
        <v>372</v>
      </c>
      <c r="W158" s="145"/>
      <c r="X158" s="145"/>
      <c r="Y158" s="145"/>
      <c r="Z158" s="145"/>
      <c r="AA158" s="145"/>
      <c r="AB158" s="145"/>
      <c r="AC158" s="145"/>
      <c r="AD158" s="145"/>
      <c r="AE158" s="145" t="s">
        <v>373</v>
      </c>
      <c r="AF158" s="145"/>
      <c r="AG158" s="145"/>
      <c r="AH158" s="145"/>
      <c r="AI158" s="145"/>
      <c r="AJ158" s="145"/>
      <c r="AK158" s="145"/>
      <c r="AL158" s="145"/>
      <c r="AM158" s="145"/>
      <c r="AN158" s="145"/>
      <c r="AO158" s="145"/>
      <c r="AP158" s="145"/>
      <c r="AQ158" s="145"/>
      <c r="AR158" s="145"/>
      <c r="AS158" s="145"/>
      <c r="AT158" s="145"/>
      <c r="AU158" s="145"/>
      <c r="AV158" s="145"/>
      <c r="AW158" s="145"/>
      <c r="AX158" s="145"/>
      <c r="AY158" s="145"/>
      <c r="AZ158" s="145"/>
      <c r="BA158" s="145"/>
      <c r="BB158" s="145"/>
      <c r="BC158" s="145"/>
      <c r="BD158" s="145"/>
      <c r="BE158" s="145"/>
      <c r="BF158" s="145"/>
    </row>
    <row r="159" spans="1:58" outlineLevel="1">
      <c r="A159" s="152"/>
      <c r="B159" s="153"/>
      <c r="C159" s="187" t="s">
        <v>797</v>
      </c>
      <c r="D159" s="178"/>
      <c r="E159" s="179">
        <v>0.53578999999999999</v>
      </c>
      <c r="F159" s="156"/>
      <c r="G159" s="156"/>
      <c r="H159" s="156"/>
      <c r="I159" s="156"/>
      <c r="J159" s="156"/>
      <c r="K159" s="156"/>
      <c r="L159" s="156"/>
      <c r="M159" s="156"/>
      <c r="N159" s="156"/>
      <c r="O159" s="156"/>
      <c r="P159" s="156"/>
      <c r="Q159" s="156"/>
      <c r="R159" s="156"/>
      <c r="S159" s="156"/>
      <c r="T159" s="156"/>
      <c r="U159" s="156"/>
      <c r="V159" s="156"/>
      <c r="W159" s="145"/>
      <c r="X159" s="145"/>
      <c r="Y159" s="145"/>
      <c r="Z159" s="145"/>
      <c r="AA159" s="145"/>
      <c r="AB159" s="145"/>
      <c r="AC159" s="145"/>
      <c r="AD159" s="145"/>
      <c r="AE159" s="145" t="s">
        <v>223</v>
      </c>
      <c r="AF159" s="145">
        <v>0</v>
      </c>
      <c r="AG159" s="145"/>
      <c r="AH159" s="145"/>
      <c r="AI159" s="145"/>
      <c r="AJ159" s="145"/>
      <c r="AK159" s="145"/>
      <c r="AL159" s="145"/>
      <c r="AM159" s="145"/>
      <c r="AN159" s="145"/>
      <c r="AO159" s="145"/>
      <c r="AP159" s="145"/>
      <c r="AQ159" s="145"/>
      <c r="AR159" s="145"/>
      <c r="AS159" s="145"/>
      <c r="AT159" s="145"/>
      <c r="AU159" s="145"/>
      <c r="AV159" s="145"/>
      <c r="AW159" s="145"/>
      <c r="AX159" s="145"/>
      <c r="AY159" s="145"/>
      <c r="AZ159" s="145"/>
      <c r="BA159" s="145"/>
      <c r="BB159" s="145"/>
      <c r="BC159" s="145"/>
      <c r="BD159" s="145"/>
      <c r="BE159" s="145"/>
      <c r="BF159" s="145"/>
    </row>
    <row r="160" spans="1:58" outlineLevel="1">
      <c r="A160" s="152"/>
      <c r="B160" s="153"/>
      <c r="C160" s="187" t="s">
        <v>798</v>
      </c>
      <c r="D160" s="178"/>
      <c r="E160" s="179">
        <v>1.5656300000000001</v>
      </c>
      <c r="F160" s="156"/>
      <c r="G160" s="156"/>
      <c r="H160" s="156"/>
      <c r="I160" s="156"/>
      <c r="J160" s="156"/>
      <c r="K160" s="156"/>
      <c r="L160" s="156"/>
      <c r="M160" s="156"/>
      <c r="N160" s="156"/>
      <c r="O160" s="156"/>
      <c r="P160" s="156"/>
      <c r="Q160" s="156"/>
      <c r="R160" s="156"/>
      <c r="S160" s="156"/>
      <c r="T160" s="156"/>
      <c r="U160" s="156"/>
      <c r="V160" s="156"/>
      <c r="W160" s="145"/>
      <c r="X160" s="145"/>
      <c r="Y160" s="145"/>
      <c r="Z160" s="145"/>
      <c r="AA160" s="145"/>
      <c r="AB160" s="145"/>
      <c r="AC160" s="145"/>
      <c r="AD160" s="145"/>
      <c r="AE160" s="145" t="s">
        <v>223</v>
      </c>
      <c r="AF160" s="145">
        <v>0</v>
      </c>
      <c r="AG160" s="145"/>
      <c r="AH160" s="145"/>
      <c r="AI160" s="145"/>
      <c r="AJ160" s="145"/>
      <c r="AK160" s="145"/>
      <c r="AL160" s="145"/>
      <c r="AM160" s="145"/>
      <c r="AN160" s="145"/>
      <c r="AO160" s="145"/>
      <c r="AP160" s="145"/>
      <c r="AQ160" s="145"/>
      <c r="AR160" s="145"/>
      <c r="AS160" s="145"/>
      <c r="AT160" s="145"/>
      <c r="AU160" s="145"/>
      <c r="AV160" s="145"/>
      <c r="AW160" s="145"/>
      <c r="AX160" s="145"/>
      <c r="AY160" s="145"/>
      <c r="AZ160" s="145"/>
      <c r="BA160" s="145"/>
      <c r="BB160" s="145"/>
      <c r="BC160" s="145"/>
      <c r="BD160" s="145"/>
      <c r="BE160" s="145"/>
      <c r="BF160" s="145"/>
    </row>
    <row r="161" spans="1:58" outlineLevel="1">
      <c r="A161" s="152"/>
      <c r="B161" s="153"/>
      <c r="C161" s="187" t="s">
        <v>799</v>
      </c>
      <c r="D161" s="178"/>
      <c r="E161" s="179">
        <v>0.17741000000000001</v>
      </c>
      <c r="F161" s="156"/>
      <c r="G161" s="156"/>
      <c r="H161" s="156"/>
      <c r="I161" s="156"/>
      <c r="J161" s="156"/>
      <c r="K161" s="156"/>
      <c r="L161" s="156"/>
      <c r="M161" s="156"/>
      <c r="N161" s="156"/>
      <c r="O161" s="156"/>
      <c r="P161" s="156"/>
      <c r="Q161" s="156"/>
      <c r="R161" s="156"/>
      <c r="S161" s="156"/>
      <c r="T161" s="156"/>
      <c r="U161" s="156"/>
      <c r="V161" s="156"/>
      <c r="W161" s="145"/>
      <c r="X161" s="145"/>
      <c r="Y161" s="145"/>
      <c r="Z161" s="145"/>
      <c r="AA161" s="145"/>
      <c r="AB161" s="145"/>
      <c r="AC161" s="145"/>
      <c r="AD161" s="145"/>
      <c r="AE161" s="145" t="s">
        <v>223</v>
      </c>
      <c r="AF161" s="145">
        <v>0</v>
      </c>
      <c r="AG161" s="145"/>
      <c r="AH161" s="145"/>
      <c r="AI161" s="145"/>
      <c r="AJ161" s="145"/>
      <c r="AK161" s="145"/>
      <c r="AL161" s="145"/>
      <c r="AM161" s="145"/>
      <c r="AN161" s="145"/>
      <c r="AO161" s="145"/>
      <c r="AP161" s="145"/>
      <c r="AQ161" s="145"/>
      <c r="AR161" s="145"/>
      <c r="AS161" s="145"/>
      <c r="AT161" s="145"/>
      <c r="AU161" s="145"/>
      <c r="AV161" s="145"/>
      <c r="AW161" s="145"/>
      <c r="AX161" s="145"/>
      <c r="AY161" s="145"/>
      <c r="AZ161" s="145"/>
      <c r="BA161" s="145"/>
      <c r="BB161" s="145"/>
      <c r="BC161" s="145"/>
      <c r="BD161" s="145"/>
      <c r="BE161" s="145"/>
      <c r="BF161" s="145"/>
    </row>
    <row r="162" spans="1:58" outlineLevel="1">
      <c r="A162" s="152"/>
      <c r="B162" s="153"/>
      <c r="C162" s="187" t="s">
        <v>800</v>
      </c>
      <c r="D162" s="178"/>
      <c r="E162" s="179">
        <v>0.23880000000000001</v>
      </c>
      <c r="F162" s="156"/>
      <c r="G162" s="156"/>
      <c r="H162" s="156"/>
      <c r="I162" s="156"/>
      <c r="J162" s="156"/>
      <c r="K162" s="156"/>
      <c r="L162" s="156"/>
      <c r="M162" s="156"/>
      <c r="N162" s="156"/>
      <c r="O162" s="156"/>
      <c r="P162" s="156"/>
      <c r="Q162" s="156"/>
      <c r="R162" s="156"/>
      <c r="S162" s="156"/>
      <c r="T162" s="156"/>
      <c r="U162" s="156"/>
      <c r="V162" s="156"/>
      <c r="W162" s="145"/>
      <c r="X162" s="145"/>
      <c r="Y162" s="145"/>
      <c r="Z162" s="145"/>
      <c r="AA162" s="145"/>
      <c r="AB162" s="145"/>
      <c r="AC162" s="145"/>
      <c r="AD162" s="145"/>
      <c r="AE162" s="145" t="s">
        <v>223</v>
      </c>
      <c r="AF162" s="145">
        <v>0</v>
      </c>
      <c r="AG162" s="145"/>
      <c r="AH162" s="145"/>
      <c r="AI162" s="145"/>
      <c r="AJ162" s="145"/>
      <c r="AK162" s="145"/>
      <c r="AL162" s="145"/>
      <c r="AM162" s="145"/>
      <c r="AN162" s="145"/>
      <c r="AO162" s="145"/>
      <c r="AP162" s="145"/>
      <c r="AQ162" s="145"/>
      <c r="AR162" s="145"/>
      <c r="AS162" s="145"/>
      <c r="AT162" s="145"/>
      <c r="AU162" s="145"/>
      <c r="AV162" s="145"/>
      <c r="AW162" s="145"/>
      <c r="AX162" s="145"/>
      <c r="AY162" s="145"/>
      <c r="AZ162" s="145"/>
      <c r="BA162" s="145"/>
      <c r="BB162" s="145"/>
      <c r="BC162" s="145"/>
      <c r="BD162" s="145"/>
      <c r="BE162" s="145"/>
      <c r="BF162" s="145"/>
    </row>
    <row r="163" spans="1:58" outlineLevel="1">
      <c r="A163" s="152"/>
      <c r="B163" s="153"/>
      <c r="C163" s="187" t="s">
        <v>801</v>
      </c>
      <c r="D163" s="178"/>
      <c r="E163" s="179">
        <v>0.19711999999999999</v>
      </c>
      <c r="F163" s="156"/>
      <c r="G163" s="156"/>
      <c r="H163" s="156"/>
      <c r="I163" s="156"/>
      <c r="J163" s="156"/>
      <c r="K163" s="156"/>
      <c r="L163" s="156"/>
      <c r="M163" s="156"/>
      <c r="N163" s="156"/>
      <c r="O163" s="156"/>
      <c r="P163" s="156"/>
      <c r="Q163" s="156"/>
      <c r="R163" s="156"/>
      <c r="S163" s="156"/>
      <c r="T163" s="156"/>
      <c r="U163" s="156"/>
      <c r="V163" s="156"/>
      <c r="W163" s="145"/>
      <c r="X163" s="145"/>
      <c r="Y163" s="145"/>
      <c r="Z163" s="145"/>
      <c r="AA163" s="145"/>
      <c r="AB163" s="145"/>
      <c r="AC163" s="145"/>
      <c r="AD163" s="145"/>
      <c r="AE163" s="145" t="s">
        <v>223</v>
      </c>
      <c r="AF163" s="145">
        <v>0</v>
      </c>
      <c r="AG163" s="145"/>
      <c r="AH163" s="145"/>
      <c r="AI163" s="145"/>
      <c r="AJ163" s="145"/>
      <c r="AK163" s="145"/>
      <c r="AL163" s="145"/>
      <c r="AM163" s="145"/>
      <c r="AN163" s="145"/>
      <c r="AO163" s="145"/>
      <c r="AP163" s="145"/>
      <c r="AQ163" s="145"/>
      <c r="AR163" s="145"/>
      <c r="AS163" s="145"/>
      <c r="AT163" s="145"/>
      <c r="AU163" s="145"/>
      <c r="AV163" s="145"/>
      <c r="AW163" s="145"/>
      <c r="AX163" s="145"/>
      <c r="AY163" s="145"/>
      <c r="AZ163" s="145"/>
      <c r="BA163" s="145"/>
      <c r="BB163" s="145"/>
      <c r="BC163" s="145"/>
      <c r="BD163" s="145"/>
      <c r="BE163" s="145"/>
      <c r="BF163" s="145"/>
    </row>
    <row r="164" spans="1:58" outlineLevel="1">
      <c r="A164" s="152"/>
      <c r="B164" s="153"/>
      <c r="C164" s="187" t="s">
        <v>802</v>
      </c>
      <c r="D164" s="178"/>
      <c r="E164" s="179">
        <v>0.25907000000000002</v>
      </c>
      <c r="F164" s="156"/>
      <c r="G164" s="156"/>
      <c r="H164" s="156"/>
      <c r="I164" s="156"/>
      <c r="J164" s="156"/>
      <c r="K164" s="156"/>
      <c r="L164" s="156"/>
      <c r="M164" s="156"/>
      <c r="N164" s="156"/>
      <c r="O164" s="156"/>
      <c r="P164" s="156"/>
      <c r="Q164" s="156"/>
      <c r="R164" s="156"/>
      <c r="S164" s="156"/>
      <c r="T164" s="156"/>
      <c r="U164" s="156"/>
      <c r="V164" s="156"/>
      <c r="W164" s="145"/>
      <c r="X164" s="145"/>
      <c r="Y164" s="145"/>
      <c r="Z164" s="145"/>
      <c r="AA164" s="145"/>
      <c r="AB164" s="145"/>
      <c r="AC164" s="145"/>
      <c r="AD164" s="145"/>
      <c r="AE164" s="145" t="s">
        <v>223</v>
      </c>
      <c r="AF164" s="145">
        <v>0</v>
      </c>
      <c r="AG164" s="145"/>
      <c r="AH164" s="145"/>
      <c r="AI164" s="145"/>
      <c r="AJ164" s="145"/>
      <c r="AK164" s="145"/>
      <c r="AL164" s="145"/>
      <c r="AM164" s="145"/>
      <c r="AN164" s="145"/>
      <c r="AO164" s="145"/>
      <c r="AP164" s="145"/>
      <c r="AQ164" s="145"/>
      <c r="AR164" s="145"/>
      <c r="AS164" s="145"/>
      <c r="AT164" s="145"/>
      <c r="AU164" s="145"/>
      <c r="AV164" s="145"/>
      <c r="AW164" s="145"/>
      <c r="AX164" s="145"/>
      <c r="AY164" s="145"/>
      <c r="AZ164" s="145"/>
      <c r="BA164" s="145"/>
      <c r="BB164" s="145"/>
      <c r="BC164" s="145"/>
      <c r="BD164" s="145"/>
      <c r="BE164" s="145"/>
      <c r="BF164" s="145"/>
    </row>
    <row r="165" spans="1:58" outlineLevel="1">
      <c r="A165" s="152"/>
      <c r="B165" s="153"/>
      <c r="C165" s="187" t="s">
        <v>803</v>
      </c>
      <c r="D165" s="178"/>
      <c r="E165" s="179">
        <v>1.6380699999999999</v>
      </c>
      <c r="F165" s="156"/>
      <c r="G165" s="156"/>
      <c r="H165" s="156"/>
      <c r="I165" s="156"/>
      <c r="J165" s="156"/>
      <c r="K165" s="156"/>
      <c r="L165" s="156"/>
      <c r="M165" s="156"/>
      <c r="N165" s="156"/>
      <c r="O165" s="156"/>
      <c r="P165" s="156"/>
      <c r="Q165" s="156"/>
      <c r="R165" s="156"/>
      <c r="S165" s="156"/>
      <c r="T165" s="156"/>
      <c r="U165" s="156"/>
      <c r="V165" s="156"/>
      <c r="W165" s="145"/>
      <c r="X165" s="145"/>
      <c r="Y165" s="145"/>
      <c r="Z165" s="145"/>
      <c r="AA165" s="145"/>
      <c r="AB165" s="145"/>
      <c r="AC165" s="145"/>
      <c r="AD165" s="145"/>
      <c r="AE165" s="145" t="s">
        <v>223</v>
      </c>
      <c r="AF165" s="145">
        <v>0</v>
      </c>
      <c r="AG165" s="145"/>
      <c r="AH165" s="145"/>
      <c r="AI165" s="145"/>
      <c r="AJ165" s="145"/>
      <c r="AK165" s="145"/>
      <c r="AL165" s="145"/>
      <c r="AM165" s="145"/>
      <c r="AN165" s="145"/>
      <c r="AO165" s="145"/>
      <c r="AP165" s="145"/>
      <c r="AQ165" s="145"/>
      <c r="AR165" s="145"/>
      <c r="AS165" s="145"/>
      <c r="AT165" s="145"/>
      <c r="AU165" s="145"/>
      <c r="AV165" s="145"/>
      <c r="AW165" s="145"/>
      <c r="AX165" s="145"/>
      <c r="AY165" s="145"/>
      <c r="AZ165" s="145"/>
      <c r="BA165" s="145"/>
      <c r="BB165" s="145"/>
      <c r="BC165" s="145"/>
      <c r="BD165" s="145"/>
      <c r="BE165" s="145"/>
      <c r="BF165" s="145"/>
    </row>
    <row r="166" spans="1:58" outlineLevel="1">
      <c r="A166" s="152"/>
      <c r="B166" s="153"/>
      <c r="C166" s="187" t="s">
        <v>804</v>
      </c>
      <c r="D166" s="178"/>
      <c r="E166" s="179">
        <v>0.62402999999999997</v>
      </c>
      <c r="F166" s="156"/>
      <c r="G166" s="156"/>
      <c r="H166" s="156"/>
      <c r="I166" s="156"/>
      <c r="J166" s="156"/>
      <c r="K166" s="156"/>
      <c r="L166" s="156"/>
      <c r="M166" s="156"/>
      <c r="N166" s="156"/>
      <c r="O166" s="156"/>
      <c r="P166" s="156"/>
      <c r="Q166" s="156"/>
      <c r="R166" s="156"/>
      <c r="S166" s="156"/>
      <c r="T166" s="156"/>
      <c r="U166" s="156"/>
      <c r="V166" s="156"/>
      <c r="W166" s="145"/>
      <c r="X166" s="145"/>
      <c r="Y166" s="145"/>
      <c r="Z166" s="145"/>
      <c r="AA166" s="145"/>
      <c r="AB166" s="145"/>
      <c r="AC166" s="145"/>
      <c r="AD166" s="145"/>
      <c r="AE166" s="145" t="s">
        <v>223</v>
      </c>
      <c r="AF166" s="145">
        <v>0</v>
      </c>
      <c r="AG166" s="145"/>
      <c r="AH166" s="145"/>
      <c r="AI166" s="145"/>
      <c r="AJ166" s="145"/>
      <c r="AK166" s="145"/>
      <c r="AL166" s="145"/>
      <c r="AM166" s="145"/>
      <c r="AN166" s="145"/>
      <c r="AO166" s="145"/>
      <c r="AP166" s="145"/>
      <c r="AQ166" s="145"/>
      <c r="AR166" s="145"/>
      <c r="AS166" s="145"/>
      <c r="AT166" s="145"/>
      <c r="AU166" s="145"/>
      <c r="AV166" s="145"/>
      <c r="AW166" s="145"/>
      <c r="AX166" s="145"/>
      <c r="AY166" s="145"/>
      <c r="AZ166" s="145"/>
      <c r="BA166" s="145"/>
      <c r="BB166" s="145"/>
      <c r="BC166" s="145"/>
      <c r="BD166" s="145"/>
      <c r="BE166" s="145"/>
      <c r="BF166" s="145"/>
    </row>
    <row r="167" spans="1:58" outlineLevel="1">
      <c r="A167" s="152"/>
      <c r="B167" s="153"/>
      <c r="C167" s="187" t="s">
        <v>805</v>
      </c>
      <c r="D167" s="178"/>
      <c r="E167" s="179">
        <v>0.49336000000000002</v>
      </c>
      <c r="F167" s="156"/>
      <c r="G167" s="156"/>
      <c r="H167" s="156"/>
      <c r="I167" s="156"/>
      <c r="J167" s="156"/>
      <c r="K167" s="156"/>
      <c r="L167" s="156"/>
      <c r="M167" s="156"/>
      <c r="N167" s="156"/>
      <c r="O167" s="156"/>
      <c r="P167" s="156"/>
      <c r="Q167" s="156"/>
      <c r="R167" s="156"/>
      <c r="S167" s="156"/>
      <c r="T167" s="156"/>
      <c r="U167" s="156"/>
      <c r="V167" s="156"/>
      <c r="W167" s="145"/>
      <c r="X167" s="145"/>
      <c r="Y167" s="145"/>
      <c r="Z167" s="145"/>
      <c r="AA167" s="145"/>
      <c r="AB167" s="145"/>
      <c r="AC167" s="145"/>
      <c r="AD167" s="145"/>
      <c r="AE167" s="145" t="s">
        <v>223</v>
      </c>
      <c r="AF167" s="145">
        <v>0</v>
      </c>
      <c r="AG167" s="145"/>
      <c r="AH167" s="145"/>
      <c r="AI167" s="145"/>
      <c r="AJ167" s="145"/>
      <c r="AK167" s="145"/>
      <c r="AL167" s="145"/>
      <c r="AM167" s="145"/>
      <c r="AN167" s="145"/>
      <c r="AO167" s="145"/>
      <c r="AP167" s="145"/>
      <c r="AQ167" s="145"/>
      <c r="AR167" s="145"/>
      <c r="AS167" s="145"/>
      <c r="AT167" s="145"/>
      <c r="AU167" s="145"/>
      <c r="AV167" s="145"/>
      <c r="AW167" s="145"/>
      <c r="AX167" s="145"/>
      <c r="AY167" s="145"/>
      <c r="AZ167" s="145"/>
      <c r="BA167" s="145"/>
      <c r="BB167" s="145"/>
      <c r="BC167" s="145"/>
      <c r="BD167" s="145"/>
      <c r="BE167" s="145"/>
      <c r="BF167" s="145"/>
    </row>
    <row r="168" spans="1:58" outlineLevel="1">
      <c r="A168" s="152"/>
      <c r="B168" s="153"/>
      <c r="C168" s="187" t="s">
        <v>806</v>
      </c>
      <c r="D168" s="178"/>
      <c r="E168" s="179">
        <v>0.32214999999999999</v>
      </c>
      <c r="F168" s="156"/>
      <c r="G168" s="156"/>
      <c r="H168" s="156"/>
      <c r="I168" s="156"/>
      <c r="J168" s="156"/>
      <c r="K168" s="156"/>
      <c r="L168" s="156"/>
      <c r="M168" s="156"/>
      <c r="N168" s="156"/>
      <c r="O168" s="156"/>
      <c r="P168" s="156"/>
      <c r="Q168" s="156"/>
      <c r="R168" s="156"/>
      <c r="S168" s="156"/>
      <c r="T168" s="156"/>
      <c r="U168" s="156"/>
      <c r="V168" s="156"/>
      <c r="W168" s="145"/>
      <c r="X168" s="145"/>
      <c r="Y168" s="145"/>
      <c r="Z168" s="145"/>
      <c r="AA168" s="145"/>
      <c r="AB168" s="145"/>
      <c r="AC168" s="145"/>
      <c r="AD168" s="145"/>
      <c r="AE168" s="145" t="s">
        <v>223</v>
      </c>
      <c r="AF168" s="145">
        <v>0</v>
      </c>
      <c r="AG168" s="145"/>
      <c r="AH168" s="145"/>
      <c r="AI168" s="145"/>
      <c r="AJ168" s="145"/>
      <c r="AK168" s="145"/>
      <c r="AL168" s="145"/>
      <c r="AM168" s="145"/>
      <c r="AN168" s="145"/>
      <c r="AO168" s="145"/>
      <c r="AP168" s="145"/>
      <c r="AQ168" s="145"/>
      <c r="AR168" s="145"/>
      <c r="AS168" s="145"/>
      <c r="AT168" s="145"/>
      <c r="AU168" s="145"/>
      <c r="AV168" s="145"/>
      <c r="AW168" s="145"/>
      <c r="AX168" s="145"/>
      <c r="AY168" s="145"/>
      <c r="AZ168" s="145"/>
      <c r="BA168" s="145"/>
      <c r="BB168" s="145"/>
      <c r="BC168" s="145"/>
      <c r="BD168" s="145"/>
      <c r="BE168" s="145"/>
      <c r="BF168" s="145"/>
    </row>
    <row r="169" spans="1:58" outlineLevel="1">
      <c r="A169" s="152"/>
      <c r="B169" s="153"/>
      <c r="C169" s="187" t="s">
        <v>807</v>
      </c>
      <c r="D169" s="178"/>
      <c r="E169" s="179">
        <v>0.4224</v>
      </c>
      <c r="F169" s="156"/>
      <c r="G169" s="156"/>
      <c r="H169" s="156"/>
      <c r="I169" s="156"/>
      <c r="J169" s="156"/>
      <c r="K169" s="156"/>
      <c r="L169" s="156"/>
      <c r="M169" s="156"/>
      <c r="N169" s="156"/>
      <c r="O169" s="156"/>
      <c r="P169" s="156"/>
      <c r="Q169" s="156"/>
      <c r="R169" s="156"/>
      <c r="S169" s="156"/>
      <c r="T169" s="156"/>
      <c r="U169" s="156"/>
      <c r="V169" s="156"/>
      <c r="W169" s="145"/>
      <c r="X169" s="145"/>
      <c r="Y169" s="145"/>
      <c r="Z169" s="145"/>
      <c r="AA169" s="145"/>
      <c r="AB169" s="145"/>
      <c r="AC169" s="145"/>
      <c r="AD169" s="145"/>
      <c r="AE169" s="145" t="s">
        <v>223</v>
      </c>
      <c r="AF169" s="145">
        <v>0</v>
      </c>
      <c r="AG169" s="145"/>
      <c r="AH169" s="145"/>
      <c r="AI169" s="145"/>
      <c r="AJ169" s="145"/>
      <c r="AK169" s="145"/>
      <c r="AL169" s="145"/>
      <c r="AM169" s="145"/>
      <c r="AN169" s="145"/>
      <c r="AO169" s="145"/>
      <c r="AP169" s="145"/>
      <c r="AQ169" s="145"/>
      <c r="AR169" s="145"/>
      <c r="AS169" s="145"/>
      <c r="AT169" s="145"/>
      <c r="AU169" s="145"/>
      <c r="AV169" s="145"/>
      <c r="AW169" s="145"/>
      <c r="AX169" s="145"/>
      <c r="AY169" s="145"/>
      <c r="AZ169" s="145"/>
      <c r="BA169" s="145"/>
      <c r="BB169" s="145"/>
      <c r="BC169" s="145"/>
      <c r="BD169" s="145"/>
      <c r="BE169" s="145"/>
      <c r="BF169" s="145"/>
    </row>
    <row r="170" spans="1:58" outlineLevel="1">
      <c r="A170" s="152"/>
      <c r="B170" s="153"/>
      <c r="C170" s="187" t="s">
        <v>808</v>
      </c>
      <c r="D170" s="178"/>
      <c r="E170" s="179">
        <v>0.33792</v>
      </c>
      <c r="F170" s="156"/>
      <c r="G170" s="156"/>
      <c r="H170" s="156"/>
      <c r="I170" s="156"/>
      <c r="J170" s="156"/>
      <c r="K170" s="156"/>
      <c r="L170" s="156"/>
      <c r="M170" s="156"/>
      <c r="N170" s="156"/>
      <c r="O170" s="156"/>
      <c r="P170" s="156"/>
      <c r="Q170" s="156"/>
      <c r="R170" s="156"/>
      <c r="S170" s="156"/>
      <c r="T170" s="156"/>
      <c r="U170" s="156"/>
      <c r="V170" s="156"/>
      <c r="W170" s="145"/>
      <c r="X170" s="145"/>
      <c r="Y170" s="145"/>
      <c r="Z170" s="145"/>
      <c r="AA170" s="145"/>
      <c r="AB170" s="145"/>
      <c r="AC170" s="145"/>
      <c r="AD170" s="145"/>
      <c r="AE170" s="145" t="s">
        <v>223</v>
      </c>
      <c r="AF170" s="145">
        <v>0</v>
      </c>
      <c r="AG170" s="145"/>
      <c r="AH170" s="145"/>
      <c r="AI170" s="145"/>
      <c r="AJ170" s="145"/>
      <c r="AK170" s="145"/>
      <c r="AL170" s="145"/>
      <c r="AM170" s="145"/>
      <c r="AN170" s="145"/>
      <c r="AO170" s="145"/>
      <c r="AP170" s="145"/>
      <c r="AQ170" s="145"/>
      <c r="AR170" s="145"/>
      <c r="AS170" s="145"/>
      <c r="AT170" s="145"/>
      <c r="AU170" s="145"/>
      <c r="AV170" s="145"/>
      <c r="AW170" s="145"/>
      <c r="AX170" s="145"/>
      <c r="AY170" s="145"/>
      <c r="AZ170" s="145"/>
      <c r="BA170" s="145"/>
      <c r="BB170" s="145"/>
      <c r="BC170" s="145"/>
      <c r="BD170" s="145"/>
      <c r="BE170" s="145"/>
      <c r="BF170" s="145"/>
    </row>
    <row r="171" spans="1:58" outlineLevel="1">
      <c r="A171" s="152"/>
      <c r="B171" s="153"/>
      <c r="C171" s="187" t="s">
        <v>809</v>
      </c>
      <c r="D171" s="178"/>
      <c r="E171" s="179">
        <v>1.48262</v>
      </c>
      <c r="F171" s="156"/>
      <c r="G171" s="156"/>
      <c r="H171" s="156"/>
      <c r="I171" s="156"/>
      <c r="J171" s="156"/>
      <c r="K171" s="156"/>
      <c r="L171" s="156"/>
      <c r="M171" s="156"/>
      <c r="N171" s="156"/>
      <c r="O171" s="156"/>
      <c r="P171" s="156"/>
      <c r="Q171" s="156"/>
      <c r="R171" s="156"/>
      <c r="S171" s="156"/>
      <c r="T171" s="156"/>
      <c r="U171" s="156"/>
      <c r="V171" s="156"/>
      <c r="W171" s="145"/>
      <c r="X171" s="145"/>
      <c r="Y171" s="145"/>
      <c r="Z171" s="145"/>
      <c r="AA171" s="145"/>
      <c r="AB171" s="145"/>
      <c r="AC171" s="145"/>
      <c r="AD171" s="145"/>
      <c r="AE171" s="145" t="s">
        <v>223</v>
      </c>
      <c r="AF171" s="145">
        <v>0</v>
      </c>
      <c r="AG171" s="145"/>
      <c r="AH171" s="145"/>
      <c r="AI171" s="145"/>
      <c r="AJ171" s="145"/>
      <c r="AK171" s="145"/>
      <c r="AL171" s="145"/>
      <c r="AM171" s="145"/>
      <c r="AN171" s="145"/>
      <c r="AO171" s="145"/>
      <c r="AP171" s="145"/>
      <c r="AQ171" s="145"/>
      <c r="AR171" s="145"/>
      <c r="AS171" s="145"/>
      <c r="AT171" s="145"/>
      <c r="AU171" s="145"/>
      <c r="AV171" s="145"/>
      <c r="AW171" s="145"/>
      <c r="AX171" s="145"/>
      <c r="AY171" s="145"/>
      <c r="AZ171" s="145"/>
      <c r="BA171" s="145"/>
      <c r="BB171" s="145"/>
      <c r="BC171" s="145"/>
      <c r="BD171" s="145"/>
      <c r="BE171" s="145"/>
      <c r="BF171" s="145"/>
    </row>
    <row r="172" spans="1:58" outlineLevel="1">
      <c r="A172" s="164">
        <v>42</v>
      </c>
      <c r="B172" s="165" t="s">
        <v>856</v>
      </c>
      <c r="C172" s="174" t="s">
        <v>857</v>
      </c>
      <c r="D172" s="166" t="s">
        <v>230</v>
      </c>
      <c r="E172" s="167">
        <v>3.02874</v>
      </c>
      <c r="F172" s="168">
        <v>0</v>
      </c>
      <c r="G172" s="169">
        <f>ROUND(E172*F172,2)</f>
        <v>0</v>
      </c>
      <c r="H172" s="168">
        <v>3460</v>
      </c>
      <c r="I172" s="169">
        <f>ROUND(E172*H172,2)</f>
        <v>10479.44</v>
      </c>
      <c r="J172" s="168">
        <v>0</v>
      </c>
      <c r="K172" s="169">
        <f>ROUND(E172*J172,2)</f>
        <v>0</v>
      </c>
      <c r="L172" s="169">
        <v>21</v>
      </c>
      <c r="M172" s="169">
        <f>G172*(1+L172/100)</f>
        <v>0</v>
      </c>
      <c r="N172" s="169">
        <v>0.55000000000000004</v>
      </c>
      <c r="O172" s="169">
        <f>ROUND(E172*N172,2)</f>
        <v>1.67</v>
      </c>
      <c r="P172" s="169">
        <v>0</v>
      </c>
      <c r="Q172" s="169">
        <f>ROUND(E172*P172,2)</f>
        <v>0</v>
      </c>
      <c r="R172" s="170" t="s">
        <v>219</v>
      </c>
      <c r="S172" s="156">
        <v>0</v>
      </c>
      <c r="T172" s="156">
        <f>ROUND(E172*S172,2)</f>
        <v>0</v>
      </c>
      <c r="U172" s="156"/>
      <c r="V172" s="156" t="s">
        <v>372</v>
      </c>
      <c r="W172" s="145"/>
      <c r="X172" s="145"/>
      <c r="Y172" s="145"/>
      <c r="Z172" s="145"/>
      <c r="AA172" s="145"/>
      <c r="AB172" s="145"/>
      <c r="AC172" s="145"/>
      <c r="AD172" s="145"/>
      <c r="AE172" s="145" t="s">
        <v>373</v>
      </c>
      <c r="AF172" s="145"/>
      <c r="AG172" s="145"/>
      <c r="AH172" s="145"/>
      <c r="AI172" s="145"/>
      <c r="AJ172" s="145"/>
      <c r="AK172" s="145"/>
      <c r="AL172" s="145"/>
      <c r="AM172" s="145"/>
      <c r="AN172" s="145"/>
      <c r="AO172" s="145"/>
      <c r="AP172" s="145"/>
      <c r="AQ172" s="145"/>
      <c r="AR172" s="145"/>
      <c r="AS172" s="145"/>
      <c r="AT172" s="145"/>
      <c r="AU172" s="145"/>
      <c r="AV172" s="145"/>
      <c r="AW172" s="145"/>
      <c r="AX172" s="145"/>
      <c r="AY172" s="145"/>
      <c r="AZ172" s="145"/>
      <c r="BA172" s="145"/>
      <c r="BB172" s="145"/>
      <c r="BC172" s="145"/>
      <c r="BD172" s="145"/>
      <c r="BE172" s="145"/>
      <c r="BF172" s="145"/>
    </row>
    <row r="173" spans="1:58" outlineLevel="1">
      <c r="A173" s="152"/>
      <c r="B173" s="153"/>
      <c r="C173" s="187" t="s">
        <v>810</v>
      </c>
      <c r="D173" s="178"/>
      <c r="E173" s="179">
        <v>3.02874</v>
      </c>
      <c r="F173" s="156"/>
      <c r="G173" s="156"/>
      <c r="H173" s="156"/>
      <c r="I173" s="156"/>
      <c r="J173" s="156"/>
      <c r="K173" s="156"/>
      <c r="L173" s="156"/>
      <c r="M173" s="156"/>
      <c r="N173" s="156"/>
      <c r="O173" s="156"/>
      <c r="P173" s="156"/>
      <c r="Q173" s="156"/>
      <c r="R173" s="156"/>
      <c r="S173" s="156"/>
      <c r="T173" s="156"/>
      <c r="U173" s="156"/>
      <c r="V173" s="156"/>
      <c r="W173" s="145"/>
      <c r="X173" s="145"/>
      <c r="Y173" s="145"/>
      <c r="Z173" s="145"/>
      <c r="AA173" s="145"/>
      <c r="AB173" s="145"/>
      <c r="AC173" s="145"/>
      <c r="AD173" s="145"/>
      <c r="AE173" s="145" t="s">
        <v>223</v>
      </c>
      <c r="AF173" s="145">
        <v>0</v>
      </c>
      <c r="AG173" s="145"/>
      <c r="AH173" s="145"/>
      <c r="AI173" s="145"/>
      <c r="AJ173" s="145"/>
      <c r="AK173" s="145"/>
      <c r="AL173" s="145"/>
      <c r="AM173" s="145"/>
      <c r="AN173" s="145"/>
      <c r="AO173" s="145"/>
      <c r="AP173" s="145"/>
      <c r="AQ173" s="145"/>
      <c r="AR173" s="145"/>
      <c r="AS173" s="145"/>
      <c r="AT173" s="145"/>
      <c r="AU173" s="145"/>
      <c r="AV173" s="145"/>
      <c r="AW173" s="145"/>
      <c r="AX173" s="145"/>
      <c r="AY173" s="145"/>
      <c r="AZ173" s="145"/>
      <c r="BA173" s="145"/>
      <c r="BB173" s="145"/>
      <c r="BC173" s="145"/>
      <c r="BD173" s="145"/>
      <c r="BE173" s="145"/>
      <c r="BF173" s="145"/>
    </row>
    <row r="174" spans="1:58" outlineLevel="1">
      <c r="A174" s="164">
        <v>43</v>
      </c>
      <c r="B174" s="165" t="s">
        <v>858</v>
      </c>
      <c r="C174" s="174" t="s">
        <v>859</v>
      </c>
      <c r="D174" s="166" t="s">
        <v>230</v>
      </c>
      <c r="E174" s="167">
        <v>3.1180400000000001</v>
      </c>
      <c r="F174" s="168">
        <v>0</v>
      </c>
      <c r="G174" s="169">
        <f>ROUND(E174*F174,2)</f>
        <v>0</v>
      </c>
      <c r="H174" s="168">
        <v>5520</v>
      </c>
      <c r="I174" s="169">
        <f>ROUND(E174*H174,2)</f>
        <v>17211.580000000002</v>
      </c>
      <c r="J174" s="168">
        <v>0</v>
      </c>
      <c r="K174" s="169">
        <f>ROUND(E174*J174,2)</f>
        <v>0</v>
      </c>
      <c r="L174" s="169">
        <v>21</v>
      </c>
      <c r="M174" s="169">
        <f>G174*(1+L174/100)</f>
        <v>0</v>
      </c>
      <c r="N174" s="169">
        <v>0.55000000000000004</v>
      </c>
      <c r="O174" s="169">
        <f>ROUND(E174*N174,2)</f>
        <v>1.71</v>
      </c>
      <c r="P174" s="169">
        <v>0</v>
      </c>
      <c r="Q174" s="169">
        <f>ROUND(E174*P174,2)</f>
        <v>0</v>
      </c>
      <c r="R174" s="170" t="s">
        <v>219</v>
      </c>
      <c r="S174" s="156">
        <v>0</v>
      </c>
      <c r="T174" s="156">
        <f>ROUND(E174*S174,2)</f>
        <v>0</v>
      </c>
      <c r="U174" s="156"/>
      <c r="V174" s="156" t="s">
        <v>372</v>
      </c>
      <c r="W174" s="145"/>
      <c r="X174" s="145"/>
      <c r="Y174" s="145"/>
      <c r="Z174" s="145"/>
      <c r="AA174" s="145"/>
      <c r="AB174" s="145"/>
      <c r="AC174" s="145"/>
      <c r="AD174" s="145"/>
      <c r="AE174" s="145" t="s">
        <v>373</v>
      </c>
      <c r="AF174" s="145"/>
      <c r="AG174" s="145"/>
      <c r="AH174" s="145"/>
      <c r="AI174" s="145"/>
      <c r="AJ174" s="145"/>
      <c r="AK174" s="145"/>
      <c r="AL174" s="145"/>
      <c r="AM174" s="145"/>
      <c r="AN174" s="145"/>
      <c r="AO174" s="145"/>
      <c r="AP174" s="145"/>
      <c r="AQ174" s="145"/>
      <c r="AR174" s="145"/>
      <c r="AS174" s="145"/>
      <c r="AT174" s="145"/>
      <c r="AU174" s="145"/>
      <c r="AV174" s="145"/>
      <c r="AW174" s="145"/>
      <c r="AX174" s="145"/>
      <c r="AY174" s="145"/>
      <c r="AZ174" s="145"/>
      <c r="BA174" s="145"/>
      <c r="BB174" s="145"/>
      <c r="BC174" s="145"/>
      <c r="BD174" s="145"/>
      <c r="BE174" s="145"/>
      <c r="BF174" s="145"/>
    </row>
    <row r="175" spans="1:58" outlineLevel="1">
      <c r="A175" s="152"/>
      <c r="B175" s="153"/>
      <c r="C175" s="187" t="s">
        <v>811</v>
      </c>
      <c r="D175" s="178"/>
      <c r="E175" s="179">
        <v>3.1180400000000001</v>
      </c>
      <c r="F175" s="156"/>
      <c r="G175" s="156"/>
      <c r="H175" s="156"/>
      <c r="I175" s="156"/>
      <c r="J175" s="156"/>
      <c r="K175" s="156"/>
      <c r="L175" s="156"/>
      <c r="M175" s="156"/>
      <c r="N175" s="156"/>
      <c r="O175" s="156"/>
      <c r="P175" s="156"/>
      <c r="Q175" s="156"/>
      <c r="R175" s="156"/>
      <c r="S175" s="156"/>
      <c r="T175" s="156"/>
      <c r="U175" s="156"/>
      <c r="V175" s="156"/>
      <c r="W175" s="145"/>
      <c r="X175" s="145"/>
      <c r="Y175" s="145"/>
      <c r="Z175" s="145"/>
      <c r="AA175" s="145"/>
      <c r="AB175" s="145"/>
      <c r="AC175" s="145"/>
      <c r="AD175" s="145"/>
      <c r="AE175" s="145" t="s">
        <v>223</v>
      </c>
      <c r="AF175" s="145">
        <v>0</v>
      </c>
      <c r="AG175" s="145"/>
      <c r="AH175" s="145"/>
      <c r="AI175" s="145"/>
      <c r="AJ175" s="145"/>
      <c r="AK175" s="145"/>
      <c r="AL175" s="145"/>
      <c r="AM175" s="145"/>
      <c r="AN175" s="145"/>
      <c r="AO175" s="145"/>
      <c r="AP175" s="145"/>
      <c r="AQ175" s="145"/>
      <c r="AR175" s="145"/>
      <c r="AS175" s="145"/>
      <c r="AT175" s="145"/>
      <c r="AU175" s="145"/>
      <c r="AV175" s="145"/>
      <c r="AW175" s="145"/>
      <c r="AX175" s="145"/>
      <c r="AY175" s="145"/>
      <c r="AZ175" s="145"/>
      <c r="BA175" s="145"/>
      <c r="BB175" s="145"/>
      <c r="BC175" s="145"/>
      <c r="BD175" s="145"/>
      <c r="BE175" s="145"/>
      <c r="BF175" s="145"/>
    </row>
    <row r="176" spans="1:58" outlineLevel="1">
      <c r="A176" s="164">
        <v>44</v>
      </c>
      <c r="B176" s="165" t="s">
        <v>623</v>
      </c>
      <c r="C176" s="174" t="s">
        <v>624</v>
      </c>
      <c r="D176" s="166" t="s">
        <v>267</v>
      </c>
      <c r="E176" s="167">
        <v>8.6221999999999994</v>
      </c>
      <c r="F176" s="168">
        <v>0</v>
      </c>
      <c r="G176" s="169">
        <f>ROUND(E176*F176,2)</f>
        <v>0</v>
      </c>
      <c r="H176" s="168">
        <v>0</v>
      </c>
      <c r="I176" s="169">
        <f>ROUND(E176*H176,2)</f>
        <v>0</v>
      </c>
      <c r="J176" s="168">
        <v>1410</v>
      </c>
      <c r="K176" s="169">
        <f>ROUND(E176*J176,2)</f>
        <v>12157.3</v>
      </c>
      <c r="L176" s="169">
        <v>21</v>
      </c>
      <c r="M176" s="169">
        <f>G176*(1+L176/100)</f>
        <v>0</v>
      </c>
      <c r="N176" s="169">
        <v>0</v>
      </c>
      <c r="O176" s="169">
        <f>ROUND(E176*N176,2)</f>
        <v>0</v>
      </c>
      <c r="P176" s="169">
        <v>0</v>
      </c>
      <c r="Q176" s="169">
        <f>ROUND(E176*P176,2)</f>
        <v>0</v>
      </c>
      <c r="R176" s="170" t="s">
        <v>219</v>
      </c>
      <c r="S176" s="156">
        <v>1.7509999999999999</v>
      </c>
      <c r="T176" s="156">
        <f>ROUND(E176*S176,2)</f>
        <v>15.1</v>
      </c>
      <c r="U176" s="156"/>
      <c r="V176" s="156" t="s">
        <v>499</v>
      </c>
      <c r="W176" s="145"/>
      <c r="X176" s="145"/>
      <c r="Y176" s="145"/>
      <c r="Z176" s="145"/>
      <c r="AA176" s="145"/>
      <c r="AB176" s="145"/>
      <c r="AC176" s="145"/>
      <c r="AD176" s="145"/>
      <c r="AE176" s="145" t="s">
        <v>500</v>
      </c>
      <c r="AF176" s="145"/>
      <c r="AG176" s="145"/>
      <c r="AH176" s="145"/>
      <c r="AI176" s="145"/>
      <c r="AJ176" s="145"/>
      <c r="AK176" s="145"/>
      <c r="AL176" s="145"/>
      <c r="AM176" s="145"/>
      <c r="AN176" s="145"/>
      <c r="AO176" s="145"/>
      <c r="AP176" s="145"/>
      <c r="AQ176" s="145"/>
      <c r="AR176" s="145"/>
      <c r="AS176" s="145"/>
      <c r="AT176" s="145"/>
      <c r="AU176" s="145"/>
      <c r="AV176" s="145"/>
      <c r="AW176" s="145"/>
      <c r="AX176" s="145"/>
      <c r="AY176" s="145"/>
      <c r="AZ176" s="145"/>
      <c r="BA176" s="145"/>
      <c r="BB176" s="145"/>
      <c r="BC176" s="145"/>
      <c r="BD176" s="145"/>
      <c r="BE176" s="145"/>
      <c r="BF176" s="145"/>
    </row>
    <row r="177" spans="1:58" outlineLevel="1">
      <c r="A177" s="152"/>
      <c r="B177" s="153"/>
      <c r="C177" s="261" t="s">
        <v>577</v>
      </c>
      <c r="D177" s="262"/>
      <c r="E177" s="262"/>
      <c r="F177" s="262"/>
      <c r="G177" s="262"/>
      <c r="H177" s="156"/>
      <c r="I177" s="156"/>
      <c r="J177" s="156"/>
      <c r="K177" s="156"/>
      <c r="L177" s="156"/>
      <c r="M177" s="156"/>
      <c r="N177" s="156"/>
      <c r="O177" s="156"/>
      <c r="P177" s="156"/>
      <c r="Q177" s="156"/>
      <c r="R177" s="156"/>
      <c r="S177" s="156"/>
      <c r="T177" s="156"/>
      <c r="U177" s="156"/>
      <c r="V177" s="156"/>
      <c r="W177" s="145"/>
      <c r="X177" s="145"/>
      <c r="Y177" s="145"/>
      <c r="Z177" s="145"/>
      <c r="AA177" s="145"/>
      <c r="AB177" s="145"/>
      <c r="AC177" s="145"/>
      <c r="AD177" s="145"/>
      <c r="AE177" s="145" t="s">
        <v>227</v>
      </c>
      <c r="AF177" s="145"/>
      <c r="AG177" s="145"/>
      <c r="AH177" s="145"/>
      <c r="AI177" s="145"/>
      <c r="AJ177" s="145"/>
      <c r="AK177" s="145"/>
      <c r="AL177" s="145"/>
      <c r="AM177" s="145"/>
      <c r="AN177" s="145"/>
      <c r="AO177" s="145"/>
      <c r="AP177" s="145"/>
      <c r="AQ177" s="145"/>
      <c r="AR177" s="145"/>
      <c r="AS177" s="145"/>
      <c r="AT177" s="145"/>
      <c r="AU177" s="145"/>
      <c r="AV177" s="145"/>
      <c r="AW177" s="145"/>
      <c r="AX177" s="145"/>
      <c r="AY177" s="145"/>
      <c r="AZ177" s="145"/>
      <c r="BA177" s="145"/>
      <c r="BB177" s="145"/>
      <c r="BC177" s="145"/>
      <c r="BD177" s="145"/>
      <c r="BE177" s="145"/>
      <c r="BF177" s="145"/>
    </row>
    <row r="178" spans="1:58">
      <c r="A178" s="158" t="s">
        <v>170</v>
      </c>
      <c r="B178" s="159" t="s">
        <v>123</v>
      </c>
      <c r="C178" s="173" t="s">
        <v>124</v>
      </c>
      <c r="D178" s="160"/>
      <c r="E178" s="161"/>
      <c r="F178" s="162"/>
      <c r="G178" s="162">
        <f>SUMIF(AE179:AE201,"&lt;&gt;NOR",G179:G201)</f>
        <v>0</v>
      </c>
      <c r="H178" s="162"/>
      <c r="I178" s="162">
        <f>SUM(I179:I201)</f>
        <v>82071.820000000007</v>
      </c>
      <c r="J178" s="162"/>
      <c r="K178" s="162">
        <f>SUM(K179:K201)</f>
        <v>93830.44</v>
      </c>
      <c r="L178" s="162"/>
      <c r="M178" s="162">
        <f>SUM(M179:M201)</f>
        <v>0</v>
      </c>
      <c r="N178" s="162"/>
      <c r="O178" s="162">
        <f>SUM(O179:O201)</f>
        <v>1</v>
      </c>
      <c r="P178" s="162"/>
      <c r="Q178" s="162">
        <f>SUM(Q179:Q201)</f>
        <v>0</v>
      </c>
      <c r="R178" s="163"/>
      <c r="S178" s="157"/>
      <c r="T178" s="157">
        <f>SUM(T179:T201)</f>
        <v>170.23</v>
      </c>
      <c r="U178" s="157"/>
      <c r="V178" s="157"/>
      <c r="AE178" t="s">
        <v>171</v>
      </c>
    </row>
    <row r="179" spans="1:58" ht="20.399999999999999" outlineLevel="1">
      <c r="A179" s="164">
        <v>45</v>
      </c>
      <c r="B179" s="165" t="s">
        <v>860</v>
      </c>
      <c r="C179" s="174" t="s">
        <v>861</v>
      </c>
      <c r="D179" s="166" t="s">
        <v>218</v>
      </c>
      <c r="E179" s="167">
        <v>110.136</v>
      </c>
      <c r="F179" s="168">
        <v>0</v>
      </c>
      <c r="G179" s="169">
        <f>ROUND(E179*F179,2)</f>
        <v>0</v>
      </c>
      <c r="H179" s="168">
        <v>601</v>
      </c>
      <c r="I179" s="169">
        <f>ROUND(E179*H179,2)</f>
        <v>66191.740000000005</v>
      </c>
      <c r="J179" s="168">
        <v>711</v>
      </c>
      <c r="K179" s="169">
        <f>ROUND(E179*J179,2)</f>
        <v>78306.7</v>
      </c>
      <c r="L179" s="169">
        <v>21</v>
      </c>
      <c r="M179" s="169">
        <f>G179*(1+L179/100)</f>
        <v>0</v>
      </c>
      <c r="N179" s="169">
        <v>6.7299999999999999E-3</v>
      </c>
      <c r="O179" s="169">
        <f>ROUND(E179*N179,2)</f>
        <v>0.74</v>
      </c>
      <c r="P179" s="169">
        <v>0</v>
      </c>
      <c r="Q179" s="169">
        <f>ROUND(E179*P179,2)</f>
        <v>0</v>
      </c>
      <c r="R179" s="170" t="s">
        <v>219</v>
      </c>
      <c r="S179" s="156">
        <v>1.2765</v>
      </c>
      <c r="T179" s="156">
        <f>ROUND(E179*S179,2)</f>
        <v>140.59</v>
      </c>
      <c r="U179" s="156"/>
      <c r="V179" s="156" t="s">
        <v>220</v>
      </c>
      <c r="W179" s="145"/>
      <c r="X179" s="145"/>
      <c r="Y179" s="145"/>
      <c r="Z179" s="145"/>
      <c r="AA179" s="145"/>
      <c r="AB179" s="145"/>
      <c r="AC179" s="145"/>
      <c r="AD179" s="145"/>
      <c r="AE179" s="145" t="s">
        <v>221</v>
      </c>
      <c r="AF179" s="145"/>
      <c r="AG179" s="145"/>
      <c r="AH179" s="145"/>
      <c r="AI179" s="145"/>
      <c r="AJ179" s="145"/>
      <c r="AK179" s="145"/>
      <c r="AL179" s="145"/>
      <c r="AM179" s="145"/>
      <c r="AN179" s="145"/>
      <c r="AO179" s="145"/>
      <c r="AP179" s="145"/>
      <c r="AQ179" s="145"/>
      <c r="AR179" s="145"/>
      <c r="AS179" s="145"/>
      <c r="AT179" s="145"/>
      <c r="AU179" s="145"/>
      <c r="AV179" s="145"/>
      <c r="AW179" s="145"/>
      <c r="AX179" s="145"/>
      <c r="AY179" s="145"/>
      <c r="AZ179" s="145"/>
      <c r="BA179" s="145"/>
      <c r="BB179" s="145"/>
      <c r="BC179" s="145"/>
      <c r="BD179" s="145"/>
      <c r="BE179" s="145"/>
      <c r="BF179" s="145"/>
    </row>
    <row r="180" spans="1:58" outlineLevel="1">
      <c r="A180" s="152"/>
      <c r="B180" s="153"/>
      <c r="C180" s="261" t="s">
        <v>862</v>
      </c>
      <c r="D180" s="262"/>
      <c r="E180" s="262"/>
      <c r="F180" s="262"/>
      <c r="G180" s="262"/>
      <c r="H180" s="156"/>
      <c r="I180" s="156"/>
      <c r="J180" s="156"/>
      <c r="K180" s="156"/>
      <c r="L180" s="156"/>
      <c r="M180" s="156"/>
      <c r="N180" s="156"/>
      <c r="O180" s="156"/>
      <c r="P180" s="156"/>
      <c r="Q180" s="156"/>
      <c r="R180" s="156"/>
      <c r="S180" s="156"/>
      <c r="T180" s="156"/>
      <c r="U180" s="156"/>
      <c r="V180" s="156"/>
      <c r="W180" s="145"/>
      <c r="X180" s="145"/>
      <c r="Y180" s="145"/>
      <c r="Z180" s="145"/>
      <c r="AA180" s="145"/>
      <c r="AB180" s="145"/>
      <c r="AC180" s="145"/>
      <c r="AD180" s="145"/>
      <c r="AE180" s="145" t="s">
        <v>227</v>
      </c>
      <c r="AF180" s="145"/>
      <c r="AG180" s="145"/>
      <c r="AH180" s="145"/>
      <c r="AI180" s="145"/>
      <c r="AJ180" s="145"/>
      <c r="AK180" s="145"/>
      <c r="AL180" s="145"/>
      <c r="AM180" s="145"/>
      <c r="AN180" s="145"/>
      <c r="AO180" s="145"/>
      <c r="AP180" s="145"/>
      <c r="AQ180" s="145"/>
      <c r="AR180" s="145"/>
      <c r="AS180" s="145"/>
      <c r="AT180" s="145"/>
      <c r="AU180" s="145"/>
      <c r="AV180" s="145"/>
      <c r="AW180" s="145"/>
      <c r="AX180" s="145"/>
      <c r="AY180" s="145"/>
      <c r="AZ180" s="145"/>
      <c r="BA180" s="145"/>
      <c r="BB180" s="145"/>
      <c r="BC180" s="145"/>
      <c r="BD180" s="145"/>
      <c r="BE180" s="145"/>
      <c r="BF180" s="145"/>
    </row>
    <row r="181" spans="1:58" outlineLevel="1">
      <c r="A181" s="152"/>
      <c r="B181" s="153"/>
      <c r="C181" s="259" t="s">
        <v>863</v>
      </c>
      <c r="D181" s="260"/>
      <c r="E181" s="260"/>
      <c r="F181" s="260"/>
      <c r="G181" s="260"/>
      <c r="H181" s="156"/>
      <c r="I181" s="156"/>
      <c r="J181" s="156"/>
      <c r="K181" s="156"/>
      <c r="L181" s="156"/>
      <c r="M181" s="156"/>
      <c r="N181" s="156"/>
      <c r="O181" s="156"/>
      <c r="P181" s="156"/>
      <c r="Q181" s="156"/>
      <c r="R181" s="156"/>
      <c r="S181" s="156"/>
      <c r="T181" s="156"/>
      <c r="U181" s="156"/>
      <c r="V181" s="156"/>
      <c r="W181" s="145"/>
      <c r="X181" s="145"/>
      <c r="Y181" s="145"/>
      <c r="Z181" s="145"/>
      <c r="AA181" s="145"/>
      <c r="AB181" s="145"/>
      <c r="AC181" s="145"/>
      <c r="AD181" s="145"/>
      <c r="AE181" s="145" t="s">
        <v>178</v>
      </c>
      <c r="AF181" s="145"/>
      <c r="AG181" s="145"/>
      <c r="AH181" s="145"/>
      <c r="AI181" s="145"/>
      <c r="AJ181" s="145"/>
      <c r="AK181" s="145"/>
      <c r="AL181" s="145"/>
      <c r="AM181" s="145"/>
      <c r="AN181" s="145"/>
      <c r="AO181" s="145"/>
      <c r="AP181" s="145"/>
      <c r="AQ181" s="145"/>
      <c r="AR181" s="145"/>
      <c r="AS181" s="145"/>
      <c r="AT181" s="145"/>
      <c r="AU181" s="145"/>
      <c r="AV181" s="145"/>
      <c r="AW181" s="145"/>
      <c r="AX181" s="145"/>
      <c r="AY181" s="145"/>
      <c r="AZ181" s="145"/>
      <c r="BA181" s="145"/>
      <c r="BB181" s="145"/>
      <c r="BC181" s="145"/>
      <c r="BD181" s="145"/>
      <c r="BE181" s="145"/>
      <c r="BF181" s="145"/>
    </row>
    <row r="182" spans="1:58" outlineLevel="1">
      <c r="A182" s="152"/>
      <c r="B182" s="153"/>
      <c r="C182" s="187" t="s">
        <v>837</v>
      </c>
      <c r="D182" s="178"/>
      <c r="E182" s="179">
        <v>110.136</v>
      </c>
      <c r="F182" s="156"/>
      <c r="G182" s="156"/>
      <c r="H182" s="156"/>
      <c r="I182" s="156"/>
      <c r="J182" s="156"/>
      <c r="K182" s="156"/>
      <c r="L182" s="156"/>
      <c r="M182" s="156"/>
      <c r="N182" s="156"/>
      <c r="O182" s="156"/>
      <c r="P182" s="156"/>
      <c r="Q182" s="156"/>
      <c r="R182" s="156"/>
      <c r="S182" s="156"/>
      <c r="T182" s="156"/>
      <c r="U182" s="156"/>
      <c r="V182" s="156"/>
      <c r="W182" s="145"/>
      <c r="X182" s="145"/>
      <c r="Y182" s="145"/>
      <c r="Z182" s="145"/>
      <c r="AA182" s="145"/>
      <c r="AB182" s="145"/>
      <c r="AC182" s="145"/>
      <c r="AD182" s="145"/>
      <c r="AE182" s="145" t="s">
        <v>223</v>
      </c>
      <c r="AF182" s="145">
        <v>0</v>
      </c>
      <c r="AG182" s="145"/>
      <c r="AH182" s="145"/>
      <c r="AI182" s="145"/>
      <c r="AJ182" s="145"/>
      <c r="AK182" s="145"/>
      <c r="AL182" s="145"/>
      <c r="AM182" s="145"/>
      <c r="AN182" s="145"/>
      <c r="AO182" s="145"/>
      <c r="AP182" s="145"/>
      <c r="AQ182" s="145"/>
      <c r="AR182" s="145"/>
      <c r="AS182" s="145"/>
      <c r="AT182" s="145"/>
      <c r="AU182" s="145"/>
      <c r="AV182" s="145"/>
      <c r="AW182" s="145"/>
      <c r="AX182" s="145"/>
      <c r="AY182" s="145"/>
      <c r="AZ182" s="145"/>
      <c r="BA182" s="145"/>
      <c r="BB182" s="145"/>
      <c r="BC182" s="145"/>
      <c r="BD182" s="145"/>
      <c r="BE182" s="145"/>
      <c r="BF182" s="145"/>
    </row>
    <row r="183" spans="1:58" ht="20.399999999999999" outlineLevel="1">
      <c r="A183" s="164">
        <v>46</v>
      </c>
      <c r="B183" s="165" t="s">
        <v>864</v>
      </c>
      <c r="C183" s="174" t="s">
        <v>865</v>
      </c>
      <c r="D183" s="166" t="s">
        <v>317</v>
      </c>
      <c r="E183" s="167">
        <v>14.12</v>
      </c>
      <c r="F183" s="168">
        <v>0</v>
      </c>
      <c r="G183" s="169">
        <f>ROUND(E183*F183,2)</f>
        <v>0</v>
      </c>
      <c r="H183" s="168">
        <v>257.67</v>
      </c>
      <c r="I183" s="169">
        <f>ROUND(E183*H183,2)</f>
        <v>3638.3</v>
      </c>
      <c r="J183" s="168">
        <v>131.83000000000001</v>
      </c>
      <c r="K183" s="169">
        <f>ROUND(E183*J183,2)</f>
        <v>1861.44</v>
      </c>
      <c r="L183" s="169">
        <v>21</v>
      </c>
      <c r="M183" s="169">
        <f>G183*(1+L183/100)</f>
        <v>0</v>
      </c>
      <c r="N183" s="169">
        <v>2.31E-3</v>
      </c>
      <c r="O183" s="169">
        <f>ROUND(E183*N183,2)</f>
        <v>0.03</v>
      </c>
      <c r="P183" s="169">
        <v>0</v>
      </c>
      <c r="Q183" s="169">
        <f>ROUND(E183*P183,2)</f>
        <v>0</v>
      </c>
      <c r="R183" s="170" t="s">
        <v>219</v>
      </c>
      <c r="S183" s="156">
        <v>0.24149999999999999</v>
      </c>
      <c r="T183" s="156">
        <f>ROUND(E183*S183,2)</f>
        <v>3.41</v>
      </c>
      <c r="U183" s="156"/>
      <c r="V183" s="156" t="s">
        <v>220</v>
      </c>
      <c r="W183" s="145"/>
      <c r="X183" s="145"/>
      <c r="Y183" s="145"/>
      <c r="Z183" s="145"/>
      <c r="AA183" s="145"/>
      <c r="AB183" s="145"/>
      <c r="AC183" s="145"/>
      <c r="AD183" s="145"/>
      <c r="AE183" s="145" t="s">
        <v>221</v>
      </c>
      <c r="AF183" s="145"/>
      <c r="AG183" s="145"/>
      <c r="AH183" s="145"/>
      <c r="AI183" s="145"/>
      <c r="AJ183" s="145"/>
      <c r="AK183" s="145"/>
      <c r="AL183" s="145"/>
      <c r="AM183" s="145"/>
      <c r="AN183" s="145"/>
      <c r="AO183" s="145"/>
      <c r="AP183" s="145"/>
      <c r="AQ183" s="145"/>
      <c r="AR183" s="145"/>
      <c r="AS183" s="145"/>
      <c r="AT183" s="145"/>
      <c r="AU183" s="145"/>
      <c r="AV183" s="145"/>
      <c r="AW183" s="145"/>
      <c r="AX183" s="145"/>
      <c r="AY183" s="145"/>
      <c r="AZ183" s="145"/>
      <c r="BA183" s="145"/>
      <c r="BB183" s="145"/>
      <c r="BC183" s="145"/>
      <c r="BD183" s="145"/>
      <c r="BE183" s="145"/>
      <c r="BF183" s="145"/>
    </row>
    <row r="184" spans="1:58" outlineLevel="1">
      <c r="A184" s="152"/>
      <c r="B184" s="153"/>
      <c r="C184" s="250" t="s">
        <v>866</v>
      </c>
      <c r="D184" s="251"/>
      <c r="E184" s="251"/>
      <c r="F184" s="251"/>
      <c r="G184" s="251"/>
      <c r="H184" s="156"/>
      <c r="I184" s="156"/>
      <c r="J184" s="156"/>
      <c r="K184" s="156"/>
      <c r="L184" s="156"/>
      <c r="M184" s="156"/>
      <c r="N184" s="156"/>
      <c r="O184" s="156"/>
      <c r="P184" s="156"/>
      <c r="Q184" s="156"/>
      <c r="R184" s="156"/>
      <c r="S184" s="156"/>
      <c r="T184" s="156"/>
      <c r="U184" s="156"/>
      <c r="V184" s="156"/>
      <c r="W184" s="145"/>
      <c r="X184" s="145"/>
      <c r="Y184" s="145"/>
      <c r="Z184" s="145"/>
      <c r="AA184" s="145"/>
      <c r="AB184" s="145"/>
      <c r="AC184" s="145"/>
      <c r="AD184" s="145"/>
      <c r="AE184" s="145" t="s">
        <v>178</v>
      </c>
      <c r="AF184" s="145"/>
      <c r="AG184" s="145"/>
      <c r="AH184" s="145"/>
      <c r="AI184" s="145"/>
      <c r="AJ184" s="145"/>
      <c r="AK184" s="145"/>
      <c r="AL184" s="145"/>
      <c r="AM184" s="145"/>
      <c r="AN184" s="145"/>
      <c r="AO184" s="145"/>
      <c r="AP184" s="145"/>
      <c r="AQ184" s="145"/>
      <c r="AR184" s="145"/>
      <c r="AS184" s="145"/>
      <c r="AT184" s="145"/>
      <c r="AU184" s="145"/>
      <c r="AV184" s="145"/>
      <c r="AW184" s="145"/>
      <c r="AX184" s="145"/>
      <c r="AY184" s="145"/>
      <c r="AZ184" s="145"/>
      <c r="BA184" s="145"/>
      <c r="BB184" s="145"/>
      <c r="BC184" s="145"/>
      <c r="BD184" s="145"/>
      <c r="BE184" s="145"/>
      <c r="BF184" s="145"/>
    </row>
    <row r="185" spans="1:58" outlineLevel="1">
      <c r="A185" s="152"/>
      <c r="B185" s="153"/>
      <c r="C185" s="187" t="s">
        <v>867</v>
      </c>
      <c r="D185" s="178"/>
      <c r="E185" s="179">
        <v>14.12</v>
      </c>
      <c r="F185" s="156"/>
      <c r="G185" s="156"/>
      <c r="H185" s="156"/>
      <c r="I185" s="156"/>
      <c r="J185" s="156"/>
      <c r="K185" s="156"/>
      <c r="L185" s="156"/>
      <c r="M185" s="156"/>
      <c r="N185" s="156"/>
      <c r="O185" s="156"/>
      <c r="P185" s="156"/>
      <c r="Q185" s="156"/>
      <c r="R185" s="156"/>
      <c r="S185" s="156"/>
      <c r="T185" s="156"/>
      <c r="U185" s="156"/>
      <c r="V185" s="156"/>
      <c r="W185" s="145"/>
      <c r="X185" s="145"/>
      <c r="Y185" s="145"/>
      <c r="Z185" s="145"/>
      <c r="AA185" s="145"/>
      <c r="AB185" s="145"/>
      <c r="AC185" s="145"/>
      <c r="AD185" s="145"/>
      <c r="AE185" s="145" t="s">
        <v>223</v>
      </c>
      <c r="AF185" s="145">
        <v>0</v>
      </c>
      <c r="AG185" s="145"/>
      <c r="AH185" s="145"/>
      <c r="AI185" s="145"/>
      <c r="AJ185" s="145"/>
      <c r="AK185" s="145"/>
      <c r="AL185" s="145"/>
      <c r="AM185" s="145"/>
      <c r="AN185" s="145"/>
      <c r="AO185" s="145"/>
      <c r="AP185" s="145"/>
      <c r="AQ185" s="145"/>
      <c r="AR185" s="145"/>
      <c r="AS185" s="145"/>
      <c r="AT185" s="145"/>
      <c r="AU185" s="145"/>
      <c r="AV185" s="145"/>
      <c r="AW185" s="145"/>
      <c r="AX185" s="145"/>
      <c r="AY185" s="145"/>
      <c r="AZ185" s="145"/>
      <c r="BA185" s="145"/>
      <c r="BB185" s="145"/>
      <c r="BC185" s="145"/>
      <c r="BD185" s="145"/>
      <c r="BE185" s="145"/>
      <c r="BF185" s="145"/>
    </row>
    <row r="186" spans="1:58" ht="20.399999999999999" outlineLevel="1">
      <c r="A186" s="164">
        <v>47</v>
      </c>
      <c r="B186" s="165" t="s">
        <v>868</v>
      </c>
      <c r="C186" s="174" t="s">
        <v>869</v>
      </c>
      <c r="D186" s="166" t="s">
        <v>317</v>
      </c>
      <c r="E186" s="167">
        <v>15.6</v>
      </c>
      <c r="F186" s="168">
        <v>0</v>
      </c>
      <c r="G186" s="169">
        <f>ROUND(E186*F186,2)</f>
        <v>0</v>
      </c>
      <c r="H186" s="168">
        <v>238.68</v>
      </c>
      <c r="I186" s="169">
        <f>ROUND(E186*H186,2)</f>
        <v>3723.41</v>
      </c>
      <c r="J186" s="168">
        <v>131.82</v>
      </c>
      <c r="K186" s="169">
        <f>ROUND(E186*J186,2)</f>
        <v>2056.39</v>
      </c>
      <c r="L186" s="169">
        <v>21</v>
      </c>
      <c r="M186" s="169">
        <f>G186*(1+L186/100)</f>
        <v>0</v>
      </c>
      <c r="N186" s="169">
        <v>2.48E-3</v>
      </c>
      <c r="O186" s="169">
        <f>ROUND(E186*N186,2)</f>
        <v>0.04</v>
      </c>
      <c r="P186" s="169">
        <v>0</v>
      </c>
      <c r="Q186" s="169">
        <f>ROUND(E186*P186,2)</f>
        <v>0</v>
      </c>
      <c r="R186" s="170" t="s">
        <v>219</v>
      </c>
      <c r="S186" s="156">
        <v>0.24149999999999999</v>
      </c>
      <c r="T186" s="156">
        <f>ROUND(E186*S186,2)</f>
        <v>3.77</v>
      </c>
      <c r="U186" s="156"/>
      <c r="V186" s="156" t="s">
        <v>220</v>
      </c>
      <c r="W186" s="145"/>
      <c r="X186" s="145"/>
      <c r="Y186" s="145"/>
      <c r="Z186" s="145"/>
      <c r="AA186" s="145"/>
      <c r="AB186" s="145"/>
      <c r="AC186" s="145"/>
      <c r="AD186" s="145"/>
      <c r="AE186" s="145" t="s">
        <v>221</v>
      </c>
      <c r="AF186" s="145"/>
      <c r="AG186" s="145"/>
      <c r="AH186" s="145"/>
      <c r="AI186" s="145"/>
      <c r="AJ186" s="145"/>
      <c r="AK186" s="145"/>
      <c r="AL186" s="145"/>
      <c r="AM186" s="145"/>
      <c r="AN186" s="145"/>
      <c r="AO186" s="145"/>
      <c r="AP186" s="145"/>
      <c r="AQ186" s="145"/>
      <c r="AR186" s="145"/>
      <c r="AS186" s="145"/>
      <c r="AT186" s="145"/>
      <c r="AU186" s="145"/>
      <c r="AV186" s="145"/>
      <c r="AW186" s="145"/>
      <c r="AX186" s="145"/>
      <c r="AY186" s="145"/>
      <c r="AZ186" s="145"/>
      <c r="BA186" s="145"/>
      <c r="BB186" s="145"/>
      <c r="BC186" s="145"/>
      <c r="BD186" s="145"/>
      <c r="BE186" s="145"/>
      <c r="BF186" s="145"/>
    </row>
    <row r="187" spans="1:58" outlineLevel="1">
      <c r="A187" s="152"/>
      <c r="B187" s="153"/>
      <c r="C187" s="250" t="s">
        <v>866</v>
      </c>
      <c r="D187" s="251"/>
      <c r="E187" s="251"/>
      <c r="F187" s="251"/>
      <c r="G187" s="251"/>
      <c r="H187" s="156"/>
      <c r="I187" s="156"/>
      <c r="J187" s="156"/>
      <c r="K187" s="156"/>
      <c r="L187" s="156"/>
      <c r="M187" s="156"/>
      <c r="N187" s="156"/>
      <c r="O187" s="156"/>
      <c r="P187" s="156"/>
      <c r="Q187" s="156"/>
      <c r="R187" s="156"/>
      <c r="S187" s="156"/>
      <c r="T187" s="156"/>
      <c r="U187" s="156"/>
      <c r="V187" s="156"/>
      <c r="W187" s="145"/>
      <c r="X187" s="145"/>
      <c r="Y187" s="145"/>
      <c r="Z187" s="145"/>
      <c r="AA187" s="145"/>
      <c r="AB187" s="145"/>
      <c r="AC187" s="145"/>
      <c r="AD187" s="145"/>
      <c r="AE187" s="145" t="s">
        <v>178</v>
      </c>
      <c r="AF187" s="145"/>
      <c r="AG187" s="145"/>
      <c r="AH187" s="145"/>
      <c r="AI187" s="145"/>
      <c r="AJ187" s="145"/>
      <c r="AK187" s="145"/>
      <c r="AL187" s="145"/>
      <c r="AM187" s="145"/>
      <c r="AN187" s="145"/>
      <c r="AO187" s="145"/>
      <c r="AP187" s="145"/>
      <c r="AQ187" s="145"/>
      <c r="AR187" s="145"/>
      <c r="AS187" s="145"/>
      <c r="AT187" s="145"/>
      <c r="AU187" s="145"/>
      <c r="AV187" s="145"/>
      <c r="AW187" s="145"/>
      <c r="AX187" s="145"/>
      <c r="AY187" s="145"/>
      <c r="AZ187" s="145"/>
      <c r="BA187" s="145"/>
      <c r="BB187" s="145"/>
      <c r="BC187" s="145"/>
      <c r="BD187" s="145"/>
      <c r="BE187" s="145"/>
      <c r="BF187" s="145"/>
    </row>
    <row r="188" spans="1:58" outlineLevel="1">
      <c r="A188" s="152"/>
      <c r="B188" s="153"/>
      <c r="C188" s="187" t="s">
        <v>870</v>
      </c>
      <c r="D188" s="178"/>
      <c r="E188" s="179">
        <v>15.6</v>
      </c>
      <c r="F188" s="156"/>
      <c r="G188" s="156"/>
      <c r="H188" s="156"/>
      <c r="I188" s="156"/>
      <c r="J188" s="156"/>
      <c r="K188" s="156"/>
      <c r="L188" s="156"/>
      <c r="M188" s="156"/>
      <c r="N188" s="156"/>
      <c r="O188" s="156"/>
      <c r="P188" s="156"/>
      <c r="Q188" s="156"/>
      <c r="R188" s="156"/>
      <c r="S188" s="156"/>
      <c r="T188" s="156"/>
      <c r="U188" s="156"/>
      <c r="V188" s="156"/>
      <c r="W188" s="145"/>
      <c r="X188" s="145"/>
      <c r="Y188" s="145"/>
      <c r="Z188" s="145"/>
      <c r="AA188" s="145"/>
      <c r="AB188" s="145"/>
      <c r="AC188" s="145"/>
      <c r="AD188" s="145"/>
      <c r="AE188" s="145" t="s">
        <v>223</v>
      </c>
      <c r="AF188" s="145">
        <v>0</v>
      </c>
      <c r="AG188" s="145"/>
      <c r="AH188" s="145"/>
      <c r="AI188" s="145"/>
      <c r="AJ188" s="145"/>
      <c r="AK188" s="145"/>
      <c r="AL188" s="145"/>
      <c r="AM188" s="145"/>
      <c r="AN188" s="145"/>
      <c r="AO188" s="145"/>
      <c r="AP188" s="145"/>
      <c r="AQ188" s="145"/>
      <c r="AR188" s="145"/>
      <c r="AS188" s="145"/>
      <c r="AT188" s="145"/>
      <c r="AU188" s="145"/>
      <c r="AV188" s="145"/>
      <c r="AW188" s="145"/>
      <c r="AX188" s="145"/>
      <c r="AY188" s="145"/>
      <c r="AZ188" s="145"/>
      <c r="BA188" s="145"/>
      <c r="BB188" s="145"/>
      <c r="BC188" s="145"/>
      <c r="BD188" s="145"/>
      <c r="BE188" s="145"/>
      <c r="BF188" s="145"/>
    </row>
    <row r="189" spans="1:58" ht="20.399999999999999" outlineLevel="1">
      <c r="A189" s="164">
        <v>48</v>
      </c>
      <c r="B189" s="165" t="s">
        <v>625</v>
      </c>
      <c r="C189" s="174" t="s">
        <v>626</v>
      </c>
      <c r="D189" s="166" t="s">
        <v>317</v>
      </c>
      <c r="E189" s="167">
        <v>8.4</v>
      </c>
      <c r="F189" s="168">
        <v>0</v>
      </c>
      <c r="G189" s="169">
        <f>ROUND(E189*F189,2)</f>
        <v>0</v>
      </c>
      <c r="H189" s="168">
        <v>254.35</v>
      </c>
      <c r="I189" s="169">
        <f>ROUND(E189*H189,2)</f>
        <v>2136.54</v>
      </c>
      <c r="J189" s="168">
        <v>113.15</v>
      </c>
      <c r="K189" s="169">
        <f>ROUND(E189*J189,2)</f>
        <v>950.46</v>
      </c>
      <c r="L189" s="169">
        <v>21</v>
      </c>
      <c r="M189" s="169">
        <f>G189*(1+L189/100)</f>
        <v>0</v>
      </c>
      <c r="N189" s="169">
        <v>3.1700000000000001E-3</v>
      </c>
      <c r="O189" s="169">
        <f>ROUND(E189*N189,2)</f>
        <v>0.03</v>
      </c>
      <c r="P189" s="169">
        <v>0</v>
      </c>
      <c r="Q189" s="169">
        <f>ROUND(E189*P189,2)</f>
        <v>0</v>
      </c>
      <c r="R189" s="170" t="s">
        <v>219</v>
      </c>
      <c r="S189" s="156">
        <v>0.219</v>
      </c>
      <c r="T189" s="156">
        <f>ROUND(E189*S189,2)</f>
        <v>1.84</v>
      </c>
      <c r="U189" s="156"/>
      <c r="V189" s="156" t="s">
        <v>220</v>
      </c>
      <c r="W189" s="145"/>
      <c r="X189" s="145"/>
      <c r="Y189" s="145"/>
      <c r="Z189" s="145"/>
      <c r="AA189" s="145"/>
      <c r="AB189" s="145"/>
      <c r="AC189" s="145"/>
      <c r="AD189" s="145"/>
      <c r="AE189" s="145" t="s">
        <v>221</v>
      </c>
      <c r="AF189" s="145"/>
      <c r="AG189" s="145"/>
      <c r="AH189" s="145"/>
      <c r="AI189" s="145"/>
      <c r="AJ189" s="145"/>
      <c r="AK189" s="145"/>
      <c r="AL189" s="145"/>
      <c r="AM189" s="145"/>
      <c r="AN189" s="145"/>
      <c r="AO189" s="145"/>
      <c r="AP189" s="145"/>
      <c r="AQ189" s="145"/>
      <c r="AR189" s="145"/>
      <c r="AS189" s="145"/>
      <c r="AT189" s="145"/>
      <c r="AU189" s="145"/>
      <c r="AV189" s="145"/>
      <c r="AW189" s="145"/>
      <c r="AX189" s="145"/>
      <c r="AY189" s="145"/>
      <c r="AZ189" s="145"/>
      <c r="BA189" s="145"/>
      <c r="BB189" s="145"/>
      <c r="BC189" s="145"/>
      <c r="BD189" s="145"/>
      <c r="BE189" s="145"/>
      <c r="BF189" s="145"/>
    </row>
    <row r="190" spans="1:58" outlineLevel="1">
      <c r="A190" s="152"/>
      <c r="B190" s="153"/>
      <c r="C190" s="250" t="s">
        <v>627</v>
      </c>
      <c r="D190" s="251"/>
      <c r="E190" s="251"/>
      <c r="F190" s="251"/>
      <c r="G190" s="251"/>
      <c r="H190" s="156"/>
      <c r="I190" s="156"/>
      <c r="J190" s="156"/>
      <c r="K190" s="156"/>
      <c r="L190" s="156"/>
      <c r="M190" s="156"/>
      <c r="N190" s="156"/>
      <c r="O190" s="156"/>
      <c r="P190" s="156"/>
      <c r="Q190" s="156"/>
      <c r="R190" s="156"/>
      <c r="S190" s="156"/>
      <c r="T190" s="156"/>
      <c r="U190" s="156"/>
      <c r="V190" s="156"/>
      <c r="W190" s="145"/>
      <c r="X190" s="145"/>
      <c r="Y190" s="145"/>
      <c r="Z190" s="145"/>
      <c r="AA190" s="145"/>
      <c r="AB190" s="145"/>
      <c r="AC190" s="145"/>
      <c r="AD190" s="145"/>
      <c r="AE190" s="145" t="s">
        <v>178</v>
      </c>
      <c r="AF190" s="145"/>
      <c r="AG190" s="145"/>
      <c r="AH190" s="145"/>
      <c r="AI190" s="145"/>
      <c r="AJ190" s="145"/>
      <c r="AK190" s="145"/>
      <c r="AL190" s="145"/>
      <c r="AM190" s="145"/>
      <c r="AN190" s="145"/>
      <c r="AO190" s="145"/>
      <c r="AP190" s="145"/>
      <c r="AQ190" s="145"/>
      <c r="AR190" s="145"/>
      <c r="AS190" s="145"/>
      <c r="AT190" s="145"/>
      <c r="AU190" s="145"/>
      <c r="AV190" s="145"/>
      <c r="AW190" s="145"/>
      <c r="AX190" s="145"/>
      <c r="AY190" s="145"/>
      <c r="AZ190" s="145"/>
      <c r="BA190" s="145"/>
      <c r="BB190" s="145"/>
      <c r="BC190" s="145"/>
      <c r="BD190" s="145"/>
      <c r="BE190" s="145"/>
      <c r="BF190" s="145"/>
    </row>
    <row r="191" spans="1:58" outlineLevel="1">
      <c r="A191" s="152"/>
      <c r="B191" s="153"/>
      <c r="C191" s="187" t="s">
        <v>871</v>
      </c>
      <c r="D191" s="178"/>
      <c r="E191" s="179">
        <v>8.4</v>
      </c>
      <c r="F191" s="156"/>
      <c r="G191" s="156"/>
      <c r="H191" s="156"/>
      <c r="I191" s="156"/>
      <c r="J191" s="156"/>
      <c r="K191" s="156"/>
      <c r="L191" s="156"/>
      <c r="M191" s="156"/>
      <c r="N191" s="156"/>
      <c r="O191" s="156"/>
      <c r="P191" s="156"/>
      <c r="Q191" s="156"/>
      <c r="R191" s="156"/>
      <c r="S191" s="156"/>
      <c r="T191" s="156"/>
      <c r="U191" s="156"/>
      <c r="V191" s="156"/>
      <c r="W191" s="145"/>
      <c r="X191" s="145"/>
      <c r="Y191" s="145"/>
      <c r="Z191" s="145"/>
      <c r="AA191" s="145"/>
      <c r="AB191" s="145"/>
      <c r="AC191" s="145"/>
      <c r="AD191" s="145"/>
      <c r="AE191" s="145" t="s">
        <v>223</v>
      </c>
      <c r="AF191" s="145">
        <v>0</v>
      </c>
      <c r="AG191" s="145"/>
      <c r="AH191" s="145"/>
      <c r="AI191" s="145"/>
      <c r="AJ191" s="145"/>
      <c r="AK191" s="145"/>
      <c r="AL191" s="145"/>
      <c r="AM191" s="145"/>
      <c r="AN191" s="145"/>
      <c r="AO191" s="145"/>
      <c r="AP191" s="145"/>
      <c r="AQ191" s="145"/>
      <c r="AR191" s="145"/>
      <c r="AS191" s="145"/>
      <c r="AT191" s="145"/>
      <c r="AU191" s="145"/>
      <c r="AV191" s="145"/>
      <c r="AW191" s="145"/>
      <c r="AX191" s="145"/>
      <c r="AY191" s="145"/>
      <c r="AZ191" s="145"/>
      <c r="BA191" s="145"/>
      <c r="BB191" s="145"/>
      <c r="BC191" s="145"/>
      <c r="BD191" s="145"/>
      <c r="BE191" s="145"/>
      <c r="BF191" s="145"/>
    </row>
    <row r="192" spans="1:58" ht="20.399999999999999" outlineLevel="1">
      <c r="A192" s="164">
        <v>49</v>
      </c>
      <c r="B192" s="165" t="s">
        <v>629</v>
      </c>
      <c r="C192" s="174" t="s">
        <v>630</v>
      </c>
      <c r="D192" s="166" t="s">
        <v>317</v>
      </c>
      <c r="E192" s="167">
        <v>15.6</v>
      </c>
      <c r="F192" s="168">
        <v>0</v>
      </c>
      <c r="G192" s="169">
        <f>ROUND(E192*F192,2)</f>
        <v>0</v>
      </c>
      <c r="H192" s="168">
        <v>211</v>
      </c>
      <c r="I192" s="169">
        <f>ROUND(E192*H192,2)</f>
        <v>3291.6</v>
      </c>
      <c r="J192" s="168">
        <v>135</v>
      </c>
      <c r="K192" s="169">
        <f>ROUND(E192*J192,2)</f>
        <v>2106</v>
      </c>
      <c r="L192" s="169">
        <v>21</v>
      </c>
      <c r="M192" s="169">
        <f>G192*(1+L192/100)</f>
        <v>0</v>
      </c>
      <c r="N192" s="169">
        <v>2.3999999999999998E-3</v>
      </c>
      <c r="O192" s="169">
        <f>ROUND(E192*N192,2)</f>
        <v>0.04</v>
      </c>
      <c r="P192" s="169">
        <v>0</v>
      </c>
      <c r="Q192" s="169">
        <f>ROUND(E192*P192,2)</f>
        <v>0</v>
      </c>
      <c r="R192" s="170" t="s">
        <v>219</v>
      </c>
      <c r="S192" s="156">
        <v>0.26</v>
      </c>
      <c r="T192" s="156">
        <f>ROUND(E192*S192,2)</f>
        <v>4.0599999999999996</v>
      </c>
      <c r="U192" s="156"/>
      <c r="V192" s="156" t="s">
        <v>220</v>
      </c>
      <c r="W192" s="145"/>
      <c r="X192" s="145"/>
      <c r="Y192" s="145"/>
      <c r="Z192" s="145"/>
      <c r="AA192" s="145"/>
      <c r="AB192" s="145"/>
      <c r="AC192" s="145"/>
      <c r="AD192" s="145"/>
      <c r="AE192" s="145" t="s">
        <v>221</v>
      </c>
      <c r="AF192" s="145"/>
      <c r="AG192" s="145"/>
      <c r="AH192" s="145"/>
      <c r="AI192" s="145"/>
      <c r="AJ192" s="145"/>
      <c r="AK192" s="145"/>
      <c r="AL192" s="145"/>
      <c r="AM192" s="145"/>
      <c r="AN192" s="145"/>
      <c r="AO192" s="145"/>
      <c r="AP192" s="145"/>
      <c r="AQ192" s="145"/>
      <c r="AR192" s="145"/>
      <c r="AS192" s="145"/>
      <c r="AT192" s="145"/>
      <c r="AU192" s="145"/>
      <c r="AV192" s="145"/>
      <c r="AW192" s="145"/>
      <c r="AX192" s="145"/>
      <c r="AY192" s="145"/>
      <c r="AZ192" s="145"/>
      <c r="BA192" s="145"/>
      <c r="BB192" s="145"/>
      <c r="BC192" s="145"/>
      <c r="BD192" s="145"/>
      <c r="BE192" s="145"/>
      <c r="BF192" s="145"/>
    </row>
    <row r="193" spans="1:58" outlineLevel="1">
      <c r="A193" s="152"/>
      <c r="B193" s="153"/>
      <c r="C193" s="261" t="s">
        <v>631</v>
      </c>
      <c r="D193" s="262"/>
      <c r="E193" s="262"/>
      <c r="F193" s="262"/>
      <c r="G193" s="262"/>
      <c r="H193" s="156"/>
      <c r="I193" s="156"/>
      <c r="J193" s="156"/>
      <c r="K193" s="156"/>
      <c r="L193" s="156"/>
      <c r="M193" s="156"/>
      <c r="N193" s="156"/>
      <c r="O193" s="156"/>
      <c r="P193" s="156"/>
      <c r="Q193" s="156"/>
      <c r="R193" s="156"/>
      <c r="S193" s="156"/>
      <c r="T193" s="156"/>
      <c r="U193" s="156"/>
      <c r="V193" s="156"/>
      <c r="W193" s="145"/>
      <c r="X193" s="145"/>
      <c r="Y193" s="145"/>
      <c r="Z193" s="145"/>
      <c r="AA193" s="145"/>
      <c r="AB193" s="145"/>
      <c r="AC193" s="145"/>
      <c r="AD193" s="145"/>
      <c r="AE193" s="145" t="s">
        <v>227</v>
      </c>
      <c r="AF193" s="145"/>
      <c r="AG193" s="145"/>
      <c r="AH193" s="145"/>
      <c r="AI193" s="145"/>
      <c r="AJ193" s="145"/>
      <c r="AK193" s="145"/>
      <c r="AL193" s="145"/>
      <c r="AM193" s="145"/>
      <c r="AN193" s="145"/>
      <c r="AO193" s="145"/>
      <c r="AP193" s="145"/>
      <c r="AQ193" s="145"/>
      <c r="AR193" s="145"/>
      <c r="AS193" s="145"/>
      <c r="AT193" s="145"/>
      <c r="AU193" s="145"/>
      <c r="AV193" s="145"/>
      <c r="AW193" s="145"/>
      <c r="AX193" s="145"/>
      <c r="AY193" s="145"/>
      <c r="AZ193" s="145"/>
      <c r="BA193" s="145"/>
      <c r="BB193" s="145"/>
      <c r="BC193" s="145"/>
      <c r="BD193" s="145"/>
      <c r="BE193" s="145"/>
      <c r="BF193" s="145"/>
    </row>
    <row r="194" spans="1:58" outlineLevel="1">
      <c r="A194" s="152"/>
      <c r="B194" s="153"/>
      <c r="C194" s="259" t="s">
        <v>632</v>
      </c>
      <c r="D194" s="260"/>
      <c r="E194" s="260"/>
      <c r="F194" s="260"/>
      <c r="G194" s="260"/>
      <c r="H194" s="156"/>
      <c r="I194" s="156"/>
      <c r="J194" s="156"/>
      <c r="K194" s="156"/>
      <c r="L194" s="156"/>
      <c r="M194" s="156"/>
      <c r="N194" s="156"/>
      <c r="O194" s="156"/>
      <c r="P194" s="156"/>
      <c r="Q194" s="156"/>
      <c r="R194" s="156"/>
      <c r="S194" s="156"/>
      <c r="T194" s="156"/>
      <c r="U194" s="156"/>
      <c r="V194" s="156"/>
      <c r="W194" s="145"/>
      <c r="X194" s="145"/>
      <c r="Y194" s="145"/>
      <c r="Z194" s="145"/>
      <c r="AA194" s="145"/>
      <c r="AB194" s="145"/>
      <c r="AC194" s="145"/>
      <c r="AD194" s="145"/>
      <c r="AE194" s="145" t="s">
        <v>178</v>
      </c>
      <c r="AF194" s="145"/>
      <c r="AG194" s="145"/>
      <c r="AH194" s="145"/>
      <c r="AI194" s="145"/>
      <c r="AJ194" s="145"/>
      <c r="AK194" s="145"/>
      <c r="AL194" s="145"/>
      <c r="AM194" s="145"/>
      <c r="AN194" s="145"/>
      <c r="AO194" s="145"/>
      <c r="AP194" s="145"/>
      <c r="AQ194" s="145"/>
      <c r="AR194" s="145"/>
      <c r="AS194" s="145"/>
      <c r="AT194" s="145"/>
      <c r="AU194" s="145"/>
      <c r="AV194" s="145"/>
      <c r="AW194" s="145"/>
      <c r="AX194" s="145"/>
      <c r="AY194" s="145"/>
      <c r="AZ194" s="145"/>
      <c r="BA194" s="145"/>
      <c r="BB194" s="145"/>
      <c r="BC194" s="145"/>
      <c r="BD194" s="145"/>
      <c r="BE194" s="145"/>
      <c r="BF194" s="145"/>
    </row>
    <row r="195" spans="1:58" ht="20.399999999999999" outlineLevel="1">
      <c r="A195" s="180">
        <v>50</v>
      </c>
      <c r="B195" s="181" t="s">
        <v>633</v>
      </c>
      <c r="C195" s="188" t="s">
        <v>634</v>
      </c>
      <c r="D195" s="182" t="s">
        <v>298</v>
      </c>
      <c r="E195" s="183">
        <v>2</v>
      </c>
      <c r="F195" s="184">
        <v>0</v>
      </c>
      <c r="G195" s="185">
        <f>ROUND(E195*F195,2)</f>
        <v>0</v>
      </c>
      <c r="H195" s="184">
        <v>188.24</v>
      </c>
      <c r="I195" s="185">
        <f>ROUND(E195*H195,2)</f>
        <v>376.48</v>
      </c>
      <c r="J195" s="184">
        <v>212.26</v>
      </c>
      <c r="K195" s="185">
        <f>ROUND(E195*J195,2)</f>
        <v>424.52</v>
      </c>
      <c r="L195" s="185">
        <v>21</v>
      </c>
      <c r="M195" s="185">
        <f>G195*(1+L195/100)</f>
        <v>0</v>
      </c>
      <c r="N195" s="185">
        <v>4.0000000000000002E-4</v>
      </c>
      <c r="O195" s="185">
        <f>ROUND(E195*N195,2)</f>
        <v>0</v>
      </c>
      <c r="P195" s="185">
        <v>0</v>
      </c>
      <c r="Q195" s="185">
        <f>ROUND(E195*P195,2)</f>
        <v>0</v>
      </c>
      <c r="R195" s="186" t="s">
        <v>219</v>
      </c>
      <c r="S195" s="156">
        <v>0.41</v>
      </c>
      <c r="T195" s="156">
        <f>ROUND(E195*S195,2)</f>
        <v>0.82</v>
      </c>
      <c r="U195" s="156"/>
      <c r="V195" s="156" t="s">
        <v>220</v>
      </c>
      <c r="W195" s="145"/>
      <c r="X195" s="145"/>
      <c r="Y195" s="145"/>
      <c r="Z195" s="145"/>
      <c r="AA195" s="145"/>
      <c r="AB195" s="145"/>
      <c r="AC195" s="145"/>
      <c r="AD195" s="145"/>
      <c r="AE195" s="145" t="s">
        <v>221</v>
      </c>
      <c r="AF195" s="145"/>
      <c r="AG195" s="145"/>
      <c r="AH195" s="145"/>
      <c r="AI195" s="145"/>
      <c r="AJ195" s="145"/>
      <c r="AK195" s="145"/>
      <c r="AL195" s="145"/>
      <c r="AM195" s="145"/>
      <c r="AN195" s="145"/>
      <c r="AO195" s="145"/>
      <c r="AP195" s="145"/>
      <c r="AQ195" s="145"/>
      <c r="AR195" s="145"/>
      <c r="AS195" s="145"/>
      <c r="AT195" s="145"/>
      <c r="AU195" s="145"/>
      <c r="AV195" s="145"/>
      <c r="AW195" s="145"/>
      <c r="AX195" s="145"/>
      <c r="AY195" s="145"/>
      <c r="AZ195" s="145"/>
      <c r="BA195" s="145"/>
      <c r="BB195" s="145"/>
      <c r="BC195" s="145"/>
      <c r="BD195" s="145"/>
      <c r="BE195" s="145"/>
      <c r="BF195" s="145"/>
    </row>
    <row r="196" spans="1:58" outlineLevel="1">
      <c r="A196" s="164">
        <v>51</v>
      </c>
      <c r="B196" s="165" t="s">
        <v>872</v>
      </c>
      <c r="C196" s="174" t="s">
        <v>873</v>
      </c>
      <c r="D196" s="166" t="s">
        <v>218</v>
      </c>
      <c r="E196" s="167">
        <v>110.136</v>
      </c>
      <c r="F196" s="168">
        <v>0</v>
      </c>
      <c r="G196" s="169">
        <f>ROUND(E196*F196,2)</f>
        <v>0</v>
      </c>
      <c r="H196" s="168">
        <v>0</v>
      </c>
      <c r="I196" s="169">
        <f>ROUND(E196*H196,2)</f>
        <v>0</v>
      </c>
      <c r="J196" s="168">
        <v>56.6</v>
      </c>
      <c r="K196" s="169">
        <f>ROUND(E196*J196,2)</f>
        <v>6233.7</v>
      </c>
      <c r="L196" s="169">
        <v>21</v>
      </c>
      <c r="M196" s="169">
        <f>G196*(1+L196/100)</f>
        <v>0</v>
      </c>
      <c r="N196" s="169">
        <v>0</v>
      </c>
      <c r="O196" s="169">
        <f>ROUND(E196*N196,2)</f>
        <v>0</v>
      </c>
      <c r="P196" s="169">
        <v>0</v>
      </c>
      <c r="Q196" s="169">
        <f>ROUND(E196*P196,2)</f>
        <v>0</v>
      </c>
      <c r="R196" s="170" t="s">
        <v>219</v>
      </c>
      <c r="S196" s="156">
        <v>0.1</v>
      </c>
      <c r="T196" s="156">
        <f>ROUND(E196*S196,2)</f>
        <v>11.01</v>
      </c>
      <c r="U196" s="156"/>
      <c r="V196" s="156" t="s">
        <v>220</v>
      </c>
      <c r="W196" s="145"/>
      <c r="X196" s="145"/>
      <c r="Y196" s="145"/>
      <c r="Z196" s="145"/>
      <c r="AA196" s="145"/>
      <c r="AB196" s="145"/>
      <c r="AC196" s="145"/>
      <c r="AD196" s="145"/>
      <c r="AE196" s="145" t="s">
        <v>221</v>
      </c>
      <c r="AF196" s="145"/>
      <c r="AG196" s="145"/>
      <c r="AH196" s="145"/>
      <c r="AI196" s="145"/>
      <c r="AJ196" s="145"/>
      <c r="AK196" s="145"/>
      <c r="AL196" s="145"/>
      <c r="AM196" s="145"/>
      <c r="AN196" s="145"/>
      <c r="AO196" s="145"/>
      <c r="AP196" s="145"/>
      <c r="AQ196" s="145"/>
      <c r="AR196" s="145"/>
      <c r="AS196" s="145"/>
      <c r="AT196" s="145"/>
      <c r="AU196" s="145"/>
      <c r="AV196" s="145"/>
      <c r="AW196" s="145"/>
      <c r="AX196" s="145"/>
      <c r="AY196" s="145"/>
      <c r="AZ196" s="145"/>
      <c r="BA196" s="145"/>
      <c r="BB196" s="145"/>
      <c r="BC196" s="145"/>
      <c r="BD196" s="145"/>
      <c r="BE196" s="145"/>
      <c r="BF196" s="145"/>
    </row>
    <row r="197" spans="1:58" outlineLevel="1">
      <c r="A197" s="152"/>
      <c r="B197" s="153"/>
      <c r="C197" s="187" t="s">
        <v>837</v>
      </c>
      <c r="D197" s="178"/>
      <c r="E197" s="179">
        <v>110.136</v>
      </c>
      <c r="F197" s="156"/>
      <c r="G197" s="156"/>
      <c r="H197" s="156"/>
      <c r="I197" s="156"/>
      <c r="J197" s="156"/>
      <c r="K197" s="156"/>
      <c r="L197" s="156"/>
      <c r="M197" s="156"/>
      <c r="N197" s="156"/>
      <c r="O197" s="156"/>
      <c r="P197" s="156"/>
      <c r="Q197" s="156"/>
      <c r="R197" s="156"/>
      <c r="S197" s="156"/>
      <c r="T197" s="156"/>
      <c r="U197" s="156"/>
      <c r="V197" s="156"/>
      <c r="W197" s="145"/>
      <c r="X197" s="145"/>
      <c r="Y197" s="145"/>
      <c r="Z197" s="145"/>
      <c r="AA197" s="145"/>
      <c r="AB197" s="145"/>
      <c r="AC197" s="145"/>
      <c r="AD197" s="145"/>
      <c r="AE197" s="145" t="s">
        <v>223</v>
      </c>
      <c r="AF197" s="145">
        <v>0</v>
      </c>
      <c r="AG197" s="145"/>
      <c r="AH197" s="145"/>
      <c r="AI197" s="145"/>
      <c r="AJ197" s="145"/>
      <c r="AK197" s="145"/>
      <c r="AL197" s="145"/>
      <c r="AM197" s="145"/>
      <c r="AN197" s="145"/>
      <c r="AO197" s="145"/>
      <c r="AP197" s="145"/>
      <c r="AQ197" s="145"/>
      <c r="AR197" s="145"/>
      <c r="AS197" s="145"/>
      <c r="AT197" s="145"/>
      <c r="AU197" s="145"/>
      <c r="AV197" s="145"/>
      <c r="AW197" s="145"/>
      <c r="AX197" s="145"/>
      <c r="AY197" s="145"/>
      <c r="AZ197" s="145"/>
      <c r="BA197" s="145"/>
      <c r="BB197" s="145"/>
      <c r="BC197" s="145"/>
      <c r="BD197" s="145"/>
      <c r="BE197" s="145"/>
      <c r="BF197" s="145"/>
    </row>
    <row r="198" spans="1:58" ht="20.399999999999999" outlineLevel="1">
      <c r="A198" s="164">
        <v>52</v>
      </c>
      <c r="B198" s="165" t="s">
        <v>874</v>
      </c>
      <c r="C198" s="174" t="s">
        <v>875</v>
      </c>
      <c r="D198" s="166" t="s">
        <v>218</v>
      </c>
      <c r="E198" s="167">
        <v>121.14960000000001</v>
      </c>
      <c r="F198" s="168">
        <v>0</v>
      </c>
      <c r="G198" s="169">
        <f>ROUND(E198*F198,2)</f>
        <v>0</v>
      </c>
      <c r="H198" s="168">
        <v>22.4</v>
      </c>
      <c r="I198" s="169">
        <f>ROUND(E198*H198,2)</f>
        <v>2713.75</v>
      </c>
      <c r="J198" s="168">
        <v>0</v>
      </c>
      <c r="K198" s="169">
        <f>ROUND(E198*J198,2)</f>
        <v>0</v>
      </c>
      <c r="L198" s="169">
        <v>21</v>
      </c>
      <c r="M198" s="169">
        <f>G198*(1+L198/100)</f>
        <v>0</v>
      </c>
      <c r="N198" s="169">
        <v>1E-3</v>
      </c>
      <c r="O198" s="169">
        <f>ROUND(E198*N198,2)</f>
        <v>0.12</v>
      </c>
      <c r="P198" s="169">
        <v>0</v>
      </c>
      <c r="Q198" s="169">
        <f>ROUND(E198*P198,2)</f>
        <v>0</v>
      </c>
      <c r="R198" s="170" t="s">
        <v>219</v>
      </c>
      <c r="S198" s="156">
        <v>0</v>
      </c>
      <c r="T198" s="156">
        <f>ROUND(E198*S198,2)</f>
        <v>0</v>
      </c>
      <c r="U198" s="156"/>
      <c r="V198" s="156" t="s">
        <v>372</v>
      </c>
      <c r="W198" s="145"/>
      <c r="X198" s="145"/>
      <c r="Y198" s="145"/>
      <c r="Z198" s="145"/>
      <c r="AA198" s="145"/>
      <c r="AB198" s="145"/>
      <c r="AC198" s="145"/>
      <c r="AD198" s="145"/>
      <c r="AE198" s="145" t="s">
        <v>373</v>
      </c>
      <c r="AF198" s="145"/>
      <c r="AG198" s="145"/>
      <c r="AH198" s="145"/>
      <c r="AI198" s="145"/>
      <c r="AJ198" s="145"/>
      <c r="AK198" s="145"/>
      <c r="AL198" s="145"/>
      <c r="AM198" s="145"/>
      <c r="AN198" s="145"/>
      <c r="AO198" s="145"/>
      <c r="AP198" s="145"/>
      <c r="AQ198" s="145"/>
      <c r="AR198" s="145"/>
      <c r="AS198" s="145"/>
      <c r="AT198" s="145"/>
      <c r="AU198" s="145"/>
      <c r="AV198" s="145"/>
      <c r="AW198" s="145"/>
      <c r="AX198" s="145"/>
      <c r="AY198" s="145"/>
      <c r="AZ198" s="145"/>
      <c r="BA198" s="145"/>
      <c r="BB198" s="145"/>
      <c r="BC198" s="145"/>
      <c r="BD198" s="145"/>
      <c r="BE198" s="145"/>
      <c r="BF198" s="145"/>
    </row>
    <row r="199" spans="1:58" outlineLevel="1">
      <c r="A199" s="152"/>
      <c r="B199" s="153"/>
      <c r="C199" s="187" t="s">
        <v>876</v>
      </c>
      <c r="D199" s="178"/>
      <c r="E199" s="179">
        <v>121.14960000000001</v>
      </c>
      <c r="F199" s="156"/>
      <c r="G199" s="156"/>
      <c r="H199" s="156"/>
      <c r="I199" s="156"/>
      <c r="J199" s="156"/>
      <c r="K199" s="156"/>
      <c r="L199" s="156"/>
      <c r="M199" s="156"/>
      <c r="N199" s="156"/>
      <c r="O199" s="156"/>
      <c r="P199" s="156"/>
      <c r="Q199" s="156"/>
      <c r="R199" s="156"/>
      <c r="S199" s="156"/>
      <c r="T199" s="156"/>
      <c r="U199" s="156"/>
      <c r="V199" s="156"/>
      <c r="W199" s="145"/>
      <c r="X199" s="145"/>
      <c r="Y199" s="145"/>
      <c r="Z199" s="145"/>
      <c r="AA199" s="145"/>
      <c r="AB199" s="145"/>
      <c r="AC199" s="145"/>
      <c r="AD199" s="145"/>
      <c r="AE199" s="145" t="s">
        <v>223</v>
      </c>
      <c r="AF199" s="145">
        <v>0</v>
      </c>
      <c r="AG199" s="145"/>
      <c r="AH199" s="145"/>
      <c r="AI199" s="145"/>
      <c r="AJ199" s="145"/>
      <c r="AK199" s="145"/>
      <c r="AL199" s="145"/>
      <c r="AM199" s="145"/>
      <c r="AN199" s="145"/>
      <c r="AO199" s="145"/>
      <c r="AP199" s="145"/>
      <c r="AQ199" s="145"/>
      <c r="AR199" s="145"/>
      <c r="AS199" s="145"/>
      <c r="AT199" s="145"/>
      <c r="AU199" s="145"/>
      <c r="AV199" s="145"/>
      <c r="AW199" s="145"/>
      <c r="AX199" s="145"/>
      <c r="AY199" s="145"/>
      <c r="AZ199" s="145"/>
      <c r="BA199" s="145"/>
      <c r="BB199" s="145"/>
      <c r="BC199" s="145"/>
      <c r="BD199" s="145"/>
      <c r="BE199" s="145"/>
      <c r="BF199" s="145"/>
    </row>
    <row r="200" spans="1:58" outlineLevel="1">
      <c r="A200" s="164">
        <v>53</v>
      </c>
      <c r="B200" s="165" t="s">
        <v>640</v>
      </c>
      <c r="C200" s="174" t="s">
        <v>641</v>
      </c>
      <c r="D200" s="166" t="s">
        <v>267</v>
      </c>
      <c r="E200" s="167">
        <v>0.99853999999999998</v>
      </c>
      <c r="F200" s="168">
        <v>0</v>
      </c>
      <c r="G200" s="169">
        <f>ROUND(E200*F200,2)</f>
        <v>0</v>
      </c>
      <c r="H200" s="168">
        <v>0</v>
      </c>
      <c r="I200" s="169">
        <f>ROUND(E200*H200,2)</f>
        <v>0</v>
      </c>
      <c r="J200" s="168">
        <v>1894</v>
      </c>
      <c r="K200" s="169">
        <f>ROUND(E200*J200,2)</f>
        <v>1891.23</v>
      </c>
      <c r="L200" s="169">
        <v>21</v>
      </c>
      <c r="M200" s="169">
        <f>G200*(1+L200/100)</f>
        <v>0</v>
      </c>
      <c r="N200" s="169">
        <v>0</v>
      </c>
      <c r="O200" s="169">
        <f>ROUND(E200*N200,2)</f>
        <v>0</v>
      </c>
      <c r="P200" s="169">
        <v>0</v>
      </c>
      <c r="Q200" s="169">
        <f>ROUND(E200*P200,2)</f>
        <v>0</v>
      </c>
      <c r="R200" s="170" t="s">
        <v>219</v>
      </c>
      <c r="S200" s="156">
        <v>4.7370000000000001</v>
      </c>
      <c r="T200" s="156">
        <f>ROUND(E200*S200,2)</f>
        <v>4.7300000000000004</v>
      </c>
      <c r="U200" s="156"/>
      <c r="V200" s="156" t="s">
        <v>499</v>
      </c>
      <c r="W200" s="145"/>
      <c r="X200" s="145"/>
      <c r="Y200" s="145"/>
      <c r="Z200" s="145"/>
      <c r="AA200" s="145"/>
      <c r="AB200" s="145"/>
      <c r="AC200" s="145"/>
      <c r="AD200" s="145"/>
      <c r="AE200" s="145" t="s">
        <v>500</v>
      </c>
      <c r="AF200" s="145"/>
      <c r="AG200" s="145"/>
      <c r="AH200" s="145"/>
      <c r="AI200" s="145"/>
      <c r="AJ200" s="145"/>
      <c r="AK200" s="145"/>
      <c r="AL200" s="145"/>
      <c r="AM200" s="145"/>
      <c r="AN200" s="145"/>
      <c r="AO200" s="145"/>
      <c r="AP200" s="145"/>
      <c r="AQ200" s="145"/>
      <c r="AR200" s="145"/>
      <c r="AS200" s="145"/>
      <c r="AT200" s="145"/>
      <c r="AU200" s="145"/>
      <c r="AV200" s="145"/>
      <c r="AW200" s="145"/>
      <c r="AX200" s="145"/>
      <c r="AY200" s="145"/>
      <c r="AZ200" s="145"/>
      <c r="BA200" s="145"/>
      <c r="BB200" s="145"/>
      <c r="BC200" s="145"/>
      <c r="BD200" s="145"/>
      <c r="BE200" s="145"/>
      <c r="BF200" s="145"/>
    </row>
    <row r="201" spans="1:58" outlineLevel="1">
      <c r="A201" s="152"/>
      <c r="B201" s="153"/>
      <c r="C201" s="261" t="s">
        <v>577</v>
      </c>
      <c r="D201" s="262"/>
      <c r="E201" s="262"/>
      <c r="F201" s="262"/>
      <c r="G201" s="262"/>
      <c r="H201" s="156"/>
      <c r="I201" s="156"/>
      <c r="J201" s="156"/>
      <c r="K201" s="156"/>
      <c r="L201" s="156"/>
      <c r="M201" s="156"/>
      <c r="N201" s="156"/>
      <c r="O201" s="156"/>
      <c r="P201" s="156"/>
      <c r="Q201" s="156"/>
      <c r="R201" s="156"/>
      <c r="S201" s="156"/>
      <c r="T201" s="156"/>
      <c r="U201" s="156"/>
      <c r="V201" s="156"/>
      <c r="W201" s="145"/>
      <c r="X201" s="145"/>
      <c r="Y201" s="145"/>
      <c r="Z201" s="145"/>
      <c r="AA201" s="145"/>
      <c r="AB201" s="145"/>
      <c r="AC201" s="145"/>
      <c r="AD201" s="145"/>
      <c r="AE201" s="145" t="s">
        <v>227</v>
      </c>
      <c r="AF201" s="145"/>
      <c r="AG201" s="145"/>
      <c r="AH201" s="145"/>
      <c r="AI201" s="145"/>
      <c r="AJ201" s="145"/>
      <c r="AK201" s="145"/>
      <c r="AL201" s="145"/>
      <c r="AM201" s="145"/>
      <c r="AN201" s="145"/>
      <c r="AO201" s="145"/>
      <c r="AP201" s="145"/>
      <c r="AQ201" s="145"/>
      <c r="AR201" s="145"/>
      <c r="AS201" s="145"/>
      <c r="AT201" s="145"/>
      <c r="AU201" s="145"/>
      <c r="AV201" s="145"/>
      <c r="AW201" s="145"/>
      <c r="AX201" s="145"/>
      <c r="AY201" s="145"/>
      <c r="AZ201" s="145"/>
      <c r="BA201" s="145"/>
      <c r="BB201" s="145"/>
      <c r="BC201" s="145"/>
      <c r="BD201" s="145"/>
      <c r="BE201" s="145"/>
      <c r="BF201" s="145"/>
    </row>
    <row r="202" spans="1:58">
      <c r="A202" s="158" t="s">
        <v>170</v>
      </c>
      <c r="B202" s="159" t="s">
        <v>127</v>
      </c>
      <c r="C202" s="173" t="s">
        <v>128</v>
      </c>
      <c r="D202" s="160"/>
      <c r="E202" s="161"/>
      <c r="F202" s="162"/>
      <c r="G202" s="162">
        <f>SUMIF(AE203:AE212,"&lt;&gt;NOR",G203:G212)</f>
        <v>0</v>
      </c>
      <c r="H202" s="162"/>
      <c r="I202" s="162">
        <f>SUM(I203:I212)</f>
        <v>6694.26</v>
      </c>
      <c r="J202" s="162"/>
      <c r="K202" s="162">
        <f>SUM(K203:K212)</f>
        <v>10443.829999999998</v>
      </c>
      <c r="L202" s="162"/>
      <c r="M202" s="162">
        <f>SUM(M203:M212)</f>
        <v>0</v>
      </c>
      <c r="N202" s="162"/>
      <c r="O202" s="162">
        <f>SUM(O203:O212)</f>
        <v>0.2</v>
      </c>
      <c r="P202" s="162"/>
      <c r="Q202" s="162">
        <f>SUM(Q203:Q212)</f>
        <v>0</v>
      </c>
      <c r="R202" s="163"/>
      <c r="S202" s="157"/>
      <c r="T202" s="157">
        <f>SUM(T203:T212)</f>
        <v>10.73</v>
      </c>
      <c r="U202" s="157"/>
      <c r="V202" s="157"/>
      <c r="AE202" t="s">
        <v>171</v>
      </c>
    </row>
    <row r="203" spans="1:58" outlineLevel="1">
      <c r="A203" s="164">
        <v>54</v>
      </c>
      <c r="B203" s="165" t="s">
        <v>877</v>
      </c>
      <c r="C203" s="174" t="s">
        <v>878</v>
      </c>
      <c r="D203" s="166" t="s">
        <v>879</v>
      </c>
      <c r="E203" s="167">
        <v>193.6</v>
      </c>
      <c r="F203" s="168">
        <v>0</v>
      </c>
      <c r="G203" s="169">
        <f>ROUND(E203*F203,2)</f>
        <v>0</v>
      </c>
      <c r="H203" s="168">
        <v>5.84</v>
      </c>
      <c r="I203" s="169">
        <f>ROUND(E203*H203,2)</f>
        <v>1130.6199999999999</v>
      </c>
      <c r="J203" s="168">
        <v>27.26</v>
      </c>
      <c r="K203" s="169">
        <f>ROUND(E203*J203,2)</f>
        <v>5277.54</v>
      </c>
      <c r="L203" s="169">
        <v>21</v>
      </c>
      <c r="M203" s="169">
        <f>G203*(1+L203/100)</f>
        <v>0</v>
      </c>
      <c r="N203" s="169">
        <v>5.0000000000000002E-5</v>
      </c>
      <c r="O203" s="169">
        <f>ROUND(E203*N203,2)</f>
        <v>0.01</v>
      </c>
      <c r="P203" s="169">
        <v>0</v>
      </c>
      <c r="Q203" s="169">
        <f>ROUND(E203*P203,2)</f>
        <v>0</v>
      </c>
      <c r="R203" s="170" t="s">
        <v>219</v>
      </c>
      <c r="S203" s="156">
        <v>5.1999999999999998E-2</v>
      </c>
      <c r="T203" s="156">
        <f>ROUND(E203*S203,2)</f>
        <v>10.07</v>
      </c>
      <c r="U203" s="156"/>
      <c r="V203" s="156" t="s">
        <v>220</v>
      </c>
      <c r="W203" s="145"/>
      <c r="X203" s="145"/>
      <c r="Y203" s="145"/>
      <c r="Z203" s="145"/>
      <c r="AA203" s="145"/>
      <c r="AB203" s="145"/>
      <c r="AC203" s="145"/>
      <c r="AD203" s="145"/>
      <c r="AE203" s="145" t="s">
        <v>221</v>
      </c>
      <c r="AF203" s="145"/>
      <c r="AG203" s="145"/>
      <c r="AH203" s="145"/>
      <c r="AI203" s="145"/>
      <c r="AJ203" s="145"/>
      <c r="AK203" s="145"/>
      <c r="AL203" s="145"/>
      <c r="AM203" s="145"/>
      <c r="AN203" s="145"/>
      <c r="AO203" s="145"/>
      <c r="AP203" s="145"/>
      <c r="AQ203" s="145"/>
      <c r="AR203" s="145"/>
      <c r="AS203" s="145"/>
      <c r="AT203" s="145"/>
      <c r="AU203" s="145"/>
      <c r="AV203" s="145"/>
      <c r="AW203" s="145"/>
      <c r="AX203" s="145"/>
      <c r="AY203" s="145"/>
      <c r="AZ203" s="145"/>
      <c r="BA203" s="145"/>
      <c r="BB203" s="145"/>
      <c r="BC203" s="145"/>
      <c r="BD203" s="145"/>
      <c r="BE203" s="145"/>
      <c r="BF203" s="145"/>
    </row>
    <row r="204" spans="1:58" outlineLevel="1">
      <c r="A204" s="152"/>
      <c r="B204" s="153"/>
      <c r="C204" s="187" t="s">
        <v>880</v>
      </c>
      <c r="D204" s="178"/>
      <c r="E204" s="179">
        <v>176</v>
      </c>
      <c r="F204" s="156"/>
      <c r="G204" s="156"/>
      <c r="H204" s="156"/>
      <c r="I204" s="156"/>
      <c r="J204" s="156"/>
      <c r="K204" s="156"/>
      <c r="L204" s="156"/>
      <c r="M204" s="156"/>
      <c r="N204" s="156"/>
      <c r="O204" s="156"/>
      <c r="P204" s="156"/>
      <c r="Q204" s="156"/>
      <c r="R204" s="156"/>
      <c r="S204" s="156"/>
      <c r="T204" s="156"/>
      <c r="U204" s="156"/>
      <c r="V204" s="156"/>
      <c r="W204" s="145"/>
      <c r="X204" s="145"/>
      <c r="Y204" s="145"/>
      <c r="Z204" s="145"/>
      <c r="AA204" s="145"/>
      <c r="AB204" s="145"/>
      <c r="AC204" s="145"/>
      <c r="AD204" s="145"/>
      <c r="AE204" s="145" t="s">
        <v>223</v>
      </c>
      <c r="AF204" s="145">
        <v>0</v>
      </c>
      <c r="AG204" s="145"/>
      <c r="AH204" s="145"/>
      <c r="AI204" s="145"/>
      <c r="AJ204" s="145"/>
      <c r="AK204" s="145"/>
      <c r="AL204" s="145"/>
      <c r="AM204" s="145"/>
      <c r="AN204" s="145"/>
      <c r="AO204" s="145"/>
      <c r="AP204" s="145"/>
      <c r="AQ204" s="145"/>
      <c r="AR204" s="145"/>
      <c r="AS204" s="145"/>
      <c r="AT204" s="145"/>
      <c r="AU204" s="145"/>
      <c r="AV204" s="145"/>
      <c r="AW204" s="145"/>
      <c r="AX204" s="145"/>
      <c r="AY204" s="145"/>
      <c r="AZ204" s="145"/>
      <c r="BA204" s="145"/>
      <c r="BB204" s="145"/>
      <c r="BC204" s="145"/>
      <c r="BD204" s="145"/>
      <c r="BE204" s="145"/>
      <c r="BF204" s="145"/>
    </row>
    <row r="205" spans="1:58" outlineLevel="1">
      <c r="A205" s="152"/>
      <c r="B205" s="153"/>
      <c r="C205" s="187" t="s">
        <v>881</v>
      </c>
      <c r="D205" s="178"/>
      <c r="E205" s="179">
        <v>17.600000000000001</v>
      </c>
      <c r="F205" s="156"/>
      <c r="G205" s="156"/>
      <c r="H205" s="156"/>
      <c r="I205" s="156"/>
      <c r="J205" s="156"/>
      <c r="K205" s="156"/>
      <c r="L205" s="156"/>
      <c r="M205" s="156"/>
      <c r="N205" s="156"/>
      <c r="O205" s="156"/>
      <c r="P205" s="156"/>
      <c r="Q205" s="156"/>
      <c r="R205" s="156"/>
      <c r="S205" s="156"/>
      <c r="T205" s="156"/>
      <c r="U205" s="156"/>
      <c r="V205" s="156"/>
      <c r="W205" s="145"/>
      <c r="X205" s="145"/>
      <c r="Y205" s="145"/>
      <c r="Z205" s="145"/>
      <c r="AA205" s="145"/>
      <c r="AB205" s="145"/>
      <c r="AC205" s="145"/>
      <c r="AD205" s="145"/>
      <c r="AE205" s="145" t="s">
        <v>223</v>
      </c>
      <c r="AF205" s="145">
        <v>0</v>
      </c>
      <c r="AG205" s="145"/>
      <c r="AH205" s="145"/>
      <c r="AI205" s="145"/>
      <c r="AJ205" s="145"/>
      <c r="AK205" s="145"/>
      <c r="AL205" s="145"/>
      <c r="AM205" s="145"/>
      <c r="AN205" s="145"/>
      <c r="AO205" s="145"/>
      <c r="AP205" s="145"/>
      <c r="AQ205" s="145"/>
      <c r="AR205" s="145"/>
      <c r="AS205" s="145"/>
      <c r="AT205" s="145"/>
      <c r="AU205" s="145"/>
      <c r="AV205" s="145"/>
      <c r="AW205" s="145"/>
      <c r="AX205" s="145"/>
      <c r="AY205" s="145"/>
      <c r="AZ205" s="145"/>
      <c r="BA205" s="145"/>
      <c r="BB205" s="145"/>
      <c r="BC205" s="145"/>
      <c r="BD205" s="145"/>
      <c r="BE205" s="145"/>
      <c r="BF205" s="145"/>
    </row>
    <row r="206" spans="1:58" outlineLevel="1">
      <c r="A206" s="164">
        <v>55</v>
      </c>
      <c r="B206" s="165" t="s">
        <v>882</v>
      </c>
      <c r="C206" s="174" t="s">
        <v>883</v>
      </c>
      <c r="D206" s="166" t="s">
        <v>879</v>
      </c>
      <c r="E206" s="167">
        <v>176</v>
      </c>
      <c r="F206" s="168">
        <v>0</v>
      </c>
      <c r="G206" s="169">
        <f>ROUND(E206*F206,2)</f>
        <v>0</v>
      </c>
      <c r="H206" s="168">
        <v>0</v>
      </c>
      <c r="I206" s="169">
        <f>ROUND(E206*H206,2)</f>
        <v>0</v>
      </c>
      <c r="J206" s="168">
        <v>27.9</v>
      </c>
      <c r="K206" s="169">
        <f>ROUND(E206*J206,2)</f>
        <v>4910.3999999999996</v>
      </c>
      <c r="L206" s="169">
        <v>21</v>
      </c>
      <c r="M206" s="169">
        <f>G206*(1+L206/100)</f>
        <v>0</v>
      </c>
      <c r="N206" s="169">
        <v>0</v>
      </c>
      <c r="O206" s="169">
        <f>ROUND(E206*N206,2)</f>
        <v>0</v>
      </c>
      <c r="P206" s="169">
        <v>0</v>
      </c>
      <c r="Q206" s="169">
        <f>ROUND(E206*P206,2)</f>
        <v>0</v>
      </c>
      <c r="R206" s="170" t="s">
        <v>175</v>
      </c>
      <c r="S206" s="156">
        <v>0</v>
      </c>
      <c r="T206" s="156">
        <f>ROUND(E206*S206,2)</f>
        <v>0</v>
      </c>
      <c r="U206" s="156"/>
      <c r="V206" s="156" t="s">
        <v>220</v>
      </c>
      <c r="W206" s="145"/>
      <c r="X206" s="145"/>
      <c r="Y206" s="145"/>
      <c r="Z206" s="145"/>
      <c r="AA206" s="145"/>
      <c r="AB206" s="145"/>
      <c r="AC206" s="145"/>
      <c r="AD206" s="145"/>
      <c r="AE206" s="145" t="s">
        <v>221</v>
      </c>
      <c r="AF206" s="145"/>
      <c r="AG206" s="145"/>
      <c r="AH206" s="145"/>
      <c r="AI206" s="145"/>
      <c r="AJ206" s="145"/>
      <c r="AK206" s="145"/>
      <c r="AL206" s="145"/>
      <c r="AM206" s="145"/>
      <c r="AN206" s="145"/>
      <c r="AO206" s="145"/>
      <c r="AP206" s="145"/>
      <c r="AQ206" s="145"/>
      <c r="AR206" s="145"/>
      <c r="AS206" s="145"/>
      <c r="AT206" s="145"/>
      <c r="AU206" s="145"/>
      <c r="AV206" s="145"/>
      <c r="AW206" s="145"/>
      <c r="AX206" s="145"/>
      <c r="AY206" s="145"/>
      <c r="AZ206" s="145"/>
      <c r="BA206" s="145"/>
      <c r="BB206" s="145"/>
      <c r="BC206" s="145"/>
      <c r="BD206" s="145"/>
      <c r="BE206" s="145"/>
      <c r="BF206" s="145"/>
    </row>
    <row r="207" spans="1:58" outlineLevel="1">
      <c r="A207" s="152"/>
      <c r="B207" s="153"/>
      <c r="C207" s="250" t="s">
        <v>884</v>
      </c>
      <c r="D207" s="251"/>
      <c r="E207" s="251"/>
      <c r="F207" s="251"/>
      <c r="G207" s="251"/>
      <c r="H207" s="156"/>
      <c r="I207" s="156"/>
      <c r="J207" s="156"/>
      <c r="K207" s="156"/>
      <c r="L207" s="156"/>
      <c r="M207" s="156"/>
      <c r="N207" s="156"/>
      <c r="O207" s="156"/>
      <c r="P207" s="156"/>
      <c r="Q207" s="156"/>
      <c r="R207" s="156"/>
      <c r="S207" s="156"/>
      <c r="T207" s="156"/>
      <c r="U207" s="156"/>
      <c r="V207" s="156"/>
      <c r="W207" s="145"/>
      <c r="X207" s="145"/>
      <c r="Y207" s="145"/>
      <c r="Z207" s="145"/>
      <c r="AA207" s="145"/>
      <c r="AB207" s="145"/>
      <c r="AC207" s="145"/>
      <c r="AD207" s="145"/>
      <c r="AE207" s="145" t="s">
        <v>178</v>
      </c>
      <c r="AF207" s="145"/>
      <c r="AG207" s="145"/>
      <c r="AH207" s="145"/>
      <c r="AI207" s="145"/>
      <c r="AJ207" s="145"/>
      <c r="AK207" s="145"/>
      <c r="AL207" s="145"/>
      <c r="AM207" s="145"/>
      <c r="AN207" s="145"/>
      <c r="AO207" s="145"/>
      <c r="AP207" s="145"/>
      <c r="AQ207" s="145"/>
      <c r="AR207" s="145"/>
      <c r="AS207" s="145"/>
      <c r="AT207" s="145"/>
      <c r="AU207" s="145"/>
      <c r="AV207" s="145"/>
      <c r="AW207" s="145"/>
      <c r="AX207" s="145"/>
      <c r="AY207" s="145"/>
      <c r="AZ207" s="145"/>
      <c r="BA207" s="145"/>
      <c r="BB207" s="145"/>
      <c r="BC207" s="145"/>
      <c r="BD207" s="145"/>
      <c r="BE207" s="145"/>
      <c r="BF207" s="145"/>
    </row>
    <row r="208" spans="1:58" outlineLevel="1">
      <c r="A208" s="152"/>
      <c r="B208" s="153"/>
      <c r="C208" s="187" t="s">
        <v>880</v>
      </c>
      <c r="D208" s="178"/>
      <c r="E208" s="179">
        <v>176</v>
      </c>
      <c r="F208" s="156"/>
      <c r="G208" s="156"/>
      <c r="H208" s="156"/>
      <c r="I208" s="156"/>
      <c r="J208" s="156"/>
      <c r="K208" s="156"/>
      <c r="L208" s="156"/>
      <c r="M208" s="156"/>
      <c r="N208" s="156"/>
      <c r="O208" s="156"/>
      <c r="P208" s="156"/>
      <c r="Q208" s="156"/>
      <c r="R208" s="156"/>
      <c r="S208" s="156"/>
      <c r="T208" s="156"/>
      <c r="U208" s="156"/>
      <c r="V208" s="156"/>
      <c r="W208" s="145"/>
      <c r="X208" s="145"/>
      <c r="Y208" s="145"/>
      <c r="Z208" s="145"/>
      <c r="AA208" s="145"/>
      <c r="AB208" s="145"/>
      <c r="AC208" s="145"/>
      <c r="AD208" s="145"/>
      <c r="AE208" s="145" t="s">
        <v>223</v>
      </c>
      <c r="AF208" s="145">
        <v>0</v>
      </c>
      <c r="AG208" s="145"/>
      <c r="AH208" s="145"/>
      <c r="AI208" s="145"/>
      <c r="AJ208" s="145"/>
      <c r="AK208" s="145"/>
      <c r="AL208" s="145"/>
      <c r="AM208" s="145"/>
      <c r="AN208" s="145"/>
      <c r="AO208" s="145"/>
      <c r="AP208" s="145"/>
      <c r="AQ208" s="145"/>
      <c r="AR208" s="145"/>
      <c r="AS208" s="145"/>
      <c r="AT208" s="145"/>
      <c r="AU208" s="145"/>
      <c r="AV208" s="145"/>
      <c r="AW208" s="145"/>
      <c r="AX208" s="145"/>
      <c r="AY208" s="145"/>
      <c r="AZ208" s="145"/>
      <c r="BA208" s="145"/>
      <c r="BB208" s="145"/>
      <c r="BC208" s="145"/>
      <c r="BD208" s="145"/>
      <c r="BE208" s="145"/>
      <c r="BF208" s="145"/>
    </row>
    <row r="209" spans="1:58" outlineLevel="1">
      <c r="A209" s="164">
        <v>56</v>
      </c>
      <c r="B209" s="165" t="s">
        <v>885</v>
      </c>
      <c r="C209" s="174" t="s">
        <v>886</v>
      </c>
      <c r="D209" s="166" t="s">
        <v>267</v>
      </c>
      <c r="E209" s="167">
        <v>0.19008</v>
      </c>
      <c r="F209" s="168">
        <v>0</v>
      </c>
      <c r="G209" s="169">
        <f>ROUND(E209*F209,2)</f>
        <v>0</v>
      </c>
      <c r="H209" s="168">
        <v>29270</v>
      </c>
      <c r="I209" s="169">
        <f>ROUND(E209*H209,2)</f>
        <v>5563.64</v>
      </c>
      <c r="J209" s="168">
        <v>0</v>
      </c>
      <c r="K209" s="169">
        <f>ROUND(E209*J209,2)</f>
        <v>0</v>
      </c>
      <c r="L209" s="169">
        <v>21</v>
      </c>
      <c r="M209" s="169">
        <f>G209*(1+L209/100)</f>
        <v>0</v>
      </c>
      <c r="N209" s="169">
        <v>1</v>
      </c>
      <c r="O209" s="169">
        <f>ROUND(E209*N209,2)</f>
        <v>0.19</v>
      </c>
      <c r="P209" s="169">
        <v>0</v>
      </c>
      <c r="Q209" s="169">
        <f>ROUND(E209*P209,2)</f>
        <v>0</v>
      </c>
      <c r="R209" s="170" t="s">
        <v>219</v>
      </c>
      <c r="S209" s="156">
        <v>0</v>
      </c>
      <c r="T209" s="156">
        <f>ROUND(E209*S209,2)</f>
        <v>0</v>
      </c>
      <c r="U209" s="156"/>
      <c r="V209" s="156" t="s">
        <v>372</v>
      </c>
      <c r="W209" s="145"/>
      <c r="X209" s="145"/>
      <c r="Y209" s="145"/>
      <c r="Z209" s="145"/>
      <c r="AA209" s="145"/>
      <c r="AB209" s="145"/>
      <c r="AC209" s="145"/>
      <c r="AD209" s="145"/>
      <c r="AE209" s="145" t="s">
        <v>373</v>
      </c>
      <c r="AF209" s="145"/>
      <c r="AG209" s="145"/>
      <c r="AH209" s="145"/>
      <c r="AI209" s="145"/>
      <c r="AJ209" s="145"/>
      <c r="AK209" s="145"/>
      <c r="AL209" s="145"/>
      <c r="AM209" s="145"/>
      <c r="AN209" s="145"/>
      <c r="AO209" s="145"/>
      <c r="AP209" s="145"/>
      <c r="AQ209" s="145"/>
      <c r="AR209" s="145"/>
      <c r="AS209" s="145"/>
      <c r="AT209" s="145"/>
      <c r="AU209" s="145"/>
      <c r="AV209" s="145"/>
      <c r="AW209" s="145"/>
      <c r="AX209" s="145"/>
      <c r="AY209" s="145"/>
      <c r="AZ209" s="145"/>
      <c r="BA209" s="145"/>
      <c r="BB209" s="145"/>
      <c r="BC209" s="145"/>
      <c r="BD209" s="145"/>
      <c r="BE209" s="145"/>
      <c r="BF209" s="145"/>
    </row>
    <row r="210" spans="1:58" outlineLevel="1">
      <c r="A210" s="152"/>
      <c r="B210" s="153"/>
      <c r="C210" s="187" t="s">
        <v>887</v>
      </c>
      <c r="D210" s="178"/>
      <c r="E210" s="179">
        <v>0.19008</v>
      </c>
      <c r="F210" s="156"/>
      <c r="G210" s="156"/>
      <c r="H210" s="156"/>
      <c r="I210" s="156"/>
      <c r="J210" s="156"/>
      <c r="K210" s="156"/>
      <c r="L210" s="156"/>
      <c r="M210" s="156"/>
      <c r="N210" s="156"/>
      <c r="O210" s="156"/>
      <c r="P210" s="156"/>
      <c r="Q210" s="156"/>
      <c r="R210" s="156"/>
      <c r="S210" s="156"/>
      <c r="T210" s="156"/>
      <c r="U210" s="156"/>
      <c r="V210" s="156"/>
      <c r="W210" s="145"/>
      <c r="X210" s="145"/>
      <c r="Y210" s="145"/>
      <c r="Z210" s="145"/>
      <c r="AA210" s="145"/>
      <c r="AB210" s="145"/>
      <c r="AC210" s="145"/>
      <c r="AD210" s="145"/>
      <c r="AE210" s="145" t="s">
        <v>223</v>
      </c>
      <c r="AF210" s="145">
        <v>0</v>
      </c>
      <c r="AG210" s="145"/>
      <c r="AH210" s="145"/>
      <c r="AI210" s="145"/>
      <c r="AJ210" s="145"/>
      <c r="AK210" s="145"/>
      <c r="AL210" s="145"/>
      <c r="AM210" s="145"/>
      <c r="AN210" s="145"/>
      <c r="AO210" s="145"/>
      <c r="AP210" s="145"/>
      <c r="AQ210" s="145"/>
      <c r="AR210" s="145"/>
      <c r="AS210" s="145"/>
      <c r="AT210" s="145"/>
      <c r="AU210" s="145"/>
      <c r="AV210" s="145"/>
      <c r="AW210" s="145"/>
      <c r="AX210" s="145"/>
      <c r="AY210" s="145"/>
      <c r="AZ210" s="145"/>
      <c r="BA210" s="145"/>
      <c r="BB210" s="145"/>
      <c r="BC210" s="145"/>
      <c r="BD210" s="145"/>
      <c r="BE210" s="145"/>
      <c r="BF210" s="145"/>
    </row>
    <row r="211" spans="1:58" outlineLevel="1">
      <c r="A211" s="164">
        <v>57</v>
      </c>
      <c r="B211" s="165" t="s">
        <v>888</v>
      </c>
      <c r="C211" s="174" t="s">
        <v>889</v>
      </c>
      <c r="D211" s="166" t="s">
        <v>267</v>
      </c>
      <c r="E211" s="167">
        <v>0.19975999999999999</v>
      </c>
      <c r="F211" s="168">
        <v>0</v>
      </c>
      <c r="G211" s="169">
        <f>ROUND(E211*F211,2)</f>
        <v>0</v>
      </c>
      <c r="H211" s="168">
        <v>0</v>
      </c>
      <c r="I211" s="169">
        <f>ROUND(E211*H211,2)</f>
        <v>0</v>
      </c>
      <c r="J211" s="168">
        <v>1281</v>
      </c>
      <c r="K211" s="169">
        <f>ROUND(E211*J211,2)</f>
        <v>255.89</v>
      </c>
      <c r="L211" s="169">
        <v>21</v>
      </c>
      <c r="M211" s="169">
        <f>G211*(1+L211/100)</f>
        <v>0</v>
      </c>
      <c r="N211" s="169">
        <v>0</v>
      </c>
      <c r="O211" s="169">
        <f>ROUND(E211*N211,2)</f>
        <v>0</v>
      </c>
      <c r="P211" s="169">
        <v>0</v>
      </c>
      <c r="Q211" s="169">
        <f>ROUND(E211*P211,2)</f>
        <v>0</v>
      </c>
      <c r="R211" s="170" t="s">
        <v>219</v>
      </c>
      <c r="S211" s="156">
        <v>3.327</v>
      </c>
      <c r="T211" s="156">
        <f>ROUND(E211*S211,2)</f>
        <v>0.66</v>
      </c>
      <c r="U211" s="156"/>
      <c r="V211" s="156" t="s">
        <v>499</v>
      </c>
      <c r="W211" s="145"/>
      <c r="X211" s="145"/>
      <c r="Y211" s="145"/>
      <c r="Z211" s="145"/>
      <c r="AA211" s="145"/>
      <c r="AB211" s="145"/>
      <c r="AC211" s="145"/>
      <c r="AD211" s="145"/>
      <c r="AE211" s="145" t="s">
        <v>500</v>
      </c>
      <c r="AF211" s="145"/>
      <c r="AG211" s="145"/>
      <c r="AH211" s="145"/>
      <c r="AI211" s="145"/>
      <c r="AJ211" s="145"/>
      <c r="AK211" s="145"/>
      <c r="AL211" s="145"/>
      <c r="AM211" s="145"/>
      <c r="AN211" s="145"/>
      <c r="AO211" s="145"/>
      <c r="AP211" s="145"/>
      <c r="AQ211" s="145"/>
      <c r="AR211" s="145"/>
      <c r="AS211" s="145"/>
      <c r="AT211" s="145"/>
      <c r="AU211" s="145"/>
      <c r="AV211" s="145"/>
      <c r="AW211" s="145"/>
      <c r="AX211" s="145"/>
      <c r="AY211" s="145"/>
      <c r="AZ211" s="145"/>
      <c r="BA211" s="145"/>
      <c r="BB211" s="145"/>
      <c r="BC211" s="145"/>
      <c r="BD211" s="145"/>
      <c r="BE211" s="145"/>
      <c r="BF211" s="145"/>
    </row>
    <row r="212" spans="1:58" outlineLevel="1">
      <c r="A212" s="152"/>
      <c r="B212" s="153"/>
      <c r="C212" s="261" t="s">
        <v>577</v>
      </c>
      <c r="D212" s="262"/>
      <c r="E212" s="262"/>
      <c r="F212" s="262"/>
      <c r="G212" s="262"/>
      <c r="H212" s="156"/>
      <c r="I212" s="156"/>
      <c r="J212" s="156"/>
      <c r="K212" s="156"/>
      <c r="L212" s="156"/>
      <c r="M212" s="156"/>
      <c r="N212" s="156"/>
      <c r="O212" s="156"/>
      <c r="P212" s="156"/>
      <c r="Q212" s="156"/>
      <c r="R212" s="156"/>
      <c r="S212" s="156"/>
      <c r="T212" s="156"/>
      <c r="U212" s="156"/>
      <c r="V212" s="156"/>
      <c r="W212" s="145"/>
      <c r="X212" s="145"/>
      <c r="Y212" s="145"/>
      <c r="Z212" s="145"/>
      <c r="AA212" s="145"/>
      <c r="AB212" s="145"/>
      <c r="AC212" s="145"/>
      <c r="AD212" s="145"/>
      <c r="AE212" s="145" t="s">
        <v>227</v>
      </c>
      <c r="AF212" s="145"/>
      <c r="AG212" s="145"/>
      <c r="AH212" s="145"/>
      <c r="AI212" s="145"/>
      <c r="AJ212" s="145"/>
      <c r="AK212" s="145"/>
      <c r="AL212" s="145"/>
      <c r="AM212" s="145"/>
      <c r="AN212" s="145"/>
      <c r="AO212" s="145"/>
      <c r="AP212" s="145"/>
      <c r="AQ212" s="145"/>
      <c r="AR212" s="145"/>
      <c r="AS212" s="145"/>
      <c r="AT212" s="145"/>
      <c r="AU212" s="145"/>
      <c r="AV212" s="145"/>
      <c r="AW212" s="145"/>
      <c r="AX212" s="145"/>
      <c r="AY212" s="145"/>
      <c r="AZ212" s="145"/>
      <c r="BA212" s="145"/>
      <c r="BB212" s="145"/>
      <c r="BC212" s="145"/>
      <c r="BD212" s="145"/>
      <c r="BE212" s="145"/>
      <c r="BF212" s="145"/>
    </row>
    <row r="213" spans="1:58">
      <c r="A213" s="158" t="s">
        <v>170</v>
      </c>
      <c r="B213" s="159" t="s">
        <v>133</v>
      </c>
      <c r="C213" s="173" t="s">
        <v>134</v>
      </c>
      <c r="D213" s="160"/>
      <c r="E213" s="161"/>
      <c r="F213" s="162"/>
      <c r="G213" s="162">
        <f>SUMIF(AE214:AE230,"&lt;&gt;NOR",G214:G230)</f>
        <v>0</v>
      </c>
      <c r="H213" s="162"/>
      <c r="I213" s="162">
        <f>SUM(I214:I230)</f>
        <v>28099.47</v>
      </c>
      <c r="J213" s="162"/>
      <c r="K213" s="162">
        <f>SUM(K214:K230)</f>
        <v>42490.22</v>
      </c>
      <c r="L213" s="162"/>
      <c r="M213" s="162">
        <f>SUM(M214:M230)</f>
        <v>0</v>
      </c>
      <c r="N213" s="162"/>
      <c r="O213" s="162">
        <f>SUM(O214:O230)</f>
        <v>0.28999999999999998</v>
      </c>
      <c r="P213" s="162"/>
      <c r="Q213" s="162">
        <f>SUM(Q214:Q230)</f>
        <v>0</v>
      </c>
      <c r="R213" s="163"/>
      <c r="S213" s="157"/>
      <c r="T213" s="157">
        <f>SUM(T214:T230)</f>
        <v>90.03</v>
      </c>
      <c r="U213" s="157"/>
      <c r="V213" s="157"/>
      <c r="AE213" t="s">
        <v>171</v>
      </c>
    </row>
    <row r="214" spans="1:58" outlineLevel="1">
      <c r="A214" s="164">
        <v>58</v>
      </c>
      <c r="B214" s="165" t="s">
        <v>890</v>
      </c>
      <c r="C214" s="174" t="s">
        <v>891</v>
      </c>
      <c r="D214" s="166" t="s">
        <v>218</v>
      </c>
      <c r="E214" s="167">
        <v>682.02596000000005</v>
      </c>
      <c r="F214" s="168">
        <v>0</v>
      </c>
      <c r="G214" s="169">
        <f>ROUND(E214*F214,2)</f>
        <v>0</v>
      </c>
      <c r="H214" s="168">
        <v>41.2</v>
      </c>
      <c r="I214" s="169">
        <f>ROUND(E214*H214,2)</f>
        <v>28099.47</v>
      </c>
      <c r="J214" s="168">
        <v>62.3</v>
      </c>
      <c r="K214" s="169">
        <f>ROUND(E214*J214,2)</f>
        <v>42490.22</v>
      </c>
      <c r="L214" s="169">
        <v>21</v>
      </c>
      <c r="M214" s="169">
        <f>G214*(1+L214/100)</f>
        <v>0</v>
      </c>
      <c r="N214" s="169">
        <v>4.2000000000000002E-4</v>
      </c>
      <c r="O214" s="169">
        <f>ROUND(E214*N214,2)</f>
        <v>0.28999999999999998</v>
      </c>
      <c r="P214" s="169">
        <v>0</v>
      </c>
      <c r="Q214" s="169">
        <f>ROUND(E214*P214,2)</f>
        <v>0</v>
      </c>
      <c r="R214" s="170" t="s">
        <v>219</v>
      </c>
      <c r="S214" s="156">
        <v>0.13200000000000001</v>
      </c>
      <c r="T214" s="156">
        <f>ROUND(E214*S214,2)</f>
        <v>90.03</v>
      </c>
      <c r="U214" s="156"/>
      <c r="V214" s="156" t="s">
        <v>220</v>
      </c>
      <c r="W214" s="145"/>
      <c r="X214" s="145"/>
      <c r="Y214" s="145"/>
      <c r="Z214" s="145"/>
      <c r="AA214" s="145"/>
      <c r="AB214" s="145"/>
      <c r="AC214" s="145"/>
      <c r="AD214" s="145"/>
      <c r="AE214" s="145" t="s">
        <v>221</v>
      </c>
      <c r="AF214" s="145"/>
      <c r="AG214" s="145"/>
      <c r="AH214" s="145"/>
      <c r="AI214" s="145"/>
      <c r="AJ214" s="145"/>
      <c r="AK214" s="145"/>
      <c r="AL214" s="145"/>
      <c r="AM214" s="145"/>
      <c r="AN214" s="145"/>
      <c r="AO214" s="145"/>
      <c r="AP214" s="145"/>
      <c r="AQ214" s="145"/>
      <c r="AR214" s="145"/>
      <c r="AS214" s="145"/>
      <c r="AT214" s="145"/>
      <c r="AU214" s="145"/>
      <c r="AV214" s="145"/>
      <c r="AW214" s="145"/>
      <c r="AX214" s="145"/>
      <c r="AY214" s="145"/>
      <c r="AZ214" s="145"/>
      <c r="BA214" s="145"/>
      <c r="BB214" s="145"/>
      <c r="BC214" s="145"/>
      <c r="BD214" s="145"/>
      <c r="BE214" s="145"/>
      <c r="BF214" s="145"/>
    </row>
    <row r="215" spans="1:58" outlineLevel="1">
      <c r="A215" s="152"/>
      <c r="B215" s="153"/>
      <c r="C215" s="261" t="s">
        <v>892</v>
      </c>
      <c r="D215" s="262"/>
      <c r="E215" s="262"/>
      <c r="F215" s="262"/>
      <c r="G215" s="262"/>
      <c r="H215" s="156"/>
      <c r="I215" s="156"/>
      <c r="J215" s="156"/>
      <c r="K215" s="156"/>
      <c r="L215" s="156"/>
      <c r="M215" s="156"/>
      <c r="N215" s="156"/>
      <c r="O215" s="156"/>
      <c r="P215" s="156"/>
      <c r="Q215" s="156"/>
      <c r="R215" s="156"/>
      <c r="S215" s="156"/>
      <c r="T215" s="156"/>
      <c r="U215" s="156"/>
      <c r="V215" s="156"/>
      <c r="W215" s="145"/>
      <c r="X215" s="145"/>
      <c r="Y215" s="145"/>
      <c r="Z215" s="145"/>
      <c r="AA215" s="145"/>
      <c r="AB215" s="145"/>
      <c r="AC215" s="145"/>
      <c r="AD215" s="145"/>
      <c r="AE215" s="145" t="s">
        <v>227</v>
      </c>
      <c r="AF215" s="145"/>
      <c r="AG215" s="145"/>
      <c r="AH215" s="145"/>
      <c r="AI215" s="145"/>
      <c r="AJ215" s="145"/>
      <c r="AK215" s="145"/>
      <c r="AL215" s="145"/>
      <c r="AM215" s="145"/>
      <c r="AN215" s="145"/>
      <c r="AO215" s="145"/>
      <c r="AP215" s="145"/>
      <c r="AQ215" s="145"/>
      <c r="AR215" s="145"/>
      <c r="AS215" s="145"/>
      <c r="AT215" s="145"/>
      <c r="AU215" s="145"/>
      <c r="AV215" s="145"/>
      <c r="AW215" s="145"/>
      <c r="AX215" s="145"/>
      <c r="AY215" s="145"/>
      <c r="AZ215" s="145"/>
      <c r="BA215" s="145"/>
      <c r="BB215" s="145"/>
      <c r="BC215" s="145"/>
      <c r="BD215" s="145"/>
      <c r="BE215" s="145"/>
      <c r="BF215" s="145"/>
    </row>
    <row r="216" spans="1:58" outlineLevel="1">
      <c r="A216" s="152"/>
      <c r="B216" s="153"/>
      <c r="C216" s="187" t="s">
        <v>893</v>
      </c>
      <c r="D216" s="178"/>
      <c r="E216" s="179">
        <v>19.64556</v>
      </c>
      <c r="F216" s="156"/>
      <c r="G216" s="156"/>
      <c r="H216" s="156"/>
      <c r="I216" s="156"/>
      <c r="J216" s="156"/>
      <c r="K216" s="156"/>
      <c r="L216" s="156"/>
      <c r="M216" s="156"/>
      <c r="N216" s="156"/>
      <c r="O216" s="156"/>
      <c r="P216" s="156"/>
      <c r="Q216" s="156"/>
      <c r="R216" s="156"/>
      <c r="S216" s="156"/>
      <c r="T216" s="156"/>
      <c r="U216" s="156"/>
      <c r="V216" s="156"/>
      <c r="W216" s="145"/>
      <c r="X216" s="145"/>
      <c r="Y216" s="145"/>
      <c r="Z216" s="145"/>
      <c r="AA216" s="145"/>
      <c r="AB216" s="145"/>
      <c r="AC216" s="145"/>
      <c r="AD216" s="145"/>
      <c r="AE216" s="145" t="s">
        <v>223</v>
      </c>
      <c r="AF216" s="145">
        <v>0</v>
      </c>
      <c r="AG216" s="145"/>
      <c r="AH216" s="145"/>
      <c r="AI216" s="145"/>
      <c r="AJ216" s="145"/>
      <c r="AK216" s="145"/>
      <c r="AL216" s="145"/>
      <c r="AM216" s="145"/>
      <c r="AN216" s="145"/>
      <c r="AO216" s="145"/>
      <c r="AP216" s="145"/>
      <c r="AQ216" s="145"/>
      <c r="AR216" s="145"/>
      <c r="AS216" s="145"/>
      <c r="AT216" s="145"/>
      <c r="AU216" s="145"/>
      <c r="AV216" s="145"/>
      <c r="AW216" s="145"/>
      <c r="AX216" s="145"/>
      <c r="AY216" s="145"/>
      <c r="AZ216" s="145"/>
      <c r="BA216" s="145"/>
      <c r="BB216" s="145"/>
      <c r="BC216" s="145"/>
      <c r="BD216" s="145"/>
      <c r="BE216" s="145"/>
      <c r="BF216" s="145"/>
    </row>
    <row r="217" spans="1:58" outlineLevel="1">
      <c r="A217" s="152"/>
      <c r="B217" s="153"/>
      <c r="C217" s="187" t="s">
        <v>894</v>
      </c>
      <c r="D217" s="178"/>
      <c r="E217" s="179">
        <v>61.506720000000001</v>
      </c>
      <c r="F217" s="156"/>
      <c r="G217" s="156"/>
      <c r="H217" s="156"/>
      <c r="I217" s="156"/>
      <c r="J217" s="156"/>
      <c r="K217" s="156"/>
      <c r="L217" s="156"/>
      <c r="M217" s="156"/>
      <c r="N217" s="156"/>
      <c r="O217" s="156"/>
      <c r="P217" s="156"/>
      <c r="Q217" s="156"/>
      <c r="R217" s="156"/>
      <c r="S217" s="156"/>
      <c r="T217" s="156"/>
      <c r="U217" s="156"/>
      <c r="V217" s="156"/>
      <c r="W217" s="145"/>
      <c r="X217" s="145"/>
      <c r="Y217" s="145"/>
      <c r="Z217" s="145"/>
      <c r="AA217" s="145"/>
      <c r="AB217" s="145"/>
      <c r="AC217" s="145"/>
      <c r="AD217" s="145"/>
      <c r="AE217" s="145" t="s">
        <v>223</v>
      </c>
      <c r="AF217" s="145">
        <v>0</v>
      </c>
      <c r="AG217" s="145"/>
      <c r="AH217" s="145"/>
      <c r="AI217" s="145"/>
      <c r="AJ217" s="145"/>
      <c r="AK217" s="145"/>
      <c r="AL217" s="145"/>
      <c r="AM217" s="145"/>
      <c r="AN217" s="145"/>
      <c r="AO217" s="145"/>
      <c r="AP217" s="145"/>
      <c r="AQ217" s="145"/>
      <c r="AR217" s="145"/>
      <c r="AS217" s="145"/>
      <c r="AT217" s="145"/>
      <c r="AU217" s="145"/>
      <c r="AV217" s="145"/>
      <c r="AW217" s="145"/>
      <c r="AX217" s="145"/>
      <c r="AY217" s="145"/>
      <c r="AZ217" s="145"/>
      <c r="BA217" s="145"/>
      <c r="BB217" s="145"/>
      <c r="BC217" s="145"/>
      <c r="BD217" s="145"/>
      <c r="BE217" s="145"/>
      <c r="BF217" s="145"/>
    </row>
    <row r="218" spans="1:58" outlineLevel="1">
      <c r="A218" s="152"/>
      <c r="B218" s="153"/>
      <c r="C218" s="187" t="s">
        <v>895</v>
      </c>
      <c r="D218" s="178"/>
      <c r="E218" s="179">
        <v>4.4352</v>
      </c>
      <c r="F218" s="156"/>
      <c r="G218" s="156"/>
      <c r="H218" s="156"/>
      <c r="I218" s="156"/>
      <c r="J218" s="156"/>
      <c r="K218" s="156"/>
      <c r="L218" s="156"/>
      <c r="M218" s="156"/>
      <c r="N218" s="156"/>
      <c r="O218" s="156"/>
      <c r="P218" s="156"/>
      <c r="Q218" s="156"/>
      <c r="R218" s="156"/>
      <c r="S218" s="156"/>
      <c r="T218" s="156"/>
      <c r="U218" s="156"/>
      <c r="V218" s="156"/>
      <c r="W218" s="145"/>
      <c r="X218" s="145"/>
      <c r="Y218" s="145"/>
      <c r="Z218" s="145"/>
      <c r="AA218" s="145"/>
      <c r="AB218" s="145"/>
      <c r="AC218" s="145"/>
      <c r="AD218" s="145"/>
      <c r="AE218" s="145" t="s">
        <v>223</v>
      </c>
      <c r="AF218" s="145">
        <v>0</v>
      </c>
      <c r="AG218" s="145"/>
      <c r="AH218" s="145"/>
      <c r="AI218" s="145"/>
      <c r="AJ218" s="145"/>
      <c r="AK218" s="145"/>
      <c r="AL218" s="145"/>
      <c r="AM218" s="145"/>
      <c r="AN218" s="145"/>
      <c r="AO218" s="145"/>
      <c r="AP218" s="145"/>
      <c r="AQ218" s="145"/>
      <c r="AR218" s="145"/>
      <c r="AS218" s="145"/>
      <c r="AT218" s="145"/>
      <c r="AU218" s="145"/>
      <c r="AV218" s="145"/>
      <c r="AW218" s="145"/>
      <c r="AX218" s="145"/>
      <c r="AY218" s="145"/>
      <c r="AZ218" s="145"/>
      <c r="BA218" s="145"/>
      <c r="BB218" s="145"/>
      <c r="BC218" s="145"/>
      <c r="BD218" s="145"/>
      <c r="BE218" s="145"/>
      <c r="BF218" s="145"/>
    </row>
    <row r="219" spans="1:58" outlineLevel="1">
      <c r="A219" s="152"/>
      <c r="B219" s="153"/>
      <c r="C219" s="187" t="s">
        <v>896</v>
      </c>
      <c r="D219" s="178"/>
      <c r="E219" s="179">
        <v>5.9699200000000001</v>
      </c>
      <c r="F219" s="156"/>
      <c r="G219" s="156"/>
      <c r="H219" s="156"/>
      <c r="I219" s="156"/>
      <c r="J219" s="156"/>
      <c r="K219" s="156"/>
      <c r="L219" s="156"/>
      <c r="M219" s="156"/>
      <c r="N219" s="156"/>
      <c r="O219" s="156"/>
      <c r="P219" s="156"/>
      <c r="Q219" s="156"/>
      <c r="R219" s="156"/>
      <c r="S219" s="156"/>
      <c r="T219" s="156"/>
      <c r="U219" s="156"/>
      <c r="V219" s="156"/>
      <c r="W219" s="145"/>
      <c r="X219" s="145"/>
      <c r="Y219" s="145"/>
      <c r="Z219" s="145"/>
      <c r="AA219" s="145"/>
      <c r="AB219" s="145"/>
      <c r="AC219" s="145"/>
      <c r="AD219" s="145"/>
      <c r="AE219" s="145" t="s">
        <v>223</v>
      </c>
      <c r="AF219" s="145">
        <v>0</v>
      </c>
      <c r="AG219" s="145"/>
      <c r="AH219" s="145"/>
      <c r="AI219" s="145"/>
      <c r="AJ219" s="145"/>
      <c r="AK219" s="145"/>
      <c r="AL219" s="145"/>
      <c r="AM219" s="145"/>
      <c r="AN219" s="145"/>
      <c r="AO219" s="145"/>
      <c r="AP219" s="145"/>
      <c r="AQ219" s="145"/>
      <c r="AR219" s="145"/>
      <c r="AS219" s="145"/>
      <c r="AT219" s="145"/>
      <c r="AU219" s="145"/>
      <c r="AV219" s="145"/>
      <c r="AW219" s="145"/>
      <c r="AX219" s="145"/>
      <c r="AY219" s="145"/>
      <c r="AZ219" s="145"/>
      <c r="BA219" s="145"/>
      <c r="BB219" s="145"/>
      <c r="BC219" s="145"/>
      <c r="BD219" s="145"/>
      <c r="BE219" s="145"/>
      <c r="BF219" s="145"/>
    </row>
    <row r="220" spans="1:58" outlineLevel="1">
      <c r="A220" s="152"/>
      <c r="B220" s="153"/>
      <c r="C220" s="187" t="s">
        <v>897</v>
      </c>
      <c r="D220" s="178"/>
      <c r="E220" s="179">
        <v>4.9279999999999999</v>
      </c>
      <c r="F220" s="156"/>
      <c r="G220" s="156"/>
      <c r="H220" s="156"/>
      <c r="I220" s="156"/>
      <c r="J220" s="156"/>
      <c r="K220" s="156"/>
      <c r="L220" s="156"/>
      <c r="M220" s="156"/>
      <c r="N220" s="156"/>
      <c r="O220" s="156"/>
      <c r="P220" s="156"/>
      <c r="Q220" s="156"/>
      <c r="R220" s="156"/>
      <c r="S220" s="156"/>
      <c r="T220" s="156"/>
      <c r="U220" s="156"/>
      <c r="V220" s="156"/>
      <c r="W220" s="145"/>
      <c r="X220" s="145"/>
      <c r="Y220" s="145"/>
      <c r="Z220" s="145"/>
      <c r="AA220" s="145"/>
      <c r="AB220" s="145"/>
      <c r="AC220" s="145"/>
      <c r="AD220" s="145"/>
      <c r="AE220" s="145" t="s">
        <v>223</v>
      </c>
      <c r="AF220" s="145">
        <v>0</v>
      </c>
      <c r="AG220" s="145"/>
      <c r="AH220" s="145"/>
      <c r="AI220" s="145"/>
      <c r="AJ220" s="145"/>
      <c r="AK220" s="145"/>
      <c r="AL220" s="145"/>
      <c r="AM220" s="145"/>
      <c r="AN220" s="145"/>
      <c r="AO220" s="145"/>
      <c r="AP220" s="145"/>
      <c r="AQ220" s="145"/>
      <c r="AR220" s="145"/>
      <c r="AS220" s="145"/>
      <c r="AT220" s="145"/>
      <c r="AU220" s="145"/>
      <c r="AV220" s="145"/>
      <c r="AW220" s="145"/>
      <c r="AX220" s="145"/>
      <c r="AY220" s="145"/>
      <c r="AZ220" s="145"/>
      <c r="BA220" s="145"/>
      <c r="BB220" s="145"/>
      <c r="BC220" s="145"/>
      <c r="BD220" s="145"/>
      <c r="BE220" s="145"/>
      <c r="BF220" s="145"/>
    </row>
    <row r="221" spans="1:58" outlineLevel="1">
      <c r="A221" s="152"/>
      <c r="B221" s="153"/>
      <c r="C221" s="187" t="s">
        <v>898</v>
      </c>
      <c r="D221" s="178"/>
      <c r="E221" s="179">
        <v>6.4767999999999999</v>
      </c>
      <c r="F221" s="156"/>
      <c r="G221" s="156"/>
      <c r="H221" s="156"/>
      <c r="I221" s="156"/>
      <c r="J221" s="156"/>
      <c r="K221" s="156"/>
      <c r="L221" s="156"/>
      <c r="M221" s="156"/>
      <c r="N221" s="156"/>
      <c r="O221" s="156"/>
      <c r="P221" s="156"/>
      <c r="Q221" s="156"/>
      <c r="R221" s="156"/>
      <c r="S221" s="156"/>
      <c r="T221" s="156"/>
      <c r="U221" s="156"/>
      <c r="V221" s="156"/>
      <c r="W221" s="145"/>
      <c r="X221" s="145"/>
      <c r="Y221" s="145"/>
      <c r="Z221" s="145"/>
      <c r="AA221" s="145"/>
      <c r="AB221" s="145"/>
      <c r="AC221" s="145"/>
      <c r="AD221" s="145"/>
      <c r="AE221" s="145" t="s">
        <v>223</v>
      </c>
      <c r="AF221" s="145">
        <v>0</v>
      </c>
      <c r="AG221" s="145"/>
      <c r="AH221" s="145"/>
      <c r="AI221" s="145"/>
      <c r="AJ221" s="145"/>
      <c r="AK221" s="145"/>
      <c r="AL221" s="145"/>
      <c r="AM221" s="145"/>
      <c r="AN221" s="145"/>
      <c r="AO221" s="145"/>
      <c r="AP221" s="145"/>
      <c r="AQ221" s="145"/>
      <c r="AR221" s="145"/>
      <c r="AS221" s="145"/>
      <c r="AT221" s="145"/>
      <c r="AU221" s="145"/>
      <c r="AV221" s="145"/>
      <c r="AW221" s="145"/>
      <c r="AX221" s="145"/>
      <c r="AY221" s="145"/>
      <c r="AZ221" s="145"/>
      <c r="BA221" s="145"/>
      <c r="BB221" s="145"/>
      <c r="BC221" s="145"/>
      <c r="BD221" s="145"/>
      <c r="BE221" s="145"/>
      <c r="BF221" s="145"/>
    </row>
    <row r="222" spans="1:58" outlineLevel="1">
      <c r="A222" s="152"/>
      <c r="B222" s="153"/>
      <c r="C222" s="187" t="s">
        <v>899</v>
      </c>
      <c r="D222" s="178"/>
      <c r="E222" s="179">
        <v>40.951680000000003</v>
      </c>
      <c r="F222" s="156"/>
      <c r="G222" s="156"/>
      <c r="H222" s="156"/>
      <c r="I222" s="156"/>
      <c r="J222" s="156"/>
      <c r="K222" s="156"/>
      <c r="L222" s="156"/>
      <c r="M222" s="156"/>
      <c r="N222" s="156"/>
      <c r="O222" s="156"/>
      <c r="P222" s="156"/>
      <c r="Q222" s="156"/>
      <c r="R222" s="156"/>
      <c r="S222" s="156"/>
      <c r="T222" s="156"/>
      <c r="U222" s="156"/>
      <c r="V222" s="156"/>
      <c r="W222" s="145"/>
      <c r="X222" s="145"/>
      <c r="Y222" s="145"/>
      <c r="Z222" s="145"/>
      <c r="AA222" s="145"/>
      <c r="AB222" s="145"/>
      <c r="AC222" s="145"/>
      <c r="AD222" s="145"/>
      <c r="AE222" s="145" t="s">
        <v>223</v>
      </c>
      <c r="AF222" s="145">
        <v>0</v>
      </c>
      <c r="AG222" s="145"/>
      <c r="AH222" s="145"/>
      <c r="AI222" s="145"/>
      <c r="AJ222" s="145"/>
      <c r="AK222" s="145"/>
      <c r="AL222" s="145"/>
      <c r="AM222" s="145"/>
      <c r="AN222" s="145"/>
      <c r="AO222" s="145"/>
      <c r="AP222" s="145"/>
      <c r="AQ222" s="145"/>
      <c r="AR222" s="145"/>
      <c r="AS222" s="145"/>
      <c r="AT222" s="145"/>
      <c r="AU222" s="145"/>
      <c r="AV222" s="145"/>
      <c r="AW222" s="145"/>
      <c r="AX222" s="145"/>
      <c r="AY222" s="145"/>
      <c r="AZ222" s="145"/>
      <c r="BA222" s="145"/>
      <c r="BB222" s="145"/>
      <c r="BC222" s="145"/>
      <c r="BD222" s="145"/>
      <c r="BE222" s="145"/>
      <c r="BF222" s="145"/>
    </row>
    <row r="223" spans="1:58" outlineLevel="1">
      <c r="A223" s="152"/>
      <c r="B223" s="153"/>
      <c r="C223" s="187" t="s">
        <v>900</v>
      </c>
      <c r="D223" s="178"/>
      <c r="E223" s="179">
        <v>15.60064</v>
      </c>
      <c r="F223" s="156"/>
      <c r="G223" s="156"/>
      <c r="H223" s="156"/>
      <c r="I223" s="156"/>
      <c r="J223" s="156"/>
      <c r="K223" s="156"/>
      <c r="L223" s="156"/>
      <c r="M223" s="156"/>
      <c r="N223" s="156"/>
      <c r="O223" s="156"/>
      <c r="P223" s="156"/>
      <c r="Q223" s="156"/>
      <c r="R223" s="156"/>
      <c r="S223" s="156"/>
      <c r="T223" s="156"/>
      <c r="U223" s="156"/>
      <c r="V223" s="156"/>
      <c r="W223" s="145"/>
      <c r="X223" s="145"/>
      <c r="Y223" s="145"/>
      <c r="Z223" s="145"/>
      <c r="AA223" s="145"/>
      <c r="AB223" s="145"/>
      <c r="AC223" s="145"/>
      <c r="AD223" s="145"/>
      <c r="AE223" s="145" t="s">
        <v>223</v>
      </c>
      <c r="AF223" s="145">
        <v>0</v>
      </c>
      <c r="AG223" s="145"/>
      <c r="AH223" s="145"/>
      <c r="AI223" s="145"/>
      <c r="AJ223" s="145"/>
      <c r="AK223" s="145"/>
      <c r="AL223" s="145"/>
      <c r="AM223" s="145"/>
      <c r="AN223" s="145"/>
      <c r="AO223" s="145"/>
      <c r="AP223" s="145"/>
      <c r="AQ223" s="145"/>
      <c r="AR223" s="145"/>
      <c r="AS223" s="145"/>
      <c r="AT223" s="145"/>
      <c r="AU223" s="145"/>
      <c r="AV223" s="145"/>
      <c r="AW223" s="145"/>
      <c r="AX223" s="145"/>
      <c r="AY223" s="145"/>
      <c r="AZ223" s="145"/>
      <c r="BA223" s="145"/>
      <c r="BB223" s="145"/>
      <c r="BC223" s="145"/>
      <c r="BD223" s="145"/>
      <c r="BE223" s="145"/>
      <c r="BF223" s="145"/>
    </row>
    <row r="224" spans="1:58" outlineLevel="1">
      <c r="A224" s="152"/>
      <c r="B224" s="153"/>
      <c r="C224" s="187" t="s">
        <v>901</v>
      </c>
      <c r="D224" s="178"/>
      <c r="E224" s="179">
        <v>12.33408</v>
      </c>
      <c r="F224" s="156"/>
      <c r="G224" s="156"/>
      <c r="H224" s="156"/>
      <c r="I224" s="156"/>
      <c r="J224" s="156"/>
      <c r="K224" s="156"/>
      <c r="L224" s="156"/>
      <c r="M224" s="156"/>
      <c r="N224" s="156"/>
      <c r="O224" s="156"/>
      <c r="P224" s="156"/>
      <c r="Q224" s="156"/>
      <c r="R224" s="156"/>
      <c r="S224" s="156"/>
      <c r="T224" s="156"/>
      <c r="U224" s="156"/>
      <c r="V224" s="156"/>
      <c r="W224" s="145"/>
      <c r="X224" s="145"/>
      <c r="Y224" s="145"/>
      <c r="Z224" s="145"/>
      <c r="AA224" s="145"/>
      <c r="AB224" s="145"/>
      <c r="AC224" s="145"/>
      <c r="AD224" s="145"/>
      <c r="AE224" s="145" t="s">
        <v>223</v>
      </c>
      <c r="AF224" s="145">
        <v>0</v>
      </c>
      <c r="AG224" s="145"/>
      <c r="AH224" s="145"/>
      <c r="AI224" s="145"/>
      <c r="AJ224" s="145"/>
      <c r="AK224" s="145"/>
      <c r="AL224" s="145"/>
      <c r="AM224" s="145"/>
      <c r="AN224" s="145"/>
      <c r="AO224" s="145"/>
      <c r="AP224" s="145"/>
      <c r="AQ224" s="145"/>
      <c r="AR224" s="145"/>
      <c r="AS224" s="145"/>
      <c r="AT224" s="145"/>
      <c r="AU224" s="145"/>
      <c r="AV224" s="145"/>
      <c r="AW224" s="145"/>
      <c r="AX224" s="145"/>
      <c r="AY224" s="145"/>
      <c r="AZ224" s="145"/>
      <c r="BA224" s="145"/>
      <c r="BB224" s="145"/>
      <c r="BC224" s="145"/>
      <c r="BD224" s="145"/>
      <c r="BE224" s="145"/>
      <c r="BF224" s="145"/>
    </row>
    <row r="225" spans="1:58" outlineLevel="1">
      <c r="A225" s="152"/>
      <c r="B225" s="153"/>
      <c r="C225" s="187" t="s">
        <v>902</v>
      </c>
      <c r="D225" s="178"/>
      <c r="E225" s="179">
        <v>8.0537600000000005</v>
      </c>
      <c r="F225" s="156"/>
      <c r="G225" s="156"/>
      <c r="H225" s="156"/>
      <c r="I225" s="156"/>
      <c r="J225" s="156"/>
      <c r="K225" s="156"/>
      <c r="L225" s="156"/>
      <c r="M225" s="156"/>
      <c r="N225" s="156"/>
      <c r="O225" s="156"/>
      <c r="P225" s="156"/>
      <c r="Q225" s="156"/>
      <c r="R225" s="156"/>
      <c r="S225" s="156"/>
      <c r="T225" s="156"/>
      <c r="U225" s="156"/>
      <c r="V225" s="156"/>
      <c r="W225" s="145"/>
      <c r="X225" s="145"/>
      <c r="Y225" s="145"/>
      <c r="Z225" s="145"/>
      <c r="AA225" s="145"/>
      <c r="AB225" s="145"/>
      <c r="AC225" s="145"/>
      <c r="AD225" s="145"/>
      <c r="AE225" s="145" t="s">
        <v>223</v>
      </c>
      <c r="AF225" s="145">
        <v>0</v>
      </c>
      <c r="AG225" s="145"/>
      <c r="AH225" s="145"/>
      <c r="AI225" s="145"/>
      <c r="AJ225" s="145"/>
      <c r="AK225" s="145"/>
      <c r="AL225" s="145"/>
      <c r="AM225" s="145"/>
      <c r="AN225" s="145"/>
      <c r="AO225" s="145"/>
      <c r="AP225" s="145"/>
      <c r="AQ225" s="145"/>
      <c r="AR225" s="145"/>
      <c r="AS225" s="145"/>
      <c r="AT225" s="145"/>
      <c r="AU225" s="145"/>
      <c r="AV225" s="145"/>
      <c r="AW225" s="145"/>
      <c r="AX225" s="145"/>
      <c r="AY225" s="145"/>
      <c r="AZ225" s="145"/>
      <c r="BA225" s="145"/>
      <c r="BB225" s="145"/>
      <c r="BC225" s="145"/>
      <c r="BD225" s="145"/>
      <c r="BE225" s="145"/>
      <c r="BF225" s="145"/>
    </row>
    <row r="226" spans="1:58" outlineLevel="1">
      <c r="A226" s="152"/>
      <c r="B226" s="153"/>
      <c r="C226" s="187" t="s">
        <v>903</v>
      </c>
      <c r="D226" s="178"/>
      <c r="E226" s="179">
        <v>10.56</v>
      </c>
      <c r="F226" s="156"/>
      <c r="G226" s="156"/>
      <c r="H226" s="156"/>
      <c r="I226" s="156"/>
      <c r="J226" s="156"/>
      <c r="K226" s="156"/>
      <c r="L226" s="156"/>
      <c r="M226" s="156"/>
      <c r="N226" s="156"/>
      <c r="O226" s="156"/>
      <c r="P226" s="156"/>
      <c r="Q226" s="156"/>
      <c r="R226" s="156"/>
      <c r="S226" s="156"/>
      <c r="T226" s="156"/>
      <c r="U226" s="156"/>
      <c r="V226" s="156"/>
      <c r="W226" s="145"/>
      <c r="X226" s="145"/>
      <c r="Y226" s="145"/>
      <c r="Z226" s="145"/>
      <c r="AA226" s="145"/>
      <c r="AB226" s="145"/>
      <c r="AC226" s="145"/>
      <c r="AD226" s="145"/>
      <c r="AE226" s="145" t="s">
        <v>223</v>
      </c>
      <c r="AF226" s="145">
        <v>0</v>
      </c>
      <c r="AG226" s="145"/>
      <c r="AH226" s="145"/>
      <c r="AI226" s="145"/>
      <c r="AJ226" s="145"/>
      <c r="AK226" s="145"/>
      <c r="AL226" s="145"/>
      <c r="AM226" s="145"/>
      <c r="AN226" s="145"/>
      <c r="AO226" s="145"/>
      <c r="AP226" s="145"/>
      <c r="AQ226" s="145"/>
      <c r="AR226" s="145"/>
      <c r="AS226" s="145"/>
      <c r="AT226" s="145"/>
      <c r="AU226" s="145"/>
      <c r="AV226" s="145"/>
      <c r="AW226" s="145"/>
      <c r="AX226" s="145"/>
      <c r="AY226" s="145"/>
      <c r="AZ226" s="145"/>
      <c r="BA226" s="145"/>
      <c r="BB226" s="145"/>
      <c r="BC226" s="145"/>
      <c r="BD226" s="145"/>
      <c r="BE226" s="145"/>
      <c r="BF226" s="145"/>
    </row>
    <row r="227" spans="1:58" outlineLevel="1">
      <c r="A227" s="152"/>
      <c r="B227" s="153"/>
      <c r="C227" s="187" t="s">
        <v>904</v>
      </c>
      <c r="D227" s="178"/>
      <c r="E227" s="179">
        <v>8.4480000000000004</v>
      </c>
      <c r="F227" s="156"/>
      <c r="G227" s="156"/>
      <c r="H227" s="156"/>
      <c r="I227" s="156"/>
      <c r="J227" s="156"/>
      <c r="K227" s="156"/>
      <c r="L227" s="156"/>
      <c r="M227" s="156"/>
      <c r="N227" s="156"/>
      <c r="O227" s="156"/>
      <c r="P227" s="156"/>
      <c r="Q227" s="156"/>
      <c r="R227" s="156"/>
      <c r="S227" s="156"/>
      <c r="T227" s="156"/>
      <c r="U227" s="156"/>
      <c r="V227" s="156"/>
      <c r="W227" s="145"/>
      <c r="X227" s="145"/>
      <c r="Y227" s="145"/>
      <c r="Z227" s="145"/>
      <c r="AA227" s="145"/>
      <c r="AB227" s="145"/>
      <c r="AC227" s="145"/>
      <c r="AD227" s="145"/>
      <c r="AE227" s="145" t="s">
        <v>223</v>
      </c>
      <c r="AF227" s="145">
        <v>0</v>
      </c>
      <c r="AG227" s="145"/>
      <c r="AH227" s="145"/>
      <c r="AI227" s="145"/>
      <c r="AJ227" s="145"/>
      <c r="AK227" s="145"/>
      <c r="AL227" s="145"/>
      <c r="AM227" s="145"/>
      <c r="AN227" s="145"/>
      <c r="AO227" s="145"/>
      <c r="AP227" s="145"/>
      <c r="AQ227" s="145"/>
      <c r="AR227" s="145"/>
      <c r="AS227" s="145"/>
      <c r="AT227" s="145"/>
      <c r="AU227" s="145"/>
      <c r="AV227" s="145"/>
      <c r="AW227" s="145"/>
      <c r="AX227" s="145"/>
      <c r="AY227" s="145"/>
      <c r="AZ227" s="145"/>
      <c r="BA227" s="145"/>
      <c r="BB227" s="145"/>
      <c r="BC227" s="145"/>
      <c r="BD227" s="145"/>
      <c r="BE227" s="145"/>
      <c r="BF227" s="145"/>
    </row>
    <row r="228" spans="1:58" outlineLevel="1">
      <c r="A228" s="152"/>
      <c r="B228" s="153"/>
      <c r="C228" s="187" t="s">
        <v>905</v>
      </c>
      <c r="D228" s="178"/>
      <c r="E228" s="179">
        <v>32.947200000000002</v>
      </c>
      <c r="F228" s="156"/>
      <c r="G228" s="156"/>
      <c r="H228" s="156"/>
      <c r="I228" s="156"/>
      <c r="J228" s="156"/>
      <c r="K228" s="156"/>
      <c r="L228" s="156"/>
      <c r="M228" s="156"/>
      <c r="N228" s="156"/>
      <c r="O228" s="156"/>
      <c r="P228" s="156"/>
      <c r="Q228" s="156"/>
      <c r="R228" s="156"/>
      <c r="S228" s="156"/>
      <c r="T228" s="156"/>
      <c r="U228" s="156"/>
      <c r="V228" s="156"/>
      <c r="W228" s="145"/>
      <c r="X228" s="145"/>
      <c r="Y228" s="145"/>
      <c r="Z228" s="145"/>
      <c r="AA228" s="145"/>
      <c r="AB228" s="145"/>
      <c r="AC228" s="145"/>
      <c r="AD228" s="145"/>
      <c r="AE228" s="145" t="s">
        <v>223</v>
      </c>
      <c r="AF228" s="145">
        <v>0</v>
      </c>
      <c r="AG228" s="145"/>
      <c r="AH228" s="145"/>
      <c r="AI228" s="145"/>
      <c r="AJ228" s="145"/>
      <c r="AK228" s="145"/>
      <c r="AL228" s="145"/>
      <c r="AM228" s="145"/>
      <c r="AN228" s="145"/>
      <c r="AO228" s="145"/>
      <c r="AP228" s="145"/>
      <c r="AQ228" s="145"/>
      <c r="AR228" s="145"/>
      <c r="AS228" s="145"/>
      <c r="AT228" s="145"/>
      <c r="AU228" s="145"/>
      <c r="AV228" s="145"/>
      <c r="AW228" s="145"/>
      <c r="AX228" s="145"/>
      <c r="AY228" s="145"/>
      <c r="AZ228" s="145"/>
      <c r="BA228" s="145"/>
      <c r="BB228" s="145"/>
      <c r="BC228" s="145"/>
      <c r="BD228" s="145"/>
      <c r="BE228" s="145"/>
      <c r="BF228" s="145"/>
    </row>
    <row r="229" spans="1:58" outlineLevel="1">
      <c r="A229" s="152"/>
      <c r="B229" s="153"/>
      <c r="C229" s="187" t="s">
        <v>906</v>
      </c>
      <c r="D229" s="178"/>
      <c r="E229" s="179">
        <v>242.29920000000001</v>
      </c>
      <c r="F229" s="156"/>
      <c r="G229" s="156"/>
      <c r="H229" s="156"/>
      <c r="I229" s="156"/>
      <c r="J229" s="156"/>
      <c r="K229" s="156"/>
      <c r="L229" s="156"/>
      <c r="M229" s="156"/>
      <c r="N229" s="156"/>
      <c r="O229" s="156"/>
      <c r="P229" s="156"/>
      <c r="Q229" s="156"/>
      <c r="R229" s="156"/>
      <c r="S229" s="156"/>
      <c r="T229" s="156"/>
      <c r="U229" s="156"/>
      <c r="V229" s="156"/>
      <c r="W229" s="145"/>
      <c r="X229" s="145"/>
      <c r="Y229" s="145"/>
      <c r="Z229" s="145"/>
      <c r="AA229" s="145"/>
      <c r="AB229" s="145"/>
      <c r="AC229" s="145"/>
      <c r="AD229" s="145"/>
      <c r="AE229" s="145" t="s">
        <v>223</v>
      </c>
      <c r="AF229" s="145">
        <v>0</v>
      </c>
      <c r="AG229" s="145"/>
      <c r="AH229" s="145"/>
      <c r="AI229" s="145"/>
      <c r="AJ229" s="145"/>
      <c r="AK229" s="145"/>
      <c r="AL229" s="145"/>
      <c r="AM229" s="145"/>
      <c r="AN229" s="145"/>
      <c r="AO229" s="145"/>
      <c r="AP229" s="145"/>
      <c r="AQ229" s="145"/>
      <c r="AR229" s="145"/>
      <c r="AS229" s="145"/>
      <c r="AT229" s="145"/>
      <c r="AU229" s="145"/>
      <c r="AV229" s="145"/>
      <c r="AW229" s="145"/>
      <c r="AX229" s="145"/>
      <c r="AY229" s="145"/>
      <c r="AZ229" s="145"/>
      <c r="BA229" s="145"/>
      <c r="BB229" s="145"/>
      <c r="BC229" s="145"/>
      <c r="BD229" s="145"/>
      <c r="BE229" s="145"/>
      <c r="BF229" s="145"/>
    </row>
    <row r="230" spans="1:58" outlineLevel="1">
      <c r="A230" s="152"/>
      <c r="B230" s="153"/>
      <c r="C230" s="187" t="s">
        <v>907</v>
      </c>
      <c r="D230" s="178"/>
      <c r="E230" s="179">
        <v>207.86920000000001</v>
      </c>
      <c r="F230" s="156"/>
      <c r="G230" s="156"/>
      <c r="H230" s="156"/>
      <c r="I230" s="156"/>
      <c r="J230" s="156"/>
      <c r="K230" s="156"/>
      <c r="L230" s="156"/>
      <c r="M230" s="156"/>
      <c r="N230" s="156"/>
      <c r="O230" s="156"/>
      <c r="P230" s="156"/>
      <c r="Q230" s="156"/>
      <c r="R230" s="156"/>
      <c r="S230" s="156"/>
      <c r="T230" s="156"/>
      <c r="U230" s="156"/>
      <c r="V230" s="156"/>
      <c r="W230" s="145"/>
      <c r="X230" s="145"/>
      <c r="Y230" s="145"/>
      <c r="Z230" s="145"/>
      <c r="AA230" s="145"/>
      <c r="AB230" s="145"/>
      <c r="AC230" s="145"/>
      <c r="AD230" s="145"/>
      <c r="AE230" s="145" t="s">
        <v>223</v>
      </c>
      <c r="AF230" s="145">
        <v>0</v>
      </c>
      <c r="AG230" s="145"/>
      <c r="AH230" s="145"/>
      <c r="AI230" s="145"/>
      <c r="AJ230" s="145"/>
      <c r="AK230" s="145"/>
      <c r="AL230" s="145"/>
      <c r="AM230" s="145"/>
      <c r="AN230" s="145"/>
      <c r="AO230" s="145"/>
      <c r="AP230" s="145"/>
      <c r="AQ230" s="145"/>
      <c r="AR230" s="145"/>
      <c r="AS230" s="145"/>
      <c r="AT230" s="145"/>
      <c r="AU230" s="145"/>
      <c r="AV230" s="145"/>
      <c r="AW230" s="145"/>
      <c r="AX230" s="145"/>
      <c r="AY230" s="145"/>
      <c r="AZ230" s="145"/>
      <c r="BA230" s="145"/>
      <c r="BB230" s="145"/>
      <c r="BC230" s="145"/>
      <c r="BD230" s="145"/>
      <c r="BE230" s="145"/>
      <c r="BF230" s="145"/>
    </row>
    <row r="231" spans="1:58">
      <c r="A231" s="158" t="s">
        <v>170</v>
      </c>
      <c r="B231" s="159" t="s">
        <v>141</v>
      </c>
      <c r="C231" s="173" t="s">
        <v>142</v>
      </c>
      <c r="D231" s="160"/>
      <c r="E231" s="161"/>
      <c r="F231" s="162"/>
      <c r="G231" s="162">
        <f>SUMIF(AE232:AE238,"&lt;&gt;NOR",G232:G238)</f>
        <v>0</v>
      </c>
      <c r="H231" s="162"/>
      <c r="I231" s="162">
        <f>SUM(I232:I238)</f>
        <v>0</v>
      </c>
      <c r="J231" s="162"/>
      <c r="K231" s="162">
        <f>SUM(K232:K238)</f>
        <v>40391.479999999996</v>
      </c>
      <c r="L231" s="162"/>
      <c r="M231" s="162">
        <f>SUM(M232:M238)</f>
        <v>0</v>
      </c>
      <c r="N231" s="162"/>
      <c r="O231" s="162">
        <f>SUM(O232:O238)</f>
        <v>0</v>
      </c>
      <c r="P231" s="162"/>
      <c r="Q231" s="162">
        <f>SUM(Q232:Q238)</f>
        <v>0</v>
      </c>
      <c r="R231" s="163"/>
      <c r="S231" s="157"/>
      <c r="T231" s="157">
        <f>SUM(T232:T238)</f>
        <v>0</v>
      </c>
      <c r="U231" s="157"/>
      <c r="V231" s="157"/>
      <c r="AE231" t="s">
        <v>171</v>
      </c>
    </row>
    <row r="232" spans="1:58" outlineLevel="1">
      <c r="A232" s="164">
        <v>59</v>
      </c>
      <c r="B232" s="165" t="s">
        <v>722</v>
      </c>
      <c r="C232" s="174" t="s">
        <v>723</v>
      </c>
      <c r="D232" s="166" t="s">
        <v>267</v>
      </c>
      <c r="E232" s="167">
        <v>61.07891</v>
      </c>
      <c r="F232" s="168">
        <v>0</v>
      </c>
      <c r="G232" s="169">
        <f>ROUND(E232*F232,2)</f>
        <v>0</v>
      </c>
      <c r="H232" s="168">
        <v>0</v>
      </c>
      <c r="I232" s="169">
        <f>ROUND(E232*H232,2)</f>
        <v>0</v>
      </c>
      <c r="J232" s="168">
        <v>220</v>
      </c>
      <c r="K232" s="169">
        <f>ROUND(E232*J232,2)</f>
        <v>13437.36</v>
      </c>
      <c r="L232" s="169">
        <v>21</v>
      </c>
      <c r="M232" s="169">
        <f>G232*(1+L232/100)</f>
        <v>0</v>
      </c>
      <c r="N232" s="169">
        <v>0</v>
      </c>
      <c r="O232" s="169">
        <f>ROUND(E232*N232,2)</f>
        <v>0</v>
      </c>
      <c r="P232" s="169">
        <v>0</v>
      </c>
      <c r="Q232" s="169">
        <f>ROUND(E232*P232,2)</f>
        <v>0</v>
      </c>
      <c r="R232" s="170" t="s">
        <v>219</v>
      </c>
      <c r="S232" s="156">
        <v>0</v>
      </c>
      <c r="T232" s="156">
        <f>ROUND(E232*S232,2)</f>
        <v>0</v>
      </c>
      <c r="U232" s="156"/>
      <c r="V232" s="156" t="s">
        <v>220</v>
      </c>
      <c r="W232" s="145"/>
      <c r="X232" s="145"/>
      <c r="Y232" s="145"/>
      <c r="Z232" s="145"/>
      <c r="AA232" s="145"/>
      <c r="AB232" s="145"/>
      <c r="AC232" s="145"/>
      <c r="AD232" s="145"/>
      <c r="AE232" s="145" t="s">
        <v>221</v>
      </c>
      <c r="AF232" s="145"/>
      <c r="AG232" s="145"/>
      <c r="AH232" s="145"/>
      <c r="AI232" s="145"/>
      <c r="AJ232" s="145"/>
      <c r="AK232" s="145"/>
      <c r="AL232" s="145"/>
      <c r="AM232" s="145"/>
      <c r="AN232" s="145"/>
      <c r="AO232" s="145"/>
      <c r="AP232" s="145"/>
      <c r="AQ232" s="145"/>
      <c r="AR232" s="145"/>
      <c r="AS232" s="145"/>
      <c r="AT232" s="145"/>
      <c r="AU232" s="145"/>
      <c r="AV232" s="145"/>
      <c r="AW232" s="145"/>
      <c r="AX232" s="145"/>
      <c r="AY232" s="145"/>
      <c r="AZ232" s="145"/>
      <c r="BA232" s="145"/>
      <c r="BB232" s="145"/>
      <c r="BC232" s="145"/>
      <c r="BD232" s="145"/>
      <c r="BE232" s="145"/>
      <c r="BF232" s="145"/>
    </row>
    <row r="233" spans="1:58" outlineLevel="1">
      <c r="A233" s="152"/>
      <c r="B233" s="153"/>
      <c r="C233" s="250" t="s">
        <v>724</v>
      </c>
      <c r="D233" s="251"/>
      <c r="E233" s="251"/>
      <c r="F233" s="251"/>
      <c r="G233" s="251"/>
      <c r="H233" s="156"/>
      <c r="I233" s="156"/>
      <c r="J233" s="156"/>
      <c r="K233" s="156"/>
      <c r="L233" s="156"/>
      <c r="M233" s="156"/>
      <c r="N233" s="156"/>
      <c r="O233" s="156"/>
      <c r="P233" s="156"/>
      <c r="Q233" s="156"/>
      <c r="R233" s="156"/>
      <c r="S233" s="156"/>
      <c r="T233" s="156"/>
      <c r="U233" s="156"/>
      <c r="V233" s="156"/>
      <c r="W233" s="145"/>
      <c r="X233" s="145"/>
      <c r="Y233" s="145"/>
      <c r="Z233" s="145"/>
      <c r="AA233" s="145"/>
      <c r="AB233" s="145"/>
      <c r="AC233" s="145"/>
      <c r="AD233" s="145"/>
      <c r="AE233" s="145" t="s">
        <v>178</v>
      </c>
      <c r="AF233" s="145"/>
      <c r="AG233" s="145"/>
      <c r="AH233" s="145"/>
      <c r="AI233" s="145"/>
      <c r="AJ233" s="145"/>
      <c r="AK233" s="145"/>
      <c r="AL233" s="145"/>
      <c r="AM233" s="145"/>
      <c r="AN233" s="145"/>
      <c r="AO233" s="145"/>
      <c r="AP233" s="145"/>
      <c r="AQ233" s="145"/>
      <c r="AR233" s="145"/>
      <c r="AS233" s="145"/>
      <c r="AT233" s="145"/>
      <c r="AU233" s="145"/>
      <c r="AV233" s="145"/>
      <c r="AW233" s="145"/>
      <c r="AX233" s="145"/>
      <c r="AY233" s="145"/>
      <c r="AZ233" s="145"/>
      <c r="BA233" s="145"/>
      <c r="BB233" s="145"/>
      <c r="BC233" s="145"/>
      <c r="BD233" s="145"/>
      <c r="BE233" s="145"/>
      <c r="BF233" s="145"/>
    </row>
    <row r="234" spans="1:58" outlineLevel="1">
      <c r="A234" s="152"/>
      <c r="B234" s="153"/>
      <c r="C234" s="187" t="s">
        <v>908</v>
      </c>
      <c r="D234" s="178"/>
      <c r="E234" s="179">
        <v>78.058070000000001</v>
      </c>
      <c r="F234" s="156"/>
      <c r="G234" s="156"/>
      <c r="H234" s="156"/>
      <c r="I234" s="156"/>
      <c r="J234" s="156"/>
      <c r="K234" s="156"/>
      <c r="L234" s="156"/>
      <c r="M234" s="156"/>
      <c r="N234" s="156"/>
      <c r="O234" s="156"/>
      <c r="P234" s="156"/>
      <c r="Q234" s="156"/>
      <c r="R234" s="156"/>
      <c r="S234" s="156"/>
      <c r="T234" s="156"/>
      <c r="U234" s="156"/>
      <c r="V234" s="156"/>
      <c r="W234" s="145"/>
      <c r="X234" s="145"/>
      <c r="Y234" s="145"/>
      <c r="Z234" s="145"/>
      <c r="AA234" s="145"/>
      <c r="AB234" s="145"/>
      <c r="AC234" s="145"/>
      <c r="AD234" s="145"/>
      <c r="AE234" s="145" t="s">
        <v>223</v>
      </c>
      <c r="AF234" s="145">
        <v>0</v>
      </c>
      <c r="AG234" s="145"/>
      <c r="AH234" s="145"/>
      <c r="AI234" s="145"/>
      <c r="AJ234" s="145"/>
      <c r="AK234" s="145"/>
      <c r="AL234" s="145"/>
      <c r="AM234" s="145"/>
      <c r="AN234" s="145"/>
      <c r="AO234" s="145"/>
      <c r="AP234" s="145"/>
      <c r="AQ234" s="145"/>
      <c r="AR234" s="145"/>
      <c r="AS234" s="145"/>
      <c r="AT234" s="145"/>
      <c r="AU234" s="145"/>
      <c r="AV234" s="145"/>
      <c r="AW234" s="145"/>
      <c r="AX234" s="145"/>
      <c r="AY234" s="145"/>
      <c r="AZ234" s="145"/>
      <c r="BA234" s="145"/>
      <c r="BB234" s="145"/>
      <c r="BC234" s="145"/>
      <c r="BD234" s="145"/>
      <c r="BE234" s="145"/>
      <c r="BF234" s="145"/>
    </row>
    <row r="235" spans="1:58" outlineLevel="1">
      <c r="A235" s="152"/>
      <c r="B235" s="153"/>
      <c r="C235" s="187" t="s">
        <v>909</v>
      </c>
      <c r="D235" s="178"/>
      <c r="E235" s="179">
        <v>-16.97916</v>
      </c>
      <c r="F235" s="156"/>
      <c r="G235" s="156"/>
      <c r="H235" s="156"/>
      <c r="I235" s="156"/>
      <c r="J235" s="156"/>
      <c r="K235" s="156"/>
      <c r="L235" s="156"/>
      <c r="M235" s="156"/>
      <c r="N235" s="156"/>
      <c r="O235" s="156"/>
      <c r="P235" s="156"/>
      <c r="Q235" s="156"/>
      <c r="R235" s="156"/>
      <c r="S235" s="156"/>
      <c r="T235" s="156"/>
      <c r="U235" s="156"/>
      <c r="V235" s="156"/>
      <c r="W235" s="145"/>
      <c r="X235" s="145"/>
      <c r="Y235" s="145"/>
      <c r="Z235" s="145"/>
      <c r="AA235" s="145"/>
      <c r="AB235" s="145"/>
      <c r="AC235" s="145"/>
      <c r="AD235" s="145"/>
      <c r="AE235" s="145" t="s">
        <v>223</v>
      </c>
      <c r="AF235" s="145">
        <v>0</v>
      </c>
      <c r="AG235" s="145"/>
      <c r="AH235" s="145"/>
      <c r="AI235" s="145"/>
      <c r="AJ235" s="145"/>
      <c r="AK235" s="145"/>
      <c r="AL235" s="145"/>
      <c r="AM235" s="145"/>
      <c r="AN235" s="145"/>
      <c r="AO235" s="145"/>
      <c r="AP235" s="145"/>
      <c r="AQ235" s="145"/>
      <c r="AR235" s="145"/>
      <c r="AS235" s="145"/>
      <c r="AT235" s="145"/>
      <c r="AU235" s="145"/>
      <c r="AV235" s="145"/>
      <c r="AW235" s="145"/>
      <c r="AX235" s="145"/>
      <c r="AY235" s="145"/>
      <c r="AZ235" s="145"/>
      <c r="BA235" s="145"/>
      <c r="BB235" s="145"/>
      <c r="BC235" s="145"/>
      <c r="BD235" s="145"/>
      <c r="BE235" s="145"/>
      <c r="BF235" s="145"/>
    </row>
    <row r="236" spans="1:58" outlineLevel="1">
      <c r="A236" s="164">
        <v>60</v>
      </c>
      <c r="B236" s="165" t="s">
        <v>729</v>
      </c>
      <c r="C236" s="174" t="s">
        <v>730</v>
      </c>
      <c r="D236" s="166" t="s">
        <v>267</v>
      </c>
      <c r="E236" s="167">
        <v>549.71016999999995</v>
      </c>
      <c r="F236" s="168">
        <v>0</v>
      </c>
      <c r="G236" s="169">
        <f>ROUND(E236*F236,2)</f>
        <v>0</v>
      </c>
      <c r="H236" s="168">
        <v>0</v>
      </c>
      <c r="I236" s="169">
        <f>ROUND(E236*H236,2)</f>
        <v>0</v>
      </c>
      <c r="J236" s="168">
        <v>15.7</v>
      </c>
      <c r="K236" s="169">
        <f>ROUND(E236*J236,2)</f>
        <v>8630.4500000000007</v>
      </c>
      <c r="L236" s="169">
        <v>21</v>
      </c>
      <c r="M236" s="169">
        <f>G236*(1+L236/100)</f>
        <v>0</v>
      </c>
      <c r="N236" s="169">
        <v>0</v>
      </c>
      <c r="O236" s="169">
        <f>ROUND(E236*N236,2)</f>
        <v>0</v>
      </c>
      <c r="P236" s="169">
        <v>0</v>
      </c>
      <c r="Q236" s="169">
        <f>ROUND(E236*P236,2)</f>
        <v>0</v>
      </c>
      <c r="R236" s="170" t="s">
        <v>219</v>
      </c>
      <c r="S236" s="156">
        <v>0</v>
      </c>
      <c r="T236" s="156">
        <f>ROUND(E236*S236,2)</f>
        <v>0</v>
      </c>
      <c r="U236" s="156"/>
      <c r="V236" s="156" t="s">
        <v>220</v>
      </c>
      <c r="W236" s="145"/>
      <c r="X236" s="145"/>
      <c r="Y236" s="145"/>
      <c r="Z236" s="145"/>
      <c r="AA236" s="145"/>
      <c r="AB236" s="145"/>
      <c r="AC236" s="145"/>
      <c r="AD236" s="145"/>
      <c r="AE236" s="145" t="s">
        <v>221</v>
      </c>
      <c r="AF236" s="145"/>
      <c r="AG236" s="145"/>
      <c r="AH236" s="145"/>
      <c r="AI236" s="145"/>
      <c r="AJ236" s="145"/>
      <c r="AK236" s="145"/>
      <c r="AL236" s="145"/>
      <c r="AM236" s="145"/>
      <c r="AN236" s="145"/>
      <c r="AO236" s="145"/>
      <c r="AP236" s="145"/>
      <c r="AQ236" s="145"/>
      <c r="AR236" s="145"/>
      <c r="AS236" s="145"/>
      <c r="AT236" s="145"/>
      <c r="AU236" s="145"/>
      <c r="AV236" s="145"/>
      <c r="AW236" s="145"/>
      <c r="AX236" s="145"/>
      <c r="AY236" s="145"/>
      <c r="AZ236" s="145"/>
      <c r="BA236" s="145"/>
      <c r="BB236" s="145"/>
      <c r="BC236" s="145"/>
      <c r="BD236" s="145"/>
      <c r="BE236" s="145"/>
      <c r="BF236" s="145"/>
    </row>
    <row r="237" spans="1:58" outlineLevel="1">
      <c r="A237" s="152"/>
      <c r="B237" s="153"/>
      <c r="C237" s="187" t="s">
        <v>910</v>
      </c>
      <c r="D237" s="178"/>
      <c r="E237" s="179">
        <v>549.71016999999995</v>
      </c>
      <c r="F237" s="156"/>
      <c r="G237" s="156"/>
      <c r="H237" s="156"/>
      <c r="I237" s="156"/>
      <c r="J237" s="156"/>
      <c r="K237" s="156"/>
      <c r="L237" s="156"/>
      <c r="M237" s="156"/>
      <c r="N237" s="156"/>
      <c r="O237" s="156"/>
      <c r="P237" s="156"/>
      <c r="Q237" s="156"/>
      <c r="R237" s="156"/>
      <c r="S237" s="156"/>
      <c r="T237" s="156"/>
      <c r="U237" s="156"/>
      <c r="V237" s="156"/>
      <c r="W237" s="145"/>
      <c r="X237" s="145"/>
      <c r="Y237" s="145"/>
      <c r="Z237" s="145"/>
      <c r="AA237" s="145"/>
      <c r="AB237" s="145"/>
      <c r="AC237" s="145"/>
      <c r="AD237" s="145"/>
      <c r="AE237" s="145" t="s">
        <v>223</v>
      </c>
      <c r="AF237" s="145">
        <v>0</v>
      </c>
      <c r="AG237" s="145"/>
      <c r="AH237" s="145"/>
      <c r="AI237" s="145"/>
      <c r="AJ237" s="145"/>
      <c r="AK237" s="145"/>
      <c r="AL237" s="145"/>
      <c r="AM237" s="145"/>
      <c r="AN237" s="145"/>
      <c r="AO237" s="145"/>
      <c r="AP237" s="145"/>
      <c r="AQ237" s="145"/>
      <c r="AR237" s="145"/>
      <c r="AS237" s="145"/>
      <c r="AT237" s="145"/>
      <c r="AU237" s="145"/>
      <c r="AV237" s="145"/>
      <c r="AW237" s="145"/>
      <c r="AX237" s="145"/>
      <c r="AY237" s="145"/>
      <c r="AZ237" s="145"/>
      <c r="BA237" s="145"/>
      <c r="BB237" s="145"/>
      <c r="BC237" s="145"/>
      <c r="BD237" s="145"/>
      <c r="BE237" s="145"/>
      <c r="BF237" s="145"/>
    </row>
    <row r="238" spans="1:58" outlineLevel="1">
      <c r="A238" s="164">
        <v>61</v>
      </c>
      <c r="B238" s="165" t="s">
        <v>732</v>
      </c>
      <c r="C238" s="174" t="s">
        <v>733</v>
      </c>
      <c r="D238" s="166" t="s">
        <v>267</v>
      </c>
      <c r="E238" s="167">
        <v>61.07891</v>
      </c>
      <c r="F238" s="168">
        <v>0</v>
      </c>
      <c r="G238" s="169">
        <f>ROUND(E238*F238,2)</f>
        <v>0</v>
      </c>
      <c r="H238" s="168">
        <v>0</v>
      </c>
      <c r="I238" s="169">
        <f>ROUND(E238*H238,2)</f>
        <v>0</v>
      </c>
      <c r="J238" s="168">
        <v>300</v>
      </c>
      <c r="K238" s="169">
        <f>ROUND(E238*J238,2)</f>
        <v>18323.669999999998</v>
      </c>
      <c r="L238" s="169">
        <v>21</v>
      </c>
      <c r="M238" s="169">
        <f>G238*(1+L238/100)</f>
        <v>0</v>
      </c>
      <c r="N238" s="169">
        <v>0</v>
      </c>
      <c r="O238" s="169">
        <f>ROUND(E238*N238,2)</f>
        <v>0</v>
      </c>
      <c r="P238" s="169">
        <v>0</v>
      </c>
      <c r="Q238" s="169">
        <f>ROUND(E238*P238,2)</f>
        <v>0</v>
      </c>
      <c r="R238" s="170" t="s">
        <v>219</v>
      </c>
      <c r="S238" s="156">
        <v>0</v>
      </c>
      <c r="T238" s="156">
        <f>ROUND(E238*S238,2)</f>
        <v>0</v>
      </c>
      <c r="U238" s="156"/>
      <c r="V238" s="156" t="s">
        <v>220</v>
      </c>
      <c r="W238" s="145"/>
      <c r="X238" s="145"/>
      <c r="Y238" s="145"/>
      <c r="Z238" s="145"/>
      <c r="AA238" s="145"/>
      <c r="AB238" s="145"/>
      <c r="AC238" s="145"/>
      <c r="AD238" s="145"/>
      <c r="AE238" s="145" t="s">
        <v>221</v>
      </c>
      <c r="AF238" s="145"/>
      <c r="AG238" s="145"/>
      <c r="AH238" s="145"/>
      <c r="AI238" s="145"/>
      <c r="AJ238" s="145"/>
      <c r="AK238" s="145"/>
      <c r="AL238" s="145"/>
      <c r="AM238" s="145"/>
      <c r="AN238" s="145"/>
      <c r="AO238" s="145"/>
      <c r="AP238" s="145"/>
      <c r="AQ238" s="145"/>
      <c r="AR238" s="145"/>
      <c r="AS238" s="145"/>
      <c r="AT238" s="145"/>
      <c r="AU238" s="145"/>
      <c r="AV238" s="145"/>
      <c r="AW238" s="145"/>
      <c r="AX238" s="145"/>
      <c r="AY238" s="145"/>
      <c r="AZ238" s="145"/>
      <c r="BA238" s="145"/>
      <c r="BB238" s="145"/>
      <c r="BC238" s="145"/>
      <c r="BD238" s="145"/>
      <c r="BE238" s="145"/>
      <c r="BF238" s="145"/>
    </row>
    <row r="239" spans="1:58">
      <c r="A239" s="3"/>
      <c r="B239" s="4"/>
      <c r="C239" s="175"/>
      <c r="D239" s="6"/>
      <c r="E239" s="3"/>
      <c r="F239" s="3"/>
      <c r="G239" s="3"/>
      <c r="H239" s="3"/>
      <c r="I239" s="3"/>
      <c r="J239" s="3"/>
      <c r="K239" s="3"/>
      <c r="L239" s="3"/>
      <c r="M239" s="3"/>
      <c r="N239" s="3"/>
      <c r="O239" s="3"/>
      <c r="P239" s="3"/>
      <c r="Q239" s="3"/>
      <c r="R239" s="3"/>
      <c r="S239" s="3"/>
      <c r="T239" s="3"/>
      <c r="U239" s="3"/>
      <c r="V239" s="3"/>
      <c r="AC239">
        <v>15</v>
      </c>
      <c r="AD239">
        <v>21</v>
      </c>
      <c r="AE239" t="s">
        <v>159</v>
      </c>
    </row>
    <row r="240" spans="1:58">
      <c r="A240" s="148"/>
      <c r="B240" s="149" t="s">
        <v>29</v>
      </c>
      <c r="C240" s="176"/>
      <c r="D240" s="150"/>
      <c r="E240" s="151"/>
      <c r="F240" s="151"/>
      <c r="G240" s="172">
        <f>G8+G43+G67+G74+G92+G95+G98+G105+G178+G202+G213+G231</f>
        <v>0</v>
      </c>
      <c r="H240" s="3"/>
      <c r="I240" s="3"/>
      <c r="J240" s="3"/>
      <c r="K240" s="3"/>
      <c r="L240" s="3"/>
      <c r="M240" s="3"/>
      <c r="N240" s="3"/>
      <c r="O240" s="3"/>
      <c r="P240" s="3"/>
      <c r="Q240" s="3"/>
      <c r="R240" s="3"/>
      <c r="S240" s="3"/>
      <c r="T240" s="3"/>
      <c r="U240" s="3"/>
      <c r="V240" s="3"/>
      <c r="AC240">
        <f>SUMIF(L7:L238,AC239,G7:G238)</f>
        <v>0</v>
      </c>
      <c r="AD240">
        <f>SUMIF(L7:L238,AD239,G7:G238)</f>
        <v>0</v>
      </c>
      <c r="AE240" t="s">
        <v>213</v>
      </c>
    </row>
    <row r="241" spans="3:31">
      <c r="C241" s="177"/>
      <c r="D241" s="10"/>
      <c r="AE241" t="s">
        <v>215</v>
      </c>
    </row>
    <row r="242" spans="3:31">
      <c r="D242" s="10"/>
    </row>
    <row r="243" spans="3:31">
      <c r="D243" s="10"/>
    </row>
    <row r="244" spans="3:31">
      <c r="D244" s="10"/>
    </row>
    <row r="245" spans="3:31">
      <c r="D245" s="10"/>
    </row>
    <row r="246" spans="3:31">
      <c r="D246" s="10"/>
    </row>
    <row r="247" spans="3:31">
      <c r="D247" s="10"/>
    </row>
    <row r="248" spans="3:31">
      <c r="D248" s="10"/>
    </row>
    <row r="249" spans="3:31">
      <c r="D249" s="10"/>
    </row>
    <row r="250" spans="3:31">
      <c r="D250" s="10"/>
    </row>
    <row r="251" spans="3:31">
      <c r="D251" s="10"/>
    </row>
    <row r="252" spans="3:31">
      <c r="D252" s="10"/>
    </row>
    <row r="253" spans="3:31">
      <c r="D253" s="10"/>
    </row>
    <row r="254" spans="3:31">
      <c r="D254" s="10"/>
    </row>
    <row r="255" spans="3:31">
      <c r="D255" s="10"/>
    </row>
    <row r="256" spans="3:31">
      <c r="D256" s="10"/>
    </row>
    <row r="257" spans="4:4">
      <c r="D257" s="10"/>
    </row>
    <row r="258" spans="4:4">
      <c r="D258" s="10"/>
    </row>
    <row r="259" spans="4:4">
      <c r="D259" s="10"/>
    </row>
    <row r="260" spans="4:4">
      <c r="D260" s="10"/>
    </row>
    <row r="261" spans="4:4">
      <c r="D261" s="10"/>
    </row>
    <row r="262" spans="4:4">
      <c r="D262" s="10"/>
    </row>
    <row r="263" spans="4:4">
      <c r="D263" s="10"/>
    </row>
    <row r="264" spans="4:4">
      <c r="D264" s="10"/>
    </row>
    <row r="265" spans="4:4">
      <c r="D265" s="10"/>
    </row>
    <row r="266" spans="4:4">
      <c r="D266" s="10"/>
    </row>
    <row r="267" spans="4:4">
      <c r="D267" s="10"/>
    </row>
    <row r="268" spans="4:4">
      <c r="D268" s="10"/>
    </row>
    <row r="269" spans="4:4">
      <c r="D269" s="10"/>
    </row>
    <row r="270" spans="4:4">
      <c r="D270" s="10"/>
    </row>
    <row r="271" spans="4:4">
      <c r="D271" s="10"/>
    </row>
    <row r="272" spans="4:4">
      <c r="D272" s="10"/>
    </row>
    <row r="273" spans="4:4">
      <c r="D273" s="10"/>
    </row>
    <row r="274" spans="4:4">
      <c r="D274" s="10"/>
    </row>
    <row r="275" spans="4:4">
      <c r="D275" s="10"/>
    </row>
    <row r="276" spans="4:4">
      <c r="D276" s="10"/>
    </row>
    <row r="277" spans="4:4">
      <c r="D277" s="10"/>
    </row>
    <row r="278" spans="4:4">
      <c r="D278" s="10"/>
    </row>
    <row r="279" spans="4:4">
      <c r="D279" s="10"/>
    </row>
    <row r="280" spans="4:4">
      <c r="D280" s="10"/>
    </row>
    <row r="281" spans="4:4">
      <c r="D281" s="10"/>
    </row>
    <row r="282" spans="4:4">
      <c r="D282" s="10"/>
    </row>
    <row r="283" spans="4:4">
      <c r="D283" s="10"/>
    </row>
    <row r="284" spans="4:4">
      <c r="D284" s="10"/>
    </row>
    <row r="285" spans="4:4">
      <c r="D285" s="10"/>
    </row>
    <row r="286" spans="4:4">
      <c r="D286" s="10"/>
    </row>
    <row r="287" spans="4:4">
      <c r="D287" s="10"/>
    </row>
    <row r="288" spans="4:4">
      <c r="D288" s="10"/>
    </row>
    <row r="289" spans="4:4">
      <c r="D289" s="10"/>
    </row>
    <row r="290" spans="4:4">
      <c r="D290" s="10"/>
    </row>
    <row r="291" spans="4:4">
      <c r="D291" s="10"/>
    </row>
    <row r="292" spans="4:4">
      <c r="D292" s="10"/>
    </row>
    <row r="293" spans="4:4">
      <c r="D293" s="10"/>
    </row>
    <row r="294" spans="4:4">
      <c r="D294" s="10"/>
    </row>
    <row r="295" spans="4:4">
      <c r="D295" s="10"/>
    </row>
    <row r="296" spans="4:4">
      <c r="D296" s="10"/>
    </row>
    <row r="297" spans="4:4">
      <c r="D297" s="10"/>
    </row>
    <row r="298" spans="4:4">
      <c r="D298" s="10"/>
    </row>
    <row r="299" spans="4:4">
      <c r="D299" s="10"/>
    </row>
    <row r="300" spans="4:4">
      <c r="D300" s="10"/>
    </row>
    <row r="301" spans="4:4">
      <c r="D301" s="10"/>
    </row>
    <row r="302" spans="4:4">
      <c r="D302" s="10"/>
    </row>
    <row r="303" spans="4:4">
      <c r="D303" s="10"/>
    </row>
    <row r="304" spans="4:4">
      <c r="D304" s="10"/>
    </row>
    <row r="305" spans="4:4">
      <c r="D305" s="10"/>
    </row>
    <row r="306" spans="4:4">
      <c r="D306" s="10"/>
    </row>
    <row r="307" spans="4:4">
      <c r="D307" s="10"/>
    </row>
    <row r="308" spans="4:4">
      <c r="D308" s="10"/>
    </row>
    <row r="309" spans="4:4">
      <c r="D309" s="10"/>
    </row>
    <row r="310" spans="4:4">
      <c r="D310" s="10"/>
    </row>
    <row r="311" spans="4:4">
      <c r="D311" s="10"/>
    </row>
    <row r="312" spans="4:4">
      <c r="D312" s="10"/>
    </row>
    <row r="313" spans="4:4">
      <c r="D313" s="10"/>
    </row>
    <row r="314" spans="4:4">
      <c r="D314" s="10"/>
    </row>
    <row r="315" spans="4:4">
      <c r="D315" s="10"/>
    </row>
    <row r="316" spans="4:4">
      <c r="D316" s="10"/>
    </row>
    <row r="317" spans="4:4">
      <c r="D317" s="10"/>
    </row>
    <row r="318" spans="4:4">
      <c r="D318" s="10"/>
    </row>
    <row r="319" spans="4:4">
      <c r="D319" s="10"/>
    </row>
    <row r="320" spans="4:4">
      <c r="D320" s="10"/>
    </row>
    <row r="321" spans="4:4">
      <c r="D321" s="10"/>
    </row>
    <row r="322" spans="4:4">
      <c r="D322" s="10"/>
    </row>
    <row r="323" spans="4:4">
      <c r="D323" s="10"/>
    </row>
    <row r="324" spans="4:4">
      <c r="D324" s="10"/>
    </row>
    <row r="325" spans="4:4">
      <c r="D325" s="10"/>
    </row>
    <row r="326" spans="4:4">
      <c r="D326" s="10"/>
    </row>
    <row r="327" spans="4:4">
      <c r="D327" s="10"/>
    </row>
    <row r="328" spans="4:4">
      <c r="D328" s="10"/>
    </row>
    <row r="329" spans="4:4">
      <c r="D329" s="10"/>
    </row>
    <row r="330" spans="4:4">
      <c r="D330" s="10"/>
    </row>
    <row r="331" spans="4:4">
      <c r="D331" s="10"/>
    </row>
    <row r="332" spans="4:4">
      <c r="D332" s="10"/>
    </row>
    <row r="333" spans="4:4">
      <c r="D333" s="10"/>
    </row>
    <row r="334" spans="4:4">
      <c r="D334" s="10"/>
    </row>
    <row r="335" spans="4:4">
      <c r="D335" s="10"/>
    </row>
    <row r="336" spans="4:4">
      <c r="D336" s="10"/>
    </row>
    <row r="337" spans="4:4">
      <c r="D337" s="10"/>
    </row>
    <row r="338" spans="4:4">
      <c r="D338" s="10"/>
    </row>
    <row r="339" spans="4:4">
      <c r="D339" s="10"/>
    </row>
    <row r="340" spans="4:4">
      <c r="D340" s="10"/>
    </row>
    <row r="341" spans="4:4">
      <c r="D341" s="10"/>
    </row>
    <row r="342" spans="4:4">
      <c r="D342" s="10"/>
    </row>
    <row r="343" spans="4:4">
      <c r="D343" s="10"/>
    </row>
    <row r="344" spans="4:4">
      <c r="D344" s="10"/>
    </row>
    <row r="345" spans="4:4">
      <c r="D345" s="10"/>
    </row>
    <row r="346" spans="4:4">
      <c r="D346" s="10"/>
    </row>
    <row r="347" spans="4:4">
      <c r="D347" s="10"/>
    </row>
    <row r="348" spans="4:4">
      <c r="D348" s="10"/>
    </row>
    <row r="349" spans="4:4">
      <c r="D349" s="10"/>
    </row>
    <row r="350" spans="4:4">
      <c r="D350" s="10"/>
    </row>
    <row r="351" spans="4:4">
      <c r="D351" s="10"/>
    </row>
    <row r="352" spans="4:4">
      <c r="D352" s="10"/>
    </row>
    <row r="353" spans="4:4">
      <c r="D353" s="10"/>
    </row>
    <row r="354" spans="4:4">
      <c r="D354" s="10"/>
    </row>
    <row r="355" spans="4:4">
      <c r="D355" s="10"/>
    </row>
    <row r="356" spans="4:4">
      <c r="D356" s="10"/>
    </row>
    <row r="357" spans="4:4">
      <c r="D357" s="10"/>
    </row>
    <row r="358" spans="4:4">
      <c r="D358" s="10"/>
    </row>
    <row r="359" spans="4:4">
      <c r="D359" s="10"/>
    </row>
    <row r="360" spans="4:4">
      <c r="D360" s="10"/>
    </row>
    <row r="361" spans="4:4">
      <c r="D361" s="10"/>
    </row>
    <row r="362" spans="4:4">
      <c r="D362" s="10"/>
    </row>
    <row r="363" spans="4:4">
      <c r="D363" s="10"/>
    </row>
    <row r="364" spans="4:4">
      <c r="D364" s="10"/>
    </row>
    <row r="365" spans="4:4">
      <c r="D365" s="10"/>
    </row>
    <row r="366" spans="4:4">
      <c r="D366" s="10"/>
    </row>
    <row r="367" spans="4:4">
      <c r="D367" s="10"/>
    </row>
    <row r="368" spans="4:4">
      <c r="D368" s="10"/>
    </row>
    <row r="369" spans="4:4">
      <c r="D369" s="10"/>
    </row>
    <row r="370" spans="4:4">
      <c r="D370" s="10"/>
    </row>
    <row r="371" spans="4:4">
      <c r="D371" s="10"/>
    </row>
    <row r="372" spans="4:4">
      <c r="D372" s="10"/>
    </row>
    <row r="373" spans="4:4">
      <c r="D373" s="10"/>
    </row>
    <row r="374" spans="4:4">
      <c r="D374" s="10"/>
    </row>
    <row r="375" spans="4:4">
      <c r="D375" s="10"/>
    </row>
    <row r="376" spans="4:4">
      <c r="D376" s="10"/>
    </row>
    <row r="377" spans="4:4">
      <c r="D377" s="10"/>
    </row>
    <row r="378" spans="4:4">
      <c r="D378" s="10"/>
    </row>
    <row r="379" spans="4:4">
      <c r="D379" s="10"/>
    </row>
    <row r="380" spans="4:4">
      <c r="D380" s="10"/>
    </row>
    <row r="381" spans="4:4">
      <c r="D381" s="10"/>
    </row>
    <row r="382" spans="4:4">
      <c r="D382" s="10"/>
    </row>
    <row r="383" spans="4:4">
      <c r="D383" s="10"/>
    </row>
    <row r="384" spans="4:4">
      <c r="D384" s="10"/>
    </row>
    <row r="385" spans="4:4">
      <c r="D385" s="10"/>
    </row>
    <row r="386" spans="4:4">
      <c r="D386" s="10"/>
    </row>
    <row r="387" spans="4:4">
      <c r="D387" s="10"/>
    </row>
    <row r="388" spans="4:4">
      <c r="D388" s="10"/>
    </row>
    <row r="389" spans="4:4">
      <c r="D389" s="10"/>
    </row>
    <row r="390" spans="4:4">
      <c r="D390" s="10"/>
    </row>
    <row r="391" spans="4:4">
      <c r="D391" s="10"/>
    </row>
    <row r="392" spans="4:4">
      <c r="D392" s="10"/>
    </row>
    <row r="393" spans="4:4">
      <c r="D393" s="10"/>
    </row>
    <row r="394" spans="4:4">
      <c r="D394" s="10"/>
    </row>
    <row r="395" spans="4:4">
      <c r="D395" s="10"/>
    </row>
    <row r="396" spans="4:4">
      <c r="D396" s="10"/>
    </row>
    <row r="397" spans="4:4">
      <c r="D397" s="10"/>
    </row>
    <row r="398" spans="4:4">
      <c r="D398" s="10"/>
    </row>
    <row r="399" spans="4:4">
      <c r="D399" s="10"/>
    </row>
    <row r="400" spans="4:4">
      <c r="D400" s="10"/>
    </row>
    <row r="401" spans="4:4">
      <c r="D401" s="10"/>
    </row>
    <row r="402" spans="4:4">
      <c r="D402" s="10"/>
    </row>
    <row r="403" spans="4:4">
      <c r="D403" s="10"/>
    </row>
    <row r="404" spans="4:4">
      <c r="D404" s="10"/>
    </row>
    <row r="405" spans="4:4">
      <c r="D405" s="10"/>
    </row>
    <row r="406" spans="4:4">
      <c r="D406" s="10"/>
    </row>
    <row r="407" spans="4:4">
      <c r="D407" s="10"/>
    </row>
    <row r="408" spans="4:4">
      <c r="D408" s="10"/>
    </row>
    <row r="409" spans="4:4">
      <c r="D409" s="10"/>
    </row>
    <row r="410" spans="4:4">
      <c r="D410" s="10"/>
    </row>
    <row r="411" spans="4:4">
      <c r="D411" s="10"/>
    </row>
    <row r="412" spans="4:4">
      <c r="D412" s="10"/>
    </row>
    <row r="413" spans="4:4">
      <c r="D413" s="10"/>
    </row>
    <row r="414" spans="4:4">
      <c r="D414" s="10"/>
    </row>
    <row r="415" spans="4:4">
      <c r="D415" s="10"/>
    </row>
    <row r="416" spans="4:4">
      <c r="D416" s="10"/>
    </row>
    <row r="417" spans="4:4">
      <c r="D417" s="10"/>
    </row>
    <row r="418" spans="4:4">
      <c r="D418" s="10"/>
    </row>
    <row r="419" spans="4:4">
      <c r="D419" s="10"/>
    </row>
    <row r="420" spans="4:4">
      <c r="D420" s="10"/>
    </row>
    <row r="421" spans="4:4">
      <c r="D421" s="10"/>
    </row>
    <row r="422" spans="4:4">
      <c r="D422" s="10"/>
    </row>
    <row r="423" spans="4:4">
      <c r="D423" s="10"/>
    </row>
    <row r="424" spans="4:4">
      <c r="D424" s="10"/>
    </row>
    <row r="425" spans="4:4">
      <c r="D425" s="10"/>
    </row>
    <row r="426" spans="4:4">
      <c r="D426" s="10"/>
    </row>
    <row r="427" spans="4:4">
      <c r="D427" s="10"/>
    </row>
    <row r="428" spans="4:4">
      <c r="D428" s="10"/>
    </row>
    <row r="429" spans="4:4">
      <c r="D429" s="10"/>
    </row>
    <row r="430" spans="4:4">
      <c r="D430" s="10"/>
    </row>
    <row r="431" spans="4:4">
      <c r="D431" s="10"/>
    </row>
    <row r="432" spans="4:4">
      <c r="D432" s="10"/>
    </row>
    <row r="433" spans="4:4">
      <c r="D433" s="10"/>
    </row>
    <row r="434" spans="4:4">
      <c r="D434" s="10"/>
    </row>
    <row r="435" spans="4:4">
      <c r="D435" s="10"/>
    </row>
    <row r="436" spans="4:4">
      <c r="D436" s="10"/>
    </row>
    <row r="437" spans="4:4">
      <c r="D437" s="10"/>
    </row>
    <row r="438" spans="4:4">
      <c r="D438" s="10"/>
    </row>
    <row r="439" spans="4:4">
      <c r="D439" s="10"/>
    </row>
    <row r="440" spans="4:4">
      <c r="D440" s="10"/>
    </row>
    <row r="441" spans="4:4">
      <c r="D441" s="10"/>
    </row>
    <row r="442" spans="4:4">
      <c r="D442" s="10"/>
    </row>
    <row r="443" spans="4:4">
      <c r="D443" s="10"/>
    </row>
    <row r="444" spans="4:4">
      <c r="D444" s="10"/>
    </row>
    <row r="445" spans="4:4">
      <c r="D445" s="10"/>
    </row>
    <row r="446" spans="4:4">
      <c r="D446" s="10"/>
    </row>
    <row r="447" spans="4:4">
      <c r="D447" s="10"/>
    </row>
    <row r="448" spans="4:4">
      <c r="D448" s="10"/>
    </row>
    <row r="449" spans="4:4">
      <c r="D449" s="10"/>
    </row>
    <row r="450" spans="4:4">
      <c r="D450" s="10"/>
    </row>
    <row r="451" spans="4:4">
      <c r="D451" s="10"/>
    </row>
    <row r="452" spans="4:4">
      <c r="D452" s="10"/>
    </row>
    <row r="453" spans="4:4">
      <c r="D453" s="10"/>
    </row>
    <row r="454" spans="4:4">
      <c r="D454" s="10"/>
    </row>
    <row r="455" spans="4:4">
      <c r="D455" s="10"/>
    </row>
    <row r="456" spans="4:4">
      <c r="D456" s="10"/>
    </row>
    <row r="457" spans="4:4">
      <c r="D457" s="10"/>
    </row>
    <row r="458" spans="4:4">
      <c r="D458" s="10"/>
    </row>
    <row r="459" spans="4:4">
      <c r="D459" s="10"/>
    </row>
    <row r="460" spans="4:4">
      <c r="D460" s="10"/>
    </row>
    <row r="461" spans="4:4">
      <c r="D461" s="10"/>
    </row>
    <row r="462" spans="4:4">
      <c r="D462" s="10"/>
    </row>
    <row r="463" spans="4:4">
      <c r="D463" s="10"/>
    </row>
    <row r="464" spans="4:4">
      <c r="D464" s="10"/>
    </row>
    <row r="465" spans="4:4">
      <c r="D465" s="10"/>
    </row>
    <row r="466" spans="4:4">
      <c r="D466" s="10"/>
    </row>
    <row r="467" spans="4:4">
      <c r="D467" s="10"/>
    </row>
    <row r="468" spans="4:4">
      <c r="D468" s="10"/>
    </row>
    <row r="469" spans="4:4">
      <c r="D469" s="10"/>
    </row>
    <row r="470" spans="4:4">
      <c r="D470" s="10"/>
    </row>
    <row r="471" spans="4:4">
      <c r="D471" s="10"/>
    </row>
    <row r="472" spans="4:4">
      <c r="D472" s="10"/>
    </row>
    <row r="473" spans="4:4">
      <c r="D473" s="10"/>
    </row>
    <row r="474" spans="4:4">
      <c r="D474" s="10"/>
    </row>
    <row r="475" spans="4:4">
      <c r="D475" s="10"/>
    </row>
    <row r="476" spans="4:4">
      <c r="D476" s="10"/>
    </row>
    <row r="477" spans="4:4">
      <c r="D477" s="10"/>
    </row>
    <row r="478" spans="4:4">
      <c r="D478" s="10"/>
    </row>
    <row r="479" spans="4:4">
      <c r="D479" s="10"/>
    </row>
    <row r="480" spans="4:4">
      <c r="D480" s="10"/>
    </row>
    <row r="481" spans="4:4">
      <c r="D481" s="10"/>
    </row>
    <row r="482" spans="4:4">
      <c r="D482" s="10"/>
    </row>
    <row r="483" spans="4:4">
      <c r="D483" s="10"/>
    </row>
    <row r="484" spans="4:4">
      <c r="D484" s="10"/>
    </row>
    <row r="485" spans="4:4">
      <c r="D485" s="10"/>
    </row>
    <row r="486" spans="4:4">
      <c r="D486" s="10"/>
    </row>
    <row r="487" spans="4:4">
      <c r="D487" s="10"/>
    </row>
    <row r="488" spans="4:4">
      <c r="D488" s="10"/>
    </row>
    <row r="489" spans="4:4">
      <c r="D489" s="10"/>
    </row>
    <row r="490" spans="4:4">
      <c r="D490" s="10"/>
    </row>
    <row r="491" spans="4:4">
      <c r="D491" s="10"/>
    </row>
    <row r="492" spans="4:4">
      <c r="D492" s="10"/>
    </row>
    <row r="493" spans="4:4">
      <c r="D493" s="10"/>
    </row>
    <row r="494" spans="4:4">
      <c r="D494" s="10"/>
    </row>
    <row r="495" spans="4:4">
      <c r="D495" s="10"/>
    </row>
    <row r="496" spans="4:4">
      <c r="D496" s="10"/>
    </row>
    <row r="497" spans="4:4">
      <c r="D497" s="10"/>
    </row>
    <row r="498" spans="4:4">
      <c r="D498" s="10"/>
    </row>
    <row r="499" spans="4:4">
      <c r="D499" s="10"/>
    </row>
    <row r="500" spans="4:4">
      <c r="D500" s="10"/>
    </row>
    <row r="501" spans="4:4">
      <c r="D501" s="10"/>
    </row>
    <row r="502" spans="4:4">
      <c r="D502" s="10"/>
    </row>
    <row r="503" spans="4:4">
      <c r="D503" s="10"/>
    </row>
    <row r="504" spans="4:4">
      <c r="D504" s="10"/>
    </row>
    <row r="505" spans="4:4">
      <c r="D505" s="10"/>
    </row>
    <row r="506" spans="4:4">
      <c r="D506" s="10"/>
    </row>
    <row r="507" spans="4:4">
      <c r="D507" s="10"/>
    </row>
    <row r="508" spans="4:4">
      <c r="D508" s="10"/>
    </row>
    <row r="509" spans="4:4">
      <c r="D509" s="10"/>
    </row>
    <row r="510" spans="4:4">
      <c r="D510" s="10"/>
    </row>
    <row r="511" spans="4:4">
      <c r="D511" s="10"/>
    </row>
    <row r="512" spans="4:4">
      <c r="D512" s="10"/>
    </row>
    <row r="513" spans="4:4">
      <c r="D513" s="10"/>
    </row>
    <row r="514" spans="4:4">
      <c r="D514" s="10"/>
    </row>
    <row r="515" spans="4:4">
      <c r="D515" s="10"/>
    </row>
    <row r="516" spans="4:4">
      <c r="D516" s="10"/>
    </row>
    <row r="517" spans="4:4">
      <c r="D517" s="10"/>
    </row>
    <row r="518" spans="4:4">
      <c r="D518" s="10"/>
    </row>
    <row r="519" spans="4:4">
      <c r="D519" s="10"/>
    </row>
    <row r="520" spans="4:4">
      <c r="D520" s="10"/>
    </row>
    <row r="521" spans="4:4">
      <c r="D521" s="10"/>
    </row>
    <row r="522" spans="4:4">
      <c r="D522" s="10"/>
    </row>
    <row r="523" spans="4:4">
      <c r="D523" s="10"/>
    </row>
    <row r="524" spans="4:4">
      <c r="D524" s="10"/>
    </row>
    <row r="525" spans="4:4">
      <c r="D525" s="10"/>
    </row>
    <row r="526" spans="4:4">
      <c r="D526" s="10"/>
    </row>
    <row r="527" spans="4:4">
      <c r="D527" s="10"/>
    </row>
    <row r="528" spans="4:4">
      <c r="D528" s="10"/>
    </row>
    <row r="529" spans="4:4">
      <c r="D529" s="10"/>
    </row>
    <row r="530" spans="4:4">
      <c r="D530" s="10"/>
    </row>
    <row r="531" spans="4:4">
      <c r="D531" s="10"/>
    </row>
    <row r="532" spans="4:4">
      <c r="D532" s="10"/>
    </row>
    <row r="533" spans="4:4">
      <c r="D533" s="10"/>
    </row>
    <row r="534" spans="4:4">
      <c r="D534" s="10"/>
    </row>
    <row r="535" spans="4:4">
      <c r="D535" s="10"/>
    </row>
    <row r="536" spans="4:4">
      <c r="D536" s="10"/>
    </row>
    <row r="537" spans="4:4">
      <c r="D537" s="10"/>
    </row>
    <row r="538" spans="4:4">
      <c r="D538" s="10"/>
    </row>
    <row r="539" spans="4:4">
      <c r="D539" s="10"/>
    </row>
    <row r="540" spans="4:4">
      <c r="D540" s="10"/>
    </row>
    <row r="541" spans="4:4">
      <c r="D541" s="10"/>
    </row>
    <row r="542" spans="4:4">
      <c r="D542" s="10"/>
    </row>
    <row r="543" spans="4:4">
      <c r="D543" s="10"/>
    </row>
    <row r="544" spans="4:4">
      <c r="D544" s="10"/>
    </row>
    <row r="545" spans="4:4">
      <c r="D545" s="10"/>
    </row>
    <row r="546" spans="4:4">
      <c r="D546" s="10"/>
    </row>
    <row r="547" spans="4:4">
      <c r="D547" s="10"/>
    </row>
    <row r="548" spans="4:4">
      <c r="D548" s="10"/>
    </row>
    <row r="549" spans="4:4">
      <c r="D549" s="10"/>
    </row>
    <row r="550" spans="4:4">
      <c r="D550" s="10"/>
    </row>
    <row r="551" spans="4:4">
      <c r="D551" s="10"/>
    </row>
    <row r="552" spans="4:4">
      <c r="D552" s="10"/>
    </row>
    <row r="553" spans="4:4">
      <c r="D553" s="10"/>
    </row>
    <row r="554" spans="4:4">
      <c r="D554" s="10"/>
    </row>
    <row r="555" spans="4:4">
      <c r="D555" s="10"/>
    </row>
    <row r="556" spans="4:4">
      <c r="D556" s="10"/>
    </row>
    <row r="557" spans="4:4">
      <c r="D557" s="10"/>
    </row>
    <row r="558" spans="4:4">
      <c r="D558" s="10"/>
    </row>
    <row r="559" spans="4:4">
      <c r="D559" s="10"/>
    </row>
    <row r="560" spans="4:4">
      <c r="D560" s="10"/>
    </row>
    <row r="561" spans="4:4">
      <c r="D561" s="10"/>
    </row>
    <row r="562" spans="4:4">
      <c r="D562" s="10"/>
    </row>
    <row r="563" spans="4:4">
      <c r="D563" s="10"/>
    </row>
    <row r="564" spans="4:4">
      <c r="D564" s="10"/>
    </row>
    <row r="565" spans="4:4">
      <c r="D565" s="10"/>
    </row>
    <row r="566" spans="4:4">
      <c r="D566" s="10"/>
    </row>
    <row r="567" spans="4:4">
      <c r="D567" s="10"/>
    </row>
    <row r="568" spans="4:4">
      <c r="D568" s="10"/>
    </row>
    <row r="569" spans="4:4">
      <c r="D569" s="10"/>
    </row>
    <row r="570" spans="4:4">
      <c r="D570" s="10"/>
    </row>
    <row r="571" spans="4:4">
      <c r="D571" s="10"/>
    </row>
    <row r="572" spans="4:4">
      <c r="D572" s="10"/>
    </row>
    <row r="573" spans="4:4">
      <c r="D573" s="10"/>
    </row>
    <row r="574" spans="4:4">
      <c r="D574" s="10"/>
    </row>
    <row r="575" spans="4:4">
      <c r="D575" s="10"/>
    </row>
    <row r="576" spans="4:4">
      <c r="D576" s="10"/>
    </row>
    <row r="577" spans="4:4">
      <c r="D577" s="10"/>
    </row>
    <row r="578" spans="4:4">
      <c r="D578" s="10"/>
    </row>
    <row r="579" spans="4:4">
      <c r="D579" s="10"/>
    </row>
    <row r="580" spans="4:4">
      <c r="D580" s="10"/>
    </row>
    <row r="581" spans="4:4">
      <c r="D581" s="10"/>
    </row>
    <row r="582" spans="4:4">
      <c r="D582" s="10"/>
    </row>
    <row r="583" spans="4:4">
      <c r="D583" s="10"/>
    </row>
    <row r="584" spans="4:4">
      <c r="D584" s="10"/>
    </row>
    <row r="585" spans="4:4">
      <c r="D585" s="10"/>
    </row>
    <row r="586" spans="4:4">
      <c r="D586" s="10"/>
    </row>
    <row r="587" spans="4:4">
      <c r="D587" s="10"/>
    </row>
    <row r="588" spans="4:4">
      <c r="D588" s="10"/>
    </row>
    <row r="589" spans="4:4">
      <c r="D589" s="10"/>
    </row>
    <row r="590" spans="4:4">
      <c r="D590" s="10"/>
    </row>
    <row r="591" spans="4:4">
      <c r="D591" s="10"/>
    </row>
    <row r="592" spans="4:4">
      <c r="D592" s="10"/>
    </row>
    <row r="593" spans="4:4">
      <c r="D593" s="10"/>
    </row>
    <row r="594" spans="4:4">
      <c r="D594" s="10"/>
    </row>
    <row r="595" spans="4:4">
      <c r="D595" s="10"/>
    </row>
    <row r="596" spans="4:4">
      <c r="D596" s="10"/>
    </row>
    <row r="597" spans="4:4">
      <c r="D597" s="10"/>
    </row>
    <row r="598" spans="4:4">
      <c r="D598" s="10"/>
    </row>
    <row r="599" spans="4:4">
      <c r="D599" s="10"/>
    </row>
    <row r="600" spans="4:4">
      <c r="D600" s="10"/>
    </row>
    <row r="601" spans="4:4">
      <c r="D601" s="10"/>
    </row>
    <row r="602" spans="4:4">
      <c r="D602" s="10"/>
    </row>
    <row r="603" spans="4:4">
      <c r="D603" s="10"/>
    </row>
    <row r="604" spans="4:4">
      <c r="D604" s="10"/>
    </row>
    <row r="605" spans="4:4">
      <c r="D605" s="10"/>
    </row>
    <row r="606" spans="4:4">
      <c r="D606" s="10"/>
    </row>
    <row r="607" spans="4:4">
      <c r="D607" s="10"/>
    </row>
    <row r="608" spans="4:4">
      <c r="D608" s="10"/>
    </row>
    <row r="609" spans="4:4">
      <c r="D609" s="10"/>
    </row>
    <row r="610" spans="4:4">
      <c r="D610" s="10"/>
    </row>
    <row r="611" spans="4:4">
      <c r="D611" s="10"/>
    </row>
    <row r="612" spans="4:4">
      <c r="D612" s="10"/>
    </row>
    <row r="613" spans="4:4">
      <c r="D613" s="10"/>
    </row>
    <row r="614" spans="4:4">
      <c r="D614" s="10"/>
    </row>
    <row r="615" spans="4:4">
      <c r="D615" s="10"/>
    </row>
    <row r="616" spans="4:4">
      <c r="D616" s="10"/>
    </row>
    <row r="617" spans="4:4">
      <c r="D617" s="10"/>
    </row>
    <row r="618" spans="4:4">
      <c r="D618" s="10"/>
    </row>
    <row r="619" spans="4:4">
      <c r="D619" s="10"/>
    </row>
    <row r="620" spans="4:4">
      <c r="D620" s="10"/>
    </row>
    <row r="621" spans="4:4">
      <c r="D621" s="10"/>
    </row>
    <row r="622" spans="4:4">
      <c r="D622" s="10"/>
    </row>
    <row r="623" spans="4:4">
      <c r="D623" s="10"/>
    </row>
    <row r="624" spans="4:4">
      <c r="D624" s="10"/>
    </row>
    <row r="625" spans="4:4">
      <c r="D625" s="10"/>
    </row>
    <row r="626" spans="4:4">
      <c r="D626" s="10"/>
    </row>
    <row r="627" spans="4:4">
      <c r="D627" s="10"/>
    </row>
    <row r="628" spans="4:4">
      <c r="D628" s="10"/>
    </row>
    <row r="629" spans="4:4">
      <c r="D629" s="10"/>
    </row>
    <row r="630" spans="4:4">
      <c r="D630" s="10"/>
    </row>
    <row r="631" spans="4:4">
      <c r="D631" s="10"/>
    </row>
    <row r="632" spans="4:4">
      <c r="D632" s="10"/>
    </row>
    <row r="633" spans="4:4">
      <c r="D633" s="10"/>
    </row>
    <row r="634" spans="4:4">
      <c r="D634" s="10"/>
    </row>
    <row r="635" spans="4:4">
      <c r="D635" s="10"/>
    </row>
    <row r="636" spans="4:4">
      <c r="D636" s="10"/>
    </row>
    <row r="637" spans="4:4">
      <c r="D637" s="10"/>
    </row>
    <row r="638" spans="4:4">
      <c r="D638" s="10"/>
    </row>
    <row r="639" spans="4:4">
      <c r="D639" s="10"/>
    </row>
    <row r="640" spans="4:4">
      <c r="D640" s="10"/>
    </row>
    <row r="641" spans="4:4">
      <c r="D641" s="10"/>
    </row>
    <row r="642" spans="4:4">
      <c r="D642" s="10"/>
    </row>
    <row r="643" spans="4:4">
      <c r="D643" s="10"/>
    </row>
    <row r="644" spans="4:4">
      <c r="D644" s="10"/>
    </row>
    <row r="645" spans="4:4">
      <c r="D645" s="10"/>
    </row>
    <row r="646" spans="4:4">
      <c r="D646" s="10"/>
    </row>
    <row r="647" spans="4:4">
      <c r="D647" s="10"/>
    </row>
    <row r="648" spans="4:4">
      <c r="D648" s="10"/>
    </row>
    <row r="649" spans="4:4">
      <c r="D649" s="10"/>
    </row>
    <row r="650" spans="4:4">
      <c r="D650" s="10"/>
    </row>
    <row r="651" spans="4:4">
      <c r="D651" s="10"/>
    </row>
    <row r="652" spans="4:4">
      <c r="D652" s="10"/>
    </row>
    <row r="653" spans="4:4">
      <c r="D653" s="10"/>
    </row>
    <row r="654" spans="4:4">
      <c r="D654" s="10"/>
    </row>
    <row r="655" spans="4:4">
      <c r="D655" s="10"/>
    </row>
    <row r="656" spans="4:4">
      <c r="D656" s="10"/>
    </row>
    <row r="657" spans="4:4">
      <c r="D657" s="10"/>
    </row>
    <row r="658" spans="4:4">
      <c r="D658" s="10"/>
    </row>
    <row r="659" spans="4:4">
      <c r="D659" s="10"/>
    </row>
    <row r="660" spans="4:4">
      <c r="D660" s="10"/>
    </row>
    <row r="661" spans="4:4">
      <c r="D661" s="10"/>
    </row>
    <row r="662" spans="4:4">
      <c r="D662" s="10"/>
    </row>
    <row r="663" spans="4:4">
      <c r="D663" s="10"/>
    </row>
    <row r="664" spans="4:4">
      <c r="D664" s="10"/>
    </row>
    <row r="665" spans="4:4">
      <c r="D665" s="10"/>
    </row>
    <row r="666" spans="4:4">
      <c r="D666" s="10"/>
    </row>
    <row r="667" spans="4:4">
      <c r="D667" s="10"/>
    </row>
    <row r="668" spans="4:4">
      <c r="D668" s="10"/>
    </row>
    <row r="669" spans="4:4">
      <c r="D669" s="10"/>
    </row>
    <row r="670" spans="4:4">
      <c r="D670" s="10"/>
    </row>
    <row r="671" spans="4:4">
      <c r="D671" s="10"/>
    </row>
    <row r="672" spans="4:4">
      <c r="D672" s="10"/>
    </row>
    <row r="673" spans="4:4">
      <c r="D673" s="10"/>
    </row>
    <row r="674" spans="4:4">
      <c r="D674" s="10"/>
    </row>
    <row r="675" spans="4:4">
      <c r="D675" s="10"/>
    </row>
    <row r="676" spans="4:4">
      <c r="D676" s="10"/>
    </row>
    <row r="677" spans="4:4">
      <c r="D677" s="10"/>
    </row>
    <row r="678" spans="4:4">
      <c r="D678" s="10"/>
    </row>
    <row r="679" spans="4:4">
      <c r="D679" s="10"/>
    </row>
    <row r="680" spans="4:4">
      <c r="D680" s="10"/>
    </row>
    <row r="681" spans="4:4">
      <c r="D681" s="10"/>
    </row>
    <row r="682" spans="4:4">
      <c r="D682" s="10"/>
    </row>
    <row r="683" spans="4:4">
      <c r="D683" s="10"/>
    </row>
    <row r="684" spans="4:4">
      <c r="D684" s="10"/>
    </row>
    <row r="685" spans="4:4">
      <c r="D685" s="10"/>
    </row>
    <row r="686" spans="4:4">
      <c r="D686" s="10"/>
    </row>
    <row r="687" spans="4:4">
      <c r="D687" s="10"/>
    </row>
    <row r="688" spans="4:4">
      <c r="D688" s="10"/>
    </row>
    <row r="689" spans="4:4">
      <c r="D689" s="10"/>
    </row>
    <row r="690" spans="4:4">
      <c r="D690" s="10"/>
    </row>
    <row r="691" spans="4:4">
      <c r="D691" s="10"/>
    </row>
    <row r="692" spans="4:4">
      <c r="D692" s="10"/>
    </row>
    <row r="693" spans="4:4">
      <c r="D693" s="10"/>
    </row>
    <row r="694" spans="4:4">
      <c r="D694" s="10"/>
    </row>
    <row r="695" spans="4:4">
      <c r="D695" s="10"/>
    </row>
    <row r="696" spans="4:4">
      <c r="D696" s="10"/>
    </row>
    <row r="697" spans="4:4">
      <c r="D697" s="10"/>
    </row>
    <row r="698" spans="4:4">
      <c r="D698" s="10"/>
    </row>
    <row r="699" spans="4:4">
      <c r="D699" s="10"/>
    </row>
    <row r="700" spans="4:4">
      <c r="D700" s="10"/>
    </row>
    <row r="701" spans="4:4">
      <c r="D701" s="10"/>
    </row>
    <row r="702" spans="4:4">
      <c r="D702" s="10"/>
    </row>
    <row r="703" spans="4:4">
      <c r="D703" s="10"/>
    </row>
    <row r="704" spans="4:4">
      <c r="D704" s="10"/>
    </row>
    <row r="705" spans="4:4">
      <c r="D705" s="10"/>
    </row>
    <row r="706" spans="4:4">
      <c r="D706" s="10"/>
    </row>
    <row r="707" spans="4:4">
      <c r="D707" s="10"/>
    </row>
    <row r="708" spans="4:4">
      <c r="D708" s="10"/>
    </row>
    <row r="709" spans="4:4">
      <c r="D709" s="10"/>
    </row>
    <row r="710" spans="4:4">
      <c r="D710" s="10"/>
    </row>
    <row r="711" spans="4:4">
      <c r="D711" s="10"/>
    </row>
    <row r="712" spans="4:4">
      <c r="D712" s="10"/>
    </row>
    <row r="713" spans="4:4">
      <c r="D713" s="10"/>
    </row>
    <row r="714" spans="4:4">
      <c r="D714" s="10"/>
    </row>
    <row r="715" spans="4:4">
      <c r="D715" s="10"/>
    </row>
    <row r="716" spans="4:4">
      <c r="D716" s="10"/>
    </row>
    <row r="717" spans="4:4">
      <c r="D717" s="10"/>
    </row>
    <row r="718" spans="4:4">
      <c r="D718" s="10"/>
    </row>
    <row r="719" spans="4:4">
      <c r="D719" s="10"/>
    </row>
    <row r="720" spans="4:4">
      <c r="D720" s="10"/>
    </row>
    <row r="721" spans="4:4">
      <c r="D721" s="10"/>
    </row>
    <row r="722" spans="4:4">
      <c r="D722" s="10"/>
    </row>
    <row r="723" spans="4:4">
      <c r="D723" s="10"/>
    </row>
    <row r="724" spans="4:4">
      <c r="D724" s="10"/>
    </row>
    <row r="725" spans="4:4">
      <c r="D725" s="10"/>
    </row>
    <row r="726" spans="4:4">
      <c r="D726" s="10"/>
    </row>
    <row r="727" spans="4:4">
      <c r="D727" s="10"/>
    </row>
    <row r="728" spans="4:4">
      <c r="D728" s="10"/>
    </row>
    <row r="729" spans="4:4">
      <c r="D729" s="10"/>
    </row>
    <row r="730" spans="4:4">
      <c r="D730" s="10"/>
    </row>
    <row r="731" spans="4:4">
      <c r="D731" s="10"/>
    </row>
    <row r="732" spans="4:4">
      <c r="D732" s="10"/>
    </row>
    <row r="733" spans="4:4">
      <c r="D733" s="10"/>
    </row>
    <row r="734" spans="4:4">
      <c r="D734" s="10"/>
    </row>
    <row r="735" spans="4:4">
      <c r="D735" s="10"/>
    </row>
    <row r="736" spans="4:4">
      <c r="D736" s="10"/>
    </row>
    <row r="737" spans="4:4">
      <c r="D737" s="10"/>
    </row>
    <row r="738" spans="4:4">
      <c r="D738" s="10"/>
    </row>
    <row r="739" spans="4:4">
      <c r="D739" s="10"/>
    </row>
    <row r="740" spans="4:4">
      <c r="D740" s="10"/>
    </row>
    <row r="741" spans="4:4">
      <c r="D741" s="10"/>
    </row>
    <row r="742" spans="4:4">
      <c r="D742" s="10"/>
    </row>
    <row r="743" spans="4:4">
      <c r="D743" s="10"/>
    </row>
    <row r="744" spans="4:4">
      <c r="D744" s="10"/>
    </row>
    <row r="745" spans="4:4">
      <c r="D745" s="10"/>
    </row>
    <row r="746" spans="4:4">
      <c r="D746" s="10"/>
    </row>
    <row r="747" spans="4:4">
      <c r="D747" s="10"/>
    </row>
    <row r="748" spans="4:4">
      <c r="D748" s="10"/>
    </row>
    <row r="749" spans="4:4">
      <c r="D749" s="10"/>
    </row>
    <row r="750" spans="4:4">
      <c r="D750" s="10"/>
    </row>
    <row r="751" spans="4:4">
      <c r="D751" s="10"/>
    </row>
    <row r="752" spans="4:4">
      <c r="D752" s="10"/>
    </row>
    <row r="753" spans="4:4">
      <c r="D753" s="10"/>
    </row>
    <row r="754" spans="4:4">
      <c r="D754" s="10"/>
    </row>
    <row r="755" spans="4:4">
      <c r="D755" s="10"/>
    </row>
    <row r="756" spans="4:4">
      <c r="D756" s="10"/>
    </row>
    <row r="757" spans="4:4">
      <c r="D757" s="10"/>
    </row>
    <row r="758" spans="4:4">
      <c r="D758" s="10"/>
    </row>
    <row r="759" spans="4:4">
      <c r="D759" s="10"/>
    </row>
    <row r="760" spans="4:4">
      <c r="D760" s="10"/>
    </row>
    <row r="761" spans="4:4">
      <c r="D761" s="10"/>
    </row>
    <row r="762" spans="4:4">
      <c r="D762" s="10"/>
    </row>
    <row r="763" spans="4:4">
      <c r="D763" s="10"/>
    </row>
    <row r="764" spans="4:4">
      <c r="D764" s="10"/>
    </row>
    <row r="765" spans="4:4">
      <c r="D765" s="10"/>
    </row>
    <row r="766" spans="4:4">
      <c r="D766" s="10"/>
    </row>
    <row r="767" spans="4:4">
      <c r="D767" s="10"/>
    </row>
    <row r="768" spans="4:4">
      <c r="D768" s="10"/>
    </row>
    <row r="769" spans="4:4">
      <c r="D769" s="10"/>
    </row>
    <row r="770" spans="4:4">
      <c r="D770" s="10"/>
    </row>
    <row r="771" spans="4:4">
      <c r="D771" s="10"/>
    </row>
    <row r="772" spans="4:4">
      <c r="D772" s="10"/>
    </row>
    <row r="773" spans="4:4">
      <c r="D773" s="10"/>
    </row>
    <row r="774" spans="4:4">
      <c r="D774" s="10"/>
    </row>
    <row r="775" spans="4:4">
      <c r="D775" s="10"/>
    </row>
    <row r="776" spans="4:4">
      <c r="D776" s="10"/>
    </row>
    <row r="777" spans="4:4">
      <c r="D777" s="10"/>
    </row>
    <row r="778" spans="4:4">
      <c r="D778" s="10"/>
    </row>
    <row r="779" spans="4:4">
      <c r="D779" s="10"/>
    </row>
    <row r="780" spans="4:4">
      <c r="D780" s="10"/>
    </row>
    <row r="781" spans="4:4">
      <c r="D781" s="10"/>
    </row>
    <row r="782" spans="4:4">
      <c r="D782" s="10"/>
    </row>
    <row r="783" spans="4:4">
      <c r="D783" s="10"/>
    </row>
    <row r="784" spans="4:4">
      <c r="D784" s="10"/>
    </row>
    <row r="785" spans="4:4">
      <c r="D785" s="10"/>
    </row>
    <row r="786" spans="4:4">
      <c r="D786" s="10"/>
    </row>
    <row r="787" spans="4:4">
      <c r="D787" s="10"/>
    </row>
    <row r="788" spans="4:4">
      <c r="D788" s="10"/>
    </row>
    <row r="789" spans="4:4">
      <c r="D789" s="10"/>
    </row>
    <row r="790" spans="4:4">
      <c r="D790" s="10"/>
    </row>
    <row r="791" spans="4:4">
      <c r="D791" s="10"/>
    </row>
    <row r="792" spans="4:4">
      <c r="D792" s="10"/>
    </row>
    <row r="793" spans="4:4">
      <c r="D793" s="10"/>
    </row>
    <row r="794" spans="4:4">
      <c r="D794" s="10"/>
    </row>
    <row r="795" spans="4:4">
      <c r="D795" s="10"/>
    </row>
    <row r="796" spans="4:4">
      <c r="D796" s="10"/>
    </row>
    <row r="797" spans="4:4">
      <c r="D797" s="10"/>
    </row>
    <row r="798" spans="4:4">
      <c r="D798" s="10"/>
    </row>
    <row r="799" spans="4:4">
      <c r="D799" s="10"/>
    </row>
    <row r="800" spans="4:4">
      <c r="D800" s="10"/>
    </row>
    <row r="801" spans="4:4">
      <c r="D801" s="10"/>
    </row>
    <row r="802" spans="4:4">
      <c r="D802" s="10"/>
    </row>
    <row r="803" spans="4:4">
      <c r="D803" s="10"/>
    </row>
    <row r="804" spans="4:4">
      <c r="D804" s="10"/>
    </row>
    <row r="805" spans="4:4">
      <c r="D805" s="10"/>
    </row>
    <row r="806" spans="4:4">
      <c r="D806" s="10"/>
    </row>
    <row r="807" spans="4:4">
      <c r="D807" s="10"/>
    </row>
    <row r="808" spans="4:4">
      <c r="D808" s="10"/>
    </row>
    <row r="809" spans="4:4">
      <c r="D809" s="10"/>
    </row>
    <row r="810" spans="4:4">
      <c r="D810" s="10"/>
    </row>
    <row r="811" spans="4:4">
      <c r="D811" s="10"/>
    </row>
    <row r="812" spans="4:4">
      <c r="D812" s="10"/>
    </row>
    <row r="813" spans="4:4">
      <c r="D813" s="10"/>
    </row>
    <row r="814" spans="4:4">
      <c r="D814" s="10"/>
    </row>
    <row r="815" spans="4:4">
      <c r="D815" s="10"/>
    </row>
    <row r="816" spans="4:4">
      <c r="D816" s="10"/>
    </row>
    <row r="817" spans="4:4">
      <c r="D817" s="10"/>
    </row>
    <row r="818" spans="4:4">
      <c r="D818" s="10"/>
    </row>
    <row r="819" spans="4:4">
      <c r="D819" s="10"/>
    </row>
    <row r="820" spans="4:4">
      <c r="D820" s="10"/>
    </row>
    <row r="821" spans="4:4">
      <c r="D821" s="10"/>
    </row>
    <row r="822" spans="4:4">
      <c r="D822" s="10"/>
    </row>
    <row r="823" spans="4:4">
      <c r="D823" s="10"/>
    </row>
    <row r="824" spans="4:4">
      <c r="D824" s="10"/>
    </row>
    <row r="825" spans="4:4">
      <c r="D825" s="10"/>
    </row>
    <row r="826" spans="4:4">
      <c r="D826" s="10"/>
    </row>
    <row r="827" spans="4:4">
      <c r="D827" s="10"/>
    </row>
    <row r="828" spans="4:4">
      <c r="D828" s="10"/>
    </row>
    <row r="829" spans="4:4">
      <c r="D829" s="10"/>
    </row>
    <row r="830" spans="4:4">
      <c r="D830" s="10"/>
    </row>
    <row r="831" spans="4:4">
      <c r="D831" s="10"/>
    </row>
    <row r="832" spans="4:4">
      <c r="D832" s="10"/>
    </row>
    <row r="833" spans="4:4">
      <c r="D833" s="10"/>
    </row>
    <row r="834" spans="4:4">
      <c r="D834" s="10"/>
    </row>
    <row r="835" spans="4:4">
      <c r="D835" s="10"/>
    </row>
    <row r="836" spans="4:4">
      <c r="D836" s="10"/>
    </row>
    <row r="837" spans="4:4">
      <c r="D837" s="10"/>
    </row>
    <row r="838" spans="4:4">
      <c r="D838" s="10"/>
    </row>
    <row r="839" spans="4:4">
      <c r="D839" s="10"/>
    </row>
    <row r="840" spans="4:4">
      <c r="D840" s="10"/>
    </row>
    <row r="841" spans="4:4">
      <c r="D841" s="10"/>
    </row>
    <row r="842" spans="4:4">
      <c r="D842" s="10"/>
    </row>
    <row r="843" spans="4:4">
      <c r="D843" s="10"/>
    </row>
    <row r="844" spans="4:4">
      <c r="D844" s="10"/>
    </row>
    <row r="845" spans="4:4">
      <c r="D845" s="10"/>
    </row>
    <row r="846" spans="4:4">
      <c r="D846" s="10"/>
    </row>
    <row r="847" spans="4:4">
      <c r="D847" s="10"/>
    </row>
    <row r="848" spans="4:4">
      <c r="D848" s="10"/>
    </row>
    <row r="849" spans="4:4">
      <c r="D849" s="10"/>
    </row>
    <row r="850" spans="4:4">
      <c r="D850" s="10"/>
    </row>
    <row r="851" spans="4:4">
      <c r="D851" s="10"/>
    </row>
    <row r="852" spans="4:4">
      <c r="D852" s="10"/>
    </row>
    <row r="853" spans="4:4">
      <c r="D853" s="10"/>
    </row>
    <row r="854" spans="4:4">
      <c r="D854" s="10"/>
    </row>
    <row r="855" spans="4:4">
      <c r="D855" s="10"/>
    </row>
    <row r="856" spans="4:4">
      <c r="D856" s="10"/>
    </row>
    <row r="857" spans="4:4">
      <c r="D857" s="10"/>
    </row>
    <row r="858" spans="4:4">
      <c r="D858" s="10"/>
    </row>
    <row r="859" spans="4:4">
      <c r="D859" s="10"/>
    </row>
    <row r="860" spans="4:4">
      <c r="D860" s="10"/>
    </row>
    <row r="861" spans="4:4">
      <c r="D861" s="10"/>
    </row>
    <row r="862" spans="4:4">
      <c r="D862" s="10"/>
    </row>
    <row r="863" spans="4:4">
      <c r="D863" s="10"/>
    </row>
    <row r="864" spans="4:4">
      <c r="D864" s="10"/>
    </row>
    <row r="865" spans="4:4">
      <c r="D865" s="10"/>
    </row>
    <row r="866" spans="4:4">
      <c r="D866" s="10"/>
    </row>
    <row r="867" spans="4:4">
      <c r="D867" s="10"/>
    </row>
    <row r="868" spans="4:4">
      <c r="D868" s="10"/>
    </row>
    <row r="869" spans="4:4">
      <c r="D869" s="10"/>
    </row>
    <row r="870" spans="4:4">
      <c r="D870" s="10"/>
    </row>
    <row r="871" spans="4:4">
      <c r="D871" s="10"/>
    </row>
    <row r="872" spans="4:4">
      <c r="D872" s="10"/>
    </row>
    <row r="873" spans="4:4">
      <c r="D873" s="10"/>
    </row>
    <row r="874" spans="4:4">
      <c r="D874" s="10"/>
    </row>
    <row r="875" spans="4:4">
      <c r="D875" s="10"/>
    </row>
    <row r="876" spans="4:4">
      <c r="D876" s="10"/>
    </row>
    <row r="877" spans="4:4">
      <c r="D877" s="10"/>
    </row>
    <row r="878" spans="4:4">
      <c r="D878" s="10"/>
    </row>
    <row r="879" spans="4:4">
      <c r="D879" s="10"/>
    </row>
    <row r="880" spans="4:4">
      <c r="D880" s="10"/>
    </row>
    <row r="881" spans="4:4">
      <c r="D881" s="10"/>
    </row>
    <row r="882" spans="4:4">
      <c r="D882" s="10"/>
    </row>
    <row r="883" spans="4:4">
      <c r="D883" s="10"/>
    </row>
    <row r="884" spans="4:4">
      <c r="D884" s="10"/>
    </row>
    <row r="885" spans="4:4">
      <c r="D885" s="10"/>
    </row>
    <row r="886" spans="4:4">
      <c r="D886" s="10"/>
    </row>
    <row r="887" spans="4:4">
      <c r="D887" s="10"/>
    </row>
    <row r="888" spans="4:4">
      <c r="D888" s="10"/>
    </row>
    <row r="889" spans="4:4">
      <c r="D889" s="10"/>
    </row>
    <row r="890" spans="4:4">
      <c r="D890" s="10"/>
    </row>
    <row r="891" spans="4:4">
      <c r="D891" s="10"/>
    </row>
    <row r="892" spans="4:4">
      <c r="D892" s="10"/>
    </row>
    <row r="893" spans="4:4">
      <c r="D893" s="10"/>
    </row>
    <row r="894" spans="4:4">
      <c r="D894" s="10"/>
    </row>
    <row r="895" spans="4:4">
      <c r="D895" s="10"/>
    </row>
    <row r="896" spans="4:4">
      <c r="D896" s="10"/>
    </row>
    <row r="897" spans="4:4">
      <c r="D897" s="10"/>
    </row>
    <row r="898" spans="4:4">
      <c r="D898" s="10"/>
    </row>
    <row r="899" spans="4:4">
      <c r="D899" s="10"/>
    </row>
    <row r="900" spans="4:4">
      <c r="D900" s="10"/>
    </row>
    <row r="901" spans="4:4">
      <c r="D901" s="10"/>
    </row>
    <row r="902" spans="4:4">
      <c r="D902" s="10"/>
    </row>
    <row r="903" spans="4:4">
      <c r="D903" s="10"/>
    </row>
    <row r="904" spans="4:4">
      <c r="D904" s="10"/>
    </row>
    <row r="905" spans="4:4">
      <c r="D905" s="10"/>
    </row>
    <row r="906" spans="4:4">
      <c r="D906" s="10"/>
    </row>
    <row r="907" spans="4:4">
      <c r="D907" s="10"/>
    </row>
    <row r="908" spans="4:4">
      <c r="D908" s="10"/>
    </row>
    <row r="909" spans="4:4">
      <c r="D909" s="10"/>
    </row>
    <row r="910" spans="4:4">
      <c r="D910" s="10"/>
    </row>
    <row r="911" spans="4:4">
      <c r="D911" s="10"/>
    </row>
    <row r="912" spans="4:4">
      <c r="D912" s="10"/>
    </row>
    <row r="913" spans="4:4">
      <c r="D913" s="10"/>
    </row>
    <row r="914" spans="4:4">
      <c r="D914" s="10"/>
    </row>
    <row r="915" spans="4:4">
      <c r="D915" s="10"/>
    </row>
    <row r="916" spans="4:4">
      <c r="D916" s="10"/>
    </row>
    <row r="917" spans="4:4">
      <c r="D917" s="10"/>
    </row>
    <row r="918" spans="4:4">
      <c r="D918" s="10"/>
    </row>
    <row r="919" spans="4:4">
      <c r="D919" s="10"/>
    </row>
    <row r="920" spans="4:4">
      <c r="D920" s="10"/>
    </row>
    <row r="921" spans="4:4">
      <c r="D921" s="10"/>
    </row>
    <row r="922" spans="4:4">
      <c r="D922" s="10"/>
    </row>
    <row r="923" spans="4:4">
      <c r="D923" s="10"/>
    </row>
    <row r="924" spans="4:4">
      <c r="D924" s="10"/>
    </row>
    <row r="925" spans="4:4">
      <c r="D925" s="10"/>
    </row>
    <row r="926" spans="4:4">
      <c r="D926" s="10"/>
    </row>
    <row r="927" spans="4:4">
      <c r="D927" s="10"/>
    </row>
    <row r="928" spans="4:4">
      <c r="D928" s="10"/>
    </row>
    <row r="929" spans="4:4">
      <c r="D929" s="10"/>
    </row>
    <row r="930" spans="4:4">
      <c r="D930" s="10"/>
    </row>
    <row r="931" spans="4:4">
      <c r="D931" s="10"/>
    </row>
    <row r="932" spans="4:4">
      <c r="D932" s="10"/>
    </row>
    <row r="933" spans="4:4">
      <c r="D933" s="10"/>
    </row>
    <row r="934" spans="4:4">
      <c r="D934" s="10"/>
    </row>
    <row r="935" spans="4:4">
      <c r="D935" s="10"/>
    </row>
    <row r="936" spans="4:4">
      <c r="D936" s="10"/>
    </row>
    <row r="937" spans="4:4">
      <c r="D937" s="10"/>
    </row>
    <row r="938" spans="4:4">
      <c r="D938" s="10"/>
    </row>
    <row r="939" spans="4:4">
      <c r="D939" s="10"/>
    </row>
    <row r="940" spans="4:4">
      <c r="D940" s="10"/>
    </row>
    <row r="941" spans="4:4">
      <c r="D941" s="10"/>
    </row>
    <row r="942" spans="4:4">
      <c r="D942" s="10"/>
    </row>
    <row r="943" spans="4:4">
      <c r="D943" s="10"/>
    </row>
    <row r="944" spans="4:4">
      <c r="D944" s="10"/>
    </row>
    <row r="945" spans="4:4">
      <c r="D945" s="10"/>
    </row>
    <row r="946" spans="4:4">
      <c r="D946" s="10"/>
    </row>
    <row r="947" spans="4:4">
      <c r="D947" s="10"/>
    </row>
    <row r="948" spans="4:4">
      <c r="D948" s="10"/>
    </row>
    <row r="949" spans="4:4">
      <c r="D949" s="10"/>
    </row>
    <row r="950" spans="4:4">
      <c r="D950" s="10"/>
    </row>
    <row r="951" spans="4:4">
      <c r="D951" s="10"/>
    </row>
    <row r="952" spans="4:4">
      <c r="D952" s="10"/>
    </row>
    <row r="953" spans="4:4">
      <c r="D953" s="10"/>
    </row>
    <row r="954" spans="4:4">
      <c r="D954" s="10"/>
    </row>
    <row r="955" spans="4:4">
      <c r="D955" s="10"/>
    </row>
    <row r="956" spans="4:4">
      <c r="D956" s="10"/>
    </row>
    <row r="957" spans="4:4">
      <c r="D957" s="10"/>
    </row>
    <row r="958" spans="4:4">
      <c r="D958" s="10"/>
    </row>
    <row r="959" spans="4:4">
      <c r="D959" s="10"/>
    </row>
    <row r="960" spans="4:4">
      <c r="D960" s="10"/>
    </row>
    <row r="961" spans="4:4">
      <c r="D961" s="10"/>
    </row>
    <row r="962" spans="4:4">
      <c r="D962" s="10"/>
    </row>
    <row r="963" spans="4:4">
      <c r="D963" s="10"/>
    </row>
    <row r="964" spans="4:4">
      <c r="D964" s="10"/>
    </row>
    <row r="965" spans="4:4">
      <c r="D965" s="10"/>
    </row>
    <row r="966" spans="4:4">
      <c r="D966" s="10"/>
    </row>
    <row r="967" spans="4:4">
      <c r="D967" s="10"/>
    </row>
    <row r="968" spans="4:4">
      <c r="D968" s="10"/>
    </row>
    <row r="969" spans="4:4">
      <c r="D969" s="10"/>
    </row>
    <row r="970" spans="4:4">
      <c r="D970" s="10"/>
    </row>
    <row r="971" spans="4:4">
      <c r="D971" s="10"/>
    </row>
    <row r="972" spans="4:4">
      <c r="D972" s="10"/>
    </row>
    <row r="973" spans="4:4">
      <c r="D973" s="10"/>
    </row>
    <row r="974" spans="4:4">
      <c r="D974" s="10"/>
    </row>
    <row r="975" spans="4:4">
      <c r="D975" s="10"/>
    </row>
    <row r="976" spans="4:4">
      <c r="D976" s="10"/>
    </row>
    <row r="977" spans="4:4">
      <c r="D977" s="10"/>
    </row>
    <row r="978" spans="4:4">
      <c r="D978" s="10"/>
    </row>
    <row r="979" spans="4:4">
      <c r="D979" s="10"/>
    </row>
    <row r="980" spans="4:4">
      <c r="D980" s="10"/>
    </row>
    <row r="981" spans="4:4">
      <c r="D981" s="10"/>
    </row>
    <row r="982" spans="4:4">
      <c r="D982" s="10"/>
    </row>
    <row r="983" spans="4:4">
      <c r="D983" s="10"/>
    </row>
    <row r="984" spans="4:4">
      <c r="D984" s="10"/>
    </row>
    <row r="985" spans="4:4">
      <c r="D985" s="10"/>
    </row>
    <row r="986" spans="4:4">
      <c r="D986" s="10"/>
    </row>
    <row r="987" spans="4:4">
      <c r="D987" s="10"/>
    </row>
    <row r="988" spans="4:4">
      <c r="D988" s="10"/>
    </row>
    <row r="989" spans="4:4">
      <c r="D989" s="10"/>
    </row>
    <row r="990" spans="4:4">
      <c r="D990" s="10"/>
    </row>
    <row r="991" spans="4:4">
      <c r="D991" s="10"/>
    </row>
    <row r="992" spans="4:4">
      <c r="D992" s="10"/>
    </row>
    <row r="993" spans="4:4">
      <c r="D993" s="10"/>
    </row>
    <row r="994" spans="4:4">
      <c r="D994" s="10"/>
    </row>
    <row r="995" spans="4:4">
      <c r="D995" s="10"/>
    </row>
    <row r="996" spans="4:4">
      <c r="D996" s="10"/>
    </row>
    <row r="997" spans="4:4">
      <c r="D997" s="10"/>
    </row>
    <row r="998" spans="4:4">
      <c r="D998" s="10"/>
    </row>
    <row r="999" spans="4:4">
      <c r="D999" s="10"/>
    </row>
    <row r="1000" spans="4:4">
      <c r="D1000" s="10"/>
    </row>
    <row r="1001" spans="4:4">
      <c r="D1001" s="10"/>
    </row>
    <row r="1002" spans="4:4">
      <c r="D1002" s="10"/>
    </row>
    <row r="1003" spans="4:4">
      <c r="D1003" s="10"/>
    </row>
    <row r="1004" spans="4:4">
      <c r="D1004" s="10"/>
    </row>
    <row r="1005" spans="4:4">
      <c r="D1005" s="10"/>
    </row>
    <row r="1006" spans="4:4">
      <c r="D1006" s="10"/>
    </row>
    <row r="1007" spans="4:4">
      <c r="D1007" s="10"/>
    </row>
    <row r="1008" spans="4:4">
      <c r="D1008" s="10"/>
    </row>
    <row r="1009" spans="4:4">
      <c r="D1009" s="10"/>
    </row>
    <row r="1010" spans="4:4">
      <c r="D1010" s="10"/>
    </row>
    <row r="1011" spans="4:4">
      <c r="D1011" s="10"/>
    </row>
    <row r="1012" spans="4:4">
      <c r="D1012" s="10"/>
    </row>
    <row r="1013" spans="4:4">
      <c r="D1013" s="10"/>
    </row>
    <row r="1014" spans="4:4">
      <c r="D1014" s="10"/>
    </row>
    <row r="1015" spans="4:4">
      <c r="D1015" s="10"/>
    </row>
    <row r="1016" spans="4:4">
      <c r="D1016" s="10"/>
    </row>
    <row r="1017" spans="4:4">
      <c r="D1017" s="10"/>
    </row>
    <row r="1018" spans="4:4">
      <c r="D1018" s="10"/>
    </row>
    <row r="1019" spans="4:4">
      <c r="D1019" s="10"/>
    </row>
    <row r="1020" spans="4:4">
      <c r="D1020" s="10"/>
    </row>
    <row r="1021" spans="4:4">
      <c r="D1021" s="10"/>
    </row>
    <row r="1022" spans="4:4">
      <c r="D1022" s="10"/>
    </row>
    <row r="1023" spans="4:4">
      <c r="D1023" s="10"/>
    </row>
    <row r="1024" spans="4:4">
      <c r="D1024" s="10"/>
    </row>
    <row r="1025" spans="4:4">
      <c r="D1025" s="10"/>
    </row>
    <row r="1026" spans="4:4">
      <c r="D1026" s="10"/>
    </row>
    <row r="1027" spans="4:4">
      <c r="D1027" s="10"/>
    </row>
    <row r="1028" spans="4:4">
      <c r="D1028" s="10"/>
    </row>
    <row r="1029" spans="4:4">
      <c r="D1029" s="10"/>
    </row>
    <row r="1030" spans="4:4">
      <c r="D1030" s="10"/>
    </row>
    <row r="1031" spans="4:4">
      <c r="D1031" s="10"/>
    </row>
    <row r="1032" spans="4:4">
      <c r="D1032" s="10"/>
    </row>
    <row r="1033" spans="4:4">
      <c r="D1033" s="10"/>
    </row>
    <row r="1034" spans="4:4">
      <c r="D1034" s="10"/>
    </row>
    <row r="1035" spans="4:4">
      <c r="D1035" s="10"/>
    </row>
    <row r="1036" spans="4:4">
      <c r="D1036" s="10"/>
    </row>
    <row r="1037" spans="4:4">
      <c r="D1037" s="10"/>
    </row>
    <row r="1038" spans="4:4">
      <c r="D1038" s="10"/>
    </row>
    <row r="1039" spans="4:4">
      <c r="D1039" s="10"/>
    </row>
    <row r="1040" spans="4:4">
      <c r="D1040" s="10"/>
    </row>
    <row r="1041" spans="4:4">
      <c r="D1041" s="10"/>
    </row>
    <row r="1042" spans="4:4">
      <c r="D1042" s="10"/>
    </row>
    <row r="1043" spans="4:4">
      <c r="D1043" s="10"/>
    </row>
    <row r="1044" spans="4:4">
      <c r="D1044" s="10"/>
    </row>
    <row r="1045" spans="4:4">
      <c r="D1045" s="10"/>
    </row>
    <row r="1046" spans="4:4">
      <c r="D1046" s="10"/>
    </row>
    <row r="1047" spans="4:4">
      <c r="D1047" s="10"/>
    </row>
    <row r="1048" spans="4:4">
      <c r="D1048" s="10"/>
    </row>
    <row r="1049" spans="4:4">
      <c r="D1049" s="10"/>
    </row>
    <row r="1050" spans="4:4">
      <c r="D1050" s="10"/>
    </row>
    <row r="1051" spans="4:4">
      <c r="D1051" s="10"/>
    </row>
    <row r="1052" spans="4:4">
      <c r="D1052" s="10"/>
    </row>
    <row r="1053" spans="4:4">
      <c r="D1053" s="10"/>
    </row>
    <row r="1054" spans="4:4">
      <c r="D1054" s="10"/>
    </row>
    <row r="1055" spans="4:4">
      <c r="D1055" s="10"/>
    </row>
    <row r="1056" spans="4:4">
      <c r="D1056" s="10"/>
    </row>
    <row r="1057" spans="4:4">
      <c r="D1057" s="10"/>
    </row>
    <row r="1058" spans="4:4">
      <c r="D1058" s="10"/>
    </row>
    <row r="1059" spans="4:4">
      <c r="D1059" s="10"/>
    </row>
    <row r="1060" spans="4:4">
      <c r="D1060" s="10"/>
    </row>
    <row r="1061" spans="4:4">
      <c r="D1061" s="10"/>
    </row>
    <row r="1062" spans="4:4">
      <c r="D1062" s="10"/>
    </row>
    <row r="1063" spans="4:4">
      <c r="D1063" s="10"/>
    </row>
    <row r="1064" spans="4:4">
      <c r="D1064" s="10"/>
    </row>
    <row r="1065" spans="4:4">
      <c r="D1065" s="10"/>
    </row>
    <row r="1066" spans="4:4">
      <c r="D1066" s="10"/>
    </row>
    <row r="1067" spans="4:4">
      <c r="D1067" s="10"/>
    </row>
    <row r="1068" spans="4:4">
      <c r="D1068" s="10"/>
    </row>
    <row r="1069" spans="4:4">
      <c r="D1069" s="10"/>
    </row>
    <row r="1070" spans="4:4">
      <c r="D1070" s="10"/>
    </row>
    <row r="1071" spans="4:4">
      <c r="D1071" s="10"/>
    </row>
    <row r="1072" spans="4:4">
      <c r="D1072" s="10"/>
    </row>
    <row r="1073" spans="4:4">
      <c r="D1073" s="10"/>
    </row>
    <row r="1074" spans="4:4">
      <c r="D1074" s="10"/>
    </row>
    <row r="1075" spans="4:4">
      <c r="D1075" s="10"/>
    </row>
    <row r="1076" spans="4:4">
      <c r="D1076" s="10"/>
    </row>
    <row r="1077" spans="4:4">
      <c r="D1077" s="10"/>
    </row>
    <row r="1078" spans="4:4">
      <c r="D1078" s="10"/>
    </row>
    <row r="1079" spans="4:4">
      <c r="D1079" s="10"/>
    </row>
    <row r="1080" spans="4:4">
      <c r="D1080" s="10"/>
    </row>
    <row r="1081" spans="4:4">
      <c r="D1081" s="10"/>
    </row>
    <row r="1082" spans="4:4">
      <c r="D1082" s="10"/>
    </row>
    <row r="1083" spans="4:4">
      <c r="D1083" s="10"/>
    </row>
    <row r="1084" spans="4:4">
      <c r="D1084" s="10"/>
    </row>
    <row r="1085" spans="4:4">
      <c r="D1085" s="10"/>
    </row>
    <row r="1086" spans="4:4">
      <c r="D1086" s="10"/>
    </row>
    <row r="1087" spans="4:4">
      <c r="D1087" s="10"/>
    </row>
    <row r="1088" spans="4:4">
      <c r="D1088" s="10"/>
    </row>
    <row r="1089" spans="4:4">
      <c r="D1089" s="10"/>
    </row>
    <row r="1090" spans="4:4">
      <c r="D1090" s="10"/>
    </row>
    <row r="1091" spans="4:4">
      <c r="D1091" s="10"/>
    </row>
    <row r="1092" spans="4:4">
      <c r="D1092" s="10"/>
    </row>
    <row r="1093" spans="4:4">
      <c r="D1093" s="10"/>
    </row>
    <row r="1094" spans="4:4">
      <c r="D1094" s="10"/>
    </row>
    <row r="1095" spans="4:4">
      <c r="D1095" s="10"/>
    </row>
    <row r="1096" spans="4:4">
      <c r="D1096" s="10"/>
    </row>
    <row r="1097" spans="4:4">
      <c r="D1097" s="10"/>
    </row>
    <row r="1098" spans="4:4">
      <c r="D1098" s="10"/>
    </row>
    <row r="1099" spans="4:4">
      <c r="D1099" s="10"/>
    </row>
    <row r="1100" spans="4:4">
      <c r="D1100" s="10"/>
    </row>
    <row r="1101" spans="4:4">
      <c r="D1101" s="10"/>
    </row>
    <row r="1102" spans="4:4">
      <c r="D1102" s="10"/>
    </row>
    <row r="1103" spans="4:4">
      <c r="D1103" s="10"/>
    </row>
    <row r="1104" spans="4:4">
      <c r="D1104" s="10"/>
    </row>
    <row r="1105" spans="4:4">
      <c r="D1105" s="10"/>
    </row>
    <row r="1106" spans="4:4">
      <c r="D1106" s="10"/>
    </row>
    <row r="1107" spans="4:4">
      <c r="D1107" s="10"/>
    </row>
    <row r="1108" spans="4:4">
      <c r="D1108" s="10"/>
    </row>
    <row r="1109" spans="4:4">
      <c r="D1109" s="10"/>
    </row>
    <row r="1110" spans="4:4">
      <c r="D1110" s="10"/>
    </row>
    <row r="1111" spans="4:4">
      <c r="D1111" s="10"/>
    </row>
    <row r="1112" spans="4:4">
      <c r="D1112" s="10"/>
    </row>
    <row r="1113" spans="4:4">
      <c r="D1113" s="10"/>
    </row>
    <row r="1114" spans="4:4">
      <c r="D1114" s="10"/>
    </row>
    <row r="1115" spans="4:4">
      <c r="D1115" s="10"/>
    </row>
    <row r="1116" spans="4:4">
      <c r="D1116" s="10"/>
    </row>
    <row r="1117" spans="4:4">
      <c r="D1117" s="10"/>
    </row>
    <row r="1118" spans="4:4">
      <c r="D1118" s="10"/>
    </row>
    <row r="1119" spans="4:4">
      <c r="D1119" s="10"/>
    </row>
    <row r="1120" spans="4:4">
      <c r="D1120" s="10"/>
    </row>
    <row r="1121" spans="4:4">
      <c r="D1121" s="10"/>
    </row>
    <row r="1122" spans="4:4">
      <c r="D1122" s="10"/>
    </row>
    <row r="1123" spans="4:4">
      <c r="D1123" s="10"/>
    </row>
    <row r="1124" spans="4:4">
      <c r="D1124" s="10"/>
    </row>
    <row r="1125" spans="4:4">
      <c r="D1125" s="10"/>
    </row>
    <row r="1126" spans="4:4">
      <c r="D1126" s="10"/>
    </row>
    <row r="1127" spans="4:4">
      <c r="D1127" s="10"/>
    </row>
    <row r="1128" spans="4:4">
      <c r="D1128" s="10"/>
    </row>
    <row r="1129" spans="4:4">
      <c r="D1129" s="10"/>
    </row>
    <row r="1130" spans="4:4">
      <c r="D1130" s="10"/>
    </row>
    <row r="1131" spans="4:4">
      <c r="D1131" s="10"/>
    </row>
    <row r="1132" spans="4:4">
      <c r="D1132" s="10"/>
    </row>
    <row r="1133" spans="4:4">
      <c r="D1133" s="10"/>
    </row>
    <row r="1134" spans="4:4">
      <c r="D1134" s="10"/>
    </row>
    <row r="1135" spans="4:4">
      <c r="D1135" s="10"/>
    </row>
    <row r="1136" spans="4:4">
      <c r="D1136" s="10"/>
    </row>
    <row r="1137" spans="4:4">
      <c r="D1137" s="10"/>
    </row>
    <row r="1138" spans="4:4">
      <c r="D1138" s="10"/>
    </row>
    <row r="1139" spans="4:4">
      <c r="D1139" s="10"/>
    </row>
    <row r="1140" spans="4:4">
      <c r="D1140" s="10"/>
    </row>
    <row r="1141" spans="4:4">
      <c r="D1141" s="10"/>
    </row>
    <row r="1142" spans="4:4">
      <c r="D1142" s="10"/>
    </row>
    <row r="1143" spans="4:4">
      <c r="D1143" s="10"/>
    </row>
    <row r="1144" spans="4:4">
      <c r="D1144" s="10"/>
    </row>
    <row r="1145" spans="4:4">
      <c r="D1145" s="10"/>
    </row>
    <row r="1146" spans="4:4">
      <c r="D1146" s="10"/>
    </row>
    <row r="1147" spans="4:4">
      <c r="D1147" s="10"/>
    </row>
    <row r="1148" spans="4:4">
      <c r="D1148" s="10"/>
    </row>
    <row r="1149" spans="4:4">
      <c r="D1149" s="10"/>
    </row>
    <row r="1150" spans="4:4">
      <c r="D1150" s="10"/>
    </row>
    <row r="1151" spans="4:4">
      <c r="D1151" s="10"/>
    </row>
    <row r="1152" spans="4:4">
      <c r="D1152" s="10"/>
    </row>
    <row r="1153" spans="4:4">
      <c r="D1153" s="10"/>
    </row>
    <row r="1154" spans="4:4">
      <c r="D1154" s="10"/>
    </row>
    <row r="1155" spans="4:4">
      <c r="D1155" s="10"/>
    </row>
    <row r="1156" spans="4:4">
      <c r="D1156" s="10"/>
    </row>
    <row r="1157" spans="4:4">
      <c r="D1157" s="10"/>
    </row>
    <row r="1158" spans="4:4">
      <c r="D1158" s="10"/>
    </row>
    <row r="1159" spans="4:4">
      <c r="D1159" s="10"/>
    </row>
    <row r="1160" spans="4:4">
      <c r="D1160" s="10"/>
    </row>
    <row r="1161" spans="4:4">
      <c r="D1161" s="10"/>
    </row>
    <row r="1162" spans="4:4">
      <c r="D1162" s="10"/>
    </row>
    <row r="1163" spans="4:4">
      <c r="D1163" s="10"/>
    </row>
    <row r="1164" spans="4:4">
      <c r="D1164" s="10"/>
    </row>
    <row r="1165" spans="4:4">
      <c r="D1165" s="10"/>
    </row>
    <row r="1166" spans="4:4">
      <c r="D1166" s="10"/>
    </row>
    <row r="1167" spans="4:4">
      <c r="D1167" s="10"/>
    </row>
    <row r="1168" spans="4:4">
      <c r="D1168" s="10"/>
    </row>
    <row r="1169" spans="4:4">
      <c r="D1169" s="10"/>
    </row>
    <row r="1170" spans="4:4">
      <c r="D1170" s="10"/>
    </row>
    <row r="1171" spans="4:4">
      <c r="D1171" s="10"/>
    </row>
    <row r="1172" spans="4:4">
      <c r="D1172" s="10"/>
    </row>
    <row r="1173" spans="4:4">
      <c r="D1173" s="10"/>
    </row>
    <row r="1174" spans="4:4">
      <c r="D1174" s="10"/>
    </row>
    <row r="1175" spans="4:4">
      <c r="D1175" s="10"/>
    </row>
    <row r="1176" spans="4:4">
      <c r="D1176" s="10"/>
    </row>
    <row r="1177" spans="4:4">
      <c r="D1177" s="10"/>
    </row>
    <row r="1178" spans="4:4">
      <c r="D1178" s="10"/>
    </row>
    <row r="1179" spans="4:4">
      <c r="D1179" s="10"/>
    </row>
    <row r="1180" spans="4:4">
      <c r="D1180" s="10"/>
    </row>
    <row r="1181" spans="4:4">
      <c r="D1181" s="10"/>
    </row>
    <row r="1182" spans="4:4">
      <c r="D1182" s="10"/>
    </row>
    <row r="1183" spans="4:4">
      <c r="D1183" s="10"/>
    </row>
    <row r="1184" spans="4:4">
      <c r="D1184" s="10"/>
    </row>
    <row r="1185" spans="4:4">
      <c r="D1185" s="10"/>
    </row>
    <row r="1186" spans="4:4">
      <c r="D1186" s="10"/>
    </row>
    <row r="1187" spans="4:4">
      <c r="D1187" s="10"/>
    </row>
    <row r="1188" spans="4:4">
      <c r="D1188" s="10"/>
    </row>
    <row r="1189" spans="4:4">
      <c r="D1189" s="10"/>
    </row>
    <row r="1190" spans="4:4">
      <c r="D1190" s="10"/>
    </row>
    <row r="1191" spans="4:4">
      <c r="D1191" s="10"/>
    </row>
    <row r="1192" spans="4:4">
      <c r="D1192" s="10"/>
    </row>
    <row r="1193" spans="4:4">
      <c r="D1193" s="10"/>
    </row>
    <row r="1194" spans="4:4">
      <c r="D1194" s="10"/>
    </row>
    <row r="1195" spans="4:4">
      <c r="D1195" s="10"/>
    </row>
    <row r="1196" spans="4:4">
      <c r="D1196" s="10"/>
    </row>
    <row r="1197" spans="4:4">
      <c r="D1197" s="10"/>
    </row>
    <row r="1198" spans="4:4">
      <c r="D1198" s="10"/>
    </row>
    <row r="1199" spans="4:4">
      <c r="D1199" s="10"/>
    </row>
    <row r="1200" spans="4:4">
      <c r="D1200" s="10"/>
    </row>
    <row r="1201" spans="4:4">
      <c r="D1201" s="10"/>
    </row>
    <row r="1202" spans="4:4">
      <c r="D1202" s="10"/>
    </row>
    <row r="1203" spans="4:4">
      <c r="D1203" s="10"/>
    </row>
    <row r="1204" spans="4:4">
      <c r="D1204" s="10"/>
    </row>
    <row r="1205" spans="4:4">
      <c r="D1205" s="10"/>
    </row>
    <row r="1206" spans="4:4">
      <c r="D1206" s="10"/>
    </row>
    <row r="1207" spans="4:4">
      <c r="D1207" s="10"/>
    </row>
    <row r="1208" spans="4:4">
      <c r="D1208" s="10"/>
    </row>
    <row r="1209" spans="4:4">
      <c r="D1209" s="10"/>
    </row>
    <row r="1210" spans="4:4">
      <c r="D1210" s="10"/>
    </row>
    <row r="1211" spans="4:4">
      <c r="D1211" s="10"/>
    </row>
    <row r="1212" spans="4:4">
      <c r="D1212" s="10"/>
    </row>
    <row r="1213" spans="4:4">
      <c r="D1213" s="10"/>
    </row>
    <row r="1214" spans="4:4">
      <c r="D1214" s="10"/>
    </row>
    <row r="1215" spans="4:4">
      <c r="D1215" s="10"/>
    </row>
    <row r="1216" spans="4:4">
      <c r="D1216" s="10"/>
    </row>
    <row r="1217" spans="4:4">
      <c r="D1217" s="10"/>
    </row>
    <row r="1218" spans="4:4">
      <c r="D1218" s="10"/>
    </row>
    <row r="1219" spans="4:4">
      <c r="D1219" s="10"/>
    </row>
    <row r="1220" spans="4:4">
      <c r="D1220" s="10"/>
    </row>
    <row r="1221" spans="4:4">
      <c r="D1221" s="10"/>
    </row>
    <row r="1222" spans="4:4">
      <c r="D1222" s="10"/>
    </row>
    <row r="1223" spans="4:4">
      <c r="D1223" s="10"/>
    </row>
    <row r="1224" spans="4:4">
      <c r="D1224" s="10"/>
    </row>
    <row r="1225" spans="4:4">
      <c r="D1225" s="10"/>
    </row>
    <row r="1226" spans="4:4">
      <c r="D1226" s="10"/>
    </row>
    <row r="1227" spans="4:4">
      <c r="D1227" s="10"/>
    </row>
    <row r="1228" spans="4:4">
      <c r="D1228" s="10"/>
    </row>
    <row r="1229" spans="4:4">
      <c r="D1229" s="10"/>
    </row>
    <row r="1230" spans="4:4">
      <c r="D1230" s="10"/>
    </row>
    <row r="1231" spans="4:4">
      <c r="D1231" s="10"/>
    </row>
    <row r="1232" spans="4:4">
      <c r="D1232" s="10"/>
    </row>
    <row r="1233" spans="4:4">
      <c r="D1233" s="10"/>
    </row>
    <row r="1234" spans="4:4">
      <c r="D1234" s="10"/>
    </row>
    <row r="1235" spans="4:4">
      <c r="D1235" s="10"/>
    </row>
    <row r="1236" spans="4:4">
      <c r="D1236" s="10"/>
    </row>
    <row r="1237" spans="4:4">
      <c r="D1237" s="10"/>
    </row>
    <row r="1238" spans="4:4">
      <c r="D1238" s="10"/>
    </row>
    <row r="1239" spans="4:4">
      <c r="D1239" s="10"/>
    </row>
    <row r="1240" spans="4:4">
      <c r="D1240" s="10"/>
    </row>
    <row r="1241" spans="4:4">
      <c r="D1241" s="10"/>
    </row>
    <row r="1242" spans="4:4">
      <c r="D1242" s="10"/>
    </row>
    <row r="1243" spans="4:4">
      <c r="D1243" s="10"/>
    </row>
    <row r="1244" spans="4:4">
      <c r="D1244" s="10"/>
    </row>
    <row r="1245" spans="4:4">
      <c r="D1245" s="10"/>
    </row>
    <row r="1246" spans="4:4">
      <c r="D1246" s="10"/>
    </row>
    <row r="1247" spans="4:4">
      <c r="D1247" s="10"/>
    </row>
    <row r="1248" spans="4:4">
      <c r="D1248" s="10"/>
    </row>
    <row r="1249" spans="4:4">
      <c r="D1249" s="10"/>
    </row>
    <row r="1250" spans="4:4">
      <c r="D1250" s="10"/>
    </row>
    <row r="1251" spans="4:4">
      <c r="D1251" s="10"/>
    </row>
    <row r="1252" spans="4:4">
      <c r="D1252" s="10"/>
    </row>
    <row r="1253" spans="4:4">
      <c r="D1253" s="10"/>
    </row>
    <row r="1254" spans="4:4">
      <c r="D1254" s="10"/>
    </row>
    <row r="1255" spans="4:4">
      <c r="D1255" s="10"/>
    </row>
    <row r="1256" spans="4:4">
      <c r="D1256" s="10"/>
    </row>
    <row r="1257" spans="4:4">
      <c r="D1257" s="10"/>
    </row>
    <row r="1258" spans="4:4">
      <c r="D1258" s="10"/>
    </row>
    <row r="1259" spans="4:4">
      <c r="D1259" s="10"/>
    </row>
    <row r="1260" spans="4:4">
      <c r="D1260" s="10"/>
    </row>
    <row r="1261" spans="4:4">
      <c r="D1261" s="10"/>
    </row>
    <row r="1262" spans="4:4">
      <c r="D1262" s="10"/>
    </row>
    <row r="1263" spans="4:4">
      <c r="D1263" s="10"/>
    </row>
    <row r="1264" spans="4:4">
      <c r="D1264" s="10"/>
    </row>
    <row r="1265" spans="4:4">
      <c r="D1265" s="10"/>
    </row>
    <row r="1266" spans="4:4">
      <c r="D1266" s="10"/>
    </row>
    <row r="1267" spans="4:4">
      <c r="D1267" s="10"/>
    </row>
    <row r="1268" spans="4:4">
      <c r="D1268" s="10"/>
    </row>
    <row r="1269" spans="4:4">
      <c r="D1269" s="10"/>
    </row>
    <row r="1270" spans="4:4">
      <c r="D1270" s="10"/>
    </row>
    <row r="1271" spans="4:4">
      <c r="D1271" s="10"/>
    </row>
    <row r="1272" spans="4:4">
      <c r="D1272" s="10"/>
    </row>
    <row r="1273" spans="4:4">
      <c r="D1273" s="10"/>
    </row>
    <row r="1274" spans="4:4">
      <c r="D1274" s="10"/>
    </row>
    <row r="1275" spans="4:4">
      <c r="D1275" s="10"/>
    </row>
    <row r="1276" spans="4:4">
      <c r="D1276" s="10"/>
    </row>
    <row r="1277" spans="4:4">
      <c r="D1277" s="10"/>
    </row>
    <row r="1278" spans="4:4">
      <c r="D1278" s="10"/>
    </row>
    <row r="1279" spans="4:4">
      <c r="D1279" s="10"/>
    </row>
    <row r="1280" spans="4:4">
      <c r="D1280" s="10"/>
    </row>
    <row r="1281" spans="4:4">
      <c r="D1281" s="10"/>
    </row>
    <row r="1282" spans="4:4">
      <c r="D1282" s="10"/>
    </row>
    <row r="1283" spans="4:4">
      <c r="D1283" s="10"/>
    </row>
    <row r="1284" spans="4:4">
      <c r="D1284" s="10"/>
    </row>
    <row r="1285" spans="4:4">
      <c r="D1285" s="10"/>
    </row>
    <row r="1286" spans="4:4">
      <c r="D1286" s="10"/>
    </row>
    <row r="1287" spans="4:4">
      <c r="D1287" s="10"/>
    </row>
    <row r="1288" spans="4:4">
      <c r="D1288" s="10"/>
    </row>
    <row r="1289" spans="4:4">
      <c r="D1289" s="10"/>
    </row>
    <row r="1290" spans="4:4">
      <c r="D1290" s="10"/>
    </row>
    <row r="1291" spans="4:4">
      <c r="D1291" s="10"/>
    </row>
    <row r="1292" spans="4:4">
      <c r="D1292" s="10"/>
    </row>
    <row r="1293" spans="4:4">
      <c r="D1293" s="10"/>
    </row>
    <row r="1294" spans="4:4">
      <c r="D1294" s="10"/>
    </row>
    <row r="1295" spans="4:4">
      <c r="D1295" s="10"/>
    </row>
    <row r="1296" spans="4:4">
      <c r="D1296" s="10"/>
    </row>
    <row r="1297" spans="4:4">
      <c r="D1297" s="10"/>
    </row>
    <row r="1298" spans="4:4">
      <c r="D1298" s="10"/>
    </row>
    <row r="1299" spans="4:4">
      <c r="D1299" s="10"/>
    </row>
    <row r="1300" spans="4:4">
      <c r="D1300" s="10"/>
    </row>
    <row r="1301" spans="4:4">
      <c r="D1301" s="10"/>
    </row>
    <row r="1302" spans="4:4">
      <c r="D1302" s="10"/>
    </row>
    <row r="1303" spans="4:4">
      <c r="D1303" s="10"/>
    </row>
    <row r="1304" spans="4:4">
      <c r="D1304" s="10"/>
    </row>
    <row r="1305" spans="4:4">
      <c r="D1305" s="10"/>
    </row>
    <row r="1306" spans="4:4">
      <c r="D1306" s="10"/>
    </row>
    <row r="1307" spans="4:4">
      <c r="D1307" s="10"/>
    </row>
    <row r="1308" spans="4:4">
      <c r="D1308" s="10"/>
    </row>
    <row r="1309" spans="4:4">
      <c r="D1309" s="10"/>
    </row>
    <row r="1310" spans="4:4">
      <c r="D1310" s="10"/>
    </row>
    <row r="1311" spans="4:4">
      <c r="D1311" s="10"/>
    </row>
    <row r="1312" spans="4:4">
      <c r="D1312" s="10"/>
    </row>
    <row r="1313" spans="4:4">
      <c r="D1313" s="10"/>
    </row>
    <row r="1314" spans="4:4">
      <c r="D1314" s="10"/>
    </row>
    <row r="1315" spans="4:4">
      <c r="D1315" s="10"/>
    </row>
    <row r="1316" spans="4:4">
      <c r="D1316" s="10"/>
    </row>
    <row r="1317" spans="4:4">
      <c r="D1317" s="10"/>
    </row>
    <row r="1318" spans="4:4">
      <c r="D1318" s="10"/>
    </row>
    <row r="1319" spans="4:4">
      <c r="D1319" s="10"/>
    </row>
    <row r="1320" spans="4:4">
      <c r="D1320" s="10"/>
    </row>
    <row r="1321" spans="4:4">
      <c r="D1321" s="10"/>
    </row>
    <row r="1322" spans="4:4">
      <c r="D1322" s="10"/>
    </row>
    <row r="1323" spans="4:4">
      <c r="D1323" s="10"/>
    </row>
    <row r="1324" spans="4:4">
      <c r="D1324" s="10"/>
    </row>
    <row r="1325" spans="4:4">
      <c r="D1325" s="10"/>
    </row>
    <row r="1326" spans="4:4">
      <c r="D1326" s="10"/>
    </row>
    <row r="1327" spans="4:4">
      <c r="D1327" s="10"/>
    </row>
    <row r="1328" spans="4:4">
      <c r="D1328" s="10"/>
    </row>
    <row r="1329" spans="4:4">
      <c r="D1329" s="10"/>
    </row>
    <row r="1330" spans="4:4">
      <c r="D1330" s="10"/>
    </row>
    <row r="1331" spans="4:4">
      <c r="D1331" s="10"/>
    </row>
    <row r="1332" spans="4:4">
      <c r="D1332" s="10"/>
    </row>
    <row r="1333" spans="4:4">
      <c r="D1333" s="10"/>
    </row>
    <row r="1334" spans="4:4">
      <c r="D1334" s="10"/>
    </row>
    <row r="1335" spans="4:4">
      <c r="D1335" s="10"/>
    </row>
    <row r="1336" spans="4:4">
      <c r="D1336" s="10"/>
    </row>
    <row r="1337" spans="4:4">
      <c r="D1337" s="10"/>
    </row>
    <row r="1338" spans="4:4">
      <c r="D1338" s="10"/>
    </row>
    <row r="1339" spans="4:4">
      <c r="D1339" s="10"/>
    </row>
    <row r="1340" spans="4:4">
      <c r="D1340" s="10"/>
    </row>
    <row r="1341" spans="4:4">
      <c r="D1341" s="10"/>
    </row>
    <row r="1342" spans="4:4">
      <c r="D1342" s="10"/>
    </row>
    <row r="1343" spans="4:4">
      <c r="D1343" s="10"/>
    </row>
    <row r="1344" spans="4:4">
      <c r="D1344" s="10"/>
    </row>
    <row r="1345" spans="4:4">
      <c r="D1345" s="10"/>
    </row>
    <row r="1346" spans="4:4">
      <c r="D1346" s="10"/>
    </row>
    <row r="1347" spans="4:4">
      <c r="D1347" s="10"/>
    </row>
    <row r="1348" spans="4:4">
      <c r="D1348" s="10"/>
    </row>
    <row r="1349" spans="4:4">
      <c r="D1349" s="10"/>
    </row>
    <row r="1350" spans="4:4">
      <c r="D1350" s="10"/>
    </row>
    <row r="1351" spans="4:4">
      <c r="D1351" s="10"/>
    </row>
    <row r="1352" spans="4:4">
      <c r="D1352" s="10"/>
    </row>
    <row r="1353" spans="4:4">
      <c r="D1353" s="10"/>
    </row>
    <row r="1354" spans="4:4">
      <c r="D1354" s="10"/>
    </row>
    <row r="1355" spans="4:4">
      <c r="D1355" s="10"/>
    </row>
    <row r="1356" spans="4:4">
      <c r="D1356" s="10"/>
    </row>
    <row r="1357" spans="4:4">
      <c r="D1357" s="10"/>
    </row>
    <row r="1358" spans="4:4">
      <c r="D1358" s="10"/>
    </row>
    <row r="1359" spans="4:4">
      <c r="D1359" s="10"/>
    </row>
    <row r="1360" spans="4:4">
      <c r="D1360" s="10"/>
    </row>
    <row r="1361" spans="4:4">
      <c r="D1361" s="10"/>
    </row>
    <row r="1362" spans="4:4">
      <c r="D1362" s="10"/>
    </row>
    <row r="1363" spans="4:4">
      <c r="D1363" s="10"/>
    </row>
    <row r="1364" spans="4:4">
      <c r="D1364" s="10"/>
    </row>
    <row r="1365" spans="4:4">
      <c r="D1365" s="10"/>
    </row>
    <row r="1366" spans="4:4">
      <c r="D1366" s="10"/>
    </row>
    <row r="1367" spans="4:4">
      <c r="D1367" s="10"/>
    </row>
    <row r="1368" spans="4:4">
      <c r="D1368" s="10"/>
    </row>
    <row r="1369" spans="4:4">
      <c r="D1369" s="10"/>
    </row>
    <row r="1370" spans="4:4">
      <c r="D1370" s="10"/>
    </row>
    <row r="1371" spans="4:4">
      <c r="D1371" s="10"/>
    </row>
    <row r="1372" spans="4:4">
      <c r="D1372" s="10"/>
    </row>
    <row r="1373" spans="4:4">
      <c r="D1373" s="10"/>
    </row>
    <row r="1374" spans="4:4">
      <c r="D1374" s="10"/>
    </row>
    <row r="1375" spans="4:4">
      <c r="D1375" s="10"/>
    </row>
    <row r="1376" spans="4:4">
      <c r="D1376" s="10"/>
    </row>
    <row r="1377" spans="4:4">
      <c r="D1377" s="10"/>
    </row>
    <row r="1378" spans="4:4">
      <c r="D1378" s="10"/>
    </row>
    <row r="1379" spans="4:4">
      <c r="D1379" s="10"/>
    </row>
    <row r="1380" spans="4:4">
      <c r="D1380" s="10"/>
    </row>
    <row r="1381" spans="4:4">
      <c r="D1381" s="10"/>
    </row>
    <row r="1382" spans="4:4">
      <c r="D1382" s="10"/>
    </row>
    <row r="1383" spans="4:4">
      <c r="D1383" s="10"/>
    </row>
    <row r="1384" spans="4:4">
      <c r="D1384" s="10"/>
    </row>
    <row r="1385" spans="4:4">
      <c r="D1385" s="10"/>
    </row>
    <row r="1386" spans="4:4">
      <c r="D1386" s="10"/>
    </row>
    <row r="1387" spans="4:4">
      <c r="D1387" s="10"/>
    </row>
    <row r="1388" spans="4:4">
      <c r="D1388" s="10"/>
    </row>
    <row r="1389" spans="4:4">
      <c r="D1389" s="10"/>
    </row>
    <row r="1390" spans="4:4">
      <c r="D1390" s="10"/>
    </row>
    <row r="1391" spans="4:4">
      <c r="D1391" s="10"/>
    </row>
    <row r="1392" spans="4:4">
      <c r="D1392" s="10"/>
    </row>
    <row r="1393" spans="4:4">
      <c r="D1393" s="10"/>
    </row>
    <row r="1394" spans="4:4">
      <c r="D1394" s="10"/>
    </row>
    <row r="1395" spans="4:4">
      <c r="D1395" s="10"/>
    </row>
    <row r="1396" spans="4:4">
      <c r="D1396" s="10"/>
    </row>
    <row r="1397" spans="4:4">
      <c r="D1397" s="10"/>
    </row>
    <row r="1398" spans="4:4">
      <c r="D1398" s="10"/>
    </row>
    <row r="1399" spans="4:4">
      <c r="D1399" s="10"/>
    </row>
    <row r="1400" spans="4:4">
      <c r="D1400" s="10"/>
    </row>
    <row r="1401" spans="4:4">
      <c r="D1401" s="10"/>
    </row>
    <row r="1402" spans="4:4">
      <c r="D1402" s="10"/>
    </row>
    <row r="1403" spans="4:4">
      <c r="D1403" s="10"/>
    </row>
    <row r="1404" spans="4:4">
      <c r="D1404" s="10"/>
    </row>
    <row r="1405" spans="4:4">
      <c r="D1405" s="10"/>
    </row>
    <row r="1406" spans="4:4">
      <c r="D1406" s="10"/>
    </row>
    <row r="1407" spans="4:4">
      <c r="D1407" s="10"/>
    </row>
    <row r="1408" spans="4:4">
      <c r="D1408" s="10"/>
    </row>
    <row r="1409" spans="4:4">
      <c r="D1409" s="10"/>
    </row>
    <row r="1410" spans="4:4">
      <c r="D1410" s="10"/>
    </row>
    <row r="1411" spans="4:4">
      <c r="D1411" s="10"/>
    </row>
    <row r="1412" spans="4:4">
      <c r="D1412" s="10"/>
    </row>
    <row r="1413" spans="4:4">
      <c r="D1413" s="10"/>
    </row>
    <row r="1414" spans="4:4">
      <c r="D1414" s="10"/>
    </row>
    <row r="1415" spans="4:4">
      <c r="D1415" s="10"/>
    </row>
    <row r="1416" spans="4:4">
      <c r="D1416" s="10"/>
    </row>
    <row r="1417" spans="4:4">
      <c r="D1417" s="10"/>
    </row>
    <row r="1418" spans="4:4">
      <c r="D1418" s="10"/>
    </row>
    <row r="1419" spans="4:4">
      <c r="D1419" s="10"/>
    </row>
    <row r="1420" spans="4:4">
      <c r="D1420" s="10"/>
    </row>
    <row r="1421" spans="4:4">
      <c r="D1421" s="10"/>
    </row>
    <row r="1422" spans="4:4">
      <c r="D1422" s="10"/>
    </row>
    <row r="1423" spans="4:4">
      <c r="D1423" s="10"/>
    </row>
    <row r="1424" spans="4:4">
      <c r="D1424" s="10"/>
    </row>
    <row r="1425" spans="4:4">
      <c r="D1425" s="10"/>
    </row>
    <row r="1426" spans="4:4">
      <c r="D1426" s="10"/>
    </row>
    <row r="1427" spans="4:4">
      <c r="D1427" s="10"/>
    </row>
    <row r="1428" spans="4:4">
      <c r="D1428" s="10"/>
    </row>
    <row r="1429" spans="4:4">
      <c r="D1429" s="10"/>
    </row>
    <row r="1430" spans="4:4">
      <c r="D1430" s="10"/>
    </row>
    <row r="1431" spans="4:4">
      <c r="D1431" s="10"/>
    </row>
    <row r="1432" spans="4:4">
      <c r="D1432" s="10"/>
    </row>
    <row r="1433" spans="4:4">
      <c r="D1433" s="10"/>
    </row>
    <row r="1434" spans="4:4">
      <c r="D1434" s="10"/>
    </row>
    <row r="1435" spans="4:4">
      <c r="D1435" s="10"/>
    </row>
    <row r="1436" spans="4:4">
      <c r="D1436" s="10"/>
    </row>
    <row r="1437" spans="4:4">
      <c r="D1437" s="10"/>
    </row>
    <row r="1438" spans="4:4">
      <c r="D1438" s="10"/>
    </row>
    <row r="1439" spans="4:4">
      <c r="D1439" s="10"/>
    </row>
    <row r="1440" spans="4:4">
      <c r="D1440" s="10"/>
    </row>
    <row r="1441" spans="4:4">
      <c r="D1441" s="10"/>
    </row>
    <row r="1442" spans="4:4">
      <c r="D1442" s="10"/>
    </row>
    <row r="1443" spans="4:4">
      <c r="D1443" s="10"/>
    </row>
    <row r="1444" spans="4:4">
      <c r="D1444" s="10"/>
    </row>
    <row r="1445" spans="4:4">
      <c r="D1445" s="10"/>
    </row>
    <row r="1446" spans="4:4">
      <c r="D1446" s="10"/>
    </row>
    <row r="1447" spans="4:4">
      <c r="D1447" s="10"/>
    </row>
    <row r="1448" spans="4:4">
      <c r="D1448" s="10"/>
    </row>
    <row r="1449" spans="4:4">
      <c r="D1449" s="10"/>
    </row>
    <row r="1450" spans="4:4">
      <c r="D1450" s="10"/>
    </row>
    <row r="1451" spans="4:4">
      <c r="D1451" s="10"/>
    </row>
    <row r="1452" spans="4:4">
      <c r="D1452" s="10"/>
    </row>
    <row r="1453" spans="4:4">
      <c r="D1453" s="10"/>
    </row>
    <row r="1454" spans="4:4">
      <c r="D1454" s="10"/>
    </row>
    <row r="1455" spans="4:4">
      <c r="D1455" s="10"/>
    </row>
    <row r="1456" spans="4:4">
      <c r="D1456" s="10"/>
    </row>
    <row r="1457" spans="4:4">
      <c r="D1457" s="10"/>
    </row>
    <row r="1458" spans="4:4">
      <c r="D1458" s="10"/>
    </row>
    <row r="1459" spans="4:4">
      <c r="D1459" s="10"/>
    </row>
    <row r="1460" spans="4:4">
      <c r="D1460" s="10"/>
    </row>
    <row r="1461" spans="4:4">
      <c r="D1461" s="10"/>
    </row>
    <row r="1462" spans="4:4">
      <c r="D1462" s="10"/>
    </row>
    <row r="1463" spans="4:4">
      <c r="D1463" s="10"/>
    </row>
    <row r="1464" spans="4:4">
      <c r="D1464" s="10"/>
    </row>
    <row r="1465" spans="4:4">
      <c r="D1465" s="10"/>
    </row>
    <row r="1466" spans="4:4">
      <c r="D1466" s="10"/>
    </row>
    <row r="1467" spans="4:4">
      <c r="D1467" s="10"/>
    </row>
    <row r="1468" spans="4:4">
      <c r="D1468" s="10"/>
    </row>
    <row r="1469" spans="4:4">
      <c r="D1469" s="10"/>
    </row>
    <row r="1470" spans="4:4">
      <c r="D1470" s="10"/>
    </row>
    <row r="1471" spans="4:4">
      <c r="D1471" s="10"/>
    </row>
    <row r="1472" spans="4:4">
      <c r="D1472" s="10"/>
    </row>
    <row r="1473" spans="4:4">
      <c r="D1473" s="10"/>
    </row>
    <row r="1474" spans="4:4">
      <c r="D1474" s="10"/>
    </row>
    <row r="1475" spans="4:4">
      <c r="D1475" s="10"/>
    </row>
    <row r="1476" spans="4:4">
      <c r="D1476" s="10"/>
    </row>
    <row r="1477" spans="4:4">
      <c r="D1477" s="10"/>
    </row>
    <row r="1478" spans="4:4">
      <c r="D1478" s="10"/>
    </row>
    <row r="1479" spans="4:4">
      <c r="D1479" s="10"/>
    </row>
    <row r="1480" spans="4:4">
      <c r="D1480" s="10"/>
    </row>
    <row r="1481" spans="4:4">
      <c r="D1481" s="10"/>
    </row>
    <row r="1482" spans="4:4">
      <c r="D1482" s="10"/>
    </row>
    <row r="1483" spans="4:4">
      <c r="D1483" s="10"/>
    </row>
    <row r="1484" spans="4:4">
      <c r="D1484" s="10"/>
    </row>
    <row r="1485" spans="4:4">
      <c r="D1485" s="10"/>
    </row>
    <row r="1486" spans="4:4">
      <c r="D1486" s="10"/>
    </row>
    <row r="1487" spans="4:4">
      <c r="D1487" s="10"/>
    </row>
    <row r="1488" spans="4:4">
      <c r="D1488" s="10"/>
    </row>
    <row r="1489" spans="4:4">
      <c r="D1489" s="10"/>
    </row>
    <row r="1490" spans="4:4">
      <c r="D1490" s="10"/>
    </row>
    <row r="1491" spans="4:4">
      <c r="D1491" s="10"/>
    </row>
    <row r="1492" spans="4:4">
      <c r="D1492" s="10"/>
    </row>
    <row r="1493" spans="4:4">
      <c r="D1493" s="10"/>
    </row>
    <row r="1494" spans="4:4">
      <c r="D1494" s="10"/>
    </row>
    <row r="1495" spans="4:4">
      <c r="D1495" s="10"/>
    </row>
    <row r="1496" spans="4:4">
      <c r="D1496" s="10"/>
    </row>
    <row r="1497" spans="4:4">
      <c r="D1497" s="10"/>
    </row>
    <row r="1498" spans="4:4">
      <c r="D1498" s="10"/>
    </row>
    <row r="1499" spans="4:4">
      <c r="D1499" s="10"/>
    </row>
    <row r="1500" spans="4:4">
      <c r="D1500" s="10"/>
    </row>
    <row r="1501" spans="4:4">
      <c r="D1501" s="10"/>
    </row>
    <row r="1502" spans="4:4">
      <c r="D1502" s="10"/>
    </row>
    <row r="1503" spans="4:4">
      <c r="D1503" s="10"/>
    </row>
    <row r="1504" spans="4:4">
      <c r="D1504" s="10"/>
    </row>
    <row r="1505" spans="4:4">
      <c r="D1505" s="10"/>
    </row>
    <row r="1506" spans="4:4">
      <c r="D1506" s="10"/>
    </row>
    <row r="1507" spans="4:4">
      <c r="D1507" s="10"/>
    </row>
    <row r="1508" spans="4:4">
      <c r="D1508" s="10"/>
    </row>
    <row r="1509" spans="4:4">
      <c r="D1509" s="10"/>
    </row>
    <row r="1510" spans="4:4">
      <c r="D1510" s="10"/>
    </row>
    <row r="1511" spans="4:4">
      <c r="D1511" s="10"/>
    </row>
    <row r="1512" spans="4:4">
      <c r="D1512" s="10"/>
    </row>
    <row r="1513" spans="4:4">
      <c r="D1513" s="10"/>
    </row>
    <row r="1514" spans="4:4">
      <c r="D1514" s="10"/>
    </row>
    <row r="1515" spans="4:4">
      <c r="D1515" s="10"/>
    </row>
    <row r="1516" spans="4:4">
      <c r="D1516" s="10"/>
    </row>
    <row r="1517" spans="4:4">
      <c r="D1517" s="10"/>
    </row>
    <row r="1518" spans="4:4">
      <c r="D1518" s="10"/>
    </row>
    <row r="1519" spans="4:4">
      <c r="D1519" s="10"/>
    </row>
    <row r="1520" spans="4:4">
      <c r="D1520" s="10"/>
    </row>
    <row r="1521" spans="4:4">
      <c r="D1521" s="10"/>
    </row>
    <row r="1522" spans="4:4">
      <c r="D1522" s="10"/>
    </row>
    <row r="1523" spans="4:4">
      <c r="D1523" s="10"/>
    </row>
    <row r="1524" spans="4:4">
      <c r="D1524" s="10"/>
    </row>
    <row r="1525" spans="4:4">
      <c r="D1525" s="10"/>
    </row>
    <row r="1526" spans="4:4">
      <c r="D1526" s="10"/>
    </row>
    <row r="1527" spans="4:4">
      <c r="D1527" s="10"/>
    </row>
    <row r="1528" spans="4:4">
      <c r="D1528" s="10"/>
    </row>
    <row r="1529" spans="4:4">
      <c r="D1529" s="10"/>
    </row>
    <row r="1530" spans="4:4">
      <c r="D1530" s="10"/>
    </row>
    <row r="1531" spans="4:4">
      <c r="D1531" s="10"/>
    </row>
    <row r="1532" spans="4:4">
      <c r="D1532" s="10"/>
    </row>
    <row r="1533" spans="4:4">
      <c r="D1533" s="10"/>
    </row>
    <row r="1534" spans="4:4">
      <c r="D1534" s="10"/>
    </row>
    <row r="1535" spans="4:4">
      <c r="D1535" s="10"/>
    </row>
    <row r="1536" spans="4:4">
      <c r="D1536" s="10"/>
    </row>
    <row r="1537" spans="4:4">
      <c r="D1537" s="10"/>
    </row>
    <row r="1538" spans="4:4">
      <c r="D1538" s="10"/>
    </row>
    <row r="1539" spans="4:4">
      <c r="D1539" s="10"/>
    </row>
    <row r="1540" spans="4:4">
      <c r="D1540" s="10"/>
    </row>
    <row r="1541" spans="4:4">
      <c r="D1541" s="10"/>
    </row>
    <row r="1542" spans="4:4">
      <c r="D1542" s="10"/>
    </row>
    <row r="1543" spans="4:4">
      <c r="D1543" s="10"/>
    </row>
    <row r="1544" spans="4:4">
      <c r="D1544" s="10"/>
    </row>
    <row r="1545" spans="4:4">
      <c r="D1545" s="10"/>
    </row>
    <row r="1546" spans="4:4">
      <c r="D1546" s="10"/>
    </row>
    <row r="1547" spans="4:4">
      <c r="D1547" s="10"/>
    </row>
    <row r="1548" spans="4:4">
      <c r="D1548" s="10"/>
    </row>
    <row r="1549" spans="4:4">
      <c r="D1549" s="10"/>
    </row>
    <row r="1550" spans="4:4">
      <c r="D1550" s="10"/>
    </row>
    <row r="1551" spans="4:4">
      <c r="D1551" s="10"/>
    </row>
    <row r="1552" spans="4:4">
      <c r="D1552" s="10"/>
    </row>
    <row r="1553" spans="4:4">
      <c r="D1553" s="10"/>
    </row>
    <row r="1554" spans="4:4">
      <c r="D1554" s="10"/>
    </row>
    <row r="1555" spans="4:4">
      <c r="D1555" s="10"/>
    </row>
    <row r="1556" spans="4:4">
      <c r="D1556" s="10"/>
    </row>
    <row r="1557" spans="4:4">
      <c r="D1557" s="10"/>
    </row>
    <row r="1558" spans="4:4">
      <c r="D1558" s="10"/>
    </row>
    <row r="1559" spans="4:4">
      <c r="D1559" s="10"/>
    </row>
    <row r="1560" spans="4:4">
      <c r="D1560" s="10"/>
    </row>
    <row r="1561" spans="4:4">
      <c r="D1561" s="10"/>
    </row>
    <row r="1562" spans="4:4">
      <c r="D1562" s="10"/>
    </row>
    <row r="1563" spans="4:4">
      <c r="D1563" s="10"/>
    </row>
    <row r="1564" spans="4:4">
      <c r="D1564" s="10"/>
    </row>
    <row r="1565" spans="4:4">
      <c r="D1565" s="10"/>
    </row>
    <row r="1566" spans="4:4">
      <c r="D1566" s="10"/>
    </row>
    <row r="1567" spans="4:4">
      <c r="D1567" s="10"/>
    </row>
    <row r="1568" spans="4:4">
      <c r="D1568" s="10"/>
    </row>
    <row r="1569" spans="4:4">
      <c r="D1569" s="10"/>
    </row>
    <row r="1570" spans="4:4">
      <c r="D1570" s="10"/>
    </row>
    <row r="1571" spans="4:4">
      <c r="D1571" s="10"/>
    </row>
    <row r="1572" spans="4:4">
      <c r="D1572" s="10"/>
    </row>
    <row r="1573" spans="4:4">
      <c r="D1573" s="10"/>
    </row>
    <row r="1574" spans="4:4">
      <c r="D1574" s="10"/>
    </row>
    <row r="1575" spans="4:4">
      <c r="D1575" s="10"/>
    </row>
    <row r="1576" spans="4:4">
      <c r="D1576" s="10"/>
    </row>
    <row r="1577" spans="4:4">
      <c r="D1577" s="10"/>
    </row>
    <row r="1578" spans="4:4">
      <c r="D1578" s="10"/>
    </row>
    <row r="1579" spans="4:4">
      <c r="D1579" s="10"/>
    </row>
    <row r="1580" spans="4:4">
      <c r="D1580" s="10"/>
    </row>
    <row r="1581" spans="4:4">
      <c r="D1581" s="10"/>
    </row>
    <row r="1582" spans="4:4">
      <c r="D1582" s="10"/>
    </row>
    <row r="1583" spans="4:4">
      <c r="D1583" s="10"/>
    </row>
    <row r="1584" spans="4:4">
      <c r="D1584" s="10"/>
    </row>
    <row r="1585" spans="4:4">
      <c r="D1585" s="10"/>
    </row>
    <row r="1586" spans="4:4">
      <c r="D1586" s="10"/>
    </row>
    <row r="1587" spans="4:4">
      <c r="D1587" s="10"/>
    </row>
    <row r="1588" spans="4:4">
      <c r="D1588" s="10"/>
    </row>
    <row r="1589" spans="4:4">
      <c r="D1589" s="10"/>
    </row>
    <row r="1590" spans="4:4">
      <c r="D1590" s="10"/>
    </row>
    <row r="1591" spans="4:4">
      <c r="D1591" s="10"/>
    </row>
    <row r="1592" spans="4:4">
      <c r="D1592" s="10"/>
    </row>
    <row r="1593" spans="4:4">
      <c r="D1593" s="10"/>
    </row>
    <row r="1594" spans="4:4">
      <c r="D1594" s="10"/>
    </row>
    <row r="1595" spans="4:4">
      <c r="D1595" s="10"/>
    </row>
    <row r="1596" spans="4:4">
      <c r="D1596" s="10"/>
    </row>
    <row r="1597" spans="4:4">
      <c r="D1597" s="10"/>
    </row>
    <row r="1598" spans="4:4">
      <c r="D1598" s="10"/>
    </row>
    <row r="1599" spans="4:4">
      <c r="D1599" s="10"/>
    </row>
    <row r="1600" spans="4:4">
      <c r="D1600" s="10"/>
    </row>
    <row r="1601" spans="4:4">
      <c r="D1601" s="10"/>
    </row>
    <row r="1602" spans="4:4">
      <c r="D1602" s="10"/>
    </row>
    <row r="1603" spans="4:4">
      <c r="D1603" s="10"/>
    </row>
    <row r="1604" spans="4:4">
      <c r="D1604" s="10"/>
    </row>
    <row r="1605" spans="4:4">
      <c r="D1605" s="10"/>
    </row>
    <row r="1606" spans="4:4">
      <c r="D1606" s="10"/>
    </row>
    <row r="1607" spans="4:4">
      <c r="D1607" s="10"/>
    </row>
    <row r="1608" spans="4:4">
      <c r="D1608" s="10"/>
    </row>
    <row r="1609" spans="4:4">
      <c r="D1609" s="10"/>
    </row>
    <row r="1610" spans="4:4">
      <c r="D1610" s="10"/>
    </row>
    <row r="1611" spans="4:4">
      <c r="D1611" s="10"/>
    </row>
    <row r="1612" spans="4:4">
      <c r="D1612" s="10"/>
    </row>
    <row r="1613" spans="4:4">
      <c r="D1613" s="10"/>
    </row>
    <row r="1614" spans="4:4">
      <c r="D1614" s="10"/>
    </row>
    <row r="1615" spans="4:4">
      <c r="D1615" s="10"/>
    </row>
    <row r="1616" spans="4:4">
      <c r="D1616" s="10"/>
    </row>
    <row r="1617" spans="4:4">
      <c r="D1617" s="10"/>
    </row>
    <row r="1618" spans="4:4">
      <c r="D1618" s="10"/>
    </row>
    <row r="1619" spans="4:4">
      <c r="D1619" s="10"/>
    </row>
    <row r="1620" spans="4:4">
      <c r="D1620" s="10"/>
    </row>
    <row r="1621" spans="4:4">
      <c r="D1621" s="10"/>
    </row>
    <row r="1622" spans="4:4">
      <c r="D1622" s="10"/>
    </row>
    <row r="1623" spans="4:4">
      <c r="D1623" s="10"/>
    </row>
    <row r="1624" spans="4:4">
      <c r="D1624" s="10"/>
    </row>
    <row r="1625" spans="4:4">
      <c r="D1625" s="10"/>
    </row>
    <row r="1626" spans="4:4">
      <c r="D1626" s="10"/>
    </row>
    <row r="1627" spans="4:4">
      <c r="D1627" s="10"/>
    </row>
    <row r="1628" spans="4:4">
      <c r="D1628" s="10"/>
    </row>
    <row r="1629" spans="4:4">
      <c r="D1629" s="10"/>
    </row>
    <row r="1630" spans="4:4">
      <c r="D1630" s="10"/>
    </row>
    <row r="1631" spans="4:4">
      <c r="D1631" s="10"/>
    </row>
    <row r="1632" spans="4:4">
      <c r="D1632" s="10"/>
    </row>
    <row r="1633" spans="4:4">
      <c r="D1633" s="10"/>
    </row>
    <row r="1634" spans="4:4">
      <c r="D1634" s="10"/>
    </row>
    <row r="1635" spans="4:4">
      <c r="D1635" s="10"/>
    </row>
    <row r="1636" spans="4:4">
      <c r="D1636" s="10"/>
    </row>
    <row r="1637" spans="4:4">
      <c r="D1637" s="10"/>
    </row>
    <row r="1638" spans="4:4">
      <c r="D1638" s="10"/>
    </row>
    <row r="1639" spans="4:4">
      <c r="D1639" s="10"/>
    </row>
    <row r="1640" spans="4:4">
      <c r="D1640" s="10"/>
    </row>
    <row r="1641" spans="4:4">
      <c r="D1641" s="10"/>
    </row>
    <row r="1642" spans="4:4">
      <c r="D1642" s="10"/>
    </row>
    <row r="1643" spans="4:4">
      <c r="D1643" s="10"/>
    </row>
    <row r="1644" spans="4:4">
      <c r="D1644" s="10"/>
    </row>
    <row r="1645" spans="4:4">
      <c r="D1645" s="10"/>
    </row>
    <row r="1646" spans="4:4">
      <c r="D1646" s="10"/>
    </row>
    <row r="1647" spans="4:4">
      <c r="D1647" s="10"/>
    </row>
    <row r="1648" spans="4:4">
      <c r="D1648" s="10"/>
    </row>
    <row r="1649" spans="4:4">
      <c r="D1649" s="10"/>
    </row>
    <row r="1650" spans="4:4">
      <c r="D1650" s="10"/>
    </row>
    <row r="1651" spans="4:4">
      <c r="D1651" s="10"/>
    </row>
    <row r="1652" spans="4:4">
      <c r="D1652" s="10"/>
    </row>
    <row r="1653" spans="4:4">
      <c r="D1653" s="10"/>
    </row>
    <row r="1654" spans="4:4">
      <c r="D1654" s="10"/>
    </row>
    <row r="1655" spans="4:4">
      <c r="D1655" s="10"/>
    </row>
    <row r="1656" spans="4:4">
      <c r="D1656" s="10"/>
    </row>
    <row r="1657" spans="4:4">
      <c r="D1657" s="10"/>
    </row>
    <row r="1658" spans="4:4">
      <c r="D1658" s="10"/>
    </row>
    <row r="1659" spans="4:4">
      <c r="D1659" s="10"/>
    </row>
    <row r="1660" spans="4:4">
      <c r="D1660" s="10"/>
    </row>
    <row r="1661" spans="4:4">
      <c r="D1661" s="10"/>
    </row>
    <row r="1662" spans="4:4">
      <c r="D1662" s="10"/>
    </row>
    <row r="1663" spans="4:4">
      <c r="D1663" s="10"/>
    </row>
    <row r="1664" spans="4:4">
      <c r="D1664" s="10"/>
    </row>
    <row r="1665" spans="4:4">
      <c r="D1665" s="10"/>
    </row>
    <row r="1666" spans="4:4">
      <c r="D1666" s="10"/>
    </row>
    <row r="1667" spans="4:4">
      <c r="D1667" s="10"/>
    </row>
    <row r="1668" spans="4:4">
      <c r="D1668" s="10"/>
    </row>
    <row r="1669" spans="4:4">
      <c r="D1669" s="10"/>
    </row>
    <row r="1670" spans="4:4">
      <c r="D1670" s="10"/>
    </row>
    <row r="1671" spans="4:4">
      <c r="D1671" s="10"/>
    </row>
    <row r="1672" spans="4:4">
      <c r="D1672" s="10"/>
    </row>
    <row r="1673" spans="4:4">
      <c r="D1673" s="10"/>
    </row>
    <row r="1674" spans="4:4">
      <c r="D1674" s="10"/>
    </row>
    <row r="1675" spans="4:4">
      <c r="D1675" s="10"/>
    </row>
    <row r="1676" spans="4:4">
      <c r="D1676" s="10"/>
    </row>
    <row r="1677" spans="4:4">
      <c r="D1677" s="10"/>
    </row>
    <row r="1678" spans="4:4">
      <c r="D1678" s="10"/>
    </row>
    <row r="1679" spans="4:4">
      <c r="D1679" s="10"/>
    </row>
    <row r="1680" spans="4:4">
      <c r="D1680" s="10"/>
    </row>
    <row r="1681" spans="4:4">
      <c r="D1681" s="10"/>
    </row>
    <row r="1682" spans="4:4">
      <c r="D1682" s="10"/>
    </row>
    <row r="1683" spans="4:4">
      <c r="D1683" s="10"/>
    </row>
    <row r="1684" spans="4:4">
      <c r="D1684" s="10"/>
    </row>
    <row r="1685" spans="4:4">
      <c r="D1685" s="10"/>
    </row>
    <row r="1686" spans="4:4">
      <c r="D1686" s="10"/>
    </row>
    <row r="1687" spans="4:4">
      <c r="D1687" s="10"/>
    </row>
    <row r="1688" spans="4:4">
      <c r="D1688" s="10"/>
    </row>
    <row r="1689" spans="4:4">
      <c r="D1689" s="10"/>
    </row>
    <row r="1690" spans="4:4">
      <c r="D1690" s="10"/>
    </row>
    <row r="1691" spans="4:4">
      <c r="D1691" s="10"/>
    </row>
    <row r="1692" spans="4:4">
      <c r="D1692" s="10"/>
    </row>
    <row r="1693" spans="4:4">
      <c r="D1693" s="10"/>
    </row>
    <row r="1694" spans="4:4">
      <c r="D1694" s="10"/>
    </row>
    <row r="1695" spans="4:4">
      <c r="D1695" s="10"/>
    </row>
    <row r="1696" spans="4:4">
      <c r="D1696" s="10"/>
    </row>
    <row r="1697" spans="4:4">
      <c r="D1697" s="10"/>
    </row>
    <row r="1698" spans="4:4">
      <c r="D1698" s="10"/>
    </row>
    <row r="1699" spans="4:4">
      <c r="D1699" s="10"/>
    </row>
    <row r="1700" spans="4:4">
      <c r="D1700" s="10"/>
    </row>
    <row r="1701" spans="4:4">
      <c r="D1701" s="10"/>
    </row>
    <row r="1702" spans="4:4">
      <c r="D1702" s="10"/>
    </row>
    <row r="1703" spans="4:4">
      <c r="D1703" s="10"/>
    </row>
    <row r="1704" spans="4:4">
      <c r="D1704" s="10"/>
    </row>
    <row r="1705" spans="4:4">
      <c r="D1705" s="10"/>
    </row>
    <row r="1706" spans="4:4">
      <c r="D1706" s="10"/>
    </row>
    <row r="1707" spans="4:4">
      <c r="D1707" s="10"/>
    </row>
    <row r="1708" spans="4:4">
      <c r="D1708" s="10"/>
    </row>
    <row r="1709" spans="4:4">
      <c r="D1709" s="10"/>
    </row>
    <row r="1710" spans="4:4">
      <c r="D1710" s="10"/>
    </row>
    <row r="1711" spans="4:4">
      <c r="D1711" s="10"/>
    </row>
    <row r="1712" spans="4:4">
      <c r="D1712" s="10"/>
    </row>
    <row r="1713" spans="4:4">
      <c r="D1713" s="10"/>
    </row>
    <row r="1714" spans="4:4">
      <c r="D1714" s="10"/>
    </row>
    <row r="1715" spans="4:4">
      <c r="D1715" s="10"/>
    </row>
    <row r="1716" spans="4:4">
      <c r="D1716" s="10"/>
    </row>
    <row r="1717" spans="4:4">
      <c r="D1717" s="10"/>
    </row>
    <row r="1718" spans="4:4">
      <c r="D1718" s="10"/>
    </row>
    <row r="1719" spans="4:4">
      <c r="D1719" s="10"/>
    </row>
    <row r="1720" spans="4:4">
      <c r="D1720" s="10"/>
    </row>
    <row r="1721" spans="4:4">
      <c r="D1721" s="10"/>
    </row>
    <row r="1722" spans="4:4">
      <c r="D1722" s="10"/>
    </row>
    <row r="1723" spans="4:4">
      <c r="D1723" s="10"/>
    </row>
    <row r="1724" spans="4:4">
      <c r="D1724" s="10"/>
    </row>
    <row r="1725" spans="4:4">
      <c r="D1725" s="10"/>
    </row>
    <row r="1726" spans="4:4">
      <c r="D1726" s="10"/>
    </row>
    <row r="1727" spans="4:4">
      <c r="D1727" s="10"/>
    </row>
    <row r="1728" spans="4:4">
      <c r="D1728" s="10"/>
    </row>
    <row r="1729" spans="4:4">
      <c r="D1729" s="10"/>
    </row>
    <row r="1730" spans="4:4">
      <c r="D1730" s="10"/>
    </row>
    <row r="1731" spans="4:4">
      <c r="D1731" s="10"/>
    </row>
    <row r="1732" spans="4:4">
      <c r="D1732" s="10"/>
    </row>
    <row r="1733" spans="4:4">
      <c r="D1733" s="10"/>
    </row>
    <row r="1734" spans="4:4">
      <c r="D1734" s="10"/>
    </row>
    <row r="1735" spans="4:4">
      <c r="D1735" s="10"/>
    </row>
    <row r="1736" spans="4:4">
      <c r="D1736" s="10"/>
    </row>
    <row r="1737" spans="4:4">
      <c r="D1737" s="10"/>
    </row>
    <row r="1738" spans="4:4">
      <c r="D1738" s="10"/>
    </row>
    <row r="1739" spans="4:4">
      <c r="D1739" s="10"/>
    </row>
    <row r="1740" spans="4:4">
      <c r="D1740" s="10"/>
    </row>
    <row r="1741" spans="4:4">
      <c r="D1741" s="10"/>
    </row>
    <row r="1742" spans="4:4">
      <c r="D1742" s="10"/>
    </row>
    <row r="1743" spans="4:4">
      <c r="D1743" s="10"/>
    </row>
    <row r="1744" spans="4:4">
      <c r="D1744" s="10"/>
    </row>
    <row r="1745" spans="4:4">
      <c r="D1745" s="10"/>
    </row>
    <row r="1746" spans="4:4">
      <c r="D1746" s="10"/>
    </row>
    <row r="1747" spans="4:4">
      <c r="D1747" s="10"/>
    </row>
    <row r="1748" spans="4:4">
      <c r="D1748" s="10"/>
    </row>
    <row r="1749" spans="4:4">
      <c r="D1749" s="10"/>
    </row>
    <row r="1750" spans="4:4">
      <c r="D1750" s="10"/>
    </row>
    <row r="1751" spans="4:4">
      <c r="D1751" s="10"/>
    </row>
    <row r="1752" spans="4:4">
      <c r="D1752" s="10"/>
    </row>
    <row r="1753" spans="4:4">
      <c r="D1753" s="10"/>
    </row>
    <row r="1754" spans="4:4">
      <c r="D1754" s="10"/>
    </row>
    <row r="1755" spans="4:4">
      <c r="D1755" s="10"/>
    </row>
    <row r="1756" spans="4:4">
      <c r="D1756" s="10"/>
    </row>
    <row r="1757" spans="4:4">
      <c r="D1757" s="10"/>
    </row>
    <row r="1758" spans="4:4">
      <c r="D1758" s="10"/>
    </row>
    <row r="1759" spans="4:4">
      <c r="D1759" s="10"/>
    </row>
    <row r="1760" spans="4:4">
      <c r="D1760" s="10"/>
    </row>
    <row r="1761" spans="4:4">
      <c r="D1761" s="10"/>
    </row>
    <row r="1762" spans="4:4">
      <c r="D1762" s="10"/>
    </row>
    <row r="1763" spans="4:4">
      <c r="D1763" s="10"/>
    </row>
    <row r="1764" spans="4:4">
      <c r="D1764" s="10"/>
    </row>
    <row r="1765" spans="4:4">
      <c r="D1765" s="10"/>
    </row>
    <row r="1766" spans="4:4">
      <c r="D1766" s="10"/>
    </row>
    <row r="1767" spans="4:4">
      <c r="D1767" s="10"/>
    </row>
    <row r="1768" spans="4:4">
      <c r="D1768" s="10"/>
    </row>
    <row r="1769" spans="4:4">
      <c r="D1769" s="10"/>
    </row>
    <row r="1770" spans="4:4">
      <c r="D1770" s="10"/>
    </row>
    <row r="1771" spans="4:4">
      <c r="D1771" s="10"/>
    </row>
    <row r="1772" spans="4:4">
      <c r="D1772" s="10"/>
    </row>
    <row r="1773" spans="4:4">
      <c r="D1773" s="10"/>
    </row>
    <row r="1774" spans="4:4">
      <c r="D1774" s="10"/>
    </row>
    <row r="1775" spans="4:4">
      <c r="D1775" s="10"/>
    </row>
    <row r="1776" spans="4:4">
      <c r="D1776" s="10"/>
    </row>
    <row r="1777" spans="4:4">
      <c r="D1777" s="10"/>
    </row>
    <row r="1778" spans="4:4">
      <c r="D1778" s="10"/>
    </row>
    <row r="1779" spans="4:4">
      <c r="D1779" s="10"/>
    </row>
    <row r="1780" spans="4:4">
      <c r="D1780" s="10"/>
    </row>
    <row r="1781" spans="4:4">
      <c r="D1781" s="10"/>
    </row>
    <row r="1782" spans="4:4">
      <c r="D1782" s="10"/>
    </row>
    <row r="1783" spans="4:4">
      <c r="D1783" s="10"/>
    </row>
    <row r="1784" spans="4:4">
      <c r="D1784" s="10"/>
    </row>
    <row r="1785" spans="4:4">
      <c r="D1785" s="10"/>
    </row>
    <row r="1786" spans="4:4">
      <c r="D1786" s="10"/>
    </row>
    <row r="1787" spans="4:4">
      <c r="D1787" s="10"/>
    </row>
    <row r="1788" spans="4:4">
      <c r="D1788" s="10"/>
    </row>
    <row r="1789" spans="4:4">
      <c r="D1789" s="10"/>
    </row>
    <row r="1790" spans="4:4">
      <c r="D1790" s="10"/>
    </row>
    <row r="1791" spans="4:4">
      <c r="D1791" s="10"/>
    </row>
    <row r="1792" spans="4:4">
      <c r="D1792" s="10"/>
    </row>
    <row r="1793" spans="4:4">
      <c r="D1793" s="10"/>
    </row>
    <row r="1794" spans="4:4">
      <c r="D1794" s="10"/>
    </row>
    <row r="1795" spans="4:4">
      <c r="D1795" s="10"/>
    </row>
    <row r="1796" spans="4:4">
      <c r="D1796" s="10"/>
    </row>
    <row r="1797" spans="4:4">
      <c r="D1797" s="10"/>
    </row>
    <row r="1798" spans="4:4">
      <c r="D1798" s="10"/>
    </row>
    <row r="1799" spans="4:4">
      <c r="D1799" s="10"/>
    </row>
    <row r="1800" spans="4:4">
      <c r="D1800" s="10"/>
    </row>
    <row r="1801" spans="4:4">
      <c r="D1801" s="10"/>
    </row>
    <row r="1802" spans="4:4">
      <c r="D1802" s="10"/>
    </row>
    <row r="1803" spans="4:4">
      <c r="D1803" s="10"/>
    </row>
    <row r="1804" spans="4:4">
      <c r="D1804" s="10"/>
    </row>
    <row r="1805" spans="4:4">
      <c r="D1805" s="10"/>
    </row>
    <row r="1806" spans="4:4">
      <c r="D1806" s="10"/>
    </row>
    <row r="1807" spans="4:4">
      <c r="D1807" s="10"/>
    </row>
    <row r="1808" spans="4:4">
      <c r="D1808" s="10"/>
    </row>
    <row r="1809" spans="4:4">
      <c r="D1809" s="10"/>
    </row>
    <row r="1810" spans="4:4">
      <c r="D1810" s="10"/>
    </row>
    <row r="1811" spans="4:4">
      <c r="D1811" s="10"/>
    </row>
    <row r="1812" spans="4:4">
      <c r="D1812" s="10"/>
    </row>
    <row r="1813" spans="4:4">
      <c r="D1813" s="10"/>
    </row>
    <row r="1814" spans="4:4">
      <c r="D1814" s="10"/>
    </row>
    <row r="1815" spans="4:4">
      <c r="D1815" s="10"/>
    </row>
    <row r="1816" spans="4:4">
      <c r="D1816" s="10"/>
    </row>
    <row r="1817" spans="4:4">
      <c r="D1817" s="10"/>
    </row>
    <row r="1818" spans="4:4">
      <c r="D1818" s="10"/>
    </row>
    <row r="1819" spans="4:4">
      <c r="D1819" s="10"/>
    </row>
    <row r="1820" spans="4:4">
      <c r="D1820" s="10"/>
    </row>
    <row r="1821" spans="4:4">
      <c r="D1821" s="10"/>
    </row>
    <row r="1822" spans="4:4">
      <c r="D1822" s="10"/>
    </row>
    <row r="1823" spans="4:4">
      <c r="D1823" s="10"/>
    </row>
    <row r="1824" spans="4:4">
      <c r="D1824" s="10"/>
    </row>
    <row r="1825" spans="4:4">
      <c r="D1825" s="10"/>
    </row>
    <row r="1826" spans="4:4">
      <c r="D1826" s="10"/>
    </row>
    <row r="1827" spans="4:4">
      <c r="D1827" s="10"/>
    </row>
    <row r="1828" spans="4:4">
      <c r="D1828" s="10"/>
    </row>
    <row r="1829" spans="4:4">
      <c r="D1829" s="10"/>
    </row>
    <row r="1830" spans="4:4">
      <c r="D1830" s="10"/>
    </row>
    <row r="1831" spans="4:4">
      <c r="D1831" s="10"/>
    </row>
    <row r="1832" spans="4:4">
      <c r="D1832" s="10"/>
    </row>
    <row r="1833" spans="4:4">
      <c r="D1833" s="10"/>
    </row>
    <row r="1834" spans="4:4">
      <c r="D1834" s="10"/>
    </row>
    <row r="1835" spans="4:4">
      <c r="D1835" s="10"/>
    </row>
    <row r="1836" spans="4:4">
      <c r="D1836" s="10"/>
    </row>
    <row r="1837" spans="4:4">
      <c r="D1837" s="10"/>
    </row>
    <row r="1838" spans="4:4">
      <c r="D1838" s="10"/>
    </row>
    <row r="1839" spans="4:4">
      <c r="D1839" s="10"/>
    </row>
    <row r="1840" spans="4:4">
      <c r="D1840" s="10"/>
    </row>
    <row r="1841" spans="4:4">
      <c r="D1841" s="10"/>
    </row>
    <row r="1842" spans="4:4">
      <c r="D1842" s="10"/>
    </row>
    <row r="1843" spans="4:4">
      <c r="D1843" s="10"/>
    </row>
    <row r="1844" spans="4:4">
      <c r="D1844" s="10"/>
    </row>
    <row r="1845" spans="4:4">
      <c r="D1845" s="10"/>
    </row>
    <row r="1846" spans="4:4">
      <c r="D1846" s="10"/>
    </row>
    <row r="1847" spans="4:4">
      <c r="D1847" s="10"/>
    </row>
    <row r="1848" spans="4:4">
      <c r="D1848" s="10"/>
    </row>
    <row r="1849" spans="4:4">
      <c r="D1849" s="10"/>
    </row>
    <row r="1850" spans="4:4">
      <c r="D1850" s="10"/>
    </row>
    <row r="1851" spans="4:4">
      <c r="D1851" s="10"/>
    </row>
    <row r="1852" spans="4:4">
      <c r="D1852" s="10"/>
    </row>
    <row r="1853" spans="4:4">
      <c r="D1853" s="10"/>
    </row>
    <row r="1854" spans="4:4">
      <c r="D1854" s="10"/>
    </row>
    <row r="1855" spans="4:4">
      <c r="D1855" s="10"/>
    </row>
    <row r="1856" spans="4:4">
      <c r="D1856" s="10"/>
    </row>
    <row r="1857" spans="4:4">
      <c r="D1857" s="10"/>
    </row>
    <row r="1858" spans="4:4">
      <c r="D1858" s="10"/>
    </row>
    <row r="1859" spans="4:4">
      <c r="D1859" s="10"/>
    </row>
    <row r="1860" spans="4:4">
      <c r="D1860" s="10"/>
    </row>
    <row r="1861" spans="4:4">
      <c r="D1861" s="10"/>
    </row>
    <row r="1862" spans="4:4">
      <c r="D1862" s="10"/>
    </row>
    <row r="1863" spans="4:4">
      <c r="D1863" s="10"/>
    </row>
    <row r="1864" spans="4:4">
      <c r="D1864" s="10"/>
    </row>
    <row r="1865" spans="4:4">
      <c r="D1865" s="10"/>
    </row>
    <row r="1866" spans="4:4">
      <c r="D1866" s="10"/>
    </row>
    <row r="1867" spans="4:4">
      <c r="D1867" s="10"/>
    </row>
    <row r="1868" spans="4:4">
      <c r="D1868" s="10"/>
    </row>
    <row r="1869" spans="4:4">
      <c r="D1869" s="10"/>
    </row>
    <row r="1870" spans="4:4">
      <c r="D1870" s="10"/>
    </row>
    <row r="1871" spans="4:4">
      <c r="D1871" s="10"/>
    </row>
    <row r="1872" spans="4:4">
      <c r="D1872" s="10"/>
    </row>
    <row r="1873" spans="4:4">
      <c r="D1873" s="10"/>
    </row>
    <row r="1874" spans="4:4">
      <c r="D1874" s="10"/>
    </row>
    <row r="1875" spans="4:4">
      <c r="D1875" s="10"/>
    </row>
    <row r="1876" spans="4:4">
      <c r="D1876" s="10"/>
    </row>
    <row r="1877" spans="4:4">
      <c r="D1877" s="10"/>
    </row>
    <row r="1878" spans="4:4">
      <c r="D1878" s="10"/>
    </row>
    <row r="1879" spans="4:4">
      <c r="D1879" s="10"/>
    </row>
    <row r="1880" spans="4:4">
      <c r="D1880" s="10"/>
    </row>
    <row r="1881" spans="4:4">
      <c r="D1881" s="10"/>
    </row>
    <row r="1882" spans="4:4">
      <c r="D1882" s="10"/>
    </row>
    <row r="1883" spans="4:4">
      <c r="D1883" s="10"/>
    </row>
    <row r="1884" spans="4:4">
      <c r="D1884" s="10"/>
    </row>
    <row r="1885" spans="4:4">
      <c r="D1885" s="10"/>
    </row>
    <row r="1886" spans="4:4">
      <c r="D1886" s="10"/>
    </row>
    <row r="1887" spans="4:4">
      <c r="D1887" s="10"/>
    </row>
    <row r="1888" spans="4:4">
      <c r="D1888" s="10"/>
    </row>
    <row r="1889" spans="4:4">
      <c r="D1889" s="10"/>
    </row>
    <row r="1890" spans="4:4">
      <c r="D1890" s="10"/>
    </row>
    <row r="1891" spans="4:4">
      <c r="D1891" s="10"/>
    </row>
    <row r="1892" spans="4:4">
      <c r="D1892" s="10"/>
    </row>
    <row r="1893" spans="4:4">
      <c r="D1893" s="10"/>
    </row>
    <row r="1894" spans="4:4">
      <c r="D1894" s="10"/>
    </row>
    <row r="1895" spans="4:4">
      <c r="D1895" s="10"/>
    </row>
    <row r="1896" spans="4:4">
      <c r="D1896" s="10"/>
    </row>
    <row r="1897" spans="4:4">
      <c r="D1897" s="10"/>
    </row>
    <row r="1898" spans="4:4">
      <c r="D1898" s="10"/>
    </row>
    <row r="1899" spans="4:4">
      <c r="D1899" s="10"/>
    </row>
    <row r="1900" spans="4:4">
      <c r="D1900" s="10"/>
    </row>
    <row r="1901" spans="4:4">
      <c r="D1901" s="10"/>
    </row>
    <row r="1902" spans="4:4">
      <c r="D1902" s="10"/>
    </row>
    <row r="1903" spans="4:4">
      <c r="D1903" s="10"/>
    </row>
    <row r="1904" spans="4:4">
      <c r="D1904" s="10"/>
    </row>
    <row r="1905" spans="4:4">
      <c r="D1905" s="10"/>
    </row>
    <row r="1906" spans="4:4">
      <c r="D1906" s="10"/>
    </row>
    <row r="1907" spans="4:4">
      <c r="D1907" s="10"/>
    </row>
    <row r="1908" spans="4:4">
      <c r="D1908" s="10"/>
    </row>
    <row r="1909" spans="4:4">
      <c r="D1909" s="10"/>
    </row>
    <row r="1910" spans="4:4">
      <c r="D1910" s="10"/>
    </row>
    <row r="1911" spans="4:4">
      <c r="D1911" s="10"/>
    </row>
    <row r="1912" spans="4:4">
      <c r="D1912" s="10"/>
    </row>
    <row r="1913" spans="4:4">
      <c r="D1913" s="10"/>
    </row>
    <row r="1914" spans="4:4">
      <c r="D1914" s="10"/>
    </row>
    <row r="1915" spans="4:4">
      <c r="D1915" s="10"/>
    </row>
    <row r="1916" spans="4:4">
      <c r="D1916" s="10"/>
    </row>
    <row r="1917" spans="4:4">
      <c r="D1917" s="10"/>
    </row>
    <row r="1918" spans="4:4">
      <c r="D1918" s="10"/>
    </row>
    <row r="1919" spans="4:4">
      <c r="D1919" s="10"/>
    </row>
    <row r="1920" spans="4:4">
      <c r="D1920" s="10"/>
    </row>
    <row r="1921" spans="4:4">
      <c r="D1921" s="10"/>
    </row>
    <row r="1922" spans="4:4">
      <c r="D1922" s="10"/>
    </row>
    <row r="1923" spans="4:4">
      <c r="D1923" s="10"/>
    </row>
    <row r="1924" spans="4:4">
      <c r="D1924" s="10"/>
    </row>
    <row r="1925" spans="4:4">
      <c r="D1925" s="10"/>
    </row>
    <row r="1926" spans="4:4">
      <c r="D1926" s="10"/>
    </row>
    <row r="1927" spans="4:4">
      <c r="D1927" s="10"/>
    </row>
    <row r="1928" spans="4:4">
      <c r="D1928" s="10"/>
    </row>
    <row r="1929" spans="4:4">
      <c r="D1929" s="10"/>
    </row>
    <row r="1930" spans="4:4">
      <c r="D1930" s="10"/>
    </row>
    <row r="1931" spans="4:4">
      <c r="D1931" s="10"/>
    </row>
    <row r="1932" spans="4:4">
      <c r="D1932" s="10"/>
    </row>
    <row r="1933" spans="4:4">
      <c r="D1933" s="10"/>
    </row>
    <row r="1934" spans="4:4">
      <c r="D1934" s="10"/>
    </row>
    <row r="1935" spans="4:4">
      <c r="D1935" s="10"/>
    </row>
    <row r="1936" spans="4:4">
      <c r="D1936" s="10"/>
    </row>
    <row r="1937" spans="4:4">
      <c r="D1937" s="10"/>
    </row>
    <row r="1938" spans="4:4">
      <c r="D1938" s="10"/>
    </row>
    <row r="1939" spans="4:4">
      <c r="D1939" s="10"/>
    </row>
    <row r="1940" spans="4:4">
      <c r="D1940" s="10"/>
    </row>
    <row r="1941" spans="4:4">
      <c r="D1941" s="10"/>
    </row>
    <row r="1942" spans="4:4">
      <c r="D1942" s="10"/>
    </row>
    <row r="1943" spans="4:4">
      <c r="D1943" s="10"/>
    </row>
    <row r="1944" spans="4:4">
      <c r="D1944" s="10"/>
    </row>
    <row r="1945" spans="4:4">
      <c r="D1945" s="10"/>
    </row>
    <row r="1946" spans="4:4">
      <c r="D1946" s="10"/>
    </row>
    <row r="1947" spans="4:4">
      <c r="D1947" s="10"/>
    </row>
    <row r="1948" spans="4:4">
      <c r="D1948" s="10"/>
    </row>
    <row r="1949" spans="4:4">
      <c r="D1949" s="10"/>
    </row>
    <row r="1950" spans="4:4">
      <c r="D1950" s="10"/>
    </row>
    <row r="1951" spans="4:4">
      <c r="D1951" s="10"/>
    </row>
    <row r="1952" spans="4:4">
      <c r="D1952" s="10"/>
    </row>
    <row r="1953" spans="4:4">
      <c r="D1953" s="10"/>
    </row>
    <row r="1954" spans="4:4">
      <c r="D1954" s="10"/>
    </row>
    <row r="1955" spans="4:4">
      <c r="D1955" s="10"/>
    </row>
    <row r="1956" spans="4:4">
      <c r="D1956" s="10"/>
    </row>
    <row r="1957" spans="4:4">
      <c r="D1957" s="10"/>
    </row>
    <row r="1958" spans="4:4">
      <c r="D1958" s="10"/>
    </row>
    <row r="1959" spans="4:4">
      <c r="D1959" s="10"/>
    </row>
    <row r="1960" spans="4:4">
      <c r="D1960" s="10"/>
    </row>
    <row r="1961" spans="4:4">
      <c r="D1961" s="10"/>
    </row>
    <row r="1962" spans="4:4">
      <c r="D1962" s="10"/>
    </row>
    <row r="1963" spans="4:4">
      <c r="D1963" s="10"/>
    </row>
    <row r="1964" spans="4:4">
      <c r="D1964" s="10"/>
    </row>
    <row r="1965" spans="4:4">
      <c r="D1965" s="10"/>
    </row>
    <row r="1966" spans="4:4">
      <c r="D1966" s="10"/>
    </row>
    <row r="1967" spans="4:4">
      <c r="D1967" s="10"/>
    </row>
    <row r="1968" spans="4:4">
      <c r="D1968" s="10"/>
    </row>
    <row r="1969" spans="4:4">
      <c r="D1969" s="10"/>
    </row>
    <row r="1970" spans="4:4">
      <c r="D1970" s="10"/>
    </row>
    <row r="1971" spans="4:4">
      <c r="D1971" s="10"/>
    </row>
    <row r="1972" spans="4:4">
      <c r="D1972" s="10"/>
    </row>
    <row r="1973" spans="4:4">
      <c r="D1973" s="10"/>
    </row>
    <row r="1974" spans="4:4">
      <c r="D1974" s="10"/>
    </row>
    <row r="1975" spans="4:4">
      <c r="D1975" s="10"/>
    </row>
    <row r="1976" spans="4:4">
      <c r="D1976" s="10"/>
    </row>
    <row r="1977" spans="4:4">
      <c r="D1977" s="10"/>
    </row>
    <row r="1978" spans="4:4">
      <c r="D1978" s="10"/>
    </row>
    <row r="1979" spans="4:4">
      <c r="D1979" s="10"/>
    </row>
    <row r="1980" spans="4:4">
      <c r="D1980" s="10"/>
    </row>
    <row r="1981" spans="4:4">
      <c r="D1981" s="10"/>
    </row>
    <row r="1982" spans="4:4">
      <c r="D1982" s="10"/>
    </row>
    <row r="1983" spans="4:4">
      <c r="D1983" s="10"/>
    </row>
    <row r="1984" spans="4:4">
      <c r="D1984" s="10"/>
    </row>
    <row r="1985" spans="4:4">
      <c r="D1985" s="10"/>
    </row>
    <row r="1986" spans="4:4">
      <c r="D1986" s="10"/>
    </row>
    <row r="1987" spans="4:4">
      <c r="D1987" s="10"/>
    </row>
    <row r="1988" spans="4:4">
      <c r="D1988" s="10"/>
    </row>
    <row r="1989" spans="4:4">
      <c r="D1989" s="10"/>
    </row>
    <row r="1990" spans="4:4">
      <c r="D1990" s="10"/>
    </row>
    <row r="1991" spans="4:4">
      <c r="D1991" s="10"/>
    </row>
    <row r="1992" spans="4:4">
      <c r="D1992" s="10"/>
    </row>
    <row r="1993" spans="4:4">
      <c r="D1993" s="10"/>
    </row>
    <row r="1994" spans="4:4">
      <c r="D1994" s="10"/>
    </row>
    <row r="1995" spans="4:4">
      <c r="D1995" s="10"/>
    </row>
    <row r="1996" spans="4:4">
      <c r="D1996" s="10"/>
    </row>
    <row r="1997" spans="4:4">
      <c r="D1997" s="10"/>
    </row>
    <row r="1998" spans="4:4">
      <c r="D1998" s="10"/>
    </row>
    <row r="1999" spans="4:4">
      <c r="D1999" s="10"/>
    </row>
    <row r="2000" spans="4:4">
      <c r="D2000" s="10"/>
    </row>
    <row r="2001" spans="4:4">
      <c r="D2001" s="10"/>
    </row>
    <row r="2002" spans="4:4">
      <c r="D2002" s="10"/>
    </row>
    <row r="2003" spans="4:4">
      <c r="D2003" s="10"/>
    </row>
    <row r="2004" spans="4:4">
      <c r="D2004" s="10"/>
    </row>
    <row r="2005" spans="4:4">
      <c r="D2005" s="10"/>
    </row>
    <row r="2006" spans="4:4">
      <c r="D2006" s="10"/>
    </row>
    <row r="2007" spans="4:4">
      <c r="D2007" s="10"/>
    </row>
    <row r="2008" spans="4:4">
      <c r="D2008" s="10"/>
    </row>
    <row r="2009" spans="4:4">
      <c r="D2009" s="10"/>
    </row>
    <row r="2010" spans="4:4">
      <c r="D2010" s="10"/>
    </row>
    <row r="2011" spans="4:4">
      <c r="D2011" s="10"/>
    </row>
    <row r="2012" spans="4:4">
      <c r="D2012" s="10"/>
    </row>
    <row r="2013" spans="4:4">
      <c r="D2013" s="10"/>
    </row>
    <row r="2014" spans="4:4">
      <c r="D2014" s="10"/>
    </row>
    <row r="2015" spans="4:4">
      <c r="D2015" s="10"/>
    </row>
    <row r="2016" spans="4:4">
      <c r="D2016" s="10"/>
    </row>
    <row r="2017" spans="4:4">
      <c r="D2017" s="10"/>
    </row>
    <row r="2018" spans="4:4">
      <c r="D2018" s="10"/>
    </row>
    <row r="2019" spans="4:4">
      <c r="D2019" s="10"/>
    </row>
    <row r="2020" spans="4:4">
      <c r="D2020" s="10"/>
    </row>
    <row r="2021" spans="4:4">
      <c r="D2021" s="10"/>
    </row>
    <row r="2022" spans="4:4">
      <c r="D2022" s="10"/>
    </row>
    <row r="2023" spans="4:4">
      <c r="D2023" s="10"/>
    </row>
    <row r="2024" spans="4:4">
      <c r="D2024" s="10"/>
    </row>
    <row r="2025" spans="4:4">
      <c r="D2025" s="10"/>
    </row>
    <row r="2026" spans="4:4">
      <c r="D2026" s="10"/>
    </row>
    <row r="2027" spans="4:4">
      <c r="D2027" s="10"/>
    </row>
    <row r="2028" spans="4:4">
      <c r="D2028" s="10"/>
    </row>
    <row r="2029" spans="4:4">
      <c r="D2029" s="10"/>
    </row>
    <row r="2030" spans="4:4">
      <c r="D2030" s="10"/>
    </row>
    <row r="2031" spans="4:4">
      <c r="D2031" s="10"/>
    </row>
    <row r="2032" spans="4:4">
      <c r="D2032" s="10"/>
    </row>
    <row r="2033" spans="4:4">
      <c r="D2033" s="10"/>
    </row>
    <row r="2034" spans="4:4">
      <c r="D2034" s="10"/>
    </row>
    <row r="2035" spans="4:4">
      <c r="D2035" s="10"/>
    </row>
    <row r="2036" spans="4:4">
      <c r="D2036" s="10"/>
    </row>
    <row r="2037" spans="4:4">
      <c r="D2037" s="10"/>
    </row>
    <row r="2038" spans="4:4">
      <c r="D2038" s="10"/>
    </row>
    <row r="2039" spans="4:4">
      <c r="D2039" s="10"/>
    </row>
    <row r="2040" spans="4:4">
      <c r="D2040" s="10"/>
    </row>
    <row r="2041" spans="4:4">
      <c r="D2041" s="10"/>
    </row>
    <row r="2042" spans="4:4">
      <c r="D2042" s="10"/>
    </row>
    <row r="2043" spans="4:4">
      <c r="D2043" s="10"/>
    </row>
    <row r="2044" spans="4:4">
      <c r="D2044" s="10"/>
    </row>
    <row r="2045" spans="4:4">
      <c r="D2045" s="10"/>
    </row>
    <row r="2046" spans="4:4">
      <c r="D2046" s="10"/>
    </row>
    <row r="2047" spans="4:4">
      <c r="D2047" s="10"/>
    </row>
    <row r="2048" spans="4:4">
      <c r="D2048" s="10"/>
    </row>
    <row r="2049" spans="4:4">
      <c r="D2049" s="10"/>
    </row>
    <row r="2050" spans="4:4">
      <c r="D2050" s="10"/>
    </row>
    <row r="2051" spans="4:4">
      <c r="D2051" s="10"/>
    </row>
    <row r="2052" spans="4:4">
      <c r="D2052" s="10"/>
    </row>
    <row r="2053" spans="4:4">
      <c r="D2053" s="10"/>
    </row>
    <row r="2054" spans="4:4">
      <c r="D2054" s="10"/>
    </row>
    <row r="2055" spans="4:4">
      <c r="D2055" s="10"/>
    </row>
    <row r="2056" spans="4:4">
      <c r="D2056" s="10"/>
    </row>
    <row r="2057" spans="4:4">
      <c r="D2057" s="10"/>
    </row>
    <row r="2058" spans="4:4">
      <c r="D2058" s="10"/>
    </row>
    <row r="2059" spans="4:4">
      <c r="D2059" s="10"/>
    </row>
    <row r="2060" spans="4:4">
      <c r="D2060" s="10"/>
    </row>
    <row r="2061" spans="4:4">
      <c r="D2061" s="10"/>
    </row>
    <row r="2062" spans="4:4">
      <c r="D2062" s="10"/>
    </row>
    <row r="2063" spans="4:4">
      <c r="D2063" s="10"/>
    </row>
    <row r="2064" spans="4:4">
      <c r="D2064" s="10"/>
    </row>
    <row r="2065" spans="4:4">
      <c r="D2065" s="10"/>
    </row>
    <row r="2066" spans="4:4">
      <c r="D2066" s="10"/>
    </row>
    <row r="2067" spans="4:4">
      <c r="D2067" s="10"/>
    </row>
    <row r="2068" spans="4:4">
      <c r="D2068" s="10"/>
    </row>
    <row r="2069" spans="4:4">
      <c r="D2069" s="10"/>
    </row>
    <row r="2070" spans="4:4">
      <c r="D2070" s="10"/>
    </row>
    <row r="2071" spans="4:4">
      <c r="D2071" s="10"/>
    </row>
    <row r="2072" spans="4:4">
      <c r="D2072" s="10"/>
    </row>
    <row r="2073" spans="4:4">
      <c r="D2073" s="10"/>
    </row>
    <row r="2074" spans="4:4">
      <c r="D2074" s="10"/>
    </row>
    <row r="2075" spans="4:4">
      <c r="D2075" s="10"/>
    </row>
    <row r="2076" spans="4:4">
      <c r="D2076" s="10"/>
    </row>
    <row r="2077" spans="4:4">
      <c r="D2077" s="10"/>
    </row>
    <row r="2078" spans="4:4">
      <c r="D2078" s="10"/>
    </row>
    <row r="2079" spans="4:4">
      <c r="D2079" s="10"/>
    </row>
    <row r="2080" spans="4:4">
      <c r="D2080" s="10"/>
    </row>
    <row r="2081" spans="4:4">
      <c r="D2081" s="10"/>
    </row>
    <row r="2082" spans="4:4">
      <c r="D2082" s="10"/>
    </row>
    <row r="2083" spans="4:4">
      <c r="D2083" s="10"/>
    </row>
    <row r="2084" spans="4:4">
      <c r="D2084" s="10"/>
    </row>
    <row r="2085" spans="4:4">
      <c r="D2085" s="10"/>
    </row>
    <row r="2086" spans="4:4">
      <c r="D2086" s="10"/>
    </row>
    <row r="2087" spans="4:4">
      <c r="D2087" s="10"/>
    </row>
    <row r="2088" spans="4:4">
      <c r="D2088" s="10"/>
    </row>
    <row r="2089" spans="4:4">
      <c r="D2089" s="10"/>
    </row>
    <row r="2090" spans="4:4">
      <c r="D2090" s="10"/>
    </row>
    <row r="2091" spans="4:4">
      <c r="D2091" s="10"/>
    </row>
    <row r="2092" spans="4:4">
      <c r="D2092" s="10"/>
    </row>
    <row r="2093" spans="4:4">
      <c r="D2093" s="10"/>
    </row>
    <row r="2094" spans="4:4">
      <c r="D2094" s="10"/>
    </row>
    <row r="2095" spans="4:4">
      <c r="D2095" s="10"/>
    </row>
    <row r="2096" spans="4:4">
      <c r="D2096" s="10"/>
    </row>
    <row r="2097" spans="4:4">
      <c r="D2097" s="10"/>
    </row>
    <row r="2098" spans="4:4">
      <c r="D2098" s="10"/>
    </row>
    <row r="2099" spans="4:4">
      <c r="D2099" s="10"/>
    </row>
    <row r="2100" spans="4:4">
      <c r="D2100" s="10"/>
    </row>
    <row r="2101" spans="4:4">
      <c r="D2101" s="10"/>
    </row>
    <row r="2102" spans="4:4">
      <c r="D2102" s="10"/>
    </row>
    <row r="2103" spans="4:4">
      <c r="D2103" s="10"/>
    </row>
    <row r="2104" spans="4:4">
      <c r="D2104" s="10"/>
    </row>
    <row r="2105" spans="4:4">
      <c r="D2105" s="10"/>
    </row>
    <row r="2106" spans="4:4">
      <c r="D2106" s="10"/>
    </row>
    <row r="2107" spans="4:4">
      <c r="D2107" s="10"/>
    </row>
    <row r="2108" spans="4:4">
      <c r="D2108" s="10"/>
    </row>
    <row r="2109" spans="4:4">
      <c r="D2109" s="10"/>
    </row>
    <row r="2110" spans="4:4">
      <c r="D2110" s="10"/>
    </row>
    <row r="2111" spans="4:4">
      <c r="D2111" s="10"/>
    </row>
    <row r="2112" spans="4:4">
      <c r="D2112" s="10"/>
    </row>
    <row r="2113" spans="4:4">
      <c r="D2113" s="10"/>
    </row>
    <row r="2114" spans="4:4">
      <c r="D2114" s="10"/>
    </row>
    <row r="2115" spans="4:4">
      <c r="D2115" s="10"/>
    </row>
    <row r="2116" spans="4:4">
      <c r="D2116" s="10"/>
    </row>
    <row r="2117" spans="4:4">
      <c r="D2117" s="10"/>
    </row>
    <row r="2118" spans="4:4">
      <c r="D2118" s="10"/>
    </row>
    <row r="2119" spans="4:4">
      <c r="D2119" s="10"/>
    </row>
    <row r="2120" spans="4:4">
      <c r="D2120" s="10"/>
    </row>
    <row r="2121" spans="4:4">
      <c r="D2121" s="10"/>
    </row>
    <row r="2122" spans="4:4">
      <c r="D2122" s="10"/>
    </row>
    <row r="2123" spans="4:4">
      <c r="D2123" s="10"/>
    </row>
    <row r="2124" spans="4:4">
      <c r="D2124" s="10"/>
    </row>
    <row r="2125" spans="4:4">
      <c r="D2125" s="10"/>
    </row>
    <row r="2126" spans="4:4">
      <c r="D2126" s="10"/>
    </row>
    <row r="2127" spans="4:4">
      <c r="D2127" s="10"/>
    </row>
    <row r="2128" spans="4:4">
      <c r="D2128" s="10"/>
    </row>
    <row r="2129" spans="4:4">
      <c r="D2129" s="10"/>
    </row>
    <row r="2130" spans="4:4">
      <c r="D2130" s="10"/>
    </row>
    <row r="2131" spans="4:4">
      <c r="D2131" s="10"/>
    </row>
    <row r="2132" spans="4:4">
      <c r="D2132" s="10"/>
    </row>
    <row r="2133" spans="4:4">
      <c r="D2133" s="10"/>
    </row>
    <row r="2134" spans="4:4">
      <c r="D2134" s="10"/>
    </row>
    <row r="2135" spans="4:4">
      <c r="D2135" s="10"/>
    </row>
    <row r="2136" spans="4:4">
      <c r="D2136" s="10"/>
    </row>
    <row r="2137" spans="4:4">
      <c r="D2137" s="10"/>
    </row>
    <row r="2138" spans="4:4">
      <c r="D2138" s="10"/>
    </row>
    <row r="2139" spans="4:4">
      <c r="D2139" s="10"/>
    </row>
    <row r="2140" spans="4:4">
      <c r="D2140" s="10"/>
    </row>
    <row r="2141" spans="4:4">
      <c r="D2141" s="10"/>
    </row>
    <row r="2142" spans="4:4">
      <c r="D2142" s="10"/>
    </row>
    <row r="2143" spans="4:4">
      <c r="D2143" s="10"/>
    </row>
    <row r="2144" spans="4:4">
      <c r="D2144" s="10"/>
    </row>
    <row r="2145" spans="4:4">
      <c r="D2145" s="10"/>
    </row>
    <row r="2146" spans="4:4">
      <c r="D2146" s="10"/>
    </row>
    <row r="2147" spans="4:4">
      <c r="D2147" s="10"/>
    </row>
    <row r="2148" spans="4:4">
      <c r="D2148" s="10"/>
    </row>
    <row r="2149" spans="4:4">
      <c r="D2149" s="10"/>
    </row>
    <row r="2150" spans="4:4">
      <c r="D2150" s="10"/>
    </row>
    <row r="2151" spans="4:4">
      <c r="D2151" s="10"/>
    </row>
    <row r="2152" spans="4:4">
      <c r="D2152" s="10"/>
    </row>
    <row r="2153" spans="4:4">
      <c r="D2153" s="10"/>
    </row>
    <row r="2154" spans="4:4">
      <c r="D2154" s="10"/>
    </row>
    <row r="2155" spans="4:4">
      <c r="D2155" s="10"/>
    </row>
    <row r="2156" spans="4:4">
      <c r="D2156" s="10"/>
    </row>
    <row r="2157" spans="4:4">
      <c r="D2157" s="10"/>
    </row>
    <row r="2158" spans="4:4">
      <c r="D2158" s="10"/>
    </row>
    <row r="2159" spans="4:4">
      <c r="D2159" s="10"/>
    </row>
    <row r="2160" spans="4:4">
      <c r="D2160" s="10"/>
    </row>
    <row r="2161" spans="4:4">
      <c r="D2161" s="10"/>
    </row>
    <row r="2162" spans="4:4">
      <c r="D2162" s="10"/>
    </row>
    <row r="2163" spans="4:4">
      <c r="D2163" s="10"/>
    </row>
    <row r="2164" spans="4:4">
      <c r="D2164" s="10"/>
    </row>
    <row r="2165" spans="4:4">
      <c r="D2165" s="10"/>
    </row>
    <row r="2166" spans="4:4">
      <c r="D2166" s="10"/>
    </row>
    <row r="2167" spans="4:4">
      <c r="D2167" s="10"/>
    </row>
    <row r="2168" spans="4:4">
      <c r="D2168" s="10"/>
    </row>
    <row r="2169" spans="4:4">
      <c r="D2169" s="10"/>
    </row>
    <row r="2170" spans="4:4">
      <c r="D2170" s="10"/>
    </row>
    <row r="2171" spans="4:4">
      <c r="D2171" s="10"/>
    </row>
    <row r="2172" spans="4:4">
      <c r="D2172" s="10"/>
    </row>
    <row r="2173" spans="4:4">
      <c r="D2173" s="10"/>
    </row>
    <row r="2174" spans="4:4">
      <c r="D2174" s="10"/>
    </row>
    <row r="2175" spans="4:4">
      <c r="D2175" s="10"/>
    </row>
    <row r="2176" spans="4:4">
      <c r="D2176" s="10"/>
    </row>
    <row r="2177" spans="4:4">
      <c r="D2177" s="10"/>
    </row>
    <row r="2178" spans="4:4">
      <c r="D2178" s="10"/>
    </row>
    <row r="2179" spans="4:4">
      <c r="D2179" s="10"/>
    </row>
    <row r="2180" spans="4:4">
      <c r="D2180" s="10"/>
    </row>
    <row r="2181" spans="4:4">
      <c r="D2181" s="10"/>
    </row>
    <row r="2182" spans="4:4">
      <c r="D2182" s="10"/>
    </row>
    <row r="2183" spans="4:4">
      <c r="D2183" s="10"/>
    </row>
    <row r="2184" spans="4:4">
      <c r="D2184" s="10"/>
    </row>
    <row r="2185" spans="4:4">
      <c r="D2185" s="10"/>
    </row>
    <row r="2186" spans="4:4">
      <c r="D2186" s="10"/>
    </row>
    <row r="2187" spans="4:4">
      <c r="D2187" s="10"/>
    </row>
    <row r="2188" spans="4:4">
      <c r="D2188" s="10"/>
    </row>
    <row r="2189" spans="4:4">
      <c r="D2189" s="10"/>
    </row>
    <row r="2190" spans="4:4">
      <c r="D2190" s="10"/>
    </row>
    <row r="2191" spans="4:4">
      <c r="D2191" s="10"/>
    </row>
    <row r="2192" spans="4:4">
      <c r="D2192" s="10"/>
    </row>
    <row r="2193" spans="4:4">
      <c r="D2193" s="10"/>
    </row>
    <row r="2194" spans="4:4">
      <c r="D2194" s="10"/>
    </row>
    <row r="2195" spans="4:4">
      <c r="D2195" s="10"/>
    </row>
    <row r="2196" spans="4:4">
      <c r="D2196" s="10"/>
    </row>
    <row r="2197" spans="4:4">
      <c r="D2197" s="10"/>
    </row>
    <row r="2198" spans="4:4">
      <c r="D2198" s="10"/>
    </row>
    <row r="2199" spans="4:4">
      <c r="D2199" s="10"/>
    </row>
    <row r="2200" spans="4:4">
      <c r="D2200" s="10"/>
    </row>
    <row r="2201" spans="4:4">
      <c r="D2201" s="10"/>
    </row>
    <row r="2202" spans="4:4">
      <c r="D2202" s="10"/>
    </row>
    <row r="2203" spans="4:4">
      <c r="D2203" s="10"/>
    </row>
    <row r="2204" spans="4:4">
      <c r="D2204" s="10"/>
    </row>
    <row r="2205" spans="4:4">
      <c r="D2205" s="10"/>
    </row>
    <row r="2206" spans="4:4">
      <c r="D2206" s="10"/>
    </row>
    <row r="2207" spans="4:4">
      <c r="D2207" s="10"/>
    </row>
    <row r="2208" spans="4:4">
      <c r="D2208" s="10"/>
    </row>
    <row r="2209" spans="4:4">
      <c r="D2209" s="10"/>
    </row>
    <row r="2210" spans="4:4">
      <c r="D2210" s="10"/>
    </row>
    <row r="2211" spans="4:4">
      <c r="D2211" s="10"/>
    </row>
    <row r="2212" spans="4:4">
      <c r="D2212" s="10"/>
    </row>
    <row r="2213" spans="4:4">
      <c r="D2213" s="10"/>
    </row>
    <row r="2214" spans="4:4">
      <c r="D2214" s="10"/>
    </row>
    <row r="2215" spans="4:4">
      <c r="D2215" s="10"/>
    </row>
    <row r="2216" spans="4:4">
      <c r="D2216" s="10"/>
    </row>
    <row r="2217" spans="4:4">
      <c r="D2217" s="10"/>
    </row>
    <row r="2218" spans="4:4">
      <c r="D2218" s="10"/>
    </row>
    <row r="2219" spans="4:4">
      <c r="D2219" s="10"/>
    </row>
    <row r="2220" spans="4:4">
      <c r="D2220" s="10"/>
    </row>
    <row r="2221" spans="4:4">
      <c r="D2221" s="10"/>
    </row>
    <row r="2222" spans="4:4">
      <c r="D2222" s="10"/>
    </row>
    <row r="2223" spans="4:4">
      <c r="D2223" s="10"/>
    </row>
    <row r="2224" spans="4:4">
      <c r="D2224" s="10"/>
    </row>
    <row r="2225" spans="4:4">
      <c r="D2225" s="10"/>
    </row>
    <row r="2226" spans="4:4">
      <c r="D2226" s="10"/>
    </row>
    <row r="2227" spans="4:4">
      <c r="D2227" s="10"/>
    </row>
    <row r="2228" spans="4:4">
      <c r="D2228" s="10"/>
    </row>
    <row r="2229" spans="4:4">
      <c r="D2229" s="10"/>
    </row>
    <row r="2230" spans="4:4">
      <c r="D2230" s="10"/>
    </row>
    <row r="2231" spans="4:4">
      <c r="D2231" s="10"/>
    </row>
    <row r="2232" spans="4:4">
      <c r="D2232" s="10"/>
    </row>
    <row r="2233" spans="4:4">
      <c r="D2233" s="10"/>
    </row>
    <row r="2234" spans="4:4">
      <c r="D2234" s="10"/>
    </row>
    <row r="2235" spans="4:4">
      <c r="D2235" s="10"/>
    </row>
    <row r="2236" spans="4:4">
      <c r="D2236" s="10"/>
    </row>
    <row r="2237" spans="4:4">
      <c r="D2237" s="10"/>
    </row>
    <row r="2238" spans="4:4">
      <c r="D2238" s="10"/>
    </row>
    <row r="2239" spans="4:4">
      <c r="D2239" s="10"/>
    </row>
    <row r="2240" spans="4:4">
      <c r="D2240" s="10"/>
    </row>
    <row r="2241" spans="4:4">
      <c r="D2241" s="10"/>
    </row>
    <row r="2242" spans="4:4">
      <c r="D2242" s="10"/>
    </row>
    <row r="2243" spans="4:4">
      <c r="D2243" s="10"/>
    </row>
    <row r="2244" spans="4:4">
      <c r="D2244" s="10"/>
    </row>
    <row r="2245" spans="4:4">
      <c r="D2245" s="10"/>
    </row>
    <row r="2246" spans="4:4">
      <c r="D2246" s="10"/>
    </row>
    <row r="2247" spans="4:4">
      <c r="D2247" s="10"/>
    </row>
    <row r="2248" spans="4:4">
      <c r="D2248" s="10"/>
    </row>
    <row r="2249" spans="4:4">
      <c r="D2249" s="10"/>
    </row>
    <row r="2250" spans="4:4">
      <c r="D2250" s="10"/>
    </row>
    <row r="2251" spans="4:4">
      <c r="D2251" s="10"/>
    </row>
    <row r="2252" spans="4:4">
      <c r="D2252" s="10"/>
    </row>
    <row r="2253" spans="4:4">
      <c r="D2253" s="10"/>
    </row>
    <row r="2254" spans="4:4">
      <c r="D2254" s="10"/>
    </row>
    <row r="2255" spans="4:4">
      <c r="D2255" s="10"/>
    </row>
    <row r="2256" spans="4:4">
      <c r="D2256" s="10"/>
    </row>
    <row r="2257" spans="4:4">
      <c r="D2257" s="10"/>
    </row>
    <row r="2258" spans="4:4">
      <c r="D2258" s="10"/>
    </row>
    <row r="2259" spans="4:4">
      <c r="D2259" s="10"/>
    </row>
    <row r="2260" spans="4:4">
      <c r="D2260" s="10"/>
    </row>
    <row r="2261" spans="4:4">
      <c r="D2261" s="10"/>
    </row>
    <row r="2262" spans="4:4">
      <c r="D2262" s="10"/>
    </row>
    <row r="2263" spans="4:4">
      <c r="D2263" s="10"/>
    </row>
    <row r="2264" spans="4:4">
      <c r="D2264" s="10"/>
    </row>
    <row r="2265" spans="4:4">
      <c r="D2265" s="10"/>
    </row>
    <row r="2266" spans="4:4">
      <c r="D2266" s="10"/>
    </row>
    <row r="2267" spans="4:4">
      <c r="D2267" s="10"/>
    </row>
    <row r="2268" spans="4:4">
      <c r="D2268" s="10"/>
    </row>
    <row r="2269" spans="4:4">
      <c r="D2269" s="10"/>
    </row>
    <row r="2270" spans="4:4">
      <c r="D2270" s="10"/>
    </row>
    <row r="2271" spans="4:4">
      <c r="D2271" s="10"/>
    </row>
    <row r="2272" spans="4:4">
      <c r="D2272" s="10"/>
    </row>
    <row r="2273" spans="4:4">
      <c r="D2273" s="10"/>
    </row>
    <row r="2274" spans="4:4">
      <c r="D2274" s="10"/>
    </row>
    <row r="2275" spans="4:4">
      <c r="D2275" s="10"/>
    </row>
    <row r="2276" spans="4:4">
      <c r="D2276" s="10"/>
    </row>
    <row r="2277" spans="4:4">
      <c r="D2277" s="10"/>
    </row>
    <row r="2278" spans="4:4">
      <c r="D2278" s="10"/>
    </row>
    <row r="2279" spans="4:4">
      <c r="D2279" s="10"/>
    </row>
    <row r="2280" spans="4:4">
      <c r="D2280" s="10"/>
    </row>
    <row r="2281" spans="4:4">
      <c r="D2281" s="10"/>
    </row>
    <row r="2282" spans="4:4">
      <c r="D2282" s="10"/>
    </row>
    <row r="2283" spans="4:4">
      <c r="D2283" s="10"/>
    </row>
    <row r="2284" spans="4:4">
      <c r="D2284" s="10"/>
    </row>
    <row r="2285" spans="4:4">
      <c r="D2285" s="10"/>
    </row>
    <row r="2286" spans="4:4">
      <c r="D2286" s="10"/>
    </row>
    <row r="2287" spans="4:4">
      <c r="D2287" s="10"/>
    </row>
    <row r="2288" spans="4:4">
      <c r="D2288" s="10"/>
    </row>
    <row r="2289" spans="4:4">
      <c r="D2289" s="10"/>
    </row>
    <row r="2290" spans="4:4">
      <c r="D2290" s="10"/>
    </row>
    <row r="2291" spans="4:4">
      <c r="D2291" s="10"/>
    </row>
    <row r="2292" spans="4:4">
      <c r="D2292" s="10"/>
    </row>
    <row r="2293" spans="4:4">
      <c r="D2293" s="10"/>
    </row>
    <row r="2294" spans="4:4">
      <c r="D2294" s="10"/>
    </row>
    <row r="2295" spans="4:4">
      <c r="D2295" s="10"/>
    </row>
    <row r="2296" spans="4:4">
      <c r="D2296" s="10"/>
    </row>
    <row r="2297" spans="4:4">
      <c r="D2297" s="10"/>
    </row>
    <row r="2298" spans="4:4">
      <c r="D2298" s="10"/>
    </row>
    <row r="2299" spans="4:4">
      <c r="D2299" s="10"/>
    </row>
    <row r="2300" spans="4:4">
      <c r="D2300" s="10"/>
    </row>
    <row r="2301" spans="4:4">
      <c r="D2301" s="10"/>
    </row>
    <row r="2302" spans="4:4">
      <c r="D2302" s="10"/>
    </row>
    <row r="2303" spans="4:4">
      <c r="D2303" s="10"/>
    </row>
    <row r="2304" spans="4:4">
      <c r="D2304" s="10"/>
    </row>
    <row r="2305" spans="4:4">
      <c r="D2305" s="10"/>
    </row>
    <row r="2306" spans="4:4">
      <c r="D2306" s="10"/>
    </row>
    <row r="2307" spans="4:4">
      <c r="D2307" s="10"/>
    </row>
    <row r="2308" spans="4:4">
      <c r="D2308" s="10"/>
    </row>
    <row r="2309" spans="4:4">
      <c r="D2309" s="10"/>
    </row>
    <row r="2310" spans="4:4">
      <c r="D2310" s="10"/>
    </row>
    <row r="2311" spans="4:4">
      <c r="D2311" s="10"/>
    </row>
    <row r="2312" spans="4:4">
      <c r="D2312" s="10"/>
    </row>
    <row r="2313" spans="4:4">
      <c r="D2313" s="10"/>
    </row>
    <row r="2314" spans="4:4">
      <c r="D2314" s="10"/>
    </row>
    <row r="2315" spans="4:4">
      <c r="D2315" s="10"/>
    </row>
    <row r="2316" spans="4:4">
      <c r="D2316" s="10"/>
    </row>
    <row r="2317" spans="4:4">
      <c r="D2317" s="10"/>
    </row>
    <row r="2318" spans="4:4">
      <c r="D2318" s="10"/>
    </row>
    <row r="2319" spans="4:4">
      <c r="D2319" s="10"/>
    </row>
    <row r="2320" spans="4:4">
      <c r="D2320" s="10"/>
    </row>
    <row r="2321" spans="4:4">
      <c r="D2321" s="10"/>
    </row>
    <row r="2322" spans="4:4">
      <c r="D2322" s="10"/>
    </row>
    <row r="2323" spans="4:4">
      <c r="D2323" s="10"/>
    </row>
    <row r="2324" spans="4:4">
      <c r="D2324" s="10"/>
    </row>
    <row r="2325" spans="4:4">
      <c r="D2325" s="10"/>
    </row>
    <row r="2326" spans="4:4">
      <c r="D2326" s="10"/>
    </row>
    <row r="2327" spans="4:4">
      <c r="D2327" s="10"/>
    </row>
    <row r="2328" spans="4:4">
      <c r="D2328" s="10"/>
    </row>
    <row r="2329" spans="4:4">
      <c r="D2329" s="10"/>
    </row>
    <row r="2330" spans="4:4">
      <c r="D2330" s="10"/>
    </row>
    <row r="2331" spans="4:4">
      <c r="D2331" s="10"/>
    </row>
    <row r="2332" spans="4:4">
      <c r="D2332" s="10"/>
    </row>
    <row r="2333" spans="4:4">
      <c r="D2333" s="10"/>
    </row>
    <row r="2334" spans="4:4">
      <c r="D2334" s="10"/>
    </row>
    <row r="2335" spans="4:4">
      <c r="D2335" s="10"/>
    </row>
    <row r="2336" spans="4:4">
      <c r="D2336" s="10"/>
    </row>
    <row r="2337" spans="4:4">
      <c r="D2337" s="10"/>
    </row>
    <row r="2338" spans="4:4">
      <c r="D2338" s="10"/>
    </row>
    <row r="2339" spans="4:4">
      <c r="D2339" s="10"/>
    </row>
    <row r="2340" spans="4:4">
      <c r="D2340" s="10"/>
    </row>
    <row r="2341" spans="4:4">
      <c r="D2341" s="10"/>
    </row>
    <row r="2342" spans="4:4">
      <c r="D2342" s="10"/>
    </row>
    <row r="2343" spans="4:4">
      <c r="D2343" s="10"/>
    </row>
    <row r="2344" spans="4:4">
      <c r="D2344" s="10"/>
    </row>
    <row r="2345" spans="4:4">
      <c r="D2345" s="10"/>
    </row>
    <row r="2346" spans="4:4">
      <c r="D2346" s="10"/>
    </row>
    <row r="2347" spans="4:4">
      <c r="D2347" s="10"/>
    </row>
    <row r="2348" spans="4:4">
      <c r="D2348" s="10"/>
    </row>
    <row r="2349" spans="4:4">
      <c r="D2349" s="10"/>
    </row>
    <row r="2350" spans="4:4">
      <c r="D2350" s="10"/>
    </row>
    <row r="2351" spans="4:4">
      <c r="D2351" s="10"/>
    </row>
    <row r="2352" spans="4:4">
      <c r="D2352" s="10"/>
    </row>
    <row r="2353" spans="4:4">
      <c r="D2353" s="10"/>
    </row>
    <row r="2354" spans="4:4">
      <c r="D2354" s="10"/>
    </row>
    <row r="2355" spans="4:4">
      <c r="D2355" s="10"/>
    </row>
    <row r="2356" spans="4:4">
      <c r="D2356" s="10"/>
    </row>
    <row r="2357" spans="4:4">
      <c r="D2357" s="10"/>
    </row>
    <row r="2358" spans="4:4">
      <c r="D2358" s="10"/>
    </row>
    <row r="2359" spans="4:4">
      <c r="D2359" s="10"/>
    </row>
    <row r="2360" spans="4:4">
      <c r="D2360" s="10"/>
    </row>
    <row r="2361" spans="4:4">
      <c r="D2361" s="10"/>
    </row>
    <row r="2362" spans="4:4">
      <c r="D2362" s="10"/>
    </row>
    <row r="2363" spans="4:4">
      <c r="D2363" s="10"/>
    </row>
    <row r="2364" spans="4:4">
      <c r="D2364" s="10"/>
    </row>
    <row r="2365" spans="4:4">
      <c r="D2365" s="10"/>
    </row>
    <row r="2366" spans="4:4">
      <c r="D2366" s="10"/>
    </row>
    <row r="2367" spans="4:4">
      <c r="D2367" s="10"/>
    </row>
    <row r="2368" spans="4:4">
      <c r="D2368" s="10"/>
    </row>
    <row r="2369" spans="4:4">
      <c r="D2369" s="10"/>
    </row>
    <row r="2370" spans="4:4">
      <c r="D2370" s="10"/>
    </row>
    <row r="2371" spans="4:4">
      <c r="D2371" s="10"/>
    </row>
    <row r="2372" spans="4:4">
      <c r="D2372" s="10"/>
    </row>
    <row r="2373" spans="4:4">
      <c r="D2373" s="10"/>
    </row>
    <row r="2374" spans="4:4">
      <c r="D2374" s="10"/>
    </row>
    <row r="2375" spans="4:4">
      <c r="D2375" s="10"/>
    </row>
    <row r="2376" spans="4:4">
      <c r="D2376" s="10"/>
    </row>
    <row r="2377" spans="4:4">
      <c r="D2377" s="10"/>
    </row>
    <row r="2378" spans="4:4">
      <c r="D2378" s="10"/>
    </row>
    <row r="2379" spans="4:4">
      <c r="D2379" s="10"/>
    </row>
    <row r="2380" spans="4:4">
      <c r="D2380" s="10"/>
    </row>
    <row r="2381" spans="4:4">
      <c r="D2381" s="10"/>
    </row>
    <row r="2382" spans="4:4">
      <c r="D2382" s="10"/>
    </row>
    <row r="2383" spans="4:4">
      <c r="D2383" s="10"/>
    </row>
    <row r="2384" spans="4:4">
      <c r="D2384" s="10"/>
    </row>
    <row r="2385" spans="4:4">
      <c r="D2385" s="10"/>
    </row>
    <row r="2386" spans="4:4">
      <c r="D2386" s="10"/>
    </row>
    <row r="2387" spans="4:4">
      <c r="D2387" s="10"/>
    </row>
    <row r="2388" spans="4:4">
      <c r="D2388" s="10"/>
    </row>
    <row r="2389" spans="4:4">
      <c r="D2389" s="10"/>
    </row>
    <row r="2390" spans="4:4">
      <c r="D2390" s="10"/>
    </row>
    <row r="2391" spans="4:4">
      <c r="D2391" s="10"/>
    </row>
    <row r="2392" spans="4:4">
      <c r="D2392" s="10"/>
    </row>
    <row r="2393" spans="4:4">
      <c r="D2393" s="10"/>
    </row>
    <row r="2394" spans="4:4">
      <c r="D2394" s="10"/>
    </row>
    <row r="2395" spans="4:4">
      <c r="D2395" s="10"/>
    </row>
    <row r="2396" spans="4:4">
      <c r="D2396" s="10"/>
    </row>
    <row r="2397" spans="4:4">
      <c r="D2397" s="10"/>
    </row>
    <row r="2398" spans="4:4">
      <c r="D2398" s="10"/>
    </row>
    <row r="2399" spans="4:4">
      <c r="D2399" s="10"/>
    </row>
    <row r="2400" spans="4:4">
      <c r="D2400" s="10"/>
    </row>
    <row r="2401" spans="4:4">
      <c r="D2401" s="10"/>
    </row>
    <row r="2402" spans="4:4">
      <c r="D2402" s="10"/>
    </row>
    <row r="2403" spans="4:4">
      <c r="D2403" s="10"/>
    </row>
    <row r="2404" spans="4:4">
      <c r="D2404" s="10"/>
    </row>
    <row r="2405" spans="4:4">
      <c r="D2405" s="10"/>
    </row>
    <row r="2406" spans="4:4">
      <c r="D2406" s="10"/>
    </row>
    <row r="2407" spans="4:4">
      <c r="D2407" s="10"/>
    </row>
    <row r="2408" spans="4:4">
      <c r="D2408" s="10"/>
    </row>
    <row r="2409" spans="4:4">
      <c r="D2409" s="10"/>
    </row>
    <row r="2410" spans="4:4">
      <c r="D2410" s="10"/>
    </row>
    <row r="2411" spans="4:4">
      <c r="D2411" s="10"/>
    </row>
    <row r="2412" spans="4:4">
      <c r="D2412" s="10"/>
    </row>
    <row r="2413" spans="4:4">
      <c r="D2413" s="10"/>
    </row>
    <row r="2414" spans="4:4">
      <c r="D2414" s="10"/>
    </row>
    <row r="2415" spans="4:4">
      <c r="D2415" s="10"/>
    </row>
    <row r="2416" spans="4:4">
      <c r="D2416" s="10"/>
    </row>
    <row r="2417" spans="4:4">
      <c r="D2417" s="10"/>
    </row>
    <row r="2418" spans="4:4">
      <c r="D2418" s="10"/>
    </row>
    <row r="2419" spans="4:4">
      <c r="D2419" s="10"/>
    </row>
    <row r="2420" spans="4:4">
      <c r="D2420" s="10"/>
    </row>
    <row r="2421" spans="4:4">
      <c r="D2421" s="10"/>
    </row>
    <row r="2422" spans="4:4">
      <c r="D2422" s="10"/>
    </row>
    <row r="2423" spans="4:4">
      <c r="D2423" s="10"/>
    </row>
    <row r="2424" spans="4:4">
      <c r="D2424" s="10"/>
    </row>
    <row r="2425" spans="4:4">
      <c r="D2425" s="10"/>
    </row>
    <row r="2426" spans="4:4">
      <c r="D2426" s="10"/>
    </row>
    <row r="2427" spans="4:4">
      <c r="D2427" s="10"/>
    </row>
    <row r="2428" spans="4:4">
      <c r="D2428" s="10"/>
    </row>
    <row r="2429" spans="4:4">
      <c r="D2429" s="10"/>
    </row>
    <row r="2430" spans="4:4">
      <c r="D2430" s="10"/>
    </row>
    <row r="2431" spans="4:4">
      <c r="D2431" s="10"/>
    </row>
    <row r="2432" spans="4:4">
      <c r="D2432" s="10"/>
    </row>
    <row r="2433" spans="4:4">
      <c r="D2433" s="10"/>
    </row>
    <row r="2434" spans="4:4">
      <c r="D2434" s="10"/>
    </row>
    <row r="2435" spans="4:4">
      <c r="D2435" s="10"/>
    </row>
    <row r="2436" spans="4:4">
      <c r="D2436" s="10"/>
    </row>
    <row r="2437" spans="4:4">
      <c r="D2437" s="10"/>
    </row>
    <row r="2438" spans="4:4">
      <c r="D2438" s="10"/>
    </row>
    <row r="2439" spans="4:4">
      <c r="D2439" s="10"/>
    </row>
    <row r="2440" spans="4:4">
      <c r="D2440" s="10"/>
    </row>
    <row r="2441" spans="4:4">
      <c r="D2441" s="10"/>
    </row>
    <row r="2442" spans="4:4">
      <c r="D2442" s="10"/>
    </row>
    <row r="2443" spans="4:4">
      <c r="D2443" s="10"/>
    </row>
    <row r="2444" spans="4:4">
      <c r="D2444" s="10"/>
    </row>
    <row r="2445" spans="4:4">
      <c r="D2445" s="10"/>
    </row>
    <row r="2446" spans="4:4">
      <c r="D2446" s="10"/>
    </row>
    <row r="2447" spans="4:4">
      <c r="D2447" s="10"/>
    </row>
    <row r="2448" spans="4:4">
      <c r="D2448" s="10"/>
    </row>
    <row r="2449" spans="4:4">
      <c r="D2449" s="10"/>
    </row>
    <row r="2450" spans="4:4">
      <c r="D2450" s="10"/>
    </row>
    <row r="2451" spans="4:4">
      <c r="D2451" s="10"/>
    </row>
    <row r="2452" spans="4:4">
      <c r="D2452" s="10"/>
    </row>
    <row r="2453" spans="4:4">
      <c r="D2453" s="10"/>
    </row>
    <row r="2454" spans="4:4">
      <c r="D2454" s="10"/>
    </row>
    <row r="2455" spans="4:4">
      <c r="D2455" s="10"/>
    </row>
    <row r="2456" spans="4:4">
      <c r="D2456" s="10"/>
    </row>
    <row r="2457" spans="4:4">
      <c r="D2457" s="10"/>
    </row>
    <row r="2458" spans="4:4">
      <c r="D2458" s="10"/>
    </row>
    <row r="2459" spans="4:4">
      <c r="D2459" s="10"/>
    </row>
    <row r="2460" spans="4:4">
      <c r="D2460" s="10"/>
    </row>
    <row r="2461" spans="4:4">
      <c r="D2461" s="10"/>
    </row>
    <row r="2462" spans="4:4">
      <c r="D2462" s="10"/>
    </row>
    <row r="2463" spans="4:4">
      <c r="D2463" s="10"/>
    </row>
    <row r="2464" spans="4:4">
      <c r="D2464" s="10"/>
    </row>
    <row r="2465" spans="4:4">
      <c r="D2465" s="10"/>
    </row>
    <row r="2466" spans="4:4">
      <c r="D2466" s="10"/>
    </row>
    <row r="2467" spans="4:4">
      <c r="D2467" s="10"/>
    </row>
    <row r="2468" spans="4:4">
      <c r="D2468" s="10"/>
    </row>
    <row r="2469" spans="4:4">
      <c r="D2469" s="10"/>
    </row>
    <row r="2470" spans="4:4">
      <c r="D2470" s="10"/>
    </row>
    <row r="2471" spans="4:4">
      <c r="D2471" s="10"/>
    </row>
    <row r="2472" spans="4:4">
      <c r="D2472" s="10"/>
    </row>
    <row r="2473" spans="4:4">
      <c r="D2473" s="10"/>
    </row>
    <row r="2474" spans="4:4">
      <c r="D2474" s="10"/>
    </row>
    <row r="2475" spans="4:4">
      <c r="D2475" s="10"/>
    </row>
    <row r="2476" spans="4:4">
      <c r="D2476" s="10"/>
    </row>
    <row r="2477" spans="4:4">
      <c r="D2477" s="10"/>
    </row>
    <row r="2478" spans="4:4">
      <c r="D2478" s="10"/>
    </row>
    <row r="2479" spans="4:4">
      <c r="D2479" s="10"/>
    </row>
    <row r="2480" spans="4:4">
      <c r="D2480" s="10"/>
    </row>
    <row r="2481" spans="4:4">
      <c r="D2481" s="10"/>
    </row>
    <row r="2482" spans="4:4">
      <c r="D2482" s="10"/>
    </row>
    <row r="2483" spans="4:4">
      <c r="D2483" s="10"/>
    </row>
    <row r="2484" spans="4:4">
      <c r="D2484" s="10"/>
    </row>
    <row r="2485" spans="4:4">
      <c r="D2485" s="10"/>
    </row>
    <row r="2486" spans="4:4">
      <c r="D2486" s="10"/>
    </row>
    <row r="2487" spans="4:4">
      <c r="D2487" s="10"/>
    </row>
    <row r="2488" spans="4:4">
      <c r="D2488" s="10"/>
    </row>
    <row r="2489" spans="4:4">
      <c r="D2489" s="10"/>
    </row>
    <row r="2490" spans="4:4">
      <c r="D2490" s="10"/>
    </row>
    <row r="2491" spans="4:4">
      <c r="D2491" s="10"/>
    </row>
    <row r="2492" spans="4:4">
      <c r="D2492" s="10"/>
    </row>
    <row r="2493" spans="4:4">
      <c r="D2493" s="10"/>
    </row>
    <row r="2494" spans="4:4">
      <c r="D2494" s="10"/>
    </row>
    <row r="2495" spans="4:4">
      <c r="D2495" s="10"/>
    </row>
    <row r="2496" spans="4:4">
      <c r="D2496" s="10"/>
    </row>
    <row r="2497" spans="4:4">
      <c r="D2497" s="10"/>
    </row>
    <row r="2498" spans="4:4">
      <c r="D2498" s="10"/>
    </row>
    <row r="2499" spans="4:4">
      <c r="D2499" s="10"/>
    </row>
    <row r="2500" spans="4:4">
      <c r="D2500" s="10"/>
    </row>
    <row r="2501" spans="4:4">
      <c r="D2501" s="10"/>
    </row>
    <row r="2502" spans="4:4">
      <c r="D2502" s="10"/>
    </row>
    <row r="2503" spans="4:4">
      <c r="D2503" s="10"/>
    </row>
    <row r="2504" spans="4:4">
      <c r="D2504" s="10"/>
    </row>
    <row r="2505" spans="4:4">
      <c r="D2505" s="10"/>
    </row>
    <row r="2506" spans="4:4">
      <c r="D2506" s="10"/>
    </row>
    <row r="2507" spans="4:4">
      <c r="D2507" s="10"/>
    </row>
    <row r="2508" spans="4:4">
      <c r="D2508" s="10"/>
    </row>
    <row r="2509" spans="4:4">
      <c r="D2509" s="10"/>
    </row>
    <row r="2510" spans="4:4">
      <c r="D2510" s="10"/>
    </row>
    <row r="2511" spans="4:4">
      <c r="D2511" s="10"/>
    </row>
    <row r="2512" spans="4:4">
      <c r="D2512" s="10"/>
    </row>
    <row r="2513" spans="4:4">
      <c r="D2513" s="10"/>
    </row>
    <row r="2514" spans="4:4">
      <c r="D2514" s="10"/>
    </row>
    <row r="2515" spans="4:4">
      <c r="D2515" s="10"/>
    </row>
    <row r="2516" spans="4:4">
      <c r="D2516" s="10"/>
    </row>
    <row r="2517" spans="4:4">
      <c r="D2517" s="10"/>
    </row>
    <row r="2518" spans="4:4">
      <c r="D2518" s="10"/>
    </row>
    <row r="2519" spans="4:4">
      <c r="D2519" s="10"/>
    </row>
    <row r="2520" spans="4:4">
      <c r="D2520" s="10"/>
    </row>
    <row r="2521" spans="4:4">
      <c r="D2521" s="10"/>
    </row>
    <row r="2522" spans="4:4">
      <c r="D2522" s="10"/>
    </row>
    <row r="2523" spans="4:4">
      <c r="D2523" s="10"/>
    </row>
    <row r="2524" spans="4:4">
      <c r="D2524" s="10"/>
    </row>
    <row r="2525" spans="4:4">
      <c r="D2525" s="10"/>
    </row>
    <row r="2526" spans="4:4">
      <c r="D2526" s="10"/>
    </row>
    <row r="2527" spans="4:4">
      <c r="D2527" s="10"/>
    </row>
    <row r="2528" spans="4:4">
      <c r="D2528" s="10"/>
    </row>
    <row r="2529" spans="4:4">
      <c r="D2529" s="10"/>
    </row>
    <row r="2530" spans="4:4">
      <c r="D2530" s="10"/>
    </row>
    <row r="2531" spans="4:4">
      <c r="D2531" s="10"/>
    </row>
    <row r="2532" spans="4:4">
      <c r="D2532" s="10"/>
    </row>
    <row r="2533" spans="4:4">
      <c r="D2533" s="10"/>
    </row>
    <row r="2534" spans="4:4">
      <c r="D2534" s="10"/>
    </row>
    <row r="2535" spans="4:4">
      <c r="D2535" s="10"/>
    </row>
    <row r="2536" spans="4:4">
      <c r="D2536" s="10"/>
    </row>
    <row r="2537" spans="4:4">
      <c r="D2537" s="10"/>
    </row>
    <row r="2538" spans="4:4">
      <c r="D2538" s="10"/>
    </row>
    <row r="2539" spans="4:4">
      <c r="D2539" s="10"/>
    </row>
    <row r="2540" spans="4:4">
      <c r="D2540" s="10"/>
    </row>
    <row r="2541" spans="4:4">
      <c r="D2541" s="10"/>
    </row>
    <row r="2542" spans="4:4">
      <c r="D2542" s="10"/>
    </row>
    <row r="2543" spans="4:4">
      <c r="D2543" s="10"/>
    </row>
    <row r="2544" spans="4:4">
      <c r="D2544" s="10"/>
    </row>
    <row r="2545" spans="4:4">
      <c r="D2545" s="10"/>
    </row>
    <row r="2546" spans="4:4">
      <c r="D2546" s="10"/>
    </row>
    <row r="2547" spans="4:4">
      <c r="D2547" s="10"/>
    </row>
    <row r="2548" spans="4:4">
      <c r="D2548" s="10"/>
    </row>
    <row r="2549" spans="4:4">
      <c r="D2549" s="10"/>
    </row>
    <row r="2550" spans="4:4">
      <c r="D2550" s="10"/>
    </row>
    <row r="2551" spans="4:4">
      <c r="D2551" s="10"/>
    </row>
    <row r="2552" spans="4:4">
      <c r="D2552" s="10"/>
    </row>
    <row r="2553" spans="4:4">
      <c r="D2553" s="10"/>
    </row>
    <row r="2554" spans="4:4">
      <c r="D2554" s="10"/>
    </row>
    <row r="2555" spans="4:4">
      <c r="D2555" s="10"/>
    </row>
    <row r="2556" spans="4:4">
      <c r="D2556" s="10"/>
    </row>
    <row r="2557" spans="4:4">
      <c r="D2557" s="10"/>
    </row>
    <row r="2558" spans="4:4">
      <c r="D2558" s="10"/>
    </row>
    <row r="2559" spans="4:4">
      <c r="D2559" s="10"/>
    </row>
    <row r="2560" spans="4:4">
      <c r="D2560" s="10"/>
    </row>
    <row r="2561" spans="4:4">
      <c r="D2561" s="10"/>
    </row>
    <row r="2562" spans="4:4">
      <c r="D2562" s="10"/>
    </row>
    <row r="2563" spans="4:4">
      <c r="D2563" s="10"/>
    </row>
    <row r="2564" spans="4:4">
      <c r="D2564" s="10"/>
    </row>
    <row r="2565" spans="4:4">
      <c r="D2565" s="10"/>
    </row>
    <row r="2566" spans="4:4">
      <c r="D2566" s="10"/>
    </row>
    <row r="2567" spans="4:4">
      <c r="D2567" s="10"/>
    </row>
    <row r="2568" spans="4:4">
      <c r="D2568" s="10"/>
    </row>
    <row r="2569" spans="4:4">
      <c r="D2569" s="10"/>
    </row>
    <row r="2570" spans="4:4">
      <c r="D2570" s="10"/>
    </row>
    <row r="2571" spans="4:4">
      <c r="D2571" s="10"/>
    </row>
    <row r="2572" spans="4:4">
      <c r="D2572" s="10"/>
    </row>
    <row r="2573" spans="4:4">
      <c r="D2573" s="10"/>
    </row>
    <row r="2574" spans="4:4">
      <c r="D2574" s="10"/>
    </row>
    <row r="2575" spans="4:4">
      <c r="D2575" s="10"/>
    </row>
    <row r="2576" spans="4:4">
      <c r="D2576" s="10"/>
    </row>
    <row r="2577" spans="4:4">
      <c r="D2577" s="10"/>
    </row>
    <row r="2578" spans="4:4">
      <c r="D2578" s="10"/>
    </row>
    <row r="2579" spans="4:4">
      <c r="D2579" s="10"/>
    </row>
    <row r="2580" spans="4:4">
      <c r="D2580" s="10"/>
    </row>
    <row r="2581" spans="4:4">
      <c r="D2581" s="10"/>
    </row>
    <row r="2582" spans="4:4">
      <c r="D2582" s="10"/>
    </row>
    <row r="2583" spans="4:4">
      <c r="D2583" s="10"/>
    </row>
    <row r="2584" spans="4:4">
      <c r="D2584" s="10"/>
    </row>
    <row r="2585" spans="4:4">
      <c r="D2585" s="10"/>
    </row>
    <row r="2586" spans="4:4">
      <c r="D2586" s="10"/>
    </row>
    <row r="2587" spans="4:4">
      <c r="D2587" s="10"/>
    </row>
    <row r="2588" spans="4:4">
      <c r="D2588" s="10"/>
    </row>
    <row r="2589" spans="4:4">
      <c r="D2589" s="10"/>
    </row>
    <row r="2590" spans="4:4">
      <c r="D2590" s="10"/>
    </row>
    <row r="2591" spans="4:4">
      <c r="D2591" s="10"/>
    </row>
    <row r="2592" spans="4:4">
      <c r="D2592" s="10"/>
    </row>
    <row r="2593" spans="4:4">
      <c r="D2593" s="10"/>
    </row>
    <row r="2594" spans="4:4">
      <c r="D2594" s="10"/>
    </row>
    <row r="2595" spans="4:4">
      <c r="D2595" s="10"/>
    </row>
    <row r="2596" spans="4:4">
      <c r="D2596" s="10"/>
    </row>
    <row r="2597" spans="4:4">
      <c r="D2597" s="10"/>
    </row>
    <row r="2598" spans="4:4">
      <c r="D2598" s="10"/>
    </row>
    <row r="2599" spans="4:4">
      <c r="D2599" s="10"/>
    </row>
    <row r="2600" spans="4:4">
      <c r="D2600" s="10"/>
    </row>
    <row r="2601" spans="4:4">
      <c r="D2601" s="10"/>
    </row>
    <row r="2602" spans="4:4">
      <c r="D2602" s="10"/>
    </row>
    <row r="2603" spans="4:4">
      <c r="D2603" s="10"/>
    </row>
    <row r="2604" spans="4:4">
      <c r="D2604" s="10"/>
    </row>
    <row r="2605" spans="4:4">
      <c r="D2605" s="10"/>
    </row>
    <row r="2606" spans="4:4">
      <c r="D2606" s="10"/>
    </row>
    <row r="2607" spans="4:4">
      <c r="D2607" s="10"/>
    </row>
    <row r="2608" spans="4:4">
      <c r="D2608" s="10"/>
    </row>
    <row r="2609" spans="4:4">
      <c r="D2609" s="10"/>
    </row>
    <row r="2610" spans="4:4">
      <c r="D2610" s="10"/>
    </row>
    <row r="2611" spans="4:4">
      <c r="D2611" s="10"/>
    </row>
    <row r="2612" spans="4:4">
      <c r="D2612" s="10"/>
    </row>
    <row r="2613" spans="4:4">
      <c r="D2613" s="10"/>
    </row>
    <row r="2614" spans="4:4">
      <c r="D2614" s="10"/>
    </row>
    <row r="2615" spans="4:4">
      <c r="D2615" s="10"/>
    </row>
    <row r="2616" spans="4:4">
      <c r="D2616" s="10"/>
    </row>
    <row r="2617" spans="4:4">
      <c r="D2617" s="10"/>
    </row>
    <row r="2618" spans="4:4">
      <c r="D2618" s="10"/>
    </row>
    <row r="2619" spans="4:4">
      <c r="D2619" s="10"/>
    </row>
    <row r="2620" spans="4:4">
      <c r="D2620" s="10"/>
    </row>
    <row r="2621" spans="4:4">
      <c r="D2621" s="10"/>
    </row>
    <row r="2622" spans="4:4">
      <c r="D2622" s="10"/>
    </row>
    <row r="2623" spans="4:4">
      <c r="D2623" s="10"/>
    </row>
    <row r="2624" spans="4:4">
      <c r="D2624" s="10"/>
    </row>
    <row r="2625" spans="4:4">
      <c r="D2625" s="10"/>
    </row>
    <row r="2626" spans="4:4">
      <c r="D2626" s="10"/>
    </row>
    <row r="2627" spans="4:4">
      <c r="D2627" s="10"/>
    </row>
    <row r="2628" spans="4:4">
      <c r="D2628" s="10"/>
    </row>
    <row r="2629" spans="4:4">
      <c r="D2629" s="10"/>
    </row>
    <row r="2630" spans="4:4">
      <c r="D2630" s="10"/>
    </row>
    <row r="2631" spans="4:4">
      <c r="D2631" s="10"/>
    </row>
    <row r="2632" spans="4:4">
      <c r="D2632" s="10"/>
    </row>
    <row r="2633" spans="4:4">
      <c r="D2633" s="10"/>
    </row>
    <row r="2634" spans="4:4">
      <c r="D2634" s="10"/>
    </row>
    <row r="2635" spans="4:4">
      <c r="D2635" s="10"/>
    </row>
    <row r="2636" spans="4:4">
      <c r="D2636" s="10"/>
    </row>
    <row r="2637" spans="4:4">
      <c r="D2637" s="10"/>
    </row>
    <row r="2638" spans="4:4">
      <c r="D2638" s="10"/>
    </row>
    <row r="2639" spans="4:4">
      <c r="D2639" s="10"/>
    </row>
    <row r="2640" spans="4:4">
      <c r="D2640" s="10"/>
    </row>
    <row r="2641" spans="4:4">
      <c r="D2641" s="10"/>
    </row>
    <row r="2642" spans="4:4">
      <c r="D2642" s="10"/>
    </row>
    <row r="2643" spans="4:4">
      <c r="D2643" s="10"/>
    </row>
    <row r="2644" spans="4:4">
      <c r="D2644" s="10"/>
    </row>
    <row r="2645" spans="4:4">
      <c r="D2645" s="10"/>
    </row>
    <row r="2646" spans="4:4">
      <c r="D2646" s="10"/>
    </row>
    <row r="2647" spans="4:4">
      <c r="D2647" s="10"/>
    </row>
    <row r="2648" spans="4:4">
      <c r="D2648" s="10"/>
    </row>
    <row r="2649" spans="4:4">
      <c r="D2649" s="10"/>
    </row>
    <row r="2650" spans="4:4">
      <c r="D2650" s="10"/>
    </row>
    <row r="2651" spans="4:4">
      <c r="D2651" s="10"/>
    </row>
    <row r="2652" spans="4:4">
      <c r="D2652" s="10"/>
    </row>
    <row r="2653" spans="4:4">
      <c r="D2653" s="10"/>
    </row>
    <row r="2654" spans="4:4">
      <c r="D2654" s="10"/>
    </row>
    <row r="2655" spans="4:4">
      <c r="D2655" s="10"/>
    </row>
    <row r="2656" spans="4:4">
      <c r="D2656" s="10"/>
    </row>
    <row r="2657" spans="4:4">
      <c r="D2657" s="10"/>
    </row>
    <row r="2658" spans="4:4">
      <c r="D2658" s="10"/>
    </row>
    <row r="2659" spans="4:4">
      <c r="D2659" s="10"/>
    </row>
    <row r="2660" spans="4:4">
      <c r="D2660" s="10"/>
    </row>
    <row r="2661" spans="4:4">
      <c r="D2661" s="10"/>
    </row>
    <row r="2662" spans="4:4">
      <c r="D2662" s="10"/>
    </row>
    <row r="2663" spans="4:4">
      <c r="D2663" s="10"/>
    </row>
    <row r="2664" spans="4:4">
      <c r="D2664" s="10"/>
    </row>
    <row r="2665" spans="4:4">
      <c r="D2665" s="10"/>
    </row>
    <row r="2666" spans="4:4">
      <c r="D2666" s="10"/>
    </row>
    <row r="2667" spans="4:4">
      <c r="D2667" s="10"/>
    </row>
    <row r="2668" spans="4:4">
      <c r="D2668" s="10"/>
    </row>
    <row r="2669" spans="4:4">
      <c r="D2669" s="10"/>
    </row>
    <row r="2670" spans="4:4">
      <c r="D2670" s="10"/>
    </row>
    <row r="2671" spans="4:4">
      <c r="D2671" s="10"/>
    </row>
    <row r="2672" spans="4:4">
      <c r="D2672" s="10"/>
    </row>
    <row r="2673" spans="4:4">
      <c r="D2673" s="10"/>
    </row>
    <row r="2674" spans="4:4">
      <c r="D2674" s="10"/>
    </row>
    <row r="2675" spans="4:4">
      <c r="D2675" s="10"/>
    </row>
    <row r="2676" spans="4:4">
      <c r="D2676" s="10"/>
    </row>
    <row r="2677" spans="4:4">
      <c r="D2677" s="10"/>
    </row>
    <row r="2678" spans="4:4">
      <c r="D2678" s="10"/>
    </row>
    <row r="2679" spans="4:4">
      <c r="D2679" s="10"/>
    </row>
    <row r="2680" spans="4:4">
      <c r="D2680" s="10"/>
    </row>
    <row r="2681" spans="4:4">
      <c r="D2681" s="10"/>
    </row>
    <row r="2682" spans="4:4">
      <c r="D2682" s="10"/>
    </row>
    <row r="2683" spans="4:4">
      <c r="D2683" s="10"/>
    </row>
    <row r="2684" spans="4:4">
      <c r="D2684" s="10"/>
    </row>
    <row r="2685" spans="4:4">
      <c r="D2685" s="10"/>
    </row>
    <row r="2686" spans="4:4">
      <c r="D2686" s="10"/>
    </row>
    <row r="2687" spans="4:4">
      <c r="D2687" s="10"/>
    </row>
    <row r="2688" spans="4:4">
      <c r="D2688" s="10"/>
    </row>
    <row r="2689" spans="4:4">
      <c r="D2689" s="10"/>
    </row>
    <row r="2690" spans="4:4">
      <c r="D2690" s="10"/>
    </row>
    <row r="2691" spans="4:4">
      <c r="D2691" s="10"/>
    </row>
    <row r="2692" spans="4:4">
      <c r="D2692" s="10"/>
    </row>
    <row r="2693" spans="4:4">
      <c r="D2693" s="10"/>
    </row>
    <row r="2694" spans="4:4">
      <c r="D2694" s="10"/>
    </row>
    <row r="2695" spans="4:4">
      <c r="D2695" s="10"/>
    </row>
    <row r="2696" spans="4:4">
      <c r="D2696" s="10"/>
    </row>
    <row r="2697" spans="4:4">
      <c r="D2697" s="10"/>
    </row>
    <row r="2698" spans="4:4">
      <c r="D2698" s="10"/>
    </row>
    <row r="2699" spans="4:4">
      <c r="D2699" s="10"/>
    </row>
    <row r="2700" spans="4:4">
      <c r="D2700" s="10"/>
    </row>
    <row r="2701" spans="4:4">
      <c r="D2701" s="10"/>
    </row>
    <row r="2702" spans="4:4">
      <c r="D2702" s="10"/>
    </row>
    <row r="2703" spans="4:4">
      <c r="D2703" s="10"/>
    </row>
    <row r="2704" spans="4:4">
      <c r="D2704" s="10"/>
    </row>
    <row r="2705" spans="4:4">
      <c r="D2705" s="10"/>
    </row>
    <row r="2706" spans="4:4">
      <c r="D2706" s="10"/>
    </row>
    <row r="2707" spans="4:4">
      <c r="D2707" s="10"/>
    </row>
    <row r="2708" spans="4:4">
      <c r="D2708" s="10"/>
    </row>
    <row r="2709" spans="4:4">
      <c r="D2709" s="10"/>
    </row>
    <row r="2710" spans="4:4">
      <c r="D2710" s="10"/>
    </row>
    <row r="2711" spans="4:4">
      <c r="D2711" s="10"/>
    </row>
    <row r="2712" spans="4:4">
      <c r="D2712" s="10"/>
    </row>
    <row r="2713" spans="4:4">
      <c r="D2713" s="10"/>
    </row>
    <row r="2714" spans="4:4">
      <c r="D2714" s="10"/>
    </row>
    <row r="2715" spans="4:4">
      <c r="D2715" s="10"/>
    </row>
    <row r="2716" spans="4:4">
      <c r="D2716" s="10"/>
    </row>
    <row r="2717" spans="4:4">
      <c r="D2717" s="10"/>
    </row>
    <row r="2718" spans="4:4">
      <c r="D2718" s="10"/>
    </row>
    <row r="2719" spans="4:4">
      <c r="D2719" s="10"/>
    </row>
    <row r="2720" spans="4:4">
      <c r="D2720" s="10"/>
    </row>
    <row r="2721" spans="4:4">
      <c r="D2721" s="10"/>
    </row>
    <row r="2722" spans="4:4">
      <c r="D2722" s="10"/>
    </row>
    <row r="2723" spans="4:4">
      <c r="D2723" s="10"/>
    </row>
    <row r="2724" spans="4:4">
      <c r="D2724" s="10"/>
    </row>
    <row r="2725" spans="4:4">
      <c r="D2725" s="10"/>
    </row>
    <row r="2726" spans="4:4">
      <c r="D2726" s="10"/>
    </row>
    <row r="2727" spans="4:4">
      <c r="D2727" s="10"/>
    </row>
    <row r="2728" spans="4:4">
      <c r="D2728" s="10"/>
    </row>
    <row r="2729" spans="4:4">
      <c r="D2729" s="10"/>
    </row>
    <row r="2730" spans="4:4">
      <c r="D2730" s="10"/>
    </row>
    <row r="2731" spans="4:4">
      <c r="D2731" s="10"/>
    </row>
    <row r="2732" spans="4:4">
      <c r="D2732" s="10"/>
    </row>
    <row r="2733" spans="4:4">
      <c r="D2733" s="10"/>
    </row>
    <row r="2734" spans="4:4">
      <c r="D2734" s="10"/>
    </row>
    <row r="2735" spans="4:4">
      <c r="D2735" s="10"/>
    </row>
    <row r="2736" spans="4:4">
      <c r="D2736" s="10"/>
    </row>
    <row r="2737" spans="4:4">
      <c r="D2737" s="10"/>
    </row>
    <row r="2738" spans="4:4">
      <c r="D2738" s="10"/>
    </row>
    <row r="2739" spans="4:4">
      <c r="D2739" s="10"/>
    </row>
    <row r="2740" spans="4:4">
      <c r="D2740" s="10"/>
    </row>
    <row r="2741" spans="4:4">
      <c r="D2741" s="10"/>
    </row>
    <row r="2742" spans="4:4">
      <c r="D2742" s="10"/>
    </row>
    <row r="2743" spans="4:4">
      <c r="D2743" s="10"/>
    </row>
    <row r="2744" spans="4:4">
      <c r="D2744" s="10"/>
    </row>
    <row r="2745" spans="4:4">
      <c r="D2745" s="10"/>
    </row>
    <row r="2746" spans="4:4">
      <c r="D2746" s="10"/>
    </row>
    <row r="2747" spans="4:4">
      <c r="D2747" s="10"/>
    </row>
    <row r="2748" spans="4:4">
      <c r="D2748" s="10"/>
    </row>
    <row r="2749" spans="4:4">
      <c r="D2749" s="10"/>
    </row>
    <row r="2750" spans="4:4">
      <c r="D2750" s="10"/>
    </row>
    <row r="2751" spans="4:4">
      <c r="D2751" s="10"/>
    </row>
    <row r="2752" spans="4:4">
      <c r="D2752" s="10"/>
    </row>
    <row r="2753" spans="4:4">
      <c r="D2753" s="10"/>
    </row>
    <row r="2754" spans="4:4">
      <c r="D2754" s="10"/>
    </row>
    <row r="2755" spans="4:4">
      <c r="D2755" s="10"/>
    </row>
    <row r="2756" spans="4:4">
      <c r="D2756" s="10"/>
    </row>
    <row r="2757" spans="4:4">
      <c r="D2757" s="10"/>
    </row>
    <row r="2758" spans="4:4">
      <c r="D2758" s="10"/>
    </row>
    <row r="2759" spans="4:4">
      <c r="D2759" s="10"/>
    </row>
    <row r="2760" spans="4:4">
      <c r="D2760" s="10"/>
    </row>
    <row r="2761" spans="4:4">
      <c r="D2761" s="10"/>
    </row>
    <row r="2762" spans="4:4">
      <c r="D2762" s="10"/>
    </row>
    <row r="2763" spans="4:4">
      <c r="D2763" s="10"/>
    </row>
    <row r="2764" spans="4:4">
      <c r="D2764" s="10"/>
    </row>
    <row r="2765" spans="4:4">
      <c r="D2765" s="10"/>
    </row>
    <row r="2766" spans="4:4">
      <c r="D2766" s="10"/>
    </row>
    <row r="2767" spans="4:4">
      <c r="D2767" s="10"/>
    </row>
    <row r="2768" spans="4:4">
      <c r="D2768" s="10"/>
    </row>
    <row r="2769" spans="4:4">
      <c r="D2769" s="10"/>
    </row>
    <row r="2770" spans="4:4">
      <c r="D2770" s="10"/>
    </row>
    <row r="2771" spans="4:4">
      <c r="D2771" s="10"/>
    </row>
    <row r="2772" spans="4:4">
      <c r="D2772" s="10"/>
    </row>
    <row r="2773" spans="4:4">
      <c r="D2773" s="10"/>
    </row>
    <row r="2774" spans="4:4">
      <c r="D2774" s="10"/>
    </row>
    <row r="2775" spans="4:4">
      <c r="D2775" s="10"/>
    </row>
    <row r="2776" spans="4:4">
      <c r="D2776" s="10"/>
    </row>
    <row r="2777" spans="4:4">
      <c r="D2777" s="10"/>
    </row>
    <row r="2778" spans="4:4">
      <c r="D2778" s="10"/>
    </row>
    <row r="2779" spans="4:4">
      <c r="D2779" s="10"/>
    </row>
    <row r="2780" spans="4:4">
      <c r="D2780" s="10"/>
    </row>
    <row r="2781" spans="4:4">
      <c r="D2781" s="10"/>
    </row>
    <row r="2782" spans="4:4">
      <c r="D2782" s="10"/>
    </row>
    <row r="2783" spans="4:4">
      <c r="D2783" s="10"/>
    </row>
    <row r="2784" spans="4:4">
      <c r="D2784" s="10"/>
    </row>
    <row r="2785" spans="4:4">
      <c r="D2785" s="10"/>
    </row>
    <row r="2786" spans="4:4">
      <c r="D2786" s="10"/>
    </row>
    <row r="2787" spans="4:4">
      <c r="D2787" s="10"/>
    </row>
    <row r="2788" spans="4:4">
      <c r="D2788" s="10"/>
    </row>
    <row r="2789" spans="4:4">
      <c r="D2789" s="10"/>
    </row>
    <row r="2790" spans="4:4">
      <c r="D2790" s="10"/>
    </row>
    <row r="2791" spans="4:4">
      <c r="D2791" s="10"/>
    </row>
    <row r="2792" spans="4:4">
      <c r="D2792" s="10"/>
    </row>
    <row r="2793" spans="4:4">
      <c r="D2793" s="10"/>
    </row>
    <row r="2794" spans="4:4">
      <c r="D2794" s="10"/>
    </row>
    <row r="2795" spans="4:4">
      <c r="D2795" s="10"/>
    </row>
    <row r="2796" spans="4:4">
      <c r="D2796" s="10"/>
    </row>
    <row r="2797" spans="4:4">
      <c r="D2797" s="10"/>
    </row>
    <row r="2798" spans="4:4">
      <c r="D2798" s="10"/>
    </row>
    <row r="2799" spans="4:4">
      <c r="D2799" s="10"/>
    </row>
    <row r="2800" spans="4:4">
      <c r="D2800" s="10"/>
    </row>
    <row r="2801" spans="4:4">
      <c r="D2801" s="10"/>
    </row>
    <row r="2802" spans="4:4">
      <c r="D2802" s="10"/>
    </row>
    <row r="2803" spans="4:4">
      <c r="D2803" s="10"/>
    </row>
    <row r="2804" spans="4:4">
      <c r="D2804" s="10"/>
    </row>
    <row r="2805" spans="4:4">
      <c r="D2805" s="10"/>
    </row>
    <row r="2806" spans="4:4">
      <c r="D2806" s="10"/>
    </row>
    <row r="2807" spans="4:4">
      <c r="D2807" s="10"/>
    </row>
    <row r="2808" spans="4:4">
      <c r="D2808" s="10"/>
    </row>
    <row r="2809" spans="4:4">
      <c r="D2809" s="10"/>
    </row>
    <row r="2810" spans="4:4">
      <c r="D2810" s="10"/>
    </row>
    <row r="2811" spans="4:4">
      <c r="D2811" s="10"/>
    </row>
    <row r="2812" spans="4:4">
      <c r="D2812" s="10"/>
    </row>
    <row r="2813" spans="4:4">
      <c r="D2813" s="10"/>
    </row>
    <row r="2814" spans="4:4">
      <c r="D2814" s="10"/>
    </row>
    <row r="2815" spans="4:4">
      <c r="D2815" s="10"/>
    </row>
    <row r="2816" spans="4:4">
      <c r="D2816" s="10"/>
    </row>
    <row r="2817" spans="4:4">
      <c r="D2817" s="10"/>
    </row>
    <row r="2818" spans="4:4">
      <c r="D2818" s="10"/>
    </row>
    <row r="2819" spans="4:4">
      <c r="D2819" s="10"/>
    </row>
    <row r="2820" spans="4:4">
      <c r="D2820" s="10"/>
    </row>
    <row r="2821" spans="4:4">
      <c r="D2821" s="10"/>
    </row>
    <row r="2822" spans="4:4">
      <c r="D2822" s="10"/>
    </row>
    <row r="2823" spans="4:4">
      <c r="D2823" s="10"/>
    </row>
    <row r="2824" spans="4:4">
      <c r="D2824" s="10"/>
    </row>
    <row r="2825" spans="4:4">
      <c r="D2825" s="10"/>
    </row>
    <row r="2826" spans="4:4">
      <c r="D2826" s="10"/>
    </row>
    <row r="2827" spans="4:4">
      <c r="D2827" s="10"/>
    </row>
    <row r="2828" spans="4:4">
      <c r="D2828" s="10"/>
    </row>
    <row r="2829" spans="4:4">
      <c r="D2829" s="10"/>
    </row>
    <row r="2830" spans="4:4">
      <c r="D2830" s="10"/>
    </row>
    <row r="2831" spans="4:4">
      <c r="D2831" s="10"/>
    </row>
    <row r="2832" spans="4:4">
      <c r="D2832" s="10"/>
    </row>
    <row r="2833" spans="4:4">
      <c r="D2833" s="10"/>
    </row>
    <row r="2834" spans="4:4">
      <c r="D2834" s="10"/>
    </row>
    <row r="2835" spans="4:4">
      <c r="D2835" s="10"/>
    </row>
    <row r="2836" spans="4:4">
      <c r="D2836" s="10"/>
    </row>
    <row r="2837" spans="4:4">
      <c r="D2837" s="10"/>
    </row>
    <row r="2838" spans="4:4">
      <c r="D2838" s="10"/>
    </row>
    <row r="2839" spans="4:4">
      <c r="D2839" s="10"/>
    </row>
    <row r="2840" spans="4:4">
      <c r="D2840" s="10"/>
    </row>
    <row r="2841" spans="4:4">
      <c r="D2841" s="10"/>
    </row>
    <row r="2842" spans="4:4">
      <c r="D2842" s="10"/>
    </row>
    <row r="2843" spans="4:4">
      <c r="D2843" s="10"/>
    </row>
    <row r="2844" spans="4:4">
      <c r="D2844" s="10"/>
    </row>
    <row r="2845" spans="4:4">
      <c r="D2845" s="10"/>
    </row>
    <row r="2846" spans="4:4">
      <c r="D2846" s="10"/>
    </row>
    <row r="2847" spans="4:4">
      <c r="D2847" s="10"/>
    </row>
    <row r="2848" spans="4:4">
      <c r="D2848" s="10"/>
    </row>
    <row r="2849" spans="4:4">
      <c r="D2849" s="10"/>
    </row>
    <row r="2850" spans="4:4">
      <c r="D2850" s="10"/>
    </row>
    <row r="2851" spans="4:4">
      <c r="D2851" s="10"/>
    </row>
    <row r="2852" spans="4:4">
      <c r="D2852" s="10"/>
    </row>
    <row r="2853" spans="4:4">
      <c r="D2853" s="10"/>
    </row>
    <row r="2854" spans="4:4">
      <c r="D2854" s="10"/>
    </row>
    <row r="2855" spans="4:4">
      <c r="D2855" s="10"/>
    </row>
    <row r="2856" spans="4:4">
      <c r="D2856" s="10"/>
    </row>
    <row r="2857" spans="4:4">
      <c r="D2857" s="10"/>
    </row>
    <row r="2858" spans="4:4">
      <c r="D2858" s="10"/>
    </row>
    <row r="2859" spans="4:4">
      <c r="D2859" s="10"/>
    </row>
    <row r="2860" spans="4:4">
      <c r="D2860" s="10"/>
    </row>
    <row r="2861" spans="4:4">
      <c r="D2861" s="10"/>
    </row>
    <row r="2862" spans="4:4">
      <c r="D2862" s="10"/>
    </row>
    <row r="2863" spans="4:4">
      <c r="D2863" s="10"/>
    </row>
    <row r="2864" spans="4:4">
      <c r="D2864" s="10"/>
    </row>
    <row r="2865" spans="4:4">
      <c r="D2865" s="10"/>
    </row>
    <row r="2866" spans="4:4">
      <c r="D2866" s="10"/>
    </row>
    <row r="2867" spans="4:4">
      <c r="D2867" s="10"/>
    </row>
    <row r="2868" spans="4:4">
      <c r="D2868" s="10"/>
    </row>
    <row r="2869" spans="4:4">
      <c r="D2869" s="10"/>
    </row>
    <row r="2870" spans="4:4">
      <c r="D2870" s="10"/>
    </row>
    <row r="2871" spans="4:4">
      <c r="D2871" s="10"/>
    </row>
    <row r="2872" spans="4:4">
      <c r="D2872" s="10"/>
    </row>
    <row r="2873" spans="4:4">
      <c r="D2873" s="10"/>
    </row>
    <row r="2874" spans="4:4">
      <c r="D2874" s="10"/>
    </row>
    <row r="2875" spans="4:4">
      <c r="D2875" s="10"/>
    </row>
    <row r="2876" spans="4:4">
      <c r="D2876" s="10"/>
    </row>
    <row r="2877" spans="4:4">
      <c r="D2877" s="10"/>
    </row>
    <row r="2878" spans="4:4">
      <c r="D2878" s="10"/>
    </row>
    <row r="2879" spans="4:4">
      <c r="D2879" s="10"/>
    </row>
    <row r="2880" spans="4:4">
      <c r="D2880" s="10"/>
    </row>
    <row r="2881" spans="4:4">
      <c r="D2881" s="10"/>
    </row>
    <row r="2882" spans="4:4">
      <c r="D2882" s="10"/>
    </row>
    <row r="2883" spans="4:4">
      <c r="D2883" s="10"/>
    </row>
    <row r="2884" spans="4:4">
      <c r="D2884" s="10"/>
    </row>
    <row r="2885" spans="4:4">
      <c r="D2885" s="10"/>
    </row>
    <row r="2886" spans="4:4">
      <c r="D2886" s="10"/>
    </row>
    <row r="2887" spans="4:4">
      <c r="D2887" s="10"/>
    </row>
    <row r="2888" spans="4:4">
      <c r="D2888" s="10"/>
    </row>
    <row r="2889" spans="4:4">
      <c r="D2889" s="10"/>
    </row>
    <row r="2890" spans="4:4">
      <c r="D2890" s="10"/>
    </row>
    <row r="2891" spans="4:4">
      <c r="D2891" s="10"/>
    </row>
    <row r="2892" spans="4:4">
      <c r="D2892" s="10"/>
    </row>
    <row r="2893" spans="4:4">
      <c r="D2893" s="10"/>
    </row>
    <row r="2894" spans="4:4">
      <c r="D2894" s="10"/>
    </row>
    <row r="2895" spans="4:4">
      <c r="D2895" s="10"/>
    </row>
    <row r="2896" spans="4:4">
      <c r="D2896" s="10"/>
    </row>
    <row r="2897" spans="4:4">
      <c r="D2897" s="10"/>
    </row>
    <row r="2898" spans="4:4">
      <c r="D2898" s="10"/>
    </row>
    <row r="2899" spans="4:4">
      <c r="D2899" s="10"/>
    </row>
    <row r="2900" spans="4:4">
      <c r="D2900" s="10"/>
    </row>
    <row r="2901" spans="4:4">
      <c r="D2901" s="10"/>
    </row>
    <row r="2902" spans="4:4">
      <c r="D2902" s="10"/>
    </row>
    <row r="2903" spans="4:4">
      <c r="D2903" s="10"/>
    </row>
    <row r="2904" spans="4:4">
      <c r="D2904" s="10"/>
    </row>
    <row r="2905" spans="4:4">
      <c r="D2905" s="10"/>
    </row>
    <row r="2906" spans="4:4">
      <c r="D2906" s="10"/>
    </row>
    <row r="2907" spans="4:4">
      <c r="D2907" s="10"/>
    </row>
    <row r="2908" spans="4:4">
      <c r="D2908" s="10"/>
    </row>
    <row r="2909" spans="4:4">
      <c r="D2909" s="10"/>
    </row>
    <row r="2910" spans="4:4">
      <c r="D2910" s="10"/>
    </row>
    <row r="2911" spans="4:4">
      <c r="D2911" s="10"/>
    </row>
    <row r="2912" spans="4:4">
      <c r="D2912" s="10"/>
    </row>
    <row r="2913" spans="4:4">
      <c r="D2913" s="10"/>
    </row>
    <row r="2914" spans="4:4">
      <c r="D2914" s="10"/>
    </row>
    <row r="2915" spans="4:4">
      <c r="D2915" s="10"/>
    </row>
    <row r="2916" spans="4:4">
      <c r="D2916" s="10"/>
    </row>
    <row r="2917" spans="4:4">
      <c r="D2917" s="10"/>
    </row>
    <row r="2918" spans="4:4">
      <c r="D2918" s="10"/>
    </row>
    <row r="2919" spans="4:4">
      <c r="D2919" s="10"/>
    </row>
    <row r="2920" spans="4:4">
      <c r="D2920" s="10"/>
    </row>
    <row r="2921" spans="4:4">
      <c r="D2921" s="10"/>
    </row>
    <row r="2922" spans="4:4">
      <c r="D2922" s="10"/>
    </row>
    <row r="2923" spans="4:4">
      <c r="D2923" s="10"/>
    </row>
    <row r="2924" spans="4:4">
      <c r="D2924" s="10"/>
    </row>
    <row r="2925" spans="4:4">
      <c r="D2925" s="10"/>
    </row>
    <row r="2926" spans="4:4">
      <c r="D2926" s="10"/>
    </row>
    <row r="2927" spans="4:4">
      <c r="D2927" s="10"/>
    </row>
    <row r="2928" spans="4:4">
      <c r="D2928" s="10"/>
    </row>
    <row r="2929" spans="4:4">
      <c r="D2929" s="10"/>
    </row>
    <row r="2930" spans="4:4">
      <c r="D2930" s="10"/>
    </row>
    <row r="2931" spans="4:4">
      <c r="D2931" s="10"/>
    </row>
    <row r="2932" spans="4:4">
      <c r="D2932" s="10"/>
    </row>
    <row r="2933" spans="4:4">
      <c r="D2933" s="10"/>
    </row>
    <row r="2934" spans="4:4">
      <c r="D2934" s="10"/>
    </row>
    <row r="2935" spans="4:4">
      <c r="D2935" s="10"/>
    </row>
    <row r="2936" spans="4:4">
      <c r="D2936" s="10"/>
    </row>
    <row r="2937" spans="4:4">
      <c r="D2937" s="10"/>
    </row>
    <row r="2938" spans="4:4">
      <c r="D2938" s="10"/>
    </row>
    <row r="2939" spans="4:4">
      <c r="D2939" s="10"/>
    </row>
    <row r="2940" spans="4:4">
      <c r="D2940" s="10"/>
    </row>
    <row r="2941" spans="4:4">
      <c r="D2941" s="10"/>
    </row>
    <row r="2942" spans="4:4">
      <c r="D2942" s="10"/>
    </row>
    <row r="2943" spans="4:4">
      <c r="D2943" s="10"/>
    </row>
    <row r="2944" spans="4:4">
      <c r="D2944" s="10"/>
    </row>
    <row r="2945" spans="4:4">
      <c r="D2945" s="10"/>
    </row>
    <row r="2946" spans="4:4">
      <c r="D2946" s="10"/>
    </row>
    <row r="2947" spans="4:4">
      <c r="D2947" s="10"/>
    </row>
    <row r="2948" spans="4:4">
      <c r="D2948" s="10"/>
    </row>
    <row r="2949" spans="4:4">
      <c r="D2949" s="10"/>
    </row>
    <row r="2950" spans="4:4">
      <c r="D2950" s="10"/>
    </row>
    <row r="2951" spans="4:4">
      <c r="D2951" s="10"/>
    </row>
    <row r="2952" spans="4:4">
      <c r="D2952" s="10"/>
    </row>
    <row r="2953" spans="4:4">
      <c r="D2953" s="10"/>
    </row>
    <row r="2954" spans="4:4">
      <c r="D2954" s="10"/>
    </row>
    <row r="2955" spans="4:4">
      <c r="D2955" s="10"/>
    </row>
    <row r="2956" spans="4:4">
      <c r="D2956" s="10"/>
    </row>
    <row r="2957" spans="4:4">
      <c r="D2957" s="10"/>
    </row>
    <row r="2958" spans="4:4">
      <c r="D2958" s="10"/>
    </row>
    <row r="2959" spans="4:4">
      <c r="D2959" s="10"/>
    </row>
    <row r="2960" spans="4:4">
      <c r="D2960" s="10"/>
    </row>
    <row r="2961" spans="4:4">
      <c r="D2961" s="10"/>
    </row>
    <row r="2962" spans="4:4">
      <c r="D2962" s="10"/>
    </row>
    <row r="2963" spans="4:4">
      <c r="D2963" s="10"/>
    </row>
    <row r="2964" spans="4:4">
      <c r="D2964" s="10"/>
    </row>
    <row r="2965" spans="4:4">
      <c r="D2965" s="10"/>
    </row>
    <row r="2966" spans="4:4">
      <c r="D2966" s="10"/>
    </row>
    <row r="2967" spans="4:4">
      <c r="D2967" s="10"/>
    </row>
    <row r="2968" spans="4:4">
      <c r="D2968" s="10"/>
    </row>
    <row r="2969" spans="4:4">
      <c r="D2969" s="10"/>
    </row>
    <row r="2970" spans="4:4">
      <c r="D2970" s="10"/>
    </row>
    <row r="2971" spans="4:4">
      <c r="D2971" s="10"/>
    </row>
    <row r="2972" spans="4:4">
      <c r="D2972" s="10"/>
    </row>
    <row r="2973" spans="4:4">
      <c r="D2973" s="10"/>
    </row>
    <row r="2974" spans="4:4">
      <c r="D2974" s="10"/>
    </row>
    <row r="2975" spans="4:4">
      <c r="D2975" s="10"/>
    </row>
    <row r="2976" spans="4:4">
      <c r="D2976" s="10"/>
    </row>
    <row r="2977" spans="4:4">
      <c r="D2977" s="10"/>
    </row>
    <row r="2978" spans="4:4">
      <c r="D2978" s="10"/>
    </row>
    <row r="2979" spans="4:4">
      <c r="D2979" s="10"/>
    </row>
    <row r="2980" spans="4:4">
      <c r="D2980" s="10"/>
    </row>
    <row r="2981" spans="4:4">
      <c r="D2981" s="10"/>
    </row>
    <row r="2982" spans="4:4">
      <c r="D2982" s="10"/>
    </row>
    <row r="2983" spans="4:4">
      <c r="D2983" s="10"/>
    </row>
    <row r="2984" spans="4:4">
      <c r="D2984" s="10"/>
    </row>
    <row r="2985" spans="4:4">
      <c r="D2985" s="10"/>
    </row>
    <row r="2986" spans="4:4">
      <c r="D2986" s="10"/>
    </row>
    <row r="2987" spans="4:4">
      <c r="D2987" s="10"/>
    </row>
    <row r="2988" spans="4:4">
      <c r="D2988" s="10"/>
    </row>
    <row r="2989" spans="4:4">
      <c r="D2989" s="10"/>
    </row>
    <row r="2990" spans="4:4">
      <c r="D2990" s="10"/>
    </row>
    <row r="2991" spans="4:4">
      <c r="D2991" s="10"/>
    </row>
    <row r="2992" spans="4:4">
      <c r="D2992" s="10"/>
    </row>
    <row r="2993" spans="4:4">
      <c r="D2993" s="10"/>
    </row>
    <row r="2994" spans="4:4">
      <c r="D2994" s="10"/>
    </row>
    <row r="2995" spans="4:4">
      <c r="D2995" s="10"/>
    </row>
    <row r="2996" spans="4:4">
      <c r="D2996" s="10"/>
    </row>
    <row r="2997" spans="4:4">
      <c r="D2997" s="10"/>
    </row>
    <row r="2998" spans="4:4">
      <c r="D2998" s="10"/>
    </row>
    <row r="2999" spans="4:4">
      <c r="D2999" s="10"/>
    </row>
    <row r="3000" spans="4:4">
      <c r="D3000" s="10"/>
    </row>
    <row r="3001" spans="4:4">
      <c r="D3001" s="10"/>
    </row>
    <row r="3002" spans="4:4">
      <c r="D3002" s="10"/>
    </row>
    <row r="3003" spans="4:4">
      <c r="D3003" s="10"/>
    </row>
    <row r="3004" spans="4:4">
      <c r="D3004" s="10"/>
    </row>
    <row r="3005" spans="4:4">
      <c r="D3005" s="10"/>
    </row>
    <row r="3006" spans="4:4">
      <c r="D3006" s="10"/>
    </row>
    <row r="3007" spans="4:4">
      <c r="D3007" s="10"/>
    </row>
    <row r="3008" spans="4:4">
      <c r="D3008" s="10"/>
    </row>
    <row r="3009" spans="4:4">
      <c r="D3009" s="10"/>
    </row>
    <row r="3010" spans="4:4">
      <c r="D3010" s="10"/>
    </row>
    <row r="3011" spans="4:4">
      <c r="D3011" s="10"/>
    </row>
    <row r="3012" spans="4:4">
      <c r="D3012" s="10"/>
    </row>
    <row r="3013" spans="4:4">
      <c r="D3013" s="10"/>
    </row>
    <row r="3014" spans="4:4">
      <c r="D3014" s="10"/>
    </row>
    <row r="3015" spans="4:4">
      <c r="D3015" s="10"/>
    </row>
    <row r="3016" spans="4:4">
      <c r="D3016" s="10"/>
    </row>
    <row r="3017" spans="4:4">
      <c r="D3017" s="10"/>
    </row>
    <row r="3018" spans="4:4">
      <c r="D3018" s="10"/>
    </row>
    <row r="3019" spans="4:4">
      <c r="D3019" s="10"/>
    </row>
    <row r="3020" spans="4:4">
      <c r="D3020" s="10"/>
    </row>
    <row r="3021" spans="4:4">
      <c r="D3021" s="10"/>
    </row>
    <row r="3022" spans="4:4">
      <c r="D3022" s="10"/>
    </row>
    <row r="3023" spans="4:4">
      <c r="D3023" s="10"/>
    </row>
    <row r="3024" spans="4:4">
      <c r="D3024" s="10"/>
    </row>
    <row r="3025" spans="4:4">
      <c r="D3025" s="10"/>
    </row>
    <row r="3026" spans="4:4">
      <c r="D3026" s="10"/>
    </row>
    <row r="3027" spans="4:4">
      <c r="D3027" s="10"/>
    </row>
    <row r="3028" spans="4:4">
      <c r="D3028" s="10"/>
    </row>
    <row r="3029" spans="4:4">
      <c r="D3029" s="10"/>
    </row>
    <row r="3030" spans="4:4">
      <c r="D3030" s="10"/>
    </row>
    <row r="3031" spans="4:4">
      <c r="D3031" s="10"/>
    </row>
    <row r="3032" spans="4:4">
      <c r="D3032" s="10"/>
    </row>
    <row r="3033" spans="4:4">
      <c r="D3033" s="10"/>
    </row>
    <row r="3034" spans="4:4">
      <c r="D3034" s="10"/>
    </row>
    <row r="3035" spans="4:4">
      <c r="D3035" s="10"/>
    </row>
    <row r="3036" spans="4:4">
      <c r="D3036" s="10"/>
    </row>
    <row r="3037" spans="4:4">
      <c r="D3037" s="10"/>
    </row>
    <row r="3038" spans="4:4">
      <c r="D3038" s="10"/>
    </row>
    <row r="3039" spans="4:4">
      <c r="D3039" s="10"/>
    </row>
    <row r="3040" spans="4:4">
      <c r="D3040" s="10"/>
    </row>
    <row r="3041" spans="4:4">
      <c r="D3041" s="10"/>
    </row>
    <row r="3042" spans="4:4">
      <c r="D3042" s="10"/>
    </row>
    <row r="3043" spans="4:4">
      <c r="D3043" s="10"/>
    </row>
    <row r="3044" spans="4:4">
      <c r="D3044" s="10"/>
    </row>
    <row r="3045" spans="4:4">
      <c r="D3045" s="10"/>
    </row>
    <row r="3046" spans="4:4">
      <c r="D3046" s="10"/>
    </row>
    <row r="3047" spans="4:4">
      <c r="D3047" s="10"/>
    </row>
    <row r="3048" spans="4:4">
      <c r="D3048" s="10"/>
    </row>
    <row r="3049" spans="4:4">
      <c r="D3049" s="10"/>
    </row>
    <row r="3050" spans="4:4">
      <c r="D3050" s="10"/>
    </row>
    <row r="3051" spans="4:4">
      <c r="D3051" s="10"/>
    </row>
    <row r="3052" spans="4:4">
      <c r="D3052" s="10"/>
    </row>
    <row r="3053" spans="4:4">
      <c r="D3053" s="10"/>
    </row>
    <row r="3054" spans="4:4">
      <c r="D3054" s="10"/>
    </row>
    <row r="3055" spans="4:4">
      <c r="D3055" s="10"/>
    </row>
    <row r="3056" spans="4:4">
      <c r="D3056" s="10"/>
    </row>
    <row r="3057" spans="4:4">
      <c r="D3057" s="10"/>
    </row>
    <row r="3058" spans="4:4">
      <c r="D3058" s="10"/>
    </row>
    <row r="3059" spans="4:4">
      <c r="D3059" s="10"/>
    </row>
    <row r="3060" spans="4:4">
      <c r="D3060" s="10"/>
    </row>
    <row r="3061" spans="4:4">
      <c r="D3061" s="10"/>
    </row>
    <row r="3062" spans="4:4">
      <c r="D3062" s="10"/>
    </row>
    <row r="3063" spans="4:4">
      <c r="D3063" s="10"/>
    </row>
    <row r="3064" spans="4:4">
      <c r="D3064" s="10"/>
    </row>
    <row r="3065" spans="4:4">
      <c r="D3065" s="10"/>
    </row>
    <row r="3066" spans="4:4">
      <c r="D3066" s="10"/>
    </row>
    <row r="3067" spans="4:4">
      <c r="D3067" s="10"/>
    </row>
    <row r="3068" spans="4:4">
      <c r="D3068" s="10"/>
    </row>
    <row r="3069" spans="4:4">
      <c r="D3069" s="10"/>
    </row>
    <row r="3070" spans="4:4">
      <c r="D3070" s="10"/>
    </row>
    <row r="3071" spans="4:4">
      <c r="D3071" s="10"/>
    </row>
    <row r="3072" spans="4:4">
      <c r="D3072" s="10"/>
    </row>
    <row r="3073" spans="4:4">
      <c r="D3073" s="10"/>
    </row>
    <row r="3074" spans="4:4">
      <c r="D3074" s="10"/>
    </row>
    <row r="3075" spans="4:4">
      <c r="D3075" s="10"/>
    </row>
    <row r="3076" spans="4:4">
      <c r="D3076" s="10"/>
    </row>
    <row r="3077" spans="4:4">
      <c r="D3077" s="10"/>
    </row>
    <row r="3078" spans="4:4">
      <c r="D3078" s="10"/>
    </row>
    <row r="3079" spans="4:4">
      <c r="D3079" s="10"/>
    </row>
    <row r="3080" spans="4:4">
      <c r="D3080" s="10"/>
    </row>
    <row r="3081" spans="4:4">
      <c r="D3081" s="10"/>
    </row>
    <row r="3082" spans="4:4">
      <c r="D3082" s="10"/>
    </row>
    <row r="3083" spans="4:4">
      <c r="D3083" s="10"/>
    </row>
    <row r="3084" spans="4:4">
      <c r="D3084" s="10"/>
    </row>
    <row r="3085" spans="4:4">
      <c r="D3085" s="10"/>
    </row>
    <row r="3086" spans="4:4">
      <c r="D3086" s="10"/>
    </row>
    <row r="3087" spans="4:4">
      <c r="D3087" s="10"/>
    </row>
    <row r="3088" spans="4:4">
      <c r="D3088" s="10"/>
    </row>
    <row r="3089" spans="4:4">
      <c r="D3089" s="10"/>
    </row>
    <row r="3090" spans="4:4">
      <c r="D3090" s="10"/>
    </row>
    <row r="3091" spans="4:4">
      <c r="D3091" s="10"/>
    </row>
    <row r="3092" spans="4:4">
      <c r="D3092" s="10"/>
    </row>
    <row r="3093" spans="4:4">
      <c r="D3093" s="10"/>
    </row>
    <row r="3094" spans="4:4">
      <c r="D3094" s="10"/>
    </row>
    <row r="3095" spans="4:4">
      <c r="D3095" s="10"/>
    </row>
    <row r="3096" spans="4:4">
      <c r="D3096" s="10"/>
    </row>
    <row r="3097" spans="4:4">
      <c r="D3097" s="10"/>
    </row>
    <row r="3098" spans="4:4">
      <c r="D3098" s="10"/>
    </row>
    <row r="3099" spans="4:4">
      <c r="D3099" s="10"/>
    </row>
    <row r="3100" spans="4:4">
      <c r="D3100" s="10"/>
    </row>
    <row r="3101" spans="4:4">
      <c r="D3101" s="10"/>
    </row>
    <row r="3102" spans="4:4">
      <c r="D3102" s="10"/>
    </row>
    <row r="3103" spans="4:4">
      <c r="D3103" s="10"/>
    </row>
    <row r="3104" spans="4:4">
      <c r="D3104" s="10"/>
    </row>
    <row r="3105" spans="4:4">
      <c r="D3105" s="10"/>
    </row>
    <row r="3106" spans="4:4">
      <c r="D3106" s="10"/>
    </row>
    <row r="3107" spans="4:4">
      <c r="D3107" s="10"/>
    </row>
    <row r="3108" spans="4:4">
      <c r="D3108" s="10"/>
    </row>
    <row r="3109" spans="4:4">
      <c r="D3109" s="10"/>
    </row>
    <row r="3110" spans="4:4">
      <c r="D3110" s="10"/>
    </row>
    <row r="3111" spans="4:4">
      <c r="D3111" s="10"/>
    </row>
    <row r="3112" spans="4:4">
      <c r="D3112" s="10"/>
    </row>
    <row r="3113" spans="4:4">
      <c r="D3113" s="10"/>
    </row>
    <row r="3114" spans="4:4">
      <c r="D3114" s="10"/>
    </row>
    <row r="3115" spans="4:4">
      <c r="D3115" s="10"/>
    </row>
    <row r="3116" spans="4:4">
      <c r="D3116" s="10"/>
    </row>
    <row r="3117" spans="4:4">
      <c r="D3117" s="10"/>
    </row>
    <row r="3118" spans="4:4">
      <c r="D3118" s="10"/>
    </row>
    <row r="3119" spans="4:4">
      <c r="D3119" s="10"/>
    </row>
    <row r="3120" spans="4:4">
      <c r="D3120" s="10"/>
    </row>
    <row r="3121" spans="4:4">
      <c r="D3121" s="10"/>
    </row>
    <row r="3122" spans="4:4">
      <c r="D3122" s="10"/>
    </row>
    <row r="3123" spans="4:4">
      <c r="D3123" s="10"/>
    </row>
    <row r="3124" spans="4:4">
      <c r="D3124" s="10"/>
    </row>
    <row r="3125" spans="4:4">
      <c r="D3125" s="10"/>
    </row>
    <row r="3126" spans="4:4">
      <c r="D3126" s="10"/>
    </row>
    <row r="3127" spans="4:4">
      <c r="D3127" s="10"/>
    </row>
    <row r="3128" spans="4:4">
      <c r="D3128" s="10"/>
    </row>
    <row r="3129" spans="4:4">
      <c r="D3129" s="10"/>
    </row>
    <row r="3130" spans="4:4">
      <c r="D3130" s="10"/>
    </row>
    <row r="3131" spans="4:4">
      <c r="D3131" s="10"/>
    </row>
    <row r="3132" spans="4:4">
      <c r="D3132" s="10"/>
    </row>
    <row r="3133" spans="4:4">
      <c r="D3133" s="10"/>
    </row>
    <row r="3134" spans="4:4">
      <c r="D3134" s="10"/>
    </row>
    <row r="3135" spans="4:4">
      <c r="D3135" s="10"/>
    </row>
    <row r="3136" spans="4:4">
      <c r="D3136" s="10"/>
    </row>
    <row r="3137" spans="4:4">
      <c r="D3137" s="10"/>
    </row>
    <row r="3138" spans="4:4">
      <c r="D3138" s="10"/>
    </row>
    <row r="3139" spans="4:4">
      <c r="D3139" s="10"/>
    </row>
    <row r="3140" spans="4:4">
      <c r="D3140" s="10"/>
    </row>
    <row r="3141" spans="4:4">
      <c r="D3141" s="10"/>
    </row>
    <row r="3142" spans="4:4">
      <c r="D3142" s="10"/>
    </row>
    <row r="3143" spans="4:4">
      <c r="D3143" s="10"/>
    </row>
    <row r="3144" spans="4:4">
      <c r="D3144" s="10"/>
    </row>
    <row r="3145" spans="4:4">
      <c r="D3145" s="10"/>
    </row>
    <row r="3146" spans="4:4">
      <c r="D3146" s="10"/>
    </row>
    <row r="3147" spans="4:4">
      <c r="D3147" s="10"/>
    </row>
    <row r="3148" spans="4:4">
      <c r="D3148" s="10"/>
    </row>
    <row r="3149" spans="4:4">
      <c r="D3149" s="10"/>
    </row>
    <row r="3150" spans="4:4">
      <c r="D3150" s="10"/>
    </row>
    <row r="3151" spans="4:4">
      <c r="D3151" s="10"/>
    </row>
    <row r="3152" spans="4:4">
      <c r="D3152" s="10"/>
    </row>
    <row r="3153" spans="4:4">
      <c r="D3153" s="10"/>
    </row>
    <row r="3154" spans="4:4">
      <c r="D3154" s="10"/>
    </row>
    <row r="3155" spans="4:4">
      <c r="D3155" s="10"/>
    </row>
    <row r="3156" spans="4:4">
      <c r="D3156" s="10"/>
    </row>
    <row r="3157" spans="4:4">
      <c r="D3157" s="10"/>
    </row>
    <row r="3158" spans="4:4">
      <c r="D3158" s="10"/>
    </row>
    <row r="3159" spans="4:4">
      <c r="D3159" s="10"/>
    </row>
    <row r="3160" spans="4:4">
      <c r="D3160" s="10"/>
    </row>
    <row r="3161" spans="4:4">
      <c r="D3161" s="10"/>
    </row>
    <row r="3162" spans="4:4">
      <c r="D3162" s="10"/>
    </row>
    <row r="3163" spans="4:4">
      <c r="D3163" s="10"/>
    </row>
    <row r="3164" spans="4:4">
      <c r="D3164" s="10"/>
    </row>
    <row r="3165" spans="4:4">
      <c r="D3165" s="10"/>
    </row>
    <row r="3166" spans="4:4">
      <c r="D3166" s="10"/>
    </row>
    <row r="3167" spans="4:4">
      <c r="D3167" s="10"/>
    </row>
    <row r="3168" spans="4:4">
      <c r="D3168" s="10"/>
    </row>
    <row r="3169" spans="4:4">
      <c r="D3169" s="10"/>
    </row>
    <row r="3170" spans="4:4">
      <c r="D3170" s="10"/>
    </row>
    <row r="3171" spans="4:4">
      <c r="D3171" s="10"/>
    </row>
    <row r="3172" spans="4:4">
      <c r="D3172" s="10"/>
    </row>
    <row r="3173" spans="4:4">
      <c r="D3173" s="10"/>
    </row>
    <row r="3174" spans="4:4">
      <c r="D3174" s="10"/>
    </row>
    <row r="3175" spans="4:4">
      <c r="D3175" s="10"/>
    </row>
    <row r="3176" spans="4:4">
      <c r="D3176" s="10"/>
    </row>
    <row r="3177" spans="4:4">
      <c r="D3177" s="10"/>
    </row>
    <row r="3178" spans="4:4">
      <c r="D3178" s="10"/>
    </row>
    <row r="3179" spans="4:4">
      <c r="D3179" s="10"/>
    </row>
    <row r="3180" spans="4:4">
      <c r="D3180" s="10"/>
    </row>
    <row r="3181" spans="4:4">
      <c r="D3181" s="10"/>
    </row>
    <row r="3182" spans="4:4">
      <c r="D3182" s="10"/>
    </row>
    <row r="3183" spans="4:4">
      <c r="D3183" s="10"/>
    </row>
    <row r="3184" spans="4:4">
      <c r="D3184" s="10"/>
    </row>
    <row r="3185" spans="4:4">
      <c r="D3185" s="10"/>
    </row>
    <row r="3186" spans="4:4">
      <c r="D3186" s="10"/>
    </row>
    <row r="3187" spans="4:4">
      <c r="D3187" s="10"/>
    </row>
    <row r="3188" spans="4:4">
      <c r="D3188" s="10"/>
    </row>
    <row r="3189" spans="4:4">
      <c r="D3189" s="10"/>
    </row>
    <row r="3190" spans="4:4">
      <c r="D3190" s="10"/>
    </row>
    <row r="3191" spans="4:4">
      <c r="D3191" s="10"/>
    </row>
    <row r="3192" spans="4:4">
      <c r="D3192" s="10"/>
    </row>
    <row r="3193" spans="4:4">
      <c r="D3193" s="10"/>
    </row>
    <row r="3194" spans="4:4">
      <c r="D3194" s="10"/>
    </row>
    <row r="3195" spans="4:4">
      <c r="D3195" s="10"/>
    </row>
    <row r="3196" spans="4:4">
      <c r="D3196" s="10"/>
    </row>
    <row r="3197" spans="4:4">
      <c r="D3197" s="10"/>
    </row>
    <row r="3198" spans="4:4">
      <c r="D3198" s="10"/>
    </row>
    <row r="3199" spans="4:4">
      <c r="D3199" s="10"/>
    </row>
    <row r="3200" spans="4:4">
      <c r="D3200" s="10"/>
    </row>
    <row r="3201" spans="4:4">
      <c r="D3201" s="10"/>
    </row>
    <row r="3202" spans="4:4">
      <c r="D3202" s="10"/>
    </row>
    <row r="3203" spans="4:4">
      <c r="D3203" s="10"/>
    </row>
    <row r="3204" spans="4:4">
      <c r="D3204" s="10"/>
    </row>
    <row r="3205" spans="4:4">
      <c r="D3205" s="10"/>
    </row>
    <row r="3206" spans="4:4">
      <c r="D3206" s="10"/>
    </row>
    <row r="3207" spans="4:4">
      <c r="D3207" s="10"/>
    </row>
    <row r="3208" spans="4:4">
      <c r="D3208" s="10"/>
    </row>
    <row r="3209" spans="4:4">
      <c r="D3209" s="10"/>
    </row>
    <row r="3210" spans="4:4">
      <c r="D3210" s="10"/>
    </row>
    <row r="3211" spans="4:4">
      <c r="D3211" s="10"/>
    </row>
    <row r="3212" spans="4:4">
      <c r="D3212" s="10"/>
    </row>
    <row r="3213" spans="4:4">
      <c r="D3213" s="10"/>
    </row>
    <row r="3214" spans="4:4">
      <c r="D3214" s="10"/>
    </row>
    <row r="3215" spans="4:4">
      <c r="D3215" s="10"/>
    </row>
    <row r="3216" spans="4:4">
      <c r="D3216" s="10"/>
    </row>
    <row r="3217" spans="4:4">
      <c r="D3217" s="10"/>
    </row>
    <row r="3218" spans="4:4">
      <c r="D3218" s="10"/>
    </row>
    <row r="3219" spans="4:4">
      <c r="D3219" s="10"/>
    </row>
    <row r="3220" spans="4:4">
      <c r="D3220" s="10"/>
    </row>
    <row r="3221" spans="4:4">
      <c r="D3221" s="10"/>
    </row>
    <row r="3222" spans="4:4">
      <c r="D3222" s="10"/>
    </row>
    <row r="3223" spans="4:4">
      <c r="D3223" s="10"/>
    </row>
    <row r="3224" spans="4:4">
      <c r="D3224" s="10"/>
    </row>
    <row r="3225" spans="4:4">
      <c r="D3225" s="10"/>
    </row>
    <row r="3226" spans="4:4">
      <c r="D3226" s="10"/>
    </row>
    <row r="3227" spans="4:4">
      <c r="D3227" s="10"/>
    </row>
    <row r="3228" spans="4:4">
      <c r="D3228" s="10"/>
    </row>
    <row r="3229" spans="4:4">
      <c r="D3229" s="10"/>
    </row>
    <row r="3230" spans="4:4">
      <c r="D3230" s="10"/>
    </row>
    <row r="3231" spans="4:4">
      <c r="D3231" s="10"/>
    </row>
    <row r="3232" spans="4:4">
      <c r="D3232" s="10"/>
    </row>
    <row r="3233" spans="4:4">
      <c r="D3233" s="10"/>
    </row>
    <row r="3234" spans="4:4">
      <c r="D3234" s="10"/>
    </row>
    <row r="3235" spans="4:4">
      <c r="D3235" s="10"/>
    </row>
    <row r="3236" spans="4:4">
      <c r="D3236" s="10"/>
    </row>
    <row r="3237" spans="4:4">
      <c r="D3237" s="10"/>
    </row>
    <row r="3238" spans="4:4">
      <c r="D3238" s="10"/>
    </row>
    <row r="3239" spans="4:4">
      <c r="D3239" s="10"/>
    </row>
    <row r="3240" spans="4:4">
      <c r="D3240" s="10"/>
    </row>
    <row r="3241" spans="4:4">
      <c r="D3241" s="10"/>
    </row>
    <row r="3242" spans="4:4">
      <c r="D3242" s="10"/>
    </row>
    <row r="3243" spans="4:4">
      <c r="D3243" s="10"/>
    </row>
    <row r="3244" spans="4:4">
      <c r="D3244" s="10"/>
    </row>
    <row r="3245" spans="4:4">
      <c r="D3245" s="10"/>
    </row>
    <row r="3246" spans="4:4">
      <c r="D3246" s="10"/>
    </row>
    <row r="3247" spans="4:4">
      <c r="D3247" s="10"/>
    </row>
    <row r="3248" spans="4:4">
      <c r="D3248" s="10"/>
    </row>
    <row r="3249" spans="4:4">
      <c r="D3249" s="10"/>
    </row>
    <row r="3250" spans="4:4">
      <c r="D3250" s="10"/>
    </row>
    <row r="3251" spans="4:4">
      <c r="D3251" s="10"/>
    </row>
    <row r="3252" spans="4:4">
      <c r="D3252" s="10"/>
    </row>
    <row r="3253" spans="4:4">
      <c r="D3253" s="10"/>
    </row>
    <row r="3254" spans="4:4">
      <c r="D3254" s="10"/>
    </row>
    <row r="3255" spans="4:4">
      <c r="D3255" s="10"/>
    </row>
    <row r="3256" spans="4:4">
      <c r="D3256" s="10"/>
    </row>
    <row r="3257" spans="4:4">
      <c r="D3257" s="10"/>
    </row>
    <row r="3258" spans="4:4">
      <c r="D3258" s="10"/>
    </row>
    <row r="3259" spans="4:4">
      <c r="D3259" s="10"/>
    </row>
    <row r="3260" spans="4:4">
      <c r="D3260" s="10"/>
    </row>
    <row r="3261" spans="4:4">
      <c r="D3261" s="10"/>
    </row>
    <row r="3262" spans="4:4">
      <c r="D3262" s="10"/>
    </row>
    <row r="3263" spans="4:4">
      <c r="D3263" s="10"/>
    </row>
    <row r="3264" spans="4:4">
      <c r="D3264" s="10"/>
    </row>
    <row r="3265" spans="4:4">
      <c r="D3265" s="10"/>
    </row>
    <row r="3266" spans="4:4">
      <c r="D3266" s="10"/>
    </row>
    <row r="3267" spans="4:4">
      <c r="D3267" s="10"/>
    </row>
    <row r="3268" spans="4:4">
      <c r="D3268" s="10"/>
    </row>
    <row r="3269" spans="4:4">
      <c r="D3269" s="10"/>
    </row>
    <row r="3270" spans="4:4">
      <c r="D3270" s="10"/>
    </row>
    <row r="3271" spans="4:4">
      <c r="D3271" s="10"/>
    </row>
    <row r="3272" spans="4:4">
      <c r="D3272" s="10"/>
    </row>
    <row r="3273" spans="4:4">
      <c r="D3273" s="10"/>
    </row>
    <row r="3274" spans="4:4">
      <c r="D3274" s="10"/>
    </row>
    <row r="3275" spans="4:4">
      <c r="D3275" s="10"/>
    </row>
    <row r="3276" spans="4:4">
      <c r="D3276" s="10"/>
    </row>
    <row r="3277" spans="4:4">
      <c r="D3277" s="10"/>
    </row>
    <row r="3278" spans="4:4">
      <c r="D3278" s="10"/>
    </row>
    <row r="3279" spans="4:4">
      <c r="D3279" s="10"/>
    </row>
    <row r="3280" spans="4:4">
      <c r="D3280" s="10"/>
    </row>
    <row r="3281" spans="4:4">
      <c r="D3281" s="10"/>
    </row>
    <row r="3282" spans="4:4">
      <c r="D3282" s="10"/>
    </row>
    <row r="3283" spans="4:4">
      <c r="D3283" s="10"/>
    </row>
    <row r="3284" spans="4:4">
      <c r="D3284" s="10"/>
    </row>
    <row r="3285" spans="4:4">
      <c r="D3285" s="10"/>
    </row>
    <row r="3286" spans="4:4">
      <c r="D3286" s="10"/>
    </row>
    <row r="3287" spans="4:4">
      <c r="D3287" s="10"/>
    </row>
    <row r="3288" spans="4:4">
      <c r="D3288" s="10"/>
    </row>
    <row r="3289" spans="4:4">
      <c r="D3289" s="10"/>
    </row>
    <row r="3290" spans="4:4">
      <c r="D3290" s="10"/>
    </row>
    <row r="3291" spans="4:4">
      <c r="D3291" s="10"/>
    </row>
    <row r="3292" spans="4:4">
      <c r="D3292" s="10"/>
    </row>
    <row r="3293" spans="4:4">
      <c r="D3293" s="10"/>
    </row>
    <row r="3294" spans="4:4">
      <c r="D3294" s="10"/>
    </row>
    <row r="3295" spans="4:4">
      <c r="D3295" s="10"/>
    </row>
    <row r="3296" spans="4:4">
      <c r="D3296" s="10"/>
    </row>
    <row r="3297" spans="4:4">
      <c r="D3297" s="10"/>
    </row>
    <row r="3298" spans="4:4">
      <c r="D3298" s="10"/>
    </row>
    <row r="3299" spans="4:4">
      <c r="D3299" s="10"/>
    </row>
    <row r="3300" spans="4:4">
      <c r="D3300" s="10"/>
    </row>
    <row r="3301" spans="4:4">
      <c r="D3301" s="10"/>
    </row>
    <row r="3302" spans="4:4">
      <c r="D3302" s="10"/>
    </row>
    <row r="3303" spans="4:4">
      <c r="D3303" s="10"/>
    </row>
    <row r="3304" spans="4:4">
      <c r="D3304" s="10"/>
    </row>
    <row r="3305" spans="4:4">
      <c r="D3305" s="10"/>
    </row>
    <row r="3306" spans="4:4">
      <c r="D3306" s="10"/>
    </row>
    <row r="3307" spans="4:4">
      <c r="D3307" s="10"/>
    </row>
    <row r="3308" spans="4:4">
      <c r="D3308" s="10"/>
    </row>
    <row r="3309" spans="4:4">
      <c r="D3309" s="10"/>
    </row>
    <row r="3310" spans="4:4">
      <c r="D3310" s="10"/>
    </row>
    <row r="3311" spans="4:4">
      <c r="D3311" s="10"/>
    </row>
    <row r="3312" spans="4:4">
      <c r="D3312" s="10"/>
    </row>
    <row r="3313" spans="4:4">
      <c r="D3313" s="10"/>
    </row>
    <row r="3314" spans="4:4">
      <c r="D3314" s="10"/>
    </row>
    <row r="3315" spans="4:4">
      <c r="D3315" s="10"/>
    </row>
    <row r="3316" spans="4:4">
      <c r="D3316" s="10"/>
    </row>
    <row r="3317" spans="4:4">
      <c r="D3317" s="10"/>
    </row>
    <row r="3318" spans="4:4">
      <c r="D3318" s="10"/>
    </row>
    <row r="3319" spans="4:4">
      <c r="D3319" s="10"/>
    </row>
    <row r="3320" spans="4:4">
      <c r="D3320" s="10"/>
    </row>
    <row r="3321" spans="4:4">
      <c r="D3321" s="10"/>
    </row>
    <row r="3322" spans="4:4">
      <c r="D3322" s="10"/>
    </row>
    <row r="3323" spans="4:4">
      <c r="D3323" s="10"/>
    </row>
    <row r="3324" spans="4:4">
      <c r="D3324" s="10"/>
    </row>
    <row r="3325" spans="4:4">
      <c r="D3325" s="10"/>
    </row>
    <row r="3326" spans="4:4">
      <c r="D3326" s="10"/>
    </row>
    <row r="3327" spans="4:4">
      <c r="D3327" s="10"/>
    </row>
    <row r="3328" spans="4:4">
      <c r="D3328" s="10"/>
    </row>
    <row r="3329" spans="4:4">
      <c r="D3329" s="10"/>
    </row>
    <row r="3330" spans="4:4">
      <c r="D3330" s="10"/>
    </row>
    <row r="3331" spans="4:4">
      <c r="D3331" s="10"/>
    </row>
    <row r="3332" spans="4:4">
      <c r="D3332" s="10"/>
    </row>
    <row r="3333" spans="4:4">
      <c r="D3333" s="10"/>
    </row>
    <row r="3334" spans="4:4">
      <c r="D3334" s="10"/>
    </row>
    <row r="3335" spans="4:4">
      <c r="D3335" s="10"/>
    </row>
    <row r="3336" spans="4:4">
      <c r="D3336" s="10"/>
    </row>
    <row r="3337" spans="4:4">
      <c r="D3337" s="10"/>
    </row>
    <row r="3338" spans="4:4">
      <c r="D3338" s="10"/>
    </row>
    <row r="3339" spans="4:4">
      <c r="D3339" s="10"/>
    </row>
    <row r="3340" spans="4:4">
      <c r="D3340" s="10"/>
    </row>
    <row r="3341" spans="4:4">
      <c r="D3341" s="10"/>
    </row>
    <row r="3342" spans="4:4">
      <c r="D3342" s="10"/>
    </row>
    <row r="3343" spans="4:4">
      <c r="D3343" s="10"/>
    </row>
    <row r="3344" spans="4:4">
      <c r="D3344" s="10"/>
    </row>
    <row r="3345" spans="4:4">
      <c r="D3345" s="10"/>
    </row>
    <row r="3346" spans="4:4">
      <c r="D3346" s="10"/>
    </row>
    <row r="3347" spans="4:4">
      <c r="D3347" s="10"/>
    </row>
    <row r="3348" spans="4:4">
      <c r="D3348" s="10"/>
    </row>
    <row r="3349" spans="4:4">
      <c r="D3349" s="10"/>
    </row>
    <row r="3350" spans="4:4">
      <c r="D3350" s="10"/>
    </row>
    <row r="3351" spans="4:4">
      <c r="D3351" s="10"/>
    </row>
    <row r="3352" spans="4:4">
      <c r="D3352" s="10"/>
    </row>
    <row r="3353" spans="4:4">
      <c r="D3353" s="10"/>
    </row>
    <row r="3354" spans="4:4">
      <c r="D3354" s="10"/>
    </row>
    <row r="3355" spans="4:4">
      <c r="D3355" s="10"/>
    </row>
    <row r="3356" spans="4:4">
      <c r="D3356" s="10"/>
    </row>
    <row r="3357" spans="4:4">
      <c r="D3357" s="10"/>
    </row>
    <row r="3358" spans="4:4">
      <c r="D3358" s="10"/>
    </row>
    <row r="3359" spans="4:4">
      <c r="D3359" s="10"/>
    </row>
    <row r="3360" spans="4:4">
      <c r="D3360" s="10"/>
    </row>
    <row r="3361" spans="4:4">
      <c r="D3361" s="10"/>
    </row>
    <row r="3362" spans="4:4">
      <c r="D3362" s="10"/>
    </row>
    <row r="3363" spans="4:4">
      <c r="D3363" s="10"/>
    </row>
    <row r="3364" spans="4:4">
      <c r="D3364" s="10"/>
    </row>
    <row r="3365" spans="4:4">
      <c r="D3365" s="10"/>
    </row>
    <row r="3366" spans="4:4">
      <c r="D3366" s="10"/>
    </row>
    <row r="3367" spans="4:4">
      <c r="D3367" s="10"/>
    </row>
    <row r="3368" spans="4:4">
      <c r="D3368" s="10"/>
    </row>
    <row r="3369" spans="4:4">
      <c r="D3369" s="10"/>
    </row>
    <row r="3370" spans="4:4">
      <c r="D3370" s="10"/>
    </row>
    <row r="3371" spans="4:4">
      <c r="D3371" s="10"/>
    </row>
    <row r="3372" spans="4:4">
      <c r="D3372" s="10"/>
    </row>
    <row r="3373" spans="4:4">
      <c r="D3373" s="10"/>
    </row>
    <row r="3374" spans="4:4">
      <c r="D3374" s="10"/>
    </row>
    <row r="3375" spans="4:4">
      <c r="D3375" s="10"/>
    </row>
    <row r="3376" spans="4:4">
      <c r="D3376" s="10"/>
    </row>
    <row r="3377" spans="4:4">
      <c r="D3377" s="10"/>
    </row>
    <row r="3378" spans="4:4">
      <c r="D3378" s="10"/>
    </row>
    <row r="3379" spans="4:4">
      <c r="D3379" s="10"/>
    </row>
    <row r="3380" spans="4:4">
      <c r="D3380" s="10"/>
    </row>
    <row r="3381" spans="4:4">
      <c r="D3381" s="10"/>
    </row>
    <row r="3382" spans="4:4">
      <c r="D3382" s="10"/>
    </row>
    <row r="3383" spans="4:4">
      <c r="D3383" s="10"/>
    </row>
    <row r="3384" spans="4:4">
      <c r="D3384" s="10"/>
    </row>
    <row r="3385" spans="4:4">
      <c r="D3385" s="10"/>
    </row>
    <row r="3386" spans="4:4">
      <c r="D3386" s="10"/>
    </row>
    <row r="3387" spans="4:4">
      <c r="D3387" s="10"/>
    </row>
    <row r="3388" spans="4:4">
      <c r="D3388" s="10"/>
    </row>
    <row r="3389" spans="4:4">
      <c r="D3389" s="10"/>
    </row>
    <row r="3390" spans="4:4">
      <c r="D3390" s="10"/>
    </row>
    <row r="3391" spans="4:4">
      <c r="D3391" s="10"/>
    </row>
    <row r="3392" spans="4:4">
      <c r="D3392" s="10"/>
    </row>
    <row r="3393" spans="4:4">
      <c r="D3393" s="10"/>
    </row>
    <row r="3394" spans="4:4">
      <c r="D3394" s="10"/>
    </row>
    <row r="3395" spans="4:4">
      <c r="D3395" s="10"/>
    </row>
    <row r="3396" spans="4:4">
      <c r="D3396" s="10"/>
    </row>
    <row r="3397" spans="4:4">
      <c r="D3397" s="10"/>
    </row>
    <row r="3398" spans="4:4">
      <c r="D3398" s="10"/>
    </row>
    <row r="3399" spans="4:4">
      <c r="D3399" s="10"/>
    </row>
    <row r="3400" spans="4:4">
      <c r="D3400" s="10"/>
    </row>
    <row r="3401" spans="4:4">
      <c r="D3401" s="10"/>
    </row>
    <row r="3402" spans="4:4">
      <c r="D3402" s="10"/>
    </row>
    <row r="3403" spans="4:4">
      <c r="D3403" s="10"/>
    </row>
    <row r="3404" spans="4:4">
      <c r="D3404" s="10"/>
    </row>
    <row r="3405" spans="4:4">
      <c r="D3405" s="10"/>
    </row>
    <row r="3406" spans="4:4">
      <c r="D3406" s="10"/>
    </row>
    <row r="3407" spans="4:4">
      <c r="D3407" s="10"/>
    </row>
    <row r="3408" spans="4:4">
      <c r="D3408" s="10"/>
    </row>
    <row r="3409" spans="4:4">
      <c r="D3409" s="10"/>
    </row>
    <row r="3410" spans="4:4">
      <c r="D3410" s="10"/>
    </row>
    <row r="3411" spans="4:4">
      <c r="D3411" s="10"/>
    </row>
    <row r="3412" spans="4:4">
      <c r="D3412" s="10"/>
    </row>
    <row r="3413" spans="4:4">
      <c r="D3413" s="10"/>
    </row>
    <row r="3414" spans="4:4">
      <c r="D3414" s="10"/>
    </row>
    <row r="3415" spans="4:4">
      <c r="D3415" s="10"/>
    </row>
    <row r="3416" spans="4:4">
      <c r="D3416" s="10"/>
    </row>
    <row r="3417" spans="4:4">
      <c r="D3417" s="10"/>
    </row>
    <row r="3418" spans="4:4">
      <c r="D3418" s="10"/>
    </row>
    <row r="3419" spans="4:4">
      <c r="D3419" s="10"/>
    </row>
    <row r="3420" spans="4:4">
      <c r="D3420" s="10"/>
    </row>
    <row r="3421" spans="4:4">
      <c r="D3421" s="10"/>
    </row>
    <row r="3422" spans="4:4">
      <c r="D3422" s="10"/>
    </row>
    <row r="3423" spans="4:4">
      <c r="D3423" s="10"/>
    </row>
    <row r="3424" spans="4:4">
      <c r="D3424" s="10"/>
    </row>
    <row r="3425" spans="4:4">
      <c r="D3425" s="10"/>
    </row>
    <row r="3426" spans="4:4">
      <c r="D3426" s="10"/>
    </row>
    <row r="3427" spans="4:4">
      <c r="D3427" s="10"/>
    </row>
    <row r="3428" spans="4:4">
      <c r="D3428" s="10"/>
    </row>
    <row r="3429" spans="4:4">
      <c r="D3429" s="10"/>
    </row>
    <row r="3430" spans="4:4">
      <c r="D3430" s="10"/>
    </row>
    <row r="3431" spans="4:4">
      <c r="D3431" s="10"/>
    </row>
    <row r="3432" spans="4:4">
      <c r="D3432" s="10"/>
    </row>
    <row r="3433" spans="4:4">
      <c r="D3433" s="10"/>
    </row>
    <row r="3434" spans="4:4">
      <c r="D3434" s="10"/>
    </row>
    <row r="3435" spans="4:4">
      <c r="D3435" s="10"/>
    </row>
    <row r="3436" spans="4:4">
      <c r="D3436" s="10"/>
    </row>
    <row r="3437" spans="4:4">
      <c r="D3437" s="10"/>
    </row>
    <row r="3438" spans="4:4">
      <c r="D3438" s="10"/>
    </row>
    <row r="3439" spans="4:4">
      <c r="D3439" s="10"/>
    </row>
    <row r="3440" spans="4:4">
      <c r="D3440" s="10"/>
    </row>
    <row r="3441" spans="4:4">
      <c r="D3441" s="10"/>
    </row>
    <row r="3442" spans="4:4">
      <c r="D3442" s="10"/>
    </row>
    <row r="3443" spans="4:4">
      <c r="D3443" s="10"/>
    </row>
    <row r="3444" spans="4:4">
      <c r="D3444" s="10"/>
    </row>
    <row r="3445" spans="4:4">
      <c r="D3445" s="10"/>
    </row>
    <row r="3446" spans="4:4">
      <c r="D3446" s="10"/>
    </row>
    <row r="3447" spans="4:4">
      <c r="D3447" s="10"/>
    </row>
    <row r="3448" spans="4:4">
      <c r="D3448" s="10"/>
    </row>
    <row r="3449" spans="4:4">
      <c r="D3449" s="10"/>
    </row>
    <row r="3450" spans="4:4">
      <c r="D3450" s="10"/>
    </row>
    <row r="3451" spans="4:4">
      <c r="D3451" s="10"/>
    </row>
    <row r="3452" spans="4:4">
      <c r="D3452" s="10"/>
    </row>
    <row r="3453" spans="4:4">
      <c r="D3453" s="10"/>
    </row>
    <row r="3454" spans="4:4">
      <c r="D3454" s="10"/>
    </row>
    <row r="3455" spans="4:4">
      <c r="D3455" s="10"/>
    </row>
    <row r="3456" spans="4:4">
      <c r="D3456" s="10"/>
    </row>
    <row r="3457" spans="4:4">
      <c r="D3457" s="10"/>
    </row>
    <row r="3458" spans="4:4">
      <c r="D3458" s="10"/>
    </row>
    <row r="3459" spans="4:4">
      <c r="D3459" s="10"/>
    </row>
    <row r="3460" spans="4:4">
      <c r="D3460" s="10"/>
    </row>
    <row r="3461" spans="4:4">
      <c r="D3461" s="10"/>
    </row>
    <row r="3462" spans="4:4">
      <c r="D3462" s="10"/>
    </row>
    <row r="3463" spans="4:4">
      <c r="D3463" s="10"/>
    </row>
    <row r="3464" spans="4:4">
      <c r="D3464" s="10"/>
    </row>
    <row r="3465" spans="4:4">
      <c r="D3465" s="10"/>
    </row>
    <row r="3466" spans="4:4">
      <c r="D3466" s="10"/>
    </row>
    <row r="3467" spans="4:4">
      <c r="D3467" s="10"/>
    </row>
    <row r="3468" spans="4:4">
      <c r="D3468" s="10"/>
    </row>
    <row r="3469" spans="4:4">
      <c r="D3469" s="10"/>
    </row>
    <row r="3470" spans="4:4">
      <c r="D3470" s="10"/>
    </row>
    <row r="3471" spans="4:4">
      <c r="D3471" s="10"/>
    </row>
    <row r="3472" spans="4:4">
      <c r="D3472" s="10"/>
    </row>
    <row r="3473" spans="4:4">
      <c r="D3473" s="10"/>
    </row>
    <row r="3474" spans="4:4">
      <c r="D3474" s="10"/>
    </row>
    <row r="3475" spans="4:4">
      <c r="D3475" s="10"/>
    </row>
    <row r="3476" spans="4:4">
      <c r="D3476" s="10"/>
    </row>
    <row r="3477" spans="4:4">
      <c r="D3477" s="10"/>
    </row>
    <row r="3478" spans="4:4">
      <c r="D3478" s="10"/>
    </row>
    <row r="3479" spans="4:4">
      <c r="D3479" s="10"/>
    </row>
    <row r="3480" spans="4:4">
      <c r="D3480" s="10"/>
    </row>
    <row r="3481" spans="4:4">
      <c r="D3481" s="10"/>
    </row>
    <row r="3482" spans="4:4">
      <c r="D3482" s="10"/>
    </row>
    <row r="3483" spans="4:4">
      <c r="D3483" s="10"/>
    </row>
    <row r="3484" spans="4:4">
      <c r="D3484" s="10"/>
    </row>
    <row r="3485" spans="4:4">
      <c r="D3485" s="10"/>
    </row>
    <row r="3486" spans="4:4">
      <c r="D3486" s="10"/>
    </row>
    <row r="3487" spans="4:4">
      <c r="D3487" s="10"/>
    </row>
    <row r="3488" spans="4:4">
      <c r="D3488" s="10"/>
    </row>
    <row r="3489" spans="4:4">
      <c r="D3489" s="10"/>
    </row>
    <row r="3490" spans="4:4">
      <c r="D3490" s="10"/>
    </row>
    <row r="3491" spans="4:4">
      <c r="D3491" s="10"/>
    </row>
    <row r="3492" spans="4:4">
      <c r="D3492" s="10"/>
    </row>
    <row r="3493" spans="4:4">
      <c r="D3493" s="10"/>
    </row>
    <row r="3494" spans="4:4">
      <c r="D3494" s="10"/>
    </row>
    <row r="3495" spans="4:4">
      <c r="D3495" s="10"/>
    </row>
    <row r="3496" spans="4:4">
      <c r="D3496" s="10"/>
    </row>
    <row r="3497" spans="4:4">
      <c r="D3497" s="10"/>
    </row>
    <row r="3498" spans="4:4">
      <c r="D3498" s="10"/>
    </row>
    <row r="3499" spans="4:4">
      <c r="D3499" s="10"/>
    </row>
    <row r="3500" spans="4:4">
      <c r="D3500" s="10"/>
    </row>
    <row r="3501" spans="4:4">
      <c r="D3501" s="10"/>
    </row>
    <row r="3502" spans="4:4">
      <c r="D3502" s="10"/>
    </row>
    <row r="3503" spans="4:4">
      <c r="D3503" s="10"/>
    </row>
    <row r="3504" spans="4:4">
      <c r="D3504" s="10"/>
    </row>
    <row r="3505" spans="4:4">
      <c r="D3505" s="10"/>
    </row>
    <row r="3506" spans="4:4">
      <c r="D3506" s="10"/>
    </row>
    <row r="3507" spans="4:4">
      <c r="D3507" s="10"/>
    </row>
    <row r="3508" spans="4:4">
      <c r="D3508" s="10"/>
    </row>
    <row r="3509" spans="4:4">
      <c r="D3509" s="10"/>
    </row>
    <row r="3510" spans="4:4">
      <c r="D3510" s="10"/>
    </row>
    <row r="3511" spans="4:4">
      <c r="D3511" s="10"/>
    </row>
    <row r="3512" spans="4:4">
      <c r="D3512" s="10"/>
    </row>
    <row r="3513" spans="4:4">
      <c r="D3513" s="10"/>
    </row>
    <row r="3514" spans="4:4">
      <c r="D3514" s="10"/>
    </row>
    <row r="3515" spans="4:4">
      <c r="D3515" s="10"/>
    </row>
    <row r="3516" spans="4:4">
      <c r="D3516" s="10"/>
    </row>
    <row r="3517" spans="4:4">
      <c r="D3517" s="10"/>
    </row>
    <row r="3518" spans="4:4">
      <c r="D3518" s="10"/>
    </row>
    <row r="3519" spans="4:4">
      <c r="D3519" s="10"/>
    </row>
    <row r="3520" spans="4:4">
      <c r="D3520" s="10"/>
    </row>
    <row r="3521" spans="4:4">
      <c r="D3521" s="10"/>
    </row>
    <row r="3522" spans="4:4">
      <c r="D3522" s="10"/>
    </row>
    <row r="3523" spans="4:4">
      <c r="D3523" s="10"/>
    </row>
    <row r="3524" spans="4:4">
      <c r="D3524" s="10"/>
    </row>
    <row r="3525" spans="4:4">
      <c r="D3525" s="10"/>
    </row>
    <row r="3526" spans="4:4">
      <c r="D3526" s="10"/>
    </row>
    <row r="3527" spans="4:4">
      <c r="D3527" s="10"/>
    </row>
    <row r="3528" spans="4:4">
      <c r="D3528" s="10"/>
    </row>
    <row r="3529" spans="4:4">
      <c r="D3529" s="10"/>
    </row>
    <row r="3530" spans="4:4">
      <c r="D3530" s="10"/>
    </row>
    <row r="3531" spans="4:4">
      <c r="D3531" s="10"/>
    </row>
    <row r="3532" spans="4:4">
      <c r="D3532" s="10"/>
    </row>
    <row r="3533" spans="4:4">
      <c r="D3533" s="10"/>
    </row>
    <row r="3534" spans="4:4">
      <c r="D3534" s="10"/>
    </row>
    <row r="3535" spans="4:4">
      <c r="D3535" s="10"/>
    </row>
    <row r="3536" spans="4:4">
      <c r="D3536" s="10"/>
    </row>
    <row r="3537" spans="4:4">
      <c r="D3537" s="10"/>
    </row>
    <row r="3538" spans="4:4">
      <c r="D3538" s="10"/>
    </row>
    <row r="3539" spans="4:4">
      <c r="D3539" s="10"/>
    </row>
    <row r="3540" spans="4:4">
      <c r="D3540" s="10"/>
    </row>
    <row r="3541" spans="4:4">
      <c r="D3541" s="10"/>
    </row>
    <row r="3542" spans="4:4">
      <c r="D3542" s="10"/>
    </row>
    <row r="3543" spans="4:4">
      <c r="D3543" s="10"/>
    </row>
    <row r="3544" spans="4:4">
      <c r="D3544" s="10"/>
    </row>
    <row r="3545" spans="4:4">
      <c r="D3545" s="10"/>
    </row>
    <row r="3546" spans="4:4">
      <c r="D3546" s="10"/>
    </row>
    <row r="3547" spans="4:4">
      <c r="D3547" s="10"/>
    </row>
    <row r="3548" spans="4:4">
      <c r="D3548" s="10"/>
    </row>
    <row r="3549" spans="4:4">
      <c r="D3549" s="10"/>
    </row>
    <row r="3550" spans="4:4">
      <c r="D3550" s="10"/>
    </row>
    <row r="3551" spans="4:4">
      <c r="D3551" s="10"/>
    </row>
    <row r="3552" spans="4:4">
      <c r="D3552" s="10"/>
    </row>
    <row r="3553" spans="4:4">
      <c r="D3553" s="10"/>
    </row>
    <row r="3554" spans="4:4">
      <c r="D3554" s="10"/>
    </row>
    <row r="3555" spans="4:4">
      <c r="D3555" s="10"/>
    </row>
    <row r="3556" spans="4:4">
      <c r="D3556" s="10"/>
    </row>
    <row r="3557" spans="4:4">
      <c r="D3557" s="10"/>
    </row>
    <row r="3558" spans="4:4">
      <c r="D3558" s="10"/>
    </row>
    <row r="3559" spans="4:4">
      <c r="D3559" s="10"/>
    </row>
    <row r="3560" spans="4:4">
      <c r="D3560" s="10"/>
    </row>
    <row r="3561" spans="4:4">
      <c r="D3561" s="10"/>
    </row>
    <row r="3562" spans="4:4">
      <c r="D3562" s="10"/>
    </row>
    <row r="3563" spans="4:4">
      <c r="D3563" s="10"/>
    </row>
    <row r="3564" spans="4:4">
      <c r="D3564" s="10"/>
    </row>
    <row r="3565" spans="4:4">
      <c r="D3565" s="10"/>
    </row>
    <row r="3566" spans="4:4">
      <c r="D3566" s="10"/>
    </row>
    <row r="3567" spans="4:4">
      <c r="D3567" s="10"/>
    </row>
    <row r="3568" spans="4:4">
      <c r="D3568" s="10"/>
    </row>
    <row r="3569" spans="4:4">
      <c r="D3569" s="10"/>
    </row>
    <row r="3570" spans="4:4">
      <c r="D3570" s="10"/>
    </row>
    <row r="3571" spans="4:4">
      <c r="D3571" s="10"/>
    </row>
    <row r="3572" spans="4:4">
      <c r="D3572" s="10"/>
    </row>
    <row r="3573" spans="4:4">
      <c r="D3573" s="10"/>
    </row>
    <row r="3574" spans="4:4">
      <c r="D3574" s="10"/>
    </row>
    <row r="3575" spans="4:4">
      <c r="D3575" s="10"/>
    </row>
    <row r="3576" spans="4:4">
      <c r="D3576" s="10"/>
    </row>
    <row r="3577" spans="4:4">
      <c r="D3577" s="10"/>
    </row>
    <row r="3578" spans="4:4">
      <c r="D3578" s="10"/>
    </row>
    <row r="3579" spans="4:4">
      <c r="D3579" s="10"/>
    </row>
    <row r="3580" spans="4:4">
      <c r="D3580" s="10"/>
    </row>
    <row r="3581" spans="4:4">
      <c r="D3581" s="10"/>
    </row>
    <row r="3582" spans="4:4">
      <c r="D3582" s="10"/>
    </row>
    <row r="3583" spans="4:4">
      <c r="D3583" s="10"/>
    </row>
    <row r="3584" spans="4:4">
      <c r="D3584" s="10"/>
    </row>
    <row r="3585" spans="4:4">
      <c r="D3585" s="10"/>
    </row>
    <row r="3586" spans="4:4">
      <c r="D3586" s="10"/>
    </row>
    <row r="3587" spans="4:4">
      <c r="D3587" s="10"/>
    </row>
    <row r="3588" spans="4:4">
      <c r="D3588" s="10"/>
    </row>
    <row r="3589" spans="4:4">
      <c r="D3589" s="10"/>
    </row>
    <row r="3590" spans="4:4">
      <c r="D3590" s="10"/>
    </row>
    <row r="3591" spans="4:4">
      <c r="D3591" s="10"/>
    </row>
    <row r="3592" spans="4:4">
      <c r="D3592" s="10"/>
    </row>
    <row r="3593" spans="4:4">
      <c r="D3593" s="10"/>
    </row>
    <row r="3594" spans="4:4">
      <c r="D3594" s="10"/>
    </row>
    <row r="3595" spans="4:4">
      <c r="D3595" s="10"/>
    </row>
    <row r="3596" spans="4:4">
      <c r="D3596" s="10"/>
    </row>
    <row r="3597" spans="4:4">
      <c r="D3597" s="10"/>
    </row>
    <row r="3598" spans="4:4">
      <c r="D3598" s="10"/>
    </row>
    <row r="3599" spans="4:4">
      <c r="D3599" s="10"/>
    </row>
    <row r="3600" spans="4:4">
      <c r="D3600" s="10"/>
    </row>
    <row r="3601" spans="4:4">
      <c r="D3601" s="10"/>
    </row>
    <row r="3602" spans="4:4">
      <c r="D3602" s="10"/>
    </row>
    <row r="3603" spans="4:4">
      <c r="D3603" s="10"/>
    </row>
    <row r="3604" spans="4:4">
      <c r="D3604" s="10"/>
    </row>
    <row r="3605" spans="4:4">
      <c r="D3605" s="10"/>
    </row>
    <row r="3606" spans="4:4">
      <c r="D3606" s="10"/>
    </row>
    <row r="3607" spans="4:4">
      <c r="D3607" s="10"/>
    </row>
    <row r="3608" spans="4:4">
      <c r="D3608" s="10"/>
    </row>
    <row r="3609" spans="4:4">
      <c r="D3609" s="10"/>
    </row>
    <row r="3610" spans="4:4">
      <c r="D3610" s="10"/>
    </row>
    <row r="3611" spans="4:4">
      <c r="D3611" s="10"/>
    </row>
    <row r="3612" spans="4:4">
      <c r="D3612" s="10"/>
    </row>
    <row r="3613" spans="4:4">
      <c r="D3613" s="10"/>
    </row>
    <row r="3614" spans="4:4">
      <c r="D3614" s="10"/>
    </row>
    <row r="3615" spans="4:4">
      <c r="D3615" s="10"/>
    </row>
    <row r="3616" spans="4:4">
      <c r="D3616" s="10"/>
    </row>
    <row r="3617" spans="4:4">
      <c r="D3617" s="10"/>
    </row>
    <row r="3618" spans="4:4">
      <c r="D3618" s="10"/>
    </row>
    <row r="3619" spans="4:4">
      <c r="D3619" s="10"/>
    </row>
    <row r="3620" spans="4:4">
      <c r="D3620" s="10"/>
    </row>
    <row r="3621" spans="4:4">
      <c r="D3621" s="10"/>
    </row>
    <row r="3622" spans="4:4">
      <c r="D3622" s="10"/>
    </row>
    <row r="3623" spans="4:4">
      <c r="D3623" s="10"/>
    </row>
    <row r="3624" spans="4:4">
      <c r="D3624" s="10"/>
    </row>
    <row r="3625" spans="4:4">
      <c r="D3625" s="10"/>
    </row>
    <row r="3626" spans="4:4">
      <c r="D3626" s="10"/>
    </row>
    <row r="3627" spans="4:4">
      <c r="D3627" s="10"/>
    </row>
    <row r="3628" spans="4:4">
      <c r="D3628" s="10"/>
    </row>
    <row r="3629" spans="4:4">
      <c r="D3629" s="10"/>
    </row>
    <row r="3630" spans="4:4">
      <c r="D3630" s="10"/>
    </row>
    <row r="3631" spans="4:4">
      <c r="D3631" s="10"/>
    </row>
    <row r="3632" spans="4:4">
      <c r="D3632" s="10"/>
    </row>
    <row r="3633" spans="4:4">
      <c r="D3633" s="10"/>
    </row>
    <row r="3634" spans="4:4">
      <c r="D3634" s="10"/>
    </row>
    <row r="3635" spans="4:4">
      <c r="D3635" s="10"/>
    </row>
    <row r="3636" spans="4:4">
      <c r="D3636" s="10"/>
    </row>
    <row r="3637" spans="4:4">
      <c r="D3637" s="10"/>
    </row>
    <row r="3638" spans="4:4">
      <c r="D3638" s="10"/>
    </row>
    <row r="3639" spans="4:4">
      <c r="D3639" s="10"/>
    </row>
    <row r="3640" spans="4:4">
      <c r="D3640" s="10"/>
    </row>
    <row r="3641" spans="4:4">
      <c r="D3641" s="10"/>
    </row>
    <row r="3642" spans="4:4">
      <c r="D3642" s="10"/>
    </row>
    <row r="3643" spans="4:4">
      <c r="D3643" s="10"/>
    </row>
    <row r="3644" spans="4:4">
      <c r="D3644" s="10"/>
    </row>
    <row r="3645" spans="4:4">
      <c r="D3645" s="10"/>
    </row>
    <row r="3646" spans="4:4">
      <c r="D3646" s="10"/>
    </row>
    <row r="3647" spans="4:4">
      <c r="D3647" s="10"/>
    </row>
    <row r="3648" spans="4:4">
      <c r="D3648" s="10"/>
    </row>
    <row r="3649" spans="4:4">
      <c r="D3649" s="10"/>
    </row>
    <row r="3650" spans="4:4">
      <c r="D3650" s="10"/>
    </row>
    <row r="3651" spans="4:4">
      <c r="D3651" s="10"/>
    </row>
    <row r="3652" spans="4:4">
      <c r="D3652" s="10"/>
    </row>
    <row r="3653" spans="4:4">
      <c r="D3653" s="10"/>
    </row>
    <row r="3654" spans="4:4">
      <c r="D3654" s="10"/>
    </row>
    <row r="3655" spans="4:4">
      <c r="D3655" s="10"/>
    </row>
    <row r="3656" spans="4:4">
      <c r="D3656" s="10"/>
    </row>
    <row r="3657" spans="4:4">
      <c r="D3657" s="10"/>
    </row>
    <row r="3658" spans="4:4">
      <c r="D3658" s="10"/>
    </row>
    <row r="3659" spans="4:4">
      <c r="D3659" s="10"/>
    </row>
    <row r="3660" spans="4:4">
      <c r="D3660" s="10"/>
    </row>
    <row r="3661" spans="4:4">
      <c r="D3661" s="10"/>
    </row>
    <row r="3662" spans="4:4">
      <c r="D3662" s="10"/>
    </row>
    <row r="3663" spans="4:4">
      <c r="D3663" s="10"/>
    </row>
    <row r="3664" spans="4:4">
      <c r="D3664" s="10"/>
    </row>
    <row r="3665" spans="4:4">
      <c r="D3665" s="10"/>
    </row>
    <row r="3666" spans="4:4">
      <c r="D3666" s="10"/>
    </row>
    <row r="3667" spans="4:4">
      <c r="D3667" s="10"/>
    </row>
    <row r="3668" spans="4:4">
      <c r="D3668" s="10"/>
    </row>
    <row r="3669" spans="4:4">
      <c r="D3669" s="10"/>
    </row>
    <row r="3670" spans="4:4">
      <c r="D3670" s="10"/>
    </row>
    <row r="3671" spans="4:4">
      <c r="D3671" s="10"/>
    </row>
    <row r="3672" spans="4:4">
      <c r="D3672" s="10"/>
    </row>
    <row r="3673" spans="4:4">
      <c r="D3673" s="10"/>
    </row>
    <row r="3674" spans="4:4">
      <c r="D3674" s="10"/>
    </row>
    <row r="3675" spans="4:4">
      <c r="D3675" s="10"/>
    </row>
    <row r="3676" spans="4:4">
      <c r="D3676" s="10"/>
    </row>
    <row r="3677" spans="4:4">
      <c r="D3677" s="10"/>
    </row>
    <row r="3678" spans="4:4">
      <c r="D3678" s="10"/>
    </row>
    <row r="3679" spans="4:4">
      <c r="D3679" s="10"/>
    </row>
    <row r="3680" spans="4:4">
      <c r="D3680" s="10"/>
    </row>
    <row r="3681" spans="4:4">
      <c r="D3681" s="10"/>
    </row>
    <row r="3682" spans="4:4">
      <c r="D3682" s="10"/>
    </row>
    <row r="3683" spans="4:4">
      <c r="D3683" s="10"/>
    </row>
    <row r="3684" spans="4:4">
      <c r="D3684" s="10"/>
    </row>
    <row r="3685" spans="4:4">
      <c r="D3685" s="10"/>
    </row>
    <row r="3686" spans="4:4">
      <c r="D3686" s="10"/>
    </row>
    <row r="3687" spans="4:4">
      <c r="D3687" s="10"/>
    </row>
    <row r="3688" spans="4:4">
      <c r="D3688" s="10"/>
    </row>
    <row r="3689" spans="4:4">
      <c r="D3689" s="10"/>
    </row>
    <row r="3690" spans="4:4">
      <c r="D3690" s="10"/>
    </row>
    <row r="3691" spans="4:4">
      <c r="D3691" s="10"/>
    </row>
    <row r="3692" spans="4:4">
      <c r="D3692" s="10"/>
    </row>
    <row r="3693" spans="4:4">
      <c r="D3693" s="10"/>
    </row>
    <row r="3694" spans="4:4">
      <c r="D3694" s="10"/>
    </row>
    <row r="3695" spans="4:4">
      <c r="D3695" s="10"/>
    </row>
    <row r="3696" spans="4:4">
      <c r="D3696" s="10"/>
    </row>
    <row r="3697" spans="4:4">
      <c r="D3697" s="10"/>
    </row>
    <row r="3698" spans="4:4">
      <c r="D3698" s="10"/>
    </row>
    <row r="3699" spans="4:4">
      <c r="D3699" s="10"/>
    </row>
    <row r="3700" spans="4:4">
      <c r="D3700" s="10"/>
    </row>
    <row r="3701" spans="4:4">
      <c r="D3701" s="10"/>
    </row>
    <row r="3702" spans="4:4">
      <c r="D3702" s="10"/>
    </row>
    <row r="3703" spans="4:4">
      <c r="D3703" s="10"/>
    </row>
    <row r="3704" spans="4:4">
      <c r="D3704" s="10"/>
    </row>
    <row r="3705" spans="4:4">
      <c r="D3705" s="10"/>
    </row>
    <row r="3706" spans="4:4">
      <c r="D3706" s="10"/>
    </row>
    <row r="3707" spans="4:4">
      <c r="D3707" s="10"/>
    </row>
    <row r="3708" spans="4:4">
      <c r="D3708" s="10"/>
    </row>
    <row r="3709" spans="4:4">
      <c r="D3709" s="10"/>
    </row>
    <row r="3710" spans="4:4">
      <c r="D3710" s="10"/>
    </row>
    <row r="3711" spans="4:4">
      <c r="D3711" s="10"/>
    </row>
    <row r="3712" spans="4:4">
      <c r="D3712" s="10"/>
    </row>
    <row r="3713" spans="4:4">
      <c r="D3713" s="10"/>
    </row>
    <row r="3714" spans="4:4">
      <c r="D3714" s="10"/>
    </row>
    <row r="3715" spans="4:4">
      <c r="D3715" s="10"/>
    </row>
    <row r="3716" spans="4:4">
      <c r="D3716" s="10"/>
    </row>
    <row r="3717" spans="4:4">
      <c r="D3717" s="10"/>
    </row>
    <row r="3718" spans="4:4">
      <c r="D3718" s="10"/>
    </row>
    <row r="3719" spans="4:4">
      <c r="D3719" s="10"/>
    </row>
    <row r="3720" spans="4:4">
      <c r="D3720" s="10"/>
    </row>
    <row r="3721" spans="4:4">
      <c r="D3721" s="10"/>
    </row>
    <row r="3722" spans="4:4">
      <c r="D3722" s="10"/>
    </row>
    <row r="3723" spans="4:4">
      <c r="D3723" s="10"/>
    </row>
    <row r="3724" spans="4:4">
      <c r="D3724" s="10"/>
    </row>
    <row r="3725" spans="4:4">
      <c r="D3725" s="10"/>
    </row>
    <row r="3726" spans="4:4">
      <c r="D3726" s="10"/>
    </row>
    <row r="3727" spans="4:4">
      <c r="D3727" s="10"/>
    </row>
    <row r="3728" spans="4:4">
      <c r="D3728" s="10"/>
    </row>
    <row r="3729" spans="4:4">
      <c r="D3729" s="10"/>
    </row>
    <row r="3730" spans="4:4">
      <c r="D3730" s="10"/>
    </row>
    <row r="3731" spans="4:4">
      <c r="D3731" s="10"/>
    </row>
    <row r="3732" spans="4:4">
      <c r="D3732" s="10"/>
    </row>
    <row r="3733" spans="4:4">
      <c r="D3733" s="10"/>
    </row>
    <row r="3734" spans="4:4">
      <c r="D3734" s="10"/>
    </row>
    <row r="3735" spans="4:4">
      <c r="D3735" s="10"/>
    </row>
    <row r="3736" spans="4:4">
      <c r="D3736" s="10"/>
    </row>
    <row r="3737" spans="4:4">
      <c r="D3737" s="10"/>
    </row>
    <row r="3738" spans="4:4">
      <c r="D3738" s="10"/>
    </row>
    <row r="3739" spans="4:4">
      <c r="D3739" s="10"/>
    </row>
    <row r="3740" spans="4:4">
      <c r="D3740" s="10"/>
    </row>
    <row r="3741" spans="4:4">
      <c r="D3741" s="10"/>
    </row>
    <row r="3742" spans="4:4">
      <c r="D3742" s="10"/>
    </row>
    <row r="3743" spans="4:4">
      <c r="D3743" s="10"/>
    </row>
    <row r="3744" spans="4:4">
      <c r="D3744" s="10"/>
    </row>
    <row r="3745" spans="4:4">
      <c r="D3745" s="10"/>
    </row>
    <row r="3746" spans="4:4">
      <c r="D3746" s="10"/>
    </row>
    <row r="3747" spans="4:4">
      <c r="D3747" s="10"/>
    </row>
    <row r="3748" spans="4:4">
      <c r="D3748" s="10"/>
    </row>
    <row r="3749" spans="4:4">
      <c r="D3749" s="10"/>
    </row>
    <row r="3750" spans="4:4">
      <c r="D3750" s="10"/>
    </row>
    <row r="3751" spans="4:4">
      <c r="D3751" s="10"/>
    </row>
    <row r="3752" spans="4:4">
      <c r="D3752" s="10"/>
    </row>
    <row r="3753" spans="4:4">
      <c r="D3753" s="10"/>
    </row>
    <row r="3754" spans="4:4">
      <c r="D3754" s="10"/>
    </row>
    <row r="3755" spans="4:4">
      <c r="D3755" s="10"/>
    </row>
    <row r="3756" spans="4:4">
      <c r="D3756" s="10"/>
    </row>
    <row r="3757" spans="4:4">
      <c r="D3757" s="10"/>
    </row>
    <row r="3758" spans="4:4">
      <c r="D3758" s="10"/>
    </row>
    <row r="3759" spans="4:4">
      <c r="D3759" s="10"/>
    </row>
    <row r="3760" spans="4:4">
      <c r="D3760" s="10"/>
    </row>
    <row r="3761" spans="4:4">
      <c r="D3761" s="10"/>
    </row>
    <row r="3762" spans="4:4">
      <c r="D3762" s="10"/>
    </row>
    <row r="3763" spans="4:4">
      <c r="D3763" s="10"/>
    </row>
    <row r="3764" spans="4:4">
      <c r="D3764" s="10"/>
    </row>
    <row r="3765" spans="4:4">
      <c r="D3765" s="10"/>
    </row>
    <row r="3766" spans="4:4">
      <c r="D3766" s="10"/>
    </row>
    <row r="3767" spans="4:4">
      <c r="D3767" s="10"/>
    </row>
    <row r="3768" spans="4:4">
      <c r="D3768" s="10"/>
    </row>
    <row r="3769" spans="4:4">
      <c r="D3769" s="10"/>
    </row>
    <row r="3770" spans="4:4">
      <c r="D3770" s="10"/>
    </row>
    <row r="3771" spans="4:4">
      <c r="D3771" s="10"/>
    </row>
    <row r="3772" spans="4:4">
      <c r="D3772" s="10"/>
    </row>
    <row r="3773" spans="4:4">
      <c r="D3773" s="10"/>
    </row>
    <row r="3774" spans="4:4">
      <c r="D3774" s="10"/>
    </row>
    <row r="3775" spans="4:4">
      <c r="D3775" s="10"/>
    </row>
    <row r="3776" spans="4:4">
      <c r="D3776" s="10"/>
    </row>
    <row r="3777" spans="4:4">
      <c r="D3777" s="10"/>
    </row>
    <row r="3778" spans="4:4">
      <c r="D3778" s="10"/>
    </row>
    <row r="3779" spans="4:4">
      <c r="D3779" s="10"/>
    </row>
    <row r="3780" spans="4:4">
      <c r="D3780" s="10"/>
    </row>
    <row r="3781" spans="4:4">
      <c r="D3781" s="10"/>
    </row>
    <row r="3782" spans="4:4">
      <c r="D3782" s="10"/>
    </row>
    <row r="3783" spans="4:4">
      <c r="D3783" s="10"/>
    </row>
    <row r="3784" spans="4:4">
      <c r="D3784" s="10"/>
    </row>
    <row r="3785" spans="4:4">
      <c r="D3785" s="10"/>
    </row>
    <row r="3786" spans="4:4">
      <c r="D3786" s="10"/>
    </row>
    <row r="3787" spans="4:4">
      <c r="D3787" s="10"/>
    </row>
    <row r="3788" spans="4:4">
      <c r="D3788" s="10"/>
    </row>
    <row r="3789" spans="4:4">
      <c r="D3789" s="10"/>
    </row>
    <row r="3790" spans="4:4">
      <c r="D3790" s="10"/>
    </row>
    <row r="3791" spans="4:4">
      <c r="D3791" s="10"/>
    </row>
    <row r="3792" spans="4:4">
      <c r="D3792" s="10"/>
    </row>
    <row r="3793" spans="4:4">
      <c r="D3793" s="10"/>
    </row>
    <row r="3794" spans="4:4">
      <c r="D3794" s="10"/>
    </row>
    <row r="3795" spans="4:4">
      <c r="D3795" s="10"/>
    </row>
    <row r="3796" spans="4:4">
      <c r="D3796" s="10"/>
    </row>
    <row r="3797" spans="4:4">
      <c r="D3797" s="10"/>
    </row>
    <row r="3798" spans="4:4">
      <c r="D3798" s="10"/>
    </row>
    <row r="3799" spans="4:4">
      <c r="D3799" s="10"/>
    </row>
    <row r="3800" spans="4:4">
      <c r="D3800" s="10"/>
    </row>
    <row r="3801" spans="4:4">
      <c r="D3801" s="10"/>
    </row>
    <row r="3802" spans="4:4">
      <c r="D3802" s="10"/>
    </row>
    <row r="3803" spans="4:4">
      <c r="D3803" s="10"/>
    </row>
    <row r="3804" spans="4:4">
      <c r="D3804" s="10"/>
    </row>
    <row r="3805" spans="4:4">
      <c r="D3805" s="10"/>
    </row>
    <row r="3806" spans="4:4">
      <c r="D3806" s="10"/>
    </row>
    <row r="3807" spans="4:4">
      <c r="D3807" s="10"/>
    </row>
    <row r="3808" spans="4:4">
      <c r="D3808" s="10"/>
    </row>
    <row r="3809" spans="4:4">
      <c r="D3809" s="10"/>
    </row>
    <row r="3810" spans="4:4">
      <c r="D3810" s="10"/>
    </row>
    <row r="3811" spans="4:4">
      <c r="D3811" s="10"/>
    </row>
    <row r="3812" spans="4:4">
      <c r="D3812" s="10"/>
    </row>
    <row r="3813" spans="4:4">
      <c r="D3813" s="10"/>
    </row>
    <row r="3814" spans="4:4">
      <c r="D3814" s="10"/>
    </row>
    <row r="3815" spans="4:4">
      <c r="D3815" s="10"/>
    </row>
    <row r="3816" spans="4:4">
      <c r="D3816" s="10"/>
    </row>
    <row r="3817" spans="4:4">
      <c r="D3817" s="10"/>
    </row>
    <row r="3818" spans="4:4">
      <c r="D3818" s="10"/>
    </row>
    <row r="3819" spans="4:4">
      <c r="D3819" s="10"/>
    </row>
    <row r="3820" spans="4:4">
      <c r="D3820" s="10"/>
    </row>
    <row r="3821" spans="4:4">
      <c r="D3821" s="10"/>
    </row>
    <row r="3822" spans="4:4">
      <c r="D3822" s="10"/>
    </row>
    <row r="3823" spans="4:4">
      <c r="D3823" s="10"/>
    </row>
    <row r="3824" spans="4:4">
      <c r="D3824" s="10"/>
    </row>
    <row r="3825" spans="4:4">
      <c r="D3825" s="10"/>
    </row>
    <row r="3826" spans="4:4">
      <c r="D3826" s="10"/>
    </row>
    <row r="3827" spans="4:4">
      <c r="D3827" s="10"/>
    </row>
    <row r="3828" spans="4:4">
      <c r="D3828" s="10"/>
    </row>
    <row r="3829" spans="4:4">
      <c r="D3829" s="10"/>
    </row>
    <row r="3830" spans="4:4">
      <c r="D3830" s="10"/>
    </row>
    <row r="3831" spans="4:4">
      <c r="D3831" s="10"/>
    </row>
    <row r="3832" spans="4:4">
      <c r="D3832" s="10"/>
    </row>
    <row r="3833" spans="4:4">
      <c r="D3833" s="10"/>
    </row>
    <row r="3834" spans="4:4">
      <c r="D3834" s="10"/>
    </row>
    <row r="3835" spans="4:4">
      <c r="D3835" s="10"/>
    </row>
    <row r="3836" spans="4:4">
      <c r="D3836" s="10"/>
    </row>
    <row r="3837" spans="4:4">
      <c r="D3837" s="10"/>
    </row>
    <row r="3838" spans="4:4">
      <c r="D3838" s="10"/>
    </row>
    <row r="3839" spans="4:4">
      <c r="D3839" s="10"/>
    </row>
    <row r="3840" spans="4:4">
      <c r="D3840" s="10"/>
    </row>
    <row r="3841" spans="4:4">
      <c r="D3841" s="10"/>
    </row>
    <row r="3842" spans="4:4">
      <c r="D3842" s="10"/>
    </row>
    <row r="3843" spans="4:4">
      <c r="D3843" s="10"/>
    </row>
    <row r="3844" spans="4:4">
      <c r="D3844" s="10"/>
    </row>
    <row r="3845" spans="4:4">
      <c r="D3845" s="10"/>
    </row>
    <row r="3846" spans="4:4">
      <c r="D3846" s="10"/>
    </row>
    <row r="3847" spans="4:4">
      <c r="D3847" s="10"/>
    </row>
    <row r="3848" spans="4:4">
      <c r="D3848" s="10"/>
    </row>
    <row r="3849" spans="4:4">
      <c r="D3849" s="10"/>
    </row>
    <row r="3850" spans="4:4">
      <c r="D3850" s="10"/>
    </row>
    <row r="3851" spans="4:4">
      <c r="D3851" s="10"/>
    </row>
    <row r="3852" spans="4:4">
      <c r="D3852" s="10"/>
    </row>
    <row r="3853" spans="4:4">
      <c r="D3853" s="10"/>
    </row>
    <row r="3854" spans="4:4">
      <c r="D3854" s="10"/>
    </row>
    <row r="3855" spans="4:4">
      <c r="D3855" s="10"/>
    </row>
    <row r="3856" spans="4:4">
      <c r="D3856" s="10"/>
    </row>
    <row r="3857" spans="4:4">
      <c r="D3857" s="10"/>
    </row>
    <row r="3858" spans="4:4">
      <c r="D3858" s="10"/>
    </row>
    <row r="3859" spans="4:4">
      <c r="D3859" s="10"/>
    </row>
    <row r="3860" spans="4:4">
      <c r="D3860" s="10"/>
    </row>
    <row r="3861" spans="4:4">
      <c r="D3861" s="10"/>
    </row>
    <row r="3862" spans="4:4">
      <c r="D3862" s="10"/>
    </row>
    <row r="3863" spans="4:4">
      <c r="D3863" s="10"/>
    </row>
    <row r="3864" spans="4:4">
      <c r="D3864" s="10"/>
    </row>
    <row r="3865" spans="4:4">
      <c r="D3865" s="10"/>
    </row>
    <row r="3866" spans="4:4">
      <c r="D3866" s="10"/>
    </row>
    <row r="3867" spans="4:4">
      <c r="D3867" s="10"/>
    </row>
    <row r="3868" spans="4:4">
      <c r="D3868" s="10"/>
    </row>
    <row r="3869" spans="4:4">
      <c r="D3869" s="10"/>
    </row>
    <row r="3870" spans="4:4">
      <c r="D3870" s="10"/>
    </row>
    <row r="3871" spans="4:4">
      <c r="D3871" s="10"/>
    </row>
    <row r="3872" spans="4:4">
      <c r="D3872" s="10"/>
    </row>
    <row r="3873" spans="4:4">
      <c r="D3873" s="10"/>
    </row>
    <row r="3874" spans="4:4">
      <c r="D3874" s="10"/>
    </row>
    <row r="3875" spans="4:4">
      <c r="D3875" s="10"/>
    </row>
    <row r="3876" spans="4:4">
      <c r="D3876" s="10"/>
    </row>
    <row r="3877" spans="4:4">
      <c r="D3877" s="10"/>
    </row>
    <row r="3878" spans="4:4">
      <c r="D3878" s="10"/>
    </row>
    <row r="3879" spans="4:4">
      <c r="D3879" s="10"/>
    </row>
    <row r="3880" spans="4:4">
      <c r="D3880" s="10"/>
    </row>
    <row r="3881" spans="4:4">
      <c r="D3881" s="10"/>
    </row>
    <row r="3882" spans="4:4">
      <c r="D3882" s="10"/>
    </row>
    <row r="3883" spans="4:4">
      <c r="D3883" s="10"/>
    </row>
    <row r="3884" spans="4:4">
      <c r="D3884" s="10"/>
    </row>
    <row r="3885" spans="4:4">
      <c r="D3885" s="10"/>
    </row>
    <row r="3886" spans="4:4">
      <c r="D3886" s="10"/>
    </row>
    <row r="3887" spans="4:4">
      <c r="D3887" s="10"/>
    </row>
    <row r="3888" spans="4:4">
      <c r="D3888" s="10"/>
    </row>
    <row r="3889" spans="4:4">
      <c r="D3889" s="10"/>
    </row>
    <row r="3890" spans="4:4">
      <c r="D3890" s="10"/>
    </row>
    <row r="3891" spans="4:4">
      <c r="D3891" s="10"/>
    </row>
    <row r="3892" spans="4:4">
      <c r="D3892" s="10"/>
    </row>
    <row r="3893" spans="4:4">
      <c r="D3893" s="10"/>
    </row>
    <row r="3894" spans="4:4">
      <c r="D3894" s="10"/>
    </row>
    <row r="3895" spans="4:4">
      <c r="D3895" s="10"/>
    </row>
    <row r="3896" spans="4:4">
      <c r="D3896" s="10"/>
    </row>
    <row r="3897" spans="4:4">
      <c r="D3897" s="10"/>
    </row>
    <row r="3898" spans="4:4">
      <c r="D3898" s="10"/>
    </row>
    <row r="3899" spans="4:4">
      <c r="D3899" s="10"/>
    </row>
    <row r="3900" spans="4:4">
      <c r="D3900" s="10"/>
    </row>
    <row r="3901" spans="4:4">
      <c r="D3901" s="10"/>
    </row>
    <row r="3902" spans="4:4">
      <c r="D3902" s="10"/>
    </row>
    <row r="3903" spans="4:4">
      <c r="D3903" s="10"/>
    </row>
    <row r="3904" spans="4:4">
      <c r="D3904" s="10"/>
    </row>
    <row r="3905" spans="4:4">
      <c r="D3905" s="10"/>
    </row>
    <row r="3906" spans="4:4">
      <c r="D3906" s="10"/>
    </row>
    <row r="3907" spans="4:4">
      <c r="D3907" s="10"/>
    </row>
    <row r="3908" spans="4:4">
      <c r="D3908" s="10"/>
    </row>
    <row r="3909" spans="4:4">
      <c r="D3909" s="10"/>
    </row>
    <row r="3910" spans="4:4">
      <c r="D3910" s="10"/>
    </row>
    <row r="3911" spans="4:4">
      <c r="D3911" s="10"/>
    </row>
    <row r="3912" spans="4:4">
      <c r="D3912" s="10"/>
    </row>
    <row r="3913" spans="4:4">
      <c r="D3913" s="10"/>
    </row>
    <row r="3914" spans="4:4">
      <c r="D3914" s="10"/>
    </row>
    <row r="3915" spans="4:4">
      <c r="D3915" s="10"/>
    </row>
    <row r="3916" spans="4:4">
      <c r="D3916" s="10"/>
    </row>
    <row r="3917" spans="4:4">
      <c r="D3917" s="10"/>
    </row>
    <row r="3918" spans="4:4">
      <c r="D3918" s="10"/>
    </row>
    <row r="3919" spans="4:4">
      <c r="D3919" s="10"/>
    </row>
    <row r="3920" spans="4:4">
      <c r="D3920" s="10"/>
    </row>
    <row r="3921" spans="4:4">
      <c r="D3921" s="10"/>
    </row>
    <row r="3922" spans="4:4">
      <c r="D3922" s="10"/>
    </row>
    <row r="3923" spans="4:4">
      <c r="D3923" s="10"/>
    </row>
    <row r="3924" spans="4:4">
      <c r="D3924" s="10"/>
    </row>
    <row r="3925" spans="4:4">
      <c r="D3925" s="10"/>
    </row>
    <row r="3926" spans="4:4">
      <c r="D3926" s="10"/>
    </row>
    <row r="3927" spans="4:4">
      <c r="D3927" s="10"/>
    </row>
    <row r="3928" spans="4:4">
      <c r="D3928" s="10"/>
    </row>
    <row r="3929" spans="4:4">
      <c r="D3929" s="10"/>
    </row>
    <row r="3930" spans="4:4">
      <c r="D3930" s="10"/>
    </row>
    <row r="3931" spans="4:4">
      <c r="D3931" s="10"/>
    </row>
    <row r="3932" spans="4:4">
      <c r="D3932" s="10"/>
    </row>
    <row r="3933" spans="4:4">
      <c r="D3933" s="10"/>
    </row>
    <row r="3934" spans="4:4">
      <c r="D3934" s="10"/>
    </row>
    <row r="3935" spans="4:4">
      <c r="D3935" s="10"/>
    </row>
    <row r="3936" spans="4:4">
      <c r="D3936" s="10"/>
    </row>
    <row r="3937" spans="4:4">
      <c r="D3937" s="10"/>
    </row>
    <row r="3938" spans="4:4">
      <c r="D3938" s="10"/>
    </row>
    <row r="3939" spans="4:4">
      <c r="D3939" s="10"/>
    </row>
    <row r="3940" spans="4:4">
      <c r="D3940" s="10"/>
    </row>
    <row r="3941" spans="4:4">
      <c r="D3941" s="10"/>
    </row>
    <row r="3942" spans="4:4">
      <c r="D3942" s="10"/>
    </row>
    <row r="3943" spans="4:4">
      <c r="D3943" s="10"/>
    </row>
    <row r="3944" spans="4:4">
      <c r="D3944" s="10"/>
    </row>
    <row r="3945" spans="4:4">
      <c r="D3945" s="10"/>
    </row>
    <row r="3946" spans="4:4">
      <c r="D3946" s="10"/>
    </row>
    <row r="3947" spans="4:4">
      <c r="D3947" s="10"/>
    </row>
    <row r="3948" spans="4:4">
      <c r="D3948" s="10"/>
    </row>
    <row r="3949" spans="4:4">
      <c r="D3949" s="10"/>
    </row>
    <row r="3950" spans="4:4">
      <c r="D3950" s="10"/>
    </row>
    <row r="3951" spans="4:4">
      <c r="D3951" s="10"/>
    </row>
    <row r="3952" spans="4:4">
      <c r="D3952" s="10"/>
    </row>
    <row r="3953" spans="4:4">
      <c r="D3953" s="10"/>
    </row>
    <row r="3954" spans="4:4">
      <c r="D3954" s="10"/>
    </row>
    <row r="3955" spans="4:4">
      <c r="D3955" s="10"/>
    </row>
    <row r="3956" spans="4:4">
      <c r="D3956" s="10"/>
    </row>
    <row r="3957" spans="4:4">
      <c r="D3957" s="10"/>
    </row>
    <row r="3958" spans="4:4">
      <c r="D3958" s="10"/>
    </row>
    <row r="3959" spans="4:4">
      <c r="D3959" s="10"/>
    </row>
    <row r="3960" spans="4:4">
      <c r="D3960" s="10"/>
    </row>
    <row r="3961" spans="4:4">
      <c r="D3961" s="10"/>
    </row>
    <row r="3962" spans="4:4">
      <c r="D3962" s="10"/>
    </row>
    <row r="3963" spans="4:4">
      <c r="D3963" s="10"/>
    </row>
    <row r="3964" spans="4:4">
      <c r="D3964" s="10"/>
    </row>
    <row r="3965" spans="4:4">
      <c r="D3965" s="10"/>
    </row>
    <row r="3966" spans="4:4">
      <c r="D3966" s="10"/>
    </row>
    <row r="3967" spans="4:4">
      <c r="D3967" s="10"/>
    </row>
    <row r="3968" spans="4:4">
      <c r="D3968" s="10"/>
    </row>
    <row r="3969" spans="4:4">
      <c r="D3969" s="10"/>
    </row>
    <row r="3970" spans="4:4">
      <c r="D3970" s="10"/>
    </row>
    <row r="3971" spans="4:4">
      <c r="D3971" s="10"/>
    </row>
    <row r="3972" spans="4:4">
      <c r="D3972" s="10"/>
    </row>
    <row r="3973" spans="4:4">
      <c r="D3973" s="10"/>
    </row>
    <row r="3974" spans="4:4">
      <c r="D3974" s="10"/>
    </row>
    <row r="3975" spans="4:4">
      <c r="D3975" s="10"/>
    </row>
    <row r="3976" spans="4:4">
      <c r="D3976" s="10"/>
    </row>
    <row r="3977" spans="4:4">
      <c r="D3977" s="10"/>
    </row>
    <row r="3978" spans="4:4">
      <c r="D3978" s="10"/>
    </row>
    <row r="3979" spans="4:4">
      <c r="D3979" s="10"/>
    </row>
    <row r="3980" spans="4:4">
      <c r="D3980" s="10"/>
    </row>
    <row r="3981" spans="4:4">
      <c r="D3981" s="10"/>
    </row>
    <row r="3982" spans="4:4">
      <c r="D3982" s="10"/>
    </row>
    <row r="3983" spans="4:4">
      <c r="D3983" s="10"/>
    </row>
    <row r="3984" spans="4:4">
      <c r="D3984" s="10"/>
    </row>
    <row r="3985" spans="4:4">
      <c r="D3985" s="10"/>
    </row>
    <row r="3986" spans="4:4">
      <c r="D3986" s="10"/>
    </row>
    <row r="3987" spans="4:4">
      <c r="D3987" s="10"/>
    </row>
    <row r="3988" spans="4:4">
      <c r="D3988" s="10"/>
    </row>
    <row r="3989" spans="4:4">
      <c r="D3989" s="10"/>
    </row>
    <row r="3990" spans="4:4">
      <c r="D3990" s="10"/>
    </row>
    <row r="3991" spans="4:4">
      <c r="D3991" s="10"/>
    </row>
    <row r="3992" spans="4:4">
      <c r="D3992" s="10"/>
    </row>
    <row r="3993" spans="4:4">
      <c r="D3993" s="10"/>
    </row>
    <row r="3994" spans="4:4">
      <c r="D3994" s="10"/>
    </row>
    <row r="3995" spans="4:4">
      <c r="D3995" s="10"/>
    </row>
    <row r="3996" spans="4:4">
      <c r="D3996" s="10"/>
    </row>
    <row r="3997" spans="4:4">
      <c r="D3997" s="10"/>
    </row>
    <row r="3998" spans="4:4">
      <c r="D3998" s="10"/>
    </row>
    <row r="3999" spans="4:4">
      <c r="D3999" s="10"/>
    </row>
    <row r="4000" spans="4:4">
      <c r="D4000" s="10"/>
    </row>
    <row r="4001" spans="4:4">
      <c r="D4001" s="10"/>
    </row>
    <row r="4002" spans="4:4">
      <c r="D4002" s="10"/>
    </row>
    <row r="4003" spans="4:4">
      <c r="D4003" s="10"/>
    </row>
    <row r="4004" spans="4:4">
      <c r="D4004" s="10"/>
    </row>
    <row r="4005" spans="4:4">
      <c r="D4005" s="10"/>
    </row>
    <row r="4006" spans="4:4">
      <c r="D4006" s="10"/>
    </row>
    <row r="4007" spans="4:4">
      <c r="D4007" s="10"/>
    </row>
    <row r="4008" spans="4:4">
      <c r="D4008" s="10"/>
    </row>
    <row r="4009" spans="4:4">
      <c r="D4009" s="10"/>
    </row>
    <row r="4010" spans="4:4">
      <c r="D4010" s="10"/>
    </row>
    <row r="4011" spans="4:4">
      <c r="D4011" s="10"/>
    </row>
    <row r="4012" spans="4:4">
      <c r="D4012" s="10"/>
    </row>
    <row r="4013" spans="4:4">
      <c r="D4013" s="10"/>
    </row>
    <row r="4014" spans="4:4">
      <c r="D4014" s="10"/>
    </row>
    <row r="4015" spans="4:4">
      <c r="D4015" s="10"/>
    </row>
    <row r="4016" spans="4:4">
      <c r="D4016" s="10"/>
    </row>
    <row r="4017" spans="4:4">
      <c r="D4017" s="10"/>
    </row>
    <row r="4018" spans="4:4">
      <c r="D4018" s="10"/>
    </row>
    <row r="4019" spans="4:4">
      <c r="D4019" s="10"/>
    </row>
    <row r="4020" spans="4:4">
      <c r="D4020" s="10"/>
    </row>
    <row r="4021" spans="4:4">
      <c r="D4021" s="10"/>
    </row>
    <row r="4022" spans="4:4">
      <c r="D4022" s="10"/>
    </row>
    <row r="4023" spans="4:4">
      <c r="D4023" s="10"/>
    </row>
    <row r="4024" spans="4:4">
      <c r="D4024" s="10"/>
    </row>
    <row r="4025" spans="4:4">
      <c r="D4025" s="10"/>
    </row>
    <row r="4026" spans="4:4">
      <c r="D4026" s="10"/>
    </row>
    <row r="4027" spans="4:4">
      <c r="D4027" s="10"/>
    </row>
    <row r="4028" spans="4:4">
      <c r="D4028" s="10"/>
    </row>
    <row r="4029" spans="4:4">
      <c r="D4029" s="10"/>
    </row>
    <row r="4030" spans="4:4">
      <c r="D4030" s="10"/>
    </row>
    <row r="4031" spans="4:4">
      <c r="D4031" s="10"/>
    </row>
    <row r="4032" spans="4:4">
      <c r="D4032" s="10"/>
    </row>
    <row r="4033" spans="4:4">
      <c r="D4033" s="10"/>
    </row>
    <row r="4034" spans="4:4">
      <c r="D4034" s="10"/>
    </row>
    <row r="4035" spans="4:4">
      <c r="D4035" s="10"/>
    </row>
    <row r="4036" spans="4:4">
      <c r="D4036" s="10"/>
    </row>
    <row r="4037" spans="4:4">
      <c r="D4037" s="10"/>
    </row>
    <row r="4038" spans="4:4">
      <c r="D4038" s="10"/>
    </row>
    <row r="4039" spans="4:4">
      <c r="D4039" s="10"/>
    </row>
    <row r="4040" spans="4:4">
      <c r="D4040" s="10"/>
    </row>
    <row r="4041" spans="4:4">
      <c r="D4041" s="10"/>
    </row>
    <row r="4042" spans="4:4">
      <c r="D4042" s="10"/>
    </row>
    <row r="4043" spans="4:4">
      <c r="D4043" s="10"/>
    </row>
    <row r="4044" spans="4:4">
      <c r="D4044" s="10"/>
    </row>
    <row r="4045" spans="4:4">
      <c r="D4045" s="10"/>
    </row>
    <row r="4046" spans="4:4">
      <c r="D4046" s="10"/>
    </row>
    <row r="4047" spans="4:4">
      <c r="D4047" s="10"/>
    </row>
    <row r="4048" spans="4:4">
      <c r="D4048" s="10"/>
    </row>
    <row r="4049" spans="4:4">
      <c r="D4049" s="10"/>
    </row>
    <row r="4050" spans="4:4">
      <c r="D4050" s="10"/>
    </row>
    <row r="4051" spans="4:4">
      <c r="D4051" s="10"/>
    </row>
    <row r="4052" spans="4:4">
      <c r="D4052" s="10"/>
    </row>
    <row r="4053" spans="4:4">
      <c r="D4053" s="10"/>
    </row>
    <row r="4054" spans="4:4">
      <c r="D4054" s="10"/>
    </row>
    <row r="4055" spans="4:4">
      <c r="D4055" s="10"/>
    </row>
    <row r="4056" spans="4:4">
      <c r="D4056" s="10"/>
    </row>
    <row r="4057" spans="4:4">
      <c r="D4057" s="10"/>
    </row>
    <row r="4058" spans="4:4">
      <c r="D4058" s="10"/>
    </row>
    <row r="4059" spans="4:4">
      <c r="D4059" s="10"/>
    </row>
    <row r="4060" spans="4:4">
      <c r="D4060" s="10"/>
    </row>
    <row r="4061" spans="4:4">
      <c r="D4061" s="10"/>
    </row>
    <row r="4062" spans="4:4">
      <c r="D4062" s="10"/>
    </row>
    <row r="4063" spans="4:4">
      <c r="D4063" s="10"/>
    </row>
    <row r="4064" spans="4:4">
      <c r="D4064" s="10"/>
    </row>
    <row r="4065" spans="4:4">
      <c r="D4065" s="10"/>
    </row>
    <row r="4066" spans="4:4">
      <c r="D4066" s="10"/>
    </row>
    <row r="4067" spans="4:4">
      <c r="D4067" s="10"/>
    </row>
    <row r="4068" spans="4:4">
      <c r="D4068" s="10"/>
    </row>
    <row r="4069" spans="4:4">
      <c r="D4069" s="10"/>
    </row>
    <row r="4070" spans="4:4">
      <c r="D4070" s="10"/>
    </row>
    <row r="4071" spans="4:4">
      <c r="D4071" s="10"/>
    </row>
    <row r="4072" spans="4:4">
      <c r="D4072" s="10"/>
    </row>
    <row r="4073" spans="4:4">
      <c r="D4073" s="10"/>
    </row>
    <row r="4074" spans="4:4">
      <c r="D4074" s="10"/>
    </row>
    <row r="4075" spans="4:4">
      <c r="D4075" s="10"/>
    </row>
    <row r="4076" spans="4:4">
      <c r="D4076" s="10"/>
    </row>
    <row r="4077" spans="4:4">
      <c r="D4077" s="10"/>
    </row>
    <row r="4078" spans="4:4">
      <c r="D4078" s="10"/>
    </row>
    <row r="4079" spans="4:4">
      <c r="D4079" s="10"/>
    </row>
    <row r="4080" spans="4:4">
      <c r="D4080" s="10"/>
    </row>
    <row r="4081" spans="4:4">
      <c r="D4081" s="10"/>
    </row>
    <row r="4082" spans="4:4">
      <c r="D4082" s="10"/>
    </row>
    <row r="4083" spans="4:4">
      <c r="D4083" s="10"/>
    </row>
    <row r="4084" spans="4:4">
      <c r="D4084" s="10"/>
    </row>
    <row r="4085" spans="4:4">
      <c r="D4085" s="10"/>
    </row>
    <row r="4086" spans="4:4">
      <c r="D4086" s="10"/>
    </row>
    <row r="4087" spans="4:4">
      <c r="D4087" s="10"/>
    </row>
    <row r="4088" spans="4:4">
      <c r="D4088" s="10"/>
    </row>
    <row r="4089" spans="4:4">
      <c r="D4089" s="10"/>
    </row>
    <row r="4090" spans="4:4">
      <c r="D4090" s="10"/>
    </row>
    <row r="4091" spans="4:4">
      <c r="D4091" s="10"/>
    </row>
    <row r="4092" spans="4:4">
      <c r="D4092" s="10"/>
    </row>
    <row r="4093" spans="4:4">
      <c r="D4093" s="10"/>
    </row>
    <row r="4094" spans="4:4">
      <c r="D4094" s="10"/>
    </row>
    <row r="4095" spans="4:4">
      <c r="D4095" s="10"/>
    </row>
    <row r="4096" spans="4:4">
      <c r="D4096" s="10"/>
    </row>
    <row r="4097" spans="4:4">
      <c r="D4097" s="10"/>
    </row>
    <row r="4098" spans="4:4">
      <c r="D4098" s="10"/>
    </row>
    <row r="4099" spans="4:4">
      <c r="D4099" s="10"/>
    </row>
    <row r="4100" spans="4:4">
      <c r="D4100" s="10"/>
    </row>
    <row r="4101" spans="4:4">
      <c r="D4101" s="10"/>
    </row>
    <row r="4102" spans="4:4">
      <c r="D4102" s="10"/>
    </row>
    <row r="4103" spans="4:4">
      <c r="D4103" s="10"/>
    </row>
    <row r="4104" spans="4:4">
      <c r="D4104" s="10"/>
    </row>
    <row r="4105" spans="4:4">
      <c r="D4105" s="10"/>
    </row>
    <row r="4106" spans="4:4">
      <c r="D4106" s="10"/>
    </row>
    <row r="4107" spans="4:4">
      <c r="D4107" s="10"/>
    </row>
    <row r="4108" spans="4:4">
      <c r="D4108" s="10"/>
    </row>
    <row r="4109" spans="4:4">
      <c r="D4109" s="10"/>
    </row>
    <row r="4110" spans="4:4">
      <c r="D4110" s="10"/>
    </row>
    <row r="4111" spans="4:4">
      <c r="D4111" s="10"/>
    </row>
    <row r="4112" spans="4:4">
      <c r="D4112" s="10"/>
    </row>
    <row r="4113" spans="4:4">
      <c r="D4113" s="10"/>
    </row>
    <row r="4114" spans="4:4">
      <c r="D4114" s="10"/>
    </row>
    <row r="4115" spans="4:4">
      <c r="D4115" s="10"/>
    </row>
    <row r="4116" spans="4:4">
      <c r="D4116" s="10"/>
    </row>
    <row r="4117" spans="4:4">
      <c r="D4117" s="10"/>
    </row>
    <row r="4118" spans="4:4">
      <c r="D4118" s="10"/>
    </row>
    <row r="4119" spans="4:4">
      <c r="D4119" s="10"/>
    </row>
    <row r="4120" spans="4:4">
      <c r="D4120" s="10"/>
    </row>
    <row r="4121" spans="4:4">
      <c r="D4121" s="10"/>
    </row>
    <row r="4122" spans="4:4">
      <c r="D4122" s="10"/>
    </row>
    <row r="4123" spans="4:4">
      <c r="D4123" s="10"/>
    </row>
    <row r="4124" spans="4:4">
      <c r="D4124" s="10"/>
    </row>
    <row r="4125" spans="4:4">
      <c r="D4125" s="10"/>
    </row>
    <row r="4126" spans="4:4">
      <c r="D4126" s="10"/>
    </row>
    <row r="4127" spans="4:4">
      <c r="D4127" s="10"/>
    </row>
    <row r="4128" spans="4:4">
      <c r="D4128" s="10"/>
    </row>
    <row r="4129" spans="4:4">
      <c r="D4129" s="10"/>
    </row>
    <row r="4130" spans="4:4">
      <c r="D4130" s="10"/>
    </row>
    <row r="4131" spans="4:4">
      <c r="D4131" s="10"/>
    </row>
    <row r="4132" spans="4:4">
      <c r="D4132" s="10"/>
    </row>
    <row r="4133" spans="4:4">
      <c r="D4133" s="10"/>
    </row>
    <row r="4134" spans="4:4">
      <c r="D4134" s="10"/>
    </row>
    <row r="4135" spans="4:4">
      <c r="D4135" s="10"/>
    </row>
    <row r="4136" spans="4:4">
      <c r="D4136" s="10"/>
    </row>
    <row r="4137" spans="4:4">
      <c r="D4137" s="10"/>
    </row>
    <row r="4138" spans="4:4">
      <c r="D4138" s="10"/>
    </row>
    <row r="4139" spans="4:4">
      <c r="D4139" s="10"/>
    </row>
    <row r="4140" spans="4:4">
      <c r="D4140" s="10"/>
    </row>
    <row r="4141" spans="4:4">
      <c r="D4141" s="10"/>
    </row>
    <row r="4142" spans="4:4">
      <c r="D4142" s="10"/>
    </row>
    <row r="4143" spans="4:4">
      <c r="D4143" s="10"/>
    </row>
    <row r="4144" spans="4:4">
      <c r="D4144" s="10"/>
    </row>
    <row r="4145" spans="4:4">
      <c r="D4145" s="10"/>
    </row>
    <row r="4146" spans="4:4">
      <c r="D4146" s="10"/>
    </row>
    <row r="4147" spans="4:4">
      <c r="D4147" s="10"/>
    </row>
    <row r="4148" spans="4:4">
      <c r="D4148" s="10"/>
    </row>
    <row r="4149" spans="4:4">
      <c r="D4149" s="10"/>
    </row>
    <row r="4150" spans="4:4">
      <c r="D4150" s="10"/>
    </row>
    <row r="4151" spans="4:4">
      <c r="D4151" s="10"/>
    </row>
    <row r="4152" spans="4:4">
      <c r="D4152" s="10"/>
    </row>
    <row r="4153" spans="4:4">
      <c r="D4153" s="10"/>
    </row>
    <row r="4154" spans="4:4">
      <c r="D4154" s="10"/>
    </row>
    <row r="4155" spans="4:4">
      <c r="D4155" s="10"/>
    </row>
    <row r="4156" spans="4:4">
      <c r="D4156" s="10"/>
    </row>
    <row r="4157" spans="4:4">
      <c r="D4157" s="10"/>
    </row>
    <row r="4158" spans="4:4">
      <c r="D4158" s="10"/>
    </row>
    <row r="4159" spans="4:4">
      <c r="D4159" s="10"/>
    </row>
    <row r="4160" spans="4:4">
      <c r="D4160" s="10"/>
    </row>
    <row r="4161" spans="4:4">
      <c r="D4161" s="10"/>
    </row>
    <row r="4162" spans="4:4">
      <c r="D4162" s="10"/>
    </row>
    <row r="4163" spans="4:4">
      <c r="D4163" s="10"/>
    </row>
    <row r="4164" spans="4:4">
      <c r="D4164" s="10"/>
    </row>
    <row r="4165" spans="4:4">
      <c r="D4165" s="10"/>
    </row>
    <row r="4166" spans="4:4">
      <c r="D4166" s="10"/>
    </row>
    <row r="4167" spans="4:4">
      <c r="D4167" s="10"/>
    </row>
    <row r="4168" spans="4:4">
      <c r="D4168" s="10"/>
    </row>
    <row r="4169" spans="4:4">
      <c r="D4169" s="10"/>
    </row>
    <row r="4170" spans="4:4">
      <c r="D4170" s="10"/>
    </row>
    <row r="4171" spans="4:4">
      <c r="D4171" s="10"/>
    </row>
    <row r="4172" spans="4:4">
      <c r="D4172" s="10"/>
    </row>
    <row r="4173" spans="4:4">
      <c r="D4173" s="10"/>
    </row>
    <row r="4174" spans="4:4">
      <c r="D4174" s="10"/>
    </row>
    <row r="4175" spans="4:4">
      <c r="D4175" s="10"/>
    </row>
    <row r="4176" spans="4:4">
      <c r="D4176" s="10"/>
    </row>
    <row r="4177" spans="4:4">
      <c r="D4177" s="10"/>
    </row>
    <row r="4178" spans="4:4">
      <c r="D4178" s="10"/>
    </row>
    <row r="4179" spans="4:4">
      <c r="D4179" s="10"/>
    </row>
    <row r="4180" spans="4:4">
      <c r="D4180" s="10"/>
    </row>
    <row r="4181" spans="4:4">
      <c r="D4181" s="10"/>
    </row>
    <row r="4182" spans="4:4">
      <c r="D4182" s="10"/>
    </row>
    <row r="4183" spans="4:4">
      <c r="D4183" s="10"/>
    </row>
    <row r="4184" spans="4:4">
      <c r="D4184" s="10"/>
    </row>
    <row r="4185" spans="4:4">
      <c r="D4185" s="10"/>
    </row>
    <row r="4186" spans="4:4">
      <c r="D4186" s="10"/>
    </row>
    <row r="4187" spans="4:4">
      <c r="D4187" s="10"/>
    </row>
    <row r="4188" spans="4:4">
      <c r="D4188" s="10"/>
    </row>
    <row r="4189" spans="4:4">
      <c r="D4189" s="10"/>
    </row>
    <row r="4190" spans="4:4">
      <c r="D4190" s="10"/>
    </row>
    <row r="4191" spans="4:4">
      <c r="D4191" s="10"/>
    </row>
    <row r="4192" spans="4:4">
      <c r="D4192" s="10"/>
    </row>
    <row r="4193" spans="4:4">
      <c r="D4193" s="10"/>
    </row>
    <row r="4194" spans="4:4">
      <c r="D4194" s="10"/>
    </row>
    <row r="4195" spans="4:4">
      <c r="D4195" s="10"/>
    </row>
    <row r="4196" spans="4:4">
      <c r="D4196" s="10"/>
    </row>
    <row r="4197" spans="4:4">
      <c r="D4197" s="10"/>
    </row>
    <row r="4198" spans="4:4">
      <c r="D4198" s="10"/>
    </row>
    <row r="4199" spans="4:4">
      <c r="D4199" s="10"/>
    </row>
    <row r="4200" spans="4:4">
      <c r="D4200" s="10"/>
    </row>
    <row r="4201" spans="4:4">
      <c r="D4201" s="10"/>
    </row>
    <row r="4202" spans="4:4">
      <c r="D4202" s="10"/>
    </row>
    <row r="4203" spans="4:4">
      <c r="D4203" s="10"/>
    </row>
    <row r="4204" spans="4:4">
      <c r="D4204" s="10"/>
    </row>
    <row r="4205" spans="4:4">
      <c r="D4205" s="10"/>
    </row>
    <row r="4206" spans="4:4">
      <c r="D4206" s="10"/>
    </row>
    <row r="4207" spans="4:4">
      <c r="D4207" s="10"/>
    </row>
    <row r="4208" spans="4:4">
      <c r="D4208" s="10"/>
    </row>
    <row r="4209" spans="4:4">
      <c r="D4209" s="10"/>
    </row>
    <row r="4210" spans="4:4">
      <c r="D4210" s="10"/>
    </row>
    <row r="4211" spans="4:4">
      <c r="D4211" s="10"/>
    </row>
    <row r="4212" spans="4:4">
      <c r="D4212" s="10"/>
    </row>
    <row r="4213" spans="4:4">
      <c r="D4213" s="10"/>
    </row>
    <row r="4214" spans="4:4">
      <c r="D4214" s="10"/>
    </row>
    <row r="4215" spans="4:4">
      <c r="D4215" s="10"/>
    </row>
    <row r="4216" spans="4:4">
      <c r="D4216" s="10"/>
    </row>
    <row r="4217" spans="4:4">
      <c r="D4217" s="10"/>
    </row>
    <row r="4218" spans="4:4">
      <c r="D4218" s="10"/>
    </row>
    <row r="4219" spans="4:4">
      <c r="D4219" s="10"/>
    </row>
    <row r="4220" spans="4:4">
      <c r="D4220" s="10"/>
    </row>
    <row r="4221" spans="4:4">
      <c r="D4221" s="10"/>
    </row>
    <row r="4222" spans="4:4">
      <c r="D4222" s="10"/>
    </row>
    <row r="4223" spans="4:4">
      <c r="D4223" s="10"/>
    </row>
    <row r="4224" spans="4:4">
      <c r="D4224" s="10"/>
    </row>
    <row r="4225" spans="4:4">
      <c r="D4225" s="10"/>
    </row>
    <row r="4226" spans="4:4">
      <c r="D4226" s="10"/>
    </row>
    <row r="4227" spans="4:4">
      <c r="D4227" s="10"/>
    </row>
    <row r="4228" spans="4:4">
      <c r="D4228" s="10"/>
    </row>
    <row r="4229" spans="4:4">
      <c r="D4229" s="10"/>
    </row>
    <row r="4230" spans="4:4">
      <c r="D4230" s="10"/>
    </row>
    <row r="4231" spans="4:4">
      <c r="D4231" s="10"/>
    </row>
    <row r="4232" spans="4:4">
      <c r="D4232" s="10"/>
    </row>
    <row r="4233" spans="4:4">
      <c r="D4233" s="10"/>
    </row>
    <row r="4234" spans="4:4">
      <c r="D4234" s="10"/>
    </row>
    <row r="4235" spans="4:4">
      <c r="D4235" s="10"/>
    </row>
    <row r="4236" spans="4:4">
      <c r="D4236" s="10"/>
    </row>
    <row r="4237" spans="4:4">
      <c r="D4237" s="10"/>
    </row>
    <row r="4238" spans="4:4">
      <c r="D4238" s="10"/>
    </row>
    <row r="4239" spans="4:4">
      <c r="D4239" s="10"/>
    </row>
    <row r="4240" spans="4:4">
      <c r="D4240" s="10"/>
    </row>
    <row r="4241" spans="4:4">
      <c r="D4241" s="10"/>
    </row>
    <row r="4242" spans="4:4">
      <c r="D4242" s="10"/>
    </row>
    <row r="4243" spans="4:4">
      <c r="D4243" s="10"/>
    </row>
    <row r="4244" spans="4:4">
      <c r="D4244" s="10"/>
    </row>
    <row r="4245" spans="4:4">
      <c r="D4245" s="10"/>
    </row>
    <row r="4246" spans="4:4">
      <c r="D4246" s="10"/>
    </row>
    <row r="4247" spans="4:4">
      <c r="D4247" s="10"/>
    </row>
    <row r="4248" spans="4:4">
      <c r="D4248" s="10"/>
    </row>
    <row r="4249" spans="4:4">
      <c r="D4249" s="10"/>
    </row>
    <row r="4250" spans="4:4">
      <c r="D4250" s="10"/>
    </row>
    <row r="4251" spans="4:4">
      <c r="D4251" s="10"/>
    </row>
    <row r="4252" spans="4:4">
      <c r="D4252" s="10"/>
    </row>
    <row r="4253" spans="4:4">
      <c r="D4253" s="10"/>
    </row>
    <row r="4254" spans="4:4">
      <c r="D4254" s="10"/>
    </row>
    <row r="4255" spans="4:4">
      <c r="D4255" s="10"/>
    </row>
    <row r="4256" spans="4:4">
      <c r="D4256" s="10"/>
    </row>
    <row r="4257" spans="4:4">
      <c r="D4257" s="10"/>
    </row>
    <row r="4258" spans="4:4">
      <c r="D4258" s="10"/>
    </row>
    <row r="4259" spans="4:4">
      <c r="D4259" s="10"/>
    </row>
    <row r="4260" spans="4:4">
      <c r="D4260" s="10"/>
    </row>
    <row r="4261" spans="4:4">
      <c r="D4261" s="10"/>
    </row>
    <row r="4262" spans="4:4">
      <c r="D4262" s="10"/>
    </row>
    <row r="4263" spans="4:4">
      <c r="D4263" s="10"/>
    </row>
    <row r="4264" spans="4:4">
      <c r="D4264" s="10"/>
    </row>
    <row r="4265" spans="4:4">
      <c r="D4265" s="10"/>
    </row>
    <row r="4266" spans="4:4">
      <c r="D4266" s="10"/>
    </row>
    <row r="4267" spans="4:4">
      <c r="D4267" s="10"/>
    </row>
    <row r="4268" spans="4:4">
      <c r="D4268" s="10"/>
    </row>
    <row r="4269" spans="4:4">
      <c r="D4269" s="10"/>
    </row>
    <row r="4270" spans="4:4">
      <c r="D4270" s="10"/>
    </row>
    <row r="4271" spans="4:4">
      <c r="D4271" s="10"/>
    </row>
    <row r="4272" spans="4:4">
      <c r="D4272" s="10"/>
    </row>
    <row r="4273" spans="4:4">
      <c r="D4273" s="10"/>
    </row>
    <row r="4274" spans="4:4">
      <c r="D4274" s="10"/>
    </row>
    <row r="4275" spans="4:4">
      <c r="D4275" s="10"/>
    </row>
    <row r="4276" spans="4:4">
      <c r="D4276" s="10"/>
    </row>
    <row r="4277" spans="4:4">
      <c r="D4277" s="10"/>
    </row>
    <row r="4278" spans="4:4">
      <c r="D4278" s="10"/>
    </row>
    <row r="4279" spans="4:4">
      <c r="D4279" s="10"/>
    </row>
    <row r="4280" spans="4:4">
      <c r="D4280" s="10"/>
    </row>
    <row r="4281" spans="4:4">
      <c r="D4281" s="10"/>
    </row>
    <row r="4282" spans="4:4">
      <c r="D4282" s="10"/>
    </row>
    <row r="4283" spans="4:4">
      <c r="D4283" s="10"/>
    </row>
    <row r="4284" spans="4:4">
      <c r="D4284" s="10"/>
    </row>
    <row r="4285" spans="4:4">
      <c r="D4285" s="10"/>
    </row>
    <row r="4286" spans="4:4">
      <c r="D4286" s="10"/>
    </row>
    <row r="4287" spans="4:4">
      <c r="D4287" s="10"/>
    </row>
    <row r="4288" spans="4:4">
      <c r="D4288" s="10"/>
    </row>
    <row r="4289" spans="4:4">
      <c r="D4289" s="10"/>
    </row>
    <row r="4290" spans="4:4">
      <c r="D4290" s="10"/>
    </row>
    <row r="4291" spans="4:4">
      <c r="D4291" s="10"/>
    </row>
    <row r="4292" spans="4:4">
      <c r="D4292" s="10"/>
    </row>
    <row r="4293" spans="4:4">
      <c r="D4293" s="10"/>
    </row>
    <row r="4294" spans="4:4">
      <c r="D4294" s="10"/>
    </row>
    <row r="4295" spans="4:4">
      <c r="D4295" s="10"/>
    </row>
    <row r="4296" spans="4:4">
      <c r="D4296" s="10"/>
    </row>
    <row r="4297" spans="4:4">
      <c r="D4297" s="10"/>
    </row>
    <row r="4298" spans="4:4">
      <c r="D4298" s="10"/>
    </row>
    <row r="4299" spans="4:4">
      <c r="D4299" s="10"/>
    </row>
    <row r="4300" spans="4:4">
      <c r="D4300" s="10"/>
    </row>
    <row r="4301" spans="4:4">
      <c r="D4301" s="10"/>
    </row>
    <row r="4302" spans="4:4">
      <c r="D4302" s="10"/>
    </row>
    <row r="4303" spans="4:4">
      <c r="D4303" s="10"/>
    </row>
    <row r="4304" spans="4:4">
      <c r="D4304" s="10"/>
    </row>
    <row r="4305" spans="4:4">
      <c r="D4305" s="10"/>
    </row>
    <row r="4306" spans="4:4">
      <c r="D4306" s="10"/>
    </row>
    <row r="4307" spans="4:4">
      <c r="D4307" s="10"/>
    </row>
    <row r="4308" spans="4:4">
      <c r="D4308" s="10"/>
    </row>
    <row r="4309" spans="4:4">
      <c r="D4309" s="10"/>
    </row>
    <row r="4310" spans="4:4">
      <c r="D4310" s="10"/>
    </row>
    <row r="4311" spans="4:4">
      <c r="D4311" s="10"/>
    </row>
    <row r="4312" spans="4:4">
      <c r="D4312" s="10"/>
    </row>
    <row r="4313" spans="4:4">
      <c r="D4313" s="10"/>
    </row>
    <row r="4314" spans="4:4">
      <c r="D4314" s="10"/>
    </row>
    <row r="4315" spans="4:4">
      <c r="D4315" s="10"/>
    </row>
    <row r="4316" spans="4:4">
      <c r="D4316" s="10"/>
    </row>
    <row r="4317" spans="4:4">
      <c r="D4317" s="10"/>
    </row>
    <row r="4318" spans="4:4">
      <c r="D4318" s="10"/>
    </row>
    <row r="4319" spans="4:4">
      <c r="D4319" s="10"/>
    </row>
    <row r="4320" spans="4:4">
      <c r="D4320" s="10"/>
    </row>
    <row r="4321" spans="4:4">
      <c r="D4321" s="10"/>
    </row>
    <row r="4322" spans="4:4">
      <c r="D4322" s="10"/>
    </row>
    <row r="4323" spans="4:4">
      <c r="D4323" s="10"/>
    </row>
    <row r="4324" spans="4:4">
      <c r="D4324" s="10"/>
    </row>
    <row r="4325" spans="4:4">
      <c r="D4325" s="10"/>
    </row>
    <row r="4326" spans="4:4">
      <c r="D4326" s="10"/>
    </row>
    <row r="4327" spans="4:4">
      <c r="D4327" s="10"/>
    </row>
    <row r="4328" spans="4:4">
      <c r="D4328" s="10"/>
    </row>
    <row r="4329" spans="4:4">
      <c r="D4329" s="10"/>
    </row>
    <row r="4330" spans="4:4">
      <c r="D4330" s="10"/>
    </row>
    <row r="4331" spans="4:4">
      <c r="D4331" s="10"/>
    </row>
    <row r="4332" spans="4:4">
      <c r="D4332" s="10"/>
    </row>
    <row r="4333" spans="4:4">
      <c r="D4333" s="10"/>
    </row>
    <row r="4334" spans="4:4">
      <c r="D4334" s="10"/>
    </row>
    <row r="4335" spans="4:4">
      <c r="D4335" s="10"/>
    </row>
    <row r="4336" spans="4:4">
      <c r="D4336" s="10"/>
    </row>
    <row r="4337" spans="4:4">
      <c r="D4337" s="10"/>
    </row>
    <row r="4338" spans="4:4">
      <c r="D4338" s="10"/>
    </row>
    <row r="4339" spans="4:4">
      <c r="D4339" s="10"/>
    </row>
    <row r="4340" spans="4:4">
      <c r="D4340" s="10"/>
    </row>
    <row r="4341" spans="4:4">
      <c r="D4341" s="10"/>
    </row>
    <row r="4342" spans="4:4">
      <c r="D4342" s="10"/>
    </row>
    <row r="4343" spans="4:4">
      <c r="D4343" s="10"/>
    </row>
    <row r="4344" spans="4:4">
      <c r="D4344" s="10"/>
    </row>
    <row r="4345" spans="4:4">
      <c r="D4345" s="10"/>
    </row>
    <row r="4346" spans="4:4">
      <c r="D4346" s="10"/>
    </row>
    <row r="4347" spans="4:4">
      <c r="D4347" s="10"/>
    </row>
    <row r="4348" spans="4:4">
      <c r="D4348" s="10"/>
    </row>
    <row r="4349" spans="4:4">
      <c r="D4349" s="10"/>
    </row>
    <row r="4350" spans="4:4">
      <c r="D4350" s="10"/>
    </row>
    <row r="4351" spans="4:4">
      <c r="D4351" s="10"/>
    </row>
    <row r="4352" spans="4:4">
      <c r="D4352" s="10"/>
    </row>
    <row r="4353" spans="4:4">
      <c r="D4353" s="10"/>
    </row>
    <row r="4354" spans="4:4">
      <c r="D4354" s="10"/>
    </row>
    <row r="4355" spans="4:4">
      <c r="D4355" s="10"/>
    </row>
    <row r="4356" spans="4:4">
      <c r="D4356" s="10"/>
    </row>
    <row r="4357" spans="4:4">
      <c r="D4357" s="10"/>
    </row>
    <row r="4358" spans="4:4">
      <c r="D4358" s="10"/>
    </row>
    <row r="4359" spans="4:4">
      <c r="D4359" s="10"/>
    </row>
    <row r="4360" spans="4:4">
      <c r="D4360" s="10"/>
    </row>
    <row r="4361" spans="4:4">
      <c r="D4361" s="10"/>
    </row>
    <row r="4362" spans="4:4">
      <c r="D4362" s="10"/>
    </row>
    <row r="4363" spans="4:4">
      <c r="D4363" s="10"/>
    </row>
    <row r="4364" spans="4:4">
      <c r="D4364" s="10"/>
    </row>
    <row r="4365" spans="4:4">
      <c r="D4365" s="10"/>
    </row>
    <row r="4366" spans="4:4">
      <c r="D4366" s="10"/>
    </row>
    <row r="4367" spans="4:4">
      <c r="D4367" s="10"/>
    </row>
    <row r="4368" spans="4:4">
      <c r="D4368" s="10"/>
    </row>
    <row r="4369" spans="4:4">
      <c r="D4369" s="10"/>
    </row>
    <row r="4370" spans="4:4">
      <c r="D4370" s="10"/>
    </row>
    <row r="4371" spans="4:4">
      <c r="D4371" s="10"/>
    </row>
    <row r="4372" spans="4:4">
      <c r="D4372" s="10"/>
    </row>
    <row r="4373" spans="4:4">
      <c r="D4373" s="10"/>
    </row>
    <row r="4374" spans="4:4">
      <c r="D4374" s="10"/>
    </row>
    <row r="4375" spans="4:4">
      <c r="D4375" s="10"/>
    </row>
    <row r="4376" spans="4:4">
      <c r="D4376" s="10"/>
    </row>
    <row r="4377" spans="4:4">
      <c r="D4377" s="10"/>
    </row>
    <row r="4378" spans="4:4">
      <c r="D4378" s="10"/>
    </row>
    <row r="4379" spans="4:4">
      <c r="D4379" s="10"/>
    </row>
    <row r="4380" spans="4:4">
      <c r="D4380" s="10"/>
    </row>
    <row r="4381" spans="4:4">
      <c r="D4381" s="10"/>
    </row>
    <row r="4382" spans="4:4">
      <c r="D4382" s="10"/>
    </row>
    <row r="4383" spans="4:4">
      <c r="D4383" s="10"/>
    </row>
    <row r="4384" spans="4:4">
      <c r="D4384" s="10"/>
    </row>
    <row r="4385" spans="4:4">
      <c r="D4385" s="10"/>
    </row>
    <row r="4386" spans="4:4">
      <c r="D4386" s="10"/>
    </row>
    <row r="4387" spans="4:4">
      <c r="D4387" s="10"/>
    </row>
    <row r="4388" spans="4:4">
      <c r="D4388" s="10"/>
    </row>
    <row r="4389" spans="4:4">
      <c r="D4389" s="10"/>
    </row>
    <row r="4390" spans="4:4">
      <c r="D4390" s="10"/>
    </row>
    <row r="4391" spans="4:4">
      <c r="D4391" s="10"/>
    </row>
    <row r="4392" spans="4:4">
      <c r="D4392" s="10"/>
    </row>
    <row r="4393" spans="4:4">
      <c r="D4393" s="10"/>
    </row>
    <row r="4394" spans="4:4">
      <c r="D4394" s="10"/>
    </row>
    <row r="4395" spans="4:4">
      <c r="D4395" s="10"/>
    </row>
    <row r="4396" spans="4:4">
      <c r="D4396" s="10"/>
    </row>
    <row r="4397" spans="4:4">
      <c r="D4397" s="10"/>
    </row>
    <row r="4398" spans="4:4">
      <c r="D4398" s="10"/>
    </row>
    <row r="4399" spans="4:4">
      <c r="D4399" s="10"/>
    </row>
    <row r="4400" spans="4:4">
      <c r="D4400" s="10"/>
    </row>
    <row r="4401" spans="4:4">
      <c r="D4401" s="10"/>
    </row>
    <row r="4402" spans="4:4">
      <c r="D4402" s="10"/>
    </row>
    <row r="4403" spans="4:4">
      <c r="D4403" s="10"/>
    </row>
    <row r="4404" spans="4:4">
      <c r="D4404" s="10"/>
    </row>
    <row r="4405" spans="4:4">
      <c r="D4405" s="10"/>
    </row>
    <row r="4406" spans="4:4">
      <c r="D4406" s="10"/>
    </row>
    <row r="4407" spans="4:4">
      <c r="D4407" s="10"/>
    </row>
    <row r="4408" spans="4:4">
      <c r="D4408" s="10"/>
    </row>
    <row r="4409" spans="4:4">
      <c r="D4409" s="10"/>
    </row>
    <row r="4410" spans="4:4">
      <c r="D4410" s="10"/>
    </row>
    <row r="4411" spans="4:4">
      <c r="D4411" s="10"/>
    </row>
    <row r="4412" spans="4:4">
      <c r="D4412" s="10"/>
    </row>
    <row r="4413" spans="4:4">
      <c r="D4413" s="10"/>
    </row>
    <row r="4414" spans="4:4">
      <c r="D4414" s="10"/>
    </row>
    <row r="4415" spans="4:4">
      <c r="D4415" s="10"/>
    </row>
    <row r="4416" spans="4:4">
      <c r="D4416" s="10"/>
    </row>
    <row r="4417" spans="4:4">
      <c r="D4417" s="10"/>
    </row>
    <row r="4418" spans="4:4">
      <c r="D4418" s="10"/>
    </row>
    <row r="4419" spans="4:4">
      <c r="D4419" s="10"/>
    </row>
    <row r="4420" spans="4:4">
      <c r="D4420" s="10"/>
    </row>
    <row r="4421" spans="4:4">
      <c r="D4421" s="10"/>
    </row>
    <row r="4422" spans="4:4">
      <c r="D4422" s="10"/>
    </row>
    <row r="4423" spans="4:4">
      <c r="D4423" s="10"/>
    </row>
    <row r="4424" spans="4:4">
      <c r="D4424" s="10"/>
    </row>
    <row r="4425" spans="4:4">
      <c r="D4425" s="10"/>
    </row>
    <row r="4426" spans="4:4">
      <c r="D4426" s="10"/>
    </row>
    <row r="4427" spans="4:4">
      <c r="D4427" s="10"/>
    </row>
    <row r="4428" spans="4:4">
      <c r="D4428" s="10"/>
    </row>
    <row r="4429" spans="4:4">
      <c r="D4429" s="10"/>
    </row>
    <row r="4430" spans="4:4">
      <c r="D4430" s="10"/>
    </row>
    <row r="4431" spans="4:4">
      <c r="D4431" s="10"/>
    </row>
    <row r="4432" spans="4:4">
      <c r="D4432" s="10"/>
    </row>
    <row r="4433" spans="4:4">
      <c r="D4433" s="10"/>
    </row>
    <row r="4434" spans="4:4">
      <c r="D4434" s="10"/>
    </row>
    <row r="4435" spans="4:4">
      <c r="D4435" s="10"/>
    </row>
    <row r="4436" spans="4:4">
      <c r="D4436" s="10"/>
    </row>
    <row r="4437" spans="4:4">
      <c r="D4437" s="10"/>
    </row>
    <row r="4438" spans="4:4">
      <c r="D4438" s="10"/>
    </row>
    <row r="4439" spans="4:4">
      <c r="D4439" s="10"/>
    </row>
    <row r="4440" spans="4:4">
      <c r="D4440" s="10"/>
    </row>
    <row r="4441" spans="4:4">
      <c r="D4441" s="10"/>
    </row>
    <row r="4442" spans="4:4">
      <c r="D4442" s="10"/>
    </row>
    <row r="4443" spans="4:4">
      <c r="D4443" s="10"/>
    </row>
    <row r="4444" spans="4:4">
      <c r="D4444" s="10"/>
    </row>
    <row r="4445" spans="4:4">
      <c r="D4445" s="10"/>
    </row>
    <row r="4446" spans="4:4">
      <c r="D4446" s="10"/>
    </row>
    <row r="4447" spans="4:4">
      <c r="D4447" s="10"/>
    </row>
    <row r="4448" spans="4:4">
      <c r="D4448" s="10"/>
    </row>
    <row r="4449" spans="4:4">
      <c r="D4449" s="10"/>
    </row>
    <row r="4450" spans="4:4">
      <c r="D4450" s="10"/>
    </row>
    <row r="4451" spans="4:4">
      <c r="D4451" s="10"/>
    </row>
    <row r="4452" spans="4:4">
      <c r="D4452" s="10"/>
    </row>
    <row r="4453" spans="4:4">
      <c r="D4453" s="10"/>
    </row>
    <row r="4454" spans="4:4">
      <c r="D4454" s="10"/>
    </row>
    <row r="4455" spans="4:4">
      <c r="D4455" s="10"/>
    </row>
    <row r="4456" spans="4:4">
      <c r="D4456" s="10"/>
    </row>
    <row r="4457" spans="4:4">
      <c r="D4457" s="10"/>
    </row>
    <row r="4458" spans="4:4">
      <c r="D4458" s="10"/>
    </row>
    <row r="4459" spans="4:4">
      <c r="D4459" s="10"/>
    </row>
    <row r="4460" spans="4:4">
      <c r="D4460" s="10"/>
    </row>
    <row r="4461" spans="4:4">
      <c r="D4461" s="10"/>
    </row>
    <row r="4462" spans="4:4">
      <c r="D4462" s="10"/>
    </row>
    <row r="4463" spans="4:4">
      <c r="D4463" s="10"/>
    </row>
    <row r="4464" spans="4:4">
      <c r="D4464" s="10"/>
    </row>
    <row r="4465" spans="4:4">
      <c r="D4465" s="10"/>
    </row>
    <row r="4466" spans="4:4">
      <c r="D4466" s="10"/>
    </row>
    <row r="4467" spans="4:4">
      <c r="D4467" s="10"/>
    </row>
    <row r="4468" spans="4:4">
      <c r="D4468" s="10"/>
    </row>
    <row r="4469" spans="4:4">
      <c r="D4469" s="10"/>
    </row>
    <row r="4470" spans="4:4">
      <c r="D4470" s="10"/>
    </row>
    <row r="4471" spans="4:4">
      <c r="D4471" s="10"/>
    </row>
    <row r="4472" spans="4:4">
      <c r="D4472" s="10"/>
    </row>
    <row r="4473" spans="4:4">
      <c r="D4473" s="10"/>
    </row>
    <row r="4474" spans="4:4">
      <c r="D4474" s="10"/>
    </row>
    <row r="4475" spans="4:4">
      <c r="D4475" s="10"/>
    </row>
    <row r="4476" spans="4:4">
      <c r="D4476" s="10"/>
    </row>
    <row r="4477" spans="4:4">
      <c r="D4477" s="10"/>
    </row>
    <row r="4478" spans="4:4">
      <c r="D4478" s="10"/>
    </row>
    <row r="4479" spans="4:4">
      <c r="D4479" s="10"/>
    </row>
    <row r="4480" spans="4:4">
      <c r="D4480" s="10"/>
    </row>
    <row r="4481" spans="4:4">
      <c r="D4481" s="10"/>
    </row>
    <row r="4482" spans="4:4">
      <c r="D4482" s="10"/>
    </row>
    <row r="4483" spans="4:4">
      <c r="D4483" s="10"/>
    </row>
    <row r="4484" spans="4:4">
      <c r="D4484" s="10"/>
    </row>
    <row r="4485" spans="4:4">
      <c r="D4485" s="10"/>
    </row>
    <row r="4486" spans="4:4">
      <c r="D4486" s="10"/>
    </row>
    <row r="4487" spans="4:4">
      <c r="D4487" s="10"/>
    </row>
    <row r="4488" spans="4:4">
      <c r="D4488" s="10"/>
    </row>
    <row r="4489" spans="4:4">
      <c r="D4489" s="10"/>
    </row>
    <row r="4490" spans="4:4">
      <c r="D4490" s="10"/>
    </row>
    <row r="4491" spans="4:4">
      <c r="D4491" s="10"/>
    </row>
    <row r="4492" spans="4:4">
      <c r="D4492" s="10"/>
    </row>
    <row r="4493" spans="4:4">
      <c r="D4493" s="10"/>
    </row>
    <row r="4494" spans="4:4">
      <c r="D4494" s="10"/>
    </row>
    <row r="4495" spans="4:4">
      <c r="D4495" s="10"/>
    </row>
    <row r="4496" spans="4:4">
      <c r="D4496" s="10"/>
    </row>
    <row r="4497" spans="4:4">
      <c r="D4497" s="10"/>
    </row>
    <row r="4498" spans="4:4">
      <c r="D4498" s="10"/>
    </row>
    <row r="4499" spans="4:4">
      <c r="D4499" s="10"/>
    </row>
    <row r="4500" spans="4:4">
      <c r="D4500" s="10"/>
    </row>
    <row r="4501" spans="4:4">
      <c r="D4501" s="10"/>
    </row>
    <row r="4502" spans="4:4">
      <c r="D4502" s="10"/>
    </row>
    <row r="4503" spans="4:4">
      <c r="D4503" s="10"/>
    </row>
    <row r="4504" spans="4:4">
      <c r="D4504" s="10"/>
    </row>
    <row r="4505" spans="4:4">
      <c r="D4505" s="10"/>
    </row>
    <row r="4506" spans="4:4">
      <c r="D4506" s="10"/>
    </row>
    <row r="4507" spans="4:4">
      <c r="D4507" s="10"/>
    </row>
    <row r="4508" spans="4:4">
      <c r="D4508" s="10"/>
    </row>
    <row r="4509" spans="4:4">
      <c r="D4509" s="10"/>
    </row>
    <row r="4510" spans="4:4">
      <c r="D4510" s="10"/>
    </row>
    <row r="4511" spans="4:4">
      <c r="D4511" s="10"/>
    </row>
    <row r="4512" spans="4:4">
      <c r="D4512" s="10"/>
    </row>
    <row r="4513" spans="4:4">
      <c r="D4513" s="10"/>
    </row>
    <row r="4514" spans="4:4">
      <c r="D4514" s="10"/>
    </row>
    <row r="4515" spans="4:4">
      <c r="D4515" s="10"/>
    </row>
    <row r="4516" spans="4:4">
      <c r="D4516" s="10"/>
    </row>
    <row r="4517" spans="4:4">
      <c r="D4517" s="10"/>
    </row>
    <row r="4518" spans="4:4">
      <c r="D4518" s="10"/>
    </row>
    <row r="4519" spans="4:4">
      <c r="D4519" s="10"/>
    </row>
    <row r="4520" spans="4:4">
      <c r="D4520" s="10"/>
    </row>
    <row r="4521" spans="4:4">
      <c r="D4521" s="10"/>
    </row>
    <row r="4522" spans="4:4">
      <c r="D4522" s="10"/>
    </row>
    <row r="4523" spans="4:4">
      <c r="D4523" s="10"/>
    </row>
    <row r="4524" spans="4:4">
      <c r="D4524" s="10"/>
    </row>
    <row r="4525" spans="4:4">
      <c r="D4525" s="10"/>
    </row>
    <row r="4526" spans="4:4">
      <c r="D4526" s="10"/>
    </row>
    <row r="4527" spans="4:4">
      <c r="D4527" s="10"/>
    </row>
    <row r="4528" spans="4:4">
      <c r="D4528" s="10"/>
    </row>
    <row r="4529" spans="4:4">
      <c r="D4529" s="10"/>
    </row>
    <row r="4530" spans="4:4">
      <c r="D4530" s="10"/>
    </row>
    <row r="4531" spans="4:4">
      <c r="D4531" s="10"/>
    </row>
    <row r="4532" spans="4:4">
      <c r="D4532" s="10"/>
    </row>
    <row r="4533" spans="4:4">
      <c r="D4533" s="10"/>
    </row>
    <row r="4534" spans="4:4">
      <c r="D4534" s="10"/>
    </row>
    <row r="4535" spans="4:4">
      <c r="D4535" s="10"/>
    </row>
    <row r="4536" spans="4:4">
      <c r="D4536" s="10"/>
    </row>
    <row r="4537" spans="4:4">
      <c r="D4537" s="10"/>
    </row>
    <row r="4538" spans="4:4">
      <c r="D4538" s="10"/>
    </row>
    <row r="4539" spans="4:4">
      <c r="D4539" s="10"/>
    </row>
    <row r="4540" spans="4:4">
      <c r="D4540" s="10"/>
    </row>
    <row r="4541" spans="4:4">
      <c r="D4541" s="10"/>
    </row>
    <row r="4542" spans="4:4">
      <c r="D4542" s="10"/>
    </row>
    <row r="4543" spans="4:4">
      <c r="D4543" s="10"/>
    </row>
    <row r="4544" spans="4:4">
      <c r="D4544" s="10"/>
    </row>
    <row r="4545" spans="4:4">
      <c r="D4545" s="10"/>
    </row>
    <row r="4546" spans="4:4">
      <c r="D4546" s="10"/>
    </row>
    <row r="4547" spans="4:4">
      <c r="D4547" s="10"/>
    </row>
    <row r="4548" spans="4:4">
      <c r="D4548" s="10"/>
    </row>
    <row r="4549" spans="4:4">
      <c r="D4549" s="10"/>
    </row>
    <row r="4550" spans="4:4">
      <c r="D4550" s="10"/>
    </row>
    <row r="4551" spans="4:4">
      <c r="D4551" s="10"/>
    </row>
    <row r="4552" spans="4:4">
      <c r="D4552" s="10"/>
    </row>
    <row r="4553" spans="4:4">
      <c r="D4553" s="10"/>
    </row>
    <row r="4554" spans="4:4">
      <c r="D4554" s="10"/>
    </row>
    <row r="4555" spans="4:4">
      <c r="D4555" s="10"/>
    </row>
    <row r="4556" spans="4:4">
      <c r="D4556" s="10"/>
    </row>
    <row r="4557" spans="4:4">
      <c r="D4557" s="10"/>
    </row>
    <row r="4558" spans="4:4">
      <c r="D4558" s="10"/>
    </row>
    <row r="4559" spans="4:4">
      <c r="D4559" s="10"/>
    </row>
    <row r="4560" spans="4:4">
      <c r="D4560" s="10"/>
    </row>
    <row r="4561" spans="4:4">
      <c r="D4561" s="10"/>
    </row>
    <row r="4562" spans="4:4">
      <c r="D4562" s="10"/>
    </row>
    <row r="4563" spans="4:4">
      <c r="D4563" s="10"/>
    </row>
    <row r="4564" spans="4:4">
      <c r="D4564" s="10"/>
    </row>
    <row r="4565" spans="4:4">
      <c r="D4565" s="10"/>
    </row>
    <row r="4566" spans="4:4">
      <c r="D4566" s="10"/>
    </row>
    <row r="4567" spans="4:4">
      <c r="D4567" s="10"/>
    </row>
    <row r="4568" spans="4:4">
      <c r="D4568" s="10"/>
    </row>
    <row r="4569" spans="4:4">
      <c r="D4569" s="10"/>
    </row>
    <row r="4570" spans="4:4">
      <c r="D4570" s="10"/>
    </row>
    <row r="4571" spans="4:4">
      <c r="D4571" s="10"/>
    </row>
    <row r="4572" spans="4:4">
      <c r="D4572" s="10"/>
    </row>
    <row r="4573" spans="4:4">
      <c r="D4573" s="10"/>
    </row>
    <row r="4574" spans="4:4">
      <c r="D4574" s="10"/>
    </row>
    <row r="4575" spans="4:4">
      <c r="D4575" s="10"/>
    </row>
    <row r="4576" spans="4:4">
      <c r="D4576" s="10"/>
    </row>
    <row r="4577" spans="4:4">
      <c r="D4577" s="10"/>
    </row>
    <row r="4578" spans="4:4">
      <c r="D4578" s="10"/>
    </row>
    <row r="4579" spans="4:4">
      <c r="D4579" s="10"/>
    </row>
    <row r="4580" spans="4:4">
      <c r="D4580" s="10"/>
    </row>
    <row r="4581" spans="4:4">
      <c r="D4581" s="10"/>
    </row>
    <row r="4582" spans="4:4">
      <c r="D4582" s="10"/>
    </row>
    <row r="4583" spans="4:4">
      <c r="D4583" s="10"/>
    </row>
    <row r="4584" spans="4:4">
      <c r="D4584" s="10"/>
    </row>
    <row r="4585" spans="4:4">
      <c r="D4585" s="10"/>
    </row>
    <row r="4586" spans="4:4">
      <c r="D4586" s="10"/>
    </row>
    <row r="4587" spans="4:4">
      <c r="D4587" s="10"/>
    </row>
    <row r="4588" spans="4:4">
      <c r="D4588" s="10"/>
    </row>
    <row r="4589" spans="4:4">
      <c r="D4589" s="10"/>
    </row>
    <row r="4590" spans="4:4">
      <c r="D4590" s="10"/>
    </row>
    <row r="4591" spans="4:4">
      <c r="D4591" s="10"/>
    </row>
    <row r="4592" spans="4:4">
      <c r="D4592" s="10"/>
    </row>
    <row r="4593" spans="4:4">
      <c r="D4593" s="10"/>
    </row>
    <row r="4594" spans="4:4">
      <c r="D4594" s="10"/>
    </row>
    <row r="4595" spans="4:4">
      <c r="D4595" s="10"/>
    </row>
    <row r="4596" spans="4:4">
      <c r="D4596" s="10"/>
    </row>
    <row r="4597" spans="4:4">
      <c r="D4597" s="10"/>
    </row>
    <row r="4598" spans="4:4">
      <c r="D4598" s="10"/>
    </row>
    <row r="4599" spans="4:4">
      <c r="D4599" s="10"/>
    </row>
    <row r="4600" spans="4:4">
      <c r="D4600" s="10"/>
    </row>
    <row r="4601" spans="4:4">
      <c r="D4601" s="10"/>
    </row>
    <row r="4602" spans="4:4">
      <c r="D4602" s="10"/>
    </row>
    <row r="4603" spans="4:4">
      <c r="D4603" s="10"/>
    </row>
    <row r="4604" spans="4:4">
      <c r="D4604" s="10"/>
    </row>
    <row r="4605" spans="4:4">
      <c r="D4605" s="10"/>
    </row>
    <row r="4606" spans="4:4">
      <c r="D4606" s="10"/>
    </row>
    <row r="4607" spans="4:4">
      <c r="D4607" s="10"/>
    </row>
    <row r="4608" spans="4:4">
      <c r="D4608" s="10"/>
    </row>
    <row r="4609" spans="4:4">
      <c r="D4609" s="10"/>
    </row>
    <row r="4610" spans="4:4">
      <c r="D4610" s="10"/>
    </row>
    <row r="4611" spans="4:4">
      <c r="D4611" s="10"/>
    </row>
    <row r="4612" spans="4:4">
      <c r="D4612" s="10"/>
    </row>
    <row r="4613" spans="4:4">
      <c r="D4613" s="10"/>
    </row>
    <row r="4614" spans="4:4">
      <c r="D4614" s="10"/>
    </row>
    <row r="4615" spans="4:4">
      <c r="D4615" s="10"/>
    </row>
    <row r="4616" spans="4:4">
      <c r="D4616" s="10"/>
    </row>
    <row r="4617" spans="4:4">
      <c r="D4617" s="10"/>
    </row>
    <row r="4618" spans="4:4">
      <c r="D4618" s="10"/>
    </row>
    <row r="4619" spans="4:4">
      <c r="D4619" s="10"/>
    </row>
    <row r="4620" spans="4:4">
      <c r="D4620" s="10"/>
    </row>
    <row r="4621" spans="4:4">
      <c r="D4621" s="10"/>
    </row>
    <row r="4622" spans="4:4">
      <c r="D4622" s="10"/>
    </row>
    <row r="4623" spans="4:4">
      <c r="D4623" s="10"/>
    </row>
    <row r="4624" spans="4:4">
      <c r="D4624" s="10"/>
    </row>
    <row r="4625" spans="4:4">
      <c r="D4625" s="10"/>
    </row>
    <row r="4626" spans="4:4">
      <c r="D4626" s="10"/>
    </row>
    <row r="4627" spans="4:4">
      <c r="D4627" s="10"/>
    </row>
    <row r="4628" spans="4:4">
      <c r="D4628" s="10"/>
    </row>
    <row r="4629" spans="4:4">
      <c r="D4629" s="10"/>
    </row>
    <row r="4630" spans="4:4">
      <c r="D4630" s="10"/>
    </row>
    <row r="4631" spans="4:4">
      <c r="D4631" s="10"/>
    </row>
    <row r="4632" spans="4:4">
      <c r="D4632" s="10"/>
    </row>
    <row r="4633" spans="4:4">
      <c r="D4633" s="10"/>
    </row>
    <row r="4634" spans="4:4">
      <c r="D4634" s="10"/>
    </row>
    <row r="4635" spans="4:4">
      <c r="D4635" s="10"/>
    </row>
    <row r="4636" spans="4:4">
      <c r="D4636" s="10"/>
    </row>
    <row r="4637" spans="4:4">
      <c r="D4637" s="10"/>
    </row>
    <row r="4638" spans="4:4">
      <c r="D4638" s="10"/>
    </row>
    <row r="4639" spans="4:4">
      <c r="D4639" s="10"/>
    </row>
    <row r="4640" spans="4:4">
      <c r="D4640" s="10"/>
    </row>
    <row r="4641" spans="4:4">
      <c r="D4641" s="10"/>
    </row>
    <row r="4642" spans="4:4">
      <c r="D4642" s="10"/>
    </row>
    <row r="4643" spans="4:4">
      <c r="D4643" s="10"/>
    </row>
    <row r="4644" spans="4:4">
      <c r="D4644" s="10"/>
    </row>
    <row r="4645" spans="4:4">
      <c r="D4645" s="10"/>
    </row>
    <row r="4646" spans="4:4">
      <c r="D4646" s="10"/>
    </row>
    <row r="4647" spans="4:4">
      <c r="D4647" s="10"/>
    </row>
    <row r="4648" spans="4:4">
      <c r="D4648" s="10"/>
    </row>
    <row r="4649" spans="4:4">
      <c r="D4649" s="10"/>
    </row>
    <row r="4650" spans="4:4">
      <c r="D4650" s="10"/>
    </row>
    <row r="4651" spans="4:4">
      <c r="D4651" s="10"/>
    </row>
    <row r="4652" spans="4:4">
      <c r="D4652" s="10"/>
    </row>
    <row r="4653" spans="4:4">
      <c r="D4653" s="10"/>
    </row>
    <row r="4654" spans="4:4">
      <c r="D4654" s="10"/>
    </row>
    <row r="4655" spans="4:4">
      <c r="D4655" s="10"/>
    </row>
    <row r="4656" spans="4:4">
      <c r="D4656" s="10"/>
    </row>
    <row r="4657" spans="4:4">
      <c r="D4657" s="10"/>
    </row>
    <row r="4658" spans="4:4">
      <c r="D4658" s="10"/>
    </row>
    <row r="4659" spans="4:4">
      <c r="D4659" s="10"/>
    </row>
    <row r="4660" spans="4:4">
      <c r="D4660" s="10"/>
    </row>
    <row r="4661" spans="4:4">
      <c r="D4661" s="10"/>
    </row>
    <row r="4662" spans="4:4">
      <c r="D4662" s="10"/>
    </row>
    <row r="4663" spans="4:4">
      <c r="D4663" s="10"/>
    </row>
    <row r="4664" spans="4:4">
      <c r="D4664" s="10"/>
    </row>
    <row r="4665" spans="4:4">
      <c r="D4665" s="10"/>
    </row>
    <row r="4666" spans="4:4">
      <c r="D4666" s="10"/>
    </row>
    <row r="4667" spans="4:4">
      <c r="D4667" s="10"/>
    </row>
    <row r="4668" spans="4:4">
      <c r="D4668" s="10"/>
    </row>
    <row r="4669" spans="4:4">
      <c r="D4669" s="10"/>
    </row>
    <row r="4670" spans="4:4">
      <c r="D4670" s="10"/>
    </row>
    <row r="4671" spans="4:4">
      <c r="D4671" s="10"/>
    </row>
    <row r="4672" spans="4:4">
      <c r="D4672" s="10"/>
    </row>
    <row r="4673" spans="4:4">
      <c r="D4673" s="10"/>
    </row>
    <row r="4674" spans="4:4">
      <c r="D4674" s="10"/>
    </row>
    <row r="4675" spans="4:4">
      <c r="D4675" s="10"/>
    </row>
    <row r="4676" spans="4:4">
      <c r="D4676" s="10"/>
    </row>
    <row r="4677" spans="4:4">
      <c r="D4677" s="10"/>
    </row>
    <row r="4678" spans="4:4">
      <c r="D4678" s="10"/>
    </row>
    <row r="4679" spans="4:4">
      <c r="D4679" s="10"/>
    </row>
    <row r="4680" spans="4:4">
      <c r="D4680" s="10"/>
    </row>
    <row r="4681" spans="4:4">
      <c r="D4681" s="10"/>
    </row>
    <row r="4682" spans="4:4">
      <c r="D4682" s="10"/>
    </row>
    <row r="4683" spans="4:4">
      <c r="D4683" s="10"/>
    </row>
    <row r="4684" spans="4:4">
      <c r="D4684" s="10"/>
    </row>
    <row r="4685" spans="4:4">
      <c r="D4685" s="10"/>
    </row>
    <row r="4686" spans="4:4">
      <c r="D4686" s="10"/>
    </row>
    <row r="4687" spans="4:4">
      <c r="D4687" s="10"/>
    </row>
    <row r="4688" spans="4:4">
      <c r="D4688" s="10"/>
    </row>
    <row r="4689" spans="4:4">
      <c r="D4689" s="10"/>
    </row>
    <row r="4690" spans="4:4">
      <c r="D4690" s="10"/>
    </row>
    <row r="4691" spans="4:4">
      <c r="D4691" s="10"/>
    </row>
    <row r="4692" spans="4:4">
      <c r="D4692" s="10"/>
    </row>
    <row r="4693" spans="4:4">
      <c r="D4693" s="10"/>
    </row>
    <row r="4694" spans="4:4">
      <c r="D4694" s="10"/>
    </row>
    <row r="4695" spans="4:4">
      <c r="D4695" s="10"/>
    </row>
    <row r="4696" spans="4:4">
      <c r="D4696" s="10"/>
    </row>
    <row r="4697" spans="4:4">
      <c r="D4697" s="10"/>
    </row>
    <row r="4698" spans="4:4">
      <c r="D4698" s="10"/>
    </row>
    <row r="4699" spans="4:4">
      <c r="D4699" s="10"/>
    </row>
    <row r="4700" spans="4:4">
      <c r="D4700" s="10"/>
    </row>
    <row r="4701" spans="4:4">
      <c r="D4701" s="10"/>
    </row>
    <row r="4702" spans="4:4">
      <c r="D4702" s="10"/>
    </row>
    <row r="4703" spans="4:4">
      <c r="D4703" s="10"/>
    </row>
    <row r="4704" spans="4:4">
      <c r="D4704" s="10"/>
    </row>
    <row r="4705" spans="4:4">
      <c r="D4705" s="10"/>
    </row>
    <row r="4706" spans="4:4">
      <c r="D4706" s="10"/>
    </row>
    <row r="4707" spans="4:4">
      <c r="D4707" s="10"/>
    </row>
    <row r="4708" spans="4:4">
      <c r="D4708" s="10"/>
    </row>
    <row r="4709" spans="4:4">
      <c r="D4709" s="10"/>
    </row>
    <row r="4710" spans="4:4">
      <c r="D4710" s="10"/>
    </row>
    <row r="4711" spans="4:4">
      <c r="D4711" s="10"/>
    </row>
    <row r="4712" spans="4:4">
      <c r="D4712" s="10"/>
    </row>
    <row r="4713" spans="4:4">
      <c r="D4713" s="10"/>
    </row>
    <row r="4714" spans="4:4">
      <c r="D4714" s="10"/>
    </row>
    <row r="4715" spans="4:4">
      <c r="D4715" s="10"/>
    </row>
    <row r="4716" spans="4:4">
      <c r="D4716" s="10"/>
    </row>
    <row r="4717" spans="4:4">
      <c r="D4717" s="10"/>
    </row>
    <row r="4718" spans="4:4">
      <c r="D4718" s="10"/>
    </row>
    <row r="4719" spans="4:4">
      <c r="D4719" s="10"/>
    </row>
    <row r="4720" spans="4:4">
      <c r="D4720" s="10"/>
    </row>
    <row r="4721" spans="4:4">
      <c r="D4721" s="10"/>
    </row>
    <row r="4722" spans="4:4">
      <c r="D4722" s="10"/>
    </row>
    <row r="4723" spans="4:4">
      <c r="D4723" s="10"/>
    </row>
    <row r="4724" spans="4:4">
      <c r="D4724" s="10"/>
    </row>
    <row r="4725" spans="4:4">
      <c r="D4725" s="10"/>
    </row>
    <row r="4726" spans="4:4">
      <c r="D4726" s="10"/>
    </row>
    <row r="4727" spans="4:4">
      <c r="D4727" s="10"/>
    </row>
    <row r="4728" spans="4:4">
      <c r="D4728" s="10"/>
    </row>
    <row r="4729" spans="4:4">
      <c r="D4729" s="10"/>
    </row>
    <row r="4730" spans="4:4">
      <c r="D4730" s="10"/>
    </row>
    <row r="4731" spans="4:4">
      <c r="D4731" s="10"/>
    </row>
    <row r="4732" spans="4:4">
      <c r="D4732" s="10"/>
    </row>
    <row r="4733" spans="4:4">
      <c r="D4733" s="10"/>
    </row>
    <row r="4734" spans="4:4">
      <c r="D4734" s="10"/>
    </row>
    <row r="4735" spans="4:4">
      <c r="D4735" s="10"/>
    </row>
    <row r="4736" spans="4:4">
      <c r="D4736" s="10"/>
    </row>
    <row r="4737" spans="4:4">
      <c r="D4737" s="10"/>
    </row>
    <row r="4738" spans="4:4">
      <c r="D4738" s="10"/>
    </row>
    <row r="4739" spans="4:4">
      <c r="D4739" s="10"/>
    </row>
    <row r="4740" spans="4:4">
      <c r="D4740" s="10"/>
    </row>
    <row r="4741" spans="4:4">
      <c r="D4741" s="10"/>
    </row>
    <row r="4742" spans="4:4">
      <c r="D4742" s="10"/>
    </row>
    <row r="4743" spans="4:4">
      <c r="D4743" s="10"/>
    </row>
    <row r="4744" spans="4:4">
      <c r="D4744" s="10"/>
    </row>
    <row r="4745" spans="4:4">
      <c r="D4745" s="10"/>
    </row>
    <row r="4746" spans="4:4">
      <c r="D4746" s="10"/>
    </row>
    <row r="4747" spans="4:4">
      <c r="D4747" s="10"/>
    </row>
    <row r="4748" spans="4:4">
      <c r="D4748" s="10"/>
    </row>
    <row r="4749" spans="4:4">
      <c r="D4749" s="10"/>
    </row>
    <row r="4750" spans="4:4">
      <c r="D4750" s="10"/>
    </row>
    <row r="4751" spans="4:4">
      <c r="D4751" s="10"/>
    </row>
    <row r="4752" spans="4:4">
      <c r="D4752" s="10"/>
    </row>
    <row r="4753" spans="4:4">
      <c r="D4753" s="10"/>
    </row>
    <row r="4754" spans="4:4">
      <c r="D4754" s="10"/>
    </row>
    <row r="4755" spans="4:4">
      <c r="D4755" s="10"/>
    </row>
    <row r="4756" spans="4:4">
      <c r="D4756" s="10"/>
    </row>
    <row r="4757" spans="4:4">
      <c r="D4757" s="10"/>
    </row>
    <row r="4758" spans="4:4">
      <c r="D4758" s="10"/>
    </row>
    <row r="4759" spans="4:4">
      <c r="D4759" s="10"/>
    </row>
    <row r="4760" spans="4:4">
      <c r="D4760" s="10"/>
    </row>
    <row r="4761" spans="4:4">
      <c r="D4761" s="10"/>
    </row>
    <row r="4762" spans="4:4">
      <c r="D4762" s="10"/>
    </row>
    <row r="4763" spans="4:4">
      <c r="D4763" s="10"/>
    </row>
    <row r="4764" spans="4:4">
      <c r="D4764" s="10"/>
    </row>
    <row r="4765" spans="4:4">
      <c r="D4765" s="10"/>
    </row>
    <row r="4766" spans="4:4">
      <c r="D4766" s="10"/>
    </row>
    <row r="4767" spans="4:4">
      <c r="D4767" s="10"/>
    </row>
    <row r="4768" spans="4:4">
      <c r="D4768" s="10"/>
    </row>
    <row r="4769" spans="4:4">
      <c r="D4769" s="10"/>
    </row>
    <row r="4770" spans="4:4">
      <c r="D4770" s="10"/>
    </row>
    <row r="4771" spans="4:4">
      <c r="D4771" s="10"/>
    </row>
    <row r="4772" spans="4:4">
      <c r="D4772" s="10"/>
    </row>
    <row r="4773" spans="4:4">
      <c r="D4773" s="10"/>
    </row>
    <row r="4774" spans="4:4">
      <c r="D4774" s="10"/>
    </row>
    <row r="4775" spans="4:4">
      <c r="D4775" s="10"/>
    </row>
    <row r="4776" spans="4:4">
      <c r="D4776" s="10"/>
    </row>
    <row r="4777" spans="4:4">
      <c r="D4777" s="10"/>
    </row>
    <row r="4778" spans="4:4">
      <c r="D4778" s="10"/>
    </row>
    <row r="4779" spans="4:4">
      <c r="D4779" s="10"/>
    </row>
    <row r="4780" spans="4:4">
      <c r="D4780" s="10"/>
    </row>
    <row r="4781" spans="4:4">
      <c r="D4781" s="10"/>
    </row>
    <row r="4782" spans="4:4">
      <c r="D4782" s="10"/>
    </row>
    <row r="4783" spans="4:4">
      <c r="D4783" s="10"/>
    </row>
    <row r="4784" spans="4:4">
      <c r="D4784" s="10"/>
    </row>
    <row r="4785" spans="4:4">
      <c r="D4785" s="10"/>
    </row>
    <row r="4786" spans="4:4">
      <c r="D4786" s="10"/>
    </row>
    <row r="4787" spans="4:4">
      <c r="D4787" s="10"/>
    </row>
    <row r="4788" spans="4:4">
      <c r="D4788" s="10"/>
    </row>
    <row r="4789" spans="4:4">
      <c r="D4789" s="10"/>
    </row>
    <row r="4790" spans="4:4">
      <c r="D4790" s="10"/>
    </row>
    <row r="4791" spans="4:4">
      <c r="D4791" s="10"/>
    </row>
    <row r="4792" spans="4:4">
      <c r="D4792" s="10"/>
    </row>
    <row r="4793" spans="4:4">
      <c r="D4793" s="10"/>
    </row>
    <row r="4794" spans="4:4">
      <c r="D4794" s="10"/>
    </row>
    <row r="4795" spans="4:4">
      <c r="D4795" s="10"/>
    </row>
    <row r="4796" spans="4:4">
      <c r="D4796" s="10"/>
    </row>
    <row r="4797" spans="4:4">
      <c r="D4797" s="10"/>
    </row>
    <row r="4798" spans="4:4">
      <c r="D4798" s="10"/>
    </row>
    <row r="4799" spans="4:4">
      <c r="D4799" s="10"/>
    </row>
    <row r="4800" spans="4:4">
      <c r="D4800" s="10"/>
    </row>
    <row r="4801" spans="4:4">
      <c r="D4801" s="10"/>
    </row>
    <row r="4802" spans="4:4">
      <c r="D4802" s="10"/>
    </row>
    <row r="4803" spans="4:4">
      <c r="D4803" s="10"/>
    </row>
    <row r="4804" spans="4:4">
      <c r="D4804" s="10"/>
    </row>
    <row r="4805" spans="4:4">
      <c r="D4805" s="10"/>
    </row>
    <row r="4806" spans="4:4">
      <c r="D4806" s="10"/>
    </row>
    <row r="4807" spans="4:4">
      <c r="D4807" s="10"/>
    </row>
    <row r="4808" spans="4:4">
      <c r="D4808" s="10"/>
    </row>
    <row r="4809" spans="4:4">
      <c r="D4809" s="10"/>
    </row>
    <row r="4810" spans="4:4">
      <c r="D4810" s="10"/>
    </row>
    <row r="4811" spans="4:4">
      <c r="D4811" s="10"/>
    </row>
    <row r="4812" spans="4:4">
      <c r="D4812" s="10"/>
    </row>
    <row r="4813" spans="4:4">
      <c r="D4813" s="10"/>
    </row>
    <row r="4814" spans="4:4">
      <c r="D4814" s="10"/>
    </row>
    <row r="4815" spans="4:4">
      <c r="D4815" s="10"/>
    </row>
    <row r="4816" spans="4:4">
      <c r="D4816" s="10"/>
    </row>
    <row r="4817" spans="4:4">
      <c r="D4817" s="10"/>
    </row>
    <row r="4818" spans="4:4">
      <c r="D4818" s="10"/>
    </row>
    <row r="4819" spans="4:4">
      <c r="D4819" s="10"/>
    </row>
    <row r="4820" spans="4:4">
      <c r="D4820" s="10"/>
    </row>
    <row r="4821" spans="4:4">
      <c r="D4821" s="10"/>
    </row>
    <row r="4822" spans="4:4">
      <c r="D4822" s="10"/>
    </row>
    <row r="4823" spans="4:4">
      <c r="D4823" s="10"/>
    </row>
    <row r="4824" spans="4:4">
      <c r="D4824" s="10"/>
    </row>
    <row r="4825" spans="4:4">
      <c r="D4825" s="10"/>
    </row>
    <row r="4826" spans="4:4">
      <c r="D4826" s="10"/>
    </row>
    <row r="4827" spans="4:4">
      <c r="D4827" s="10"/>
    </row>
    <row r="4828" spans="4:4">
      <c r="D4828" s="10"/>
    </row>
    <row r="4829" spans="4:4">
      <c r="D4829" s="10"/>
    </row>
    <row r="4830" spans="4:4">
      <c r="D4830" s="10"/>
    </row>
    <row r="4831" spans="4:4">
      <c r="D4831" s="10"/>
    </row>
    <row r="4832" spans="4:4">
      <c r="D4832" s="10"/>
    </row>
    <row r="4833" spans="4:4">
      <c r="D4833" s="10"/>
    </row>
    <row r="4834" spans="4:4">
      <c r="D4834" s="10"/>
    </row>
    <row r="4835" spans="4:4">
      <c r="D4835" s="10"/>
    </row>
    <row r="4836" spans="4:4">
      <c r="D4836" s="10"/>
    </row>
    <row r="4837" spans="4:4">
      <c r="D4837" s="10"/>
    </row>
    <row r="4838" spans="4:4">
      <c r="D4838" s="10"/>
    </row>
    <row r="4839" spans="4:4">
      <c r="D4839" s="10"/>
    </row>
    <row r="4840" spans="4:4">
      <c r="D4840" s="10"/>
    </row>
    <row r="4841" spans="4:4">
      <c r="D4841" s="10"/>
    </row>
    <row r="4842" spans="4:4">
      <c r="D4842" s="10"/>
    </row>
    <row r="4843" spans="4:4">
      <c r="D4843" s="10"/>
    </row>
    <row r="4844" spans="4:4">
      <c r="D4844" s="10"/>
    </row>
    <row r="4845" spans="4:4">
      <c r="D4845" s="10"/>
    </row>
    <row r="4846" spans="4:4">
      <c r="D4846" s="10"/>
    </row>
    <row r="4847" spans="4:4">
      <c r="D4847" s="10"/>
    </row>
    <row r="4848" spans="4:4">
      <c r="D4848" s="10"/>
    </row>
    <row r="4849" spans="4:4">
      <c r="D4849" s="10"/>
    </row>
    <row r="4850" spans="4:4">
      <c r="D4850" s="10"/>
    </row>
    <row r="4851" spans="4:4">
      <c r="D4851" s="10"/>
    </row>
    <row r="4852" spans="4:4">
      <c r="D4852" s="10"/>
    </row>
    <row r="4853" spans="4:4">
      <c r="D4853" s="10"/>
    </row>
    <row r="4854" spans="4:4">
      <c r="D4854" s="10"/>
    </row>
    <row r="4855" spans="4:4">
      <c r="D4855" s="10"/>
    </row>
    <row r="4856" spans="4:4">
      <c r="D4856" s="10"/>
    </row>
    <row r="4857" spans="4:4">
      <c r="D4857" s="10"/>
    </row>
    <row r="4858" spans="4:4">
      <c r="D4858" s="10"/>
    </row>
    <row r="4859" spans="4:4">
      <c r="D4859" s="10"/>
    </row>
    <row r="4860" spans="4:4">
      <c r="D4860" s="10"/>
    </row>
    <row r="4861" spans="4:4">
      <c r="D4861" s="10"/>
    </row>
    <row r="4862" spans="4:4">
      <c r="D4862" s="10"/>
    </row>
    <row r="4863" spans="4:4">
      <c r="D4863" s="10"/>
    </row>
    <row r="4864" spans="4:4">
      <c r="D4864" s="10"/>
    </row>
    <row r="4865" spans="4:4">
      <c r="D4865" s="10"/>
    </row>
    <row r="4866" spans="4:4">
      <c r="D4866" s="10"/>
    </row>
    <row r="4867" spans="4:4">
      <c r="D4867" s="10"/>
    </row>
    <row r="4868" spans="4:4">
      <c r="D4868" s="10"/>
    </row>
    <row r="4869" spans="4:4">
      <c r="D4869" s="10"/>
    </row>
    <row r="4870" spans="4:4">
      <c r="D4870" s="10"/>
    </row>
    <row r="4871" spans="4:4">
      <c r="D4871" s="10"/>
    </row>
    <row r="4872" spans="4:4">
      <c r="D4872" s="10"/>
    </row>
    <row r="4873" spans="4:4">
      <c r="D4873" s="10"/>
    </row>
    <row r="4874" spans="4:4">
      <c r="D4874" s="10"/>
    </row>
    <row r="4875" spans="4:4">
      <c r="D4875" s="10"/>
    </row>
    <row r="4876" spans="4:4">
      <c r="D4876" s="10"/>
    </row>
    <row r="4877" spans="4:4">
      <c r="D4877" s="10"/>
    </row>
    <row r="4878" spans="4:4">
      <c r="D4878" s="10"/>
    </row>
    <row r="4879" spans="4:4">
      <c r="D4879" s="10"/>
    </row>
    <row r="4880" spans="4:4">
      <c r="D4880" s="10"/>
    </row>
    <row r="4881" spans="4:4">
      <c r="D4881" s="10"/>
    </row>
    <row r="4882" spans="4:4">
      <c r="D4882" s="10"/>
    </row>
    <row r="4883" spans="4:4">
      <c r="D4883" s="10"/>
    </row>
    <row r="4884" spans="4:4">
      <c r="D4884" s="10"/>
    </row>
    <row r="4885" spans="4:4">
      <c r="D4885" s="10"/>
    </row>
    <row r="4886" spans="4:4">
      <c r="D4886" s="10"/>
    </row>
    <row r="4887" spans="4:4">
      <c r="D4887" s="10"/>
    </row>
    <row r="4888" spans="4:4">
      <c r="D4888" s="10"/>
    </row>
    <row r="4889" spans="4:4">
      <c r="D4889" s="10"/>
    </row>
    <row r="4890" spans="4:4">
      <c r="D4890" s="10"/>
    </row>
    <row r="4891" spans="4:4">
      <c r="D4891" s="10"/>
    </row>
    <row r="4892" spans="4:4">
      <c r="D4892" s="10"/>
    </row>
    <row r="4893" spans="4:4">
      <c r="D4893" s="10"/>
    </row>
    <row r="4894" spans="4:4">
      <c r="D4894" s="10"/>
    </row>
    <row r="4895" spans="4:4">
      <c r="D4895" s="10"/>
    </row>
    <row r="4896" spans="4:4">
      <c r="D4896" s="10"/>
    </row>
    <row r="4897" spans="4:4">
      <c r="D4897" s="10"/>
    </row>
    <row r="4898" spans="4:4">
      <c r="D4898" s="10"/>
    </row>
    <row r="4899" spans="4:4">
      <c r="D4899" s="10"/>
    </row>
    <row r="4900" spans="4:4">
      <c r="D4900" s="10"/>
    </row>
    <row r="4901" spans="4:4">
      <c r="D4901" s="10"/>
    </row>
    <row r="4902" spans="4:4">
      <c r="D4902" s="10"/>
    </row>
    <row r="4903" spans="4:4">
      <c r="D4903" s="10"/>
    </row>
    <row r="4904" spans="4:4">
      <c r="D4904" s="10"/>
    </row>
    <row r="4905" spans="4:4">
      <c r="D4905" s="10"/>
    </row>
    <row r="4906" spans="4:4">
      <c r="D4906" s="10"/>
    </row>
    <row r="4907" spans="4:4">
      <c r="D4907" s="10"/>
    </row>
    <row r="4908" spans="4:4">
      <c r="D4908" s="10"/>
    </row>
    <row r="4909" spans="4:4">
      <c r="D4909" s="10"/>
    </row>
    <row r="4910" spans="4:4">
      <c r="D4910" s="10"/>
    </row>
    <row r="4911" spans="4:4">
      <c r="D4911" s="10"/>
    </row>
    <row r="4912" spans="4:4">
      <c r="D4912" s="10"/>
    </row>
    <row r="4913" spans="4:4">
      <c r="D4913" s="10"/>
    </row>
    <row r="4914" spans="4:4">
      <c r="D4914" s="10"/>
    </row>
    <row r="4915" spans="4:4">
      <c r="D4915" s="10"/>
    </row>
    <row r="4916" spans="4:4">
      <c r="D4916" s="10"/>
    </row>
    <row r="4917" spans="4:4">
      <c r="D4917" s="10"/>
    </row>
    <row r="4918" spans="4:4">
      <c r="D4918" s="10"/>
    </row>
    <row r="4919" spans="4:4">
      <c r="D4919" s="10"/>
    </row>
    <row r="4920" spans="4:4">
      <c r="D4920" s="10"/>
    </row>
    <row r="4921" spans="4:4">
      <c r="D4921" s="10"/>
    </row>
    <row r="4922" spans="4:4">
      <c r="D4922" s="10"/>
    </row>
    <row r="4923" spans="4:4">
      <c r="D4923" s="10"/>
    </row>
    <row r="4924" spans="4:4">
      <c r="D4924" s="10"/>
    </row>
    <row r="4925" spans="4:4">
      <c r="D4925" s="10"/>
    </row>
    <row r="4926" spans="4:4">
      <c r="D4926" s="10"/>
    </row>
    <row r="4927" spans="4:4">
      <c r="D4927" s="10"/>
    </row>
    <row r="4928" spans="4:4">
      <c r="D4928" s="10"/>
    </row>
    <row r="4929" spans="4:4">
      <c r="D4929" s="10"/>
    </row>
    <row r="4930" spans="4:4">
      <c r="D4930" s="10"/>
    </row>
    <row r="4931" spans="4:4">
      <c r="D4931" s="10"/>
    </row>
    <row r="4932" spans="4:4">
      <c r="D4932" s="10"/>
    </row>
    <row r="4933" spans="4:4">
      <c r="D4933" s="10"/>
    </row>
    <row r="4934" spans="4:4">
      <c r="D4934" s="10"/>
    </row>
    <row r="4935" spans="4:4">
      <c r="D4935" s="10"/>
    </row>
    <row r="4936" spans="4:4">
      <c r="D4936" s="10"/>
    </row>
    <row r="4937" spans="4:4">
      <c r="D4937" s="10"/>
    </row>
    <row r="4938" spans="4:4">
      <c r="D4938" s="10"/>
    </row>
    <row r="4939" spans="4:4">
      <c r="D4939" s="10"/>
    </row>
    <row r="4940" spans="4:4">
      <c r="D4940" s="10"/>
    </row>
    <row r="4941" spans="4:4">
      <c r="D4941" s="10"/>
    </row>
    <row r="4942" spans="4:4">
      <c r="D4942" s="10"/>
    </row>
    <row r="4943" spans="4:4">
      <c r="D4943" s="10"/>
    </row>
    <row r="4944" spans="4:4">
      <c r="D4944" s="10"/>
    </row>
    <row r="4945" spans="4:4">
      <c r="D4945" s="10"/>
    </row>
    <row r="4946" spans="4:4">
      <c r="D4946" s="10"/>
    </row>
    <row r="4947" spans="4:4">
      <c r="D4947" s="10"/>
    </row>
    <row r="4948" spans="4:4">
      <c r="D4948" s="10"/>
    </row>
    <row r="4949" spans="4:4">
      <c r="D4949" s="10"/>
    </row>
    <row r="4950" spans="4:4">
      <c r="D4950" s="10"/>
    </row>
    <row r="4951" spans="4:4">
      <c r="D4951" s="10"/>
    </row>
    <row r="4952" spans="4:4">
      <c r="D4952" s="10"/>
    </row>
    <row r="4953" spans="4:4">
      <c r="D4953" s="10"/>
    </row>
    <row r="4954" spans="4:4">
      <c r="D4954" s="10"/>
    </row>
    <row r="4955" spans="4:4">
      <c r="D4955" s="10"/>
    </row>
    <row r="4956" spans="4:4">
      <c r="D4956" s="10"/>
    </row>
    <row r="4957" spans="4:4">
      <c r="D4957" s="10"/>
    </row>
    <row r="4958" spans="4:4">
      <c r="D4958" s="10"/>
    </row>
    <row r="4959" spans="4:4">
      <c r="D4959" s="10"/>
    </row>
    <row r="4960" spans="4:4">
      <c r="D4960" s="10"/>
    </row>
    <row r="4961" spans="4:4">
      <c r="D4961" s="10"/>
    </row>
    <row r="4962" spans="4:4">
      <c r="D4962" s="10"/>
    </row>
    <row r="4963" spans="4:4">
      <c r="D4963" s="10"/>
    </row>
    <row r="4964" spans="4:4">
      <c r="D4964" s="10"/>
    </row>
    <row r="4965" spans="4:4">
      <c r="D4965" s="10"/>
    </row>
    <row r="4966" spans="4:4">
      <c r="D4966" s="10"/>
    </row>
    <row r="4967" spans="4:4">
      <c r="D4967" s="10"/>
    </row>
    <row r="4968" spans="4:4">
      <c r="D4968" s="10"/>
    </row>
    <row r="4969" spans="4:4">
      <c r="D4969" s="10"/>
    </row>
    <row r="4970" spans="4:4">
      <c r="D4970" s="10"/>
    </row>
    <row r="4971" spans="4:4">
      <c r="D4971" s="10"/>
    </row>
    <row r="4972" spans="4:4">
      <c r="D4972" s="10"/>
    </row>
    <row r="4973" spans="4:4">
      <c r="D4973" s="10"/>
    </row>
    <row r="4974" spans="4:4">
      <c r="D4974" s="10"/>
    </row>
    <row r="4975" spans="4:4">
      <c r="D4975" s="10"/>
    </row>
    <row r="4976" spans="4:4">
      <c r="D4976" s="10"/>
    </row>
    <row r="4977" spans="4:4">
      <c r="D4977" s="10"/>
    </row>
    <row r="4978" spans="4:4">
      <c r="D4978" s="10"/>
    </row>
    <row r="4979" spans="4:4">
      <c r="D4979" s="10"/>
    </row>
    <row r="4980" spans="4:4">
      <c r="D4980" s="10"/>
    </row>
    <row r="4981" spans="4:4">
      <c r="D4981" s="10"/>
    </row>
    <row r="4982" spans="4:4">
      <c r="D4982" s="10"/>
    </row>
    <row r="4983" spans="4:4">
      <c r="D4983" s="10"/>
    </row>
    <row r="4984" spans="4:4">
      <c r="D4984" s="10"/>
    </row>
    <row r="4985" spans="4:4">
      <c r="D4985" s="10"/>
    </row>
    <row r="4986" spans="4:4">
      <c r="D4986" s="10"/>
    </row>
    <row r="4987" spans="4:4">
      <c r="D4987" s="10"/>
    </row>
    <row r="4988" spans="4:4">
      <c r="D4988" s="10"/>
    </row>
    <row r="4989" spans="4:4">
      <c r="D4989" s="10"/>
    </row>
    <row r="4990" spans="4:4">
      <c r="D4990" s="10"/>
    </row>
    <row r="4991" spans="4:4">
      <c r="D4991" s="10"/>
    </row>
    <row r="4992" spans="4:4">
      <c r="D4992" s="10"/>
    </row>
    <row r="4993" spans="4:4">
      <c r="D4993" s="10"/>
    </row>
    <row r="4994" spans="4:4">
      <c r="D4994" s="10"/>
    </row>
    <row r="4995" spans="4:4">
      <c r="D4995" s="10"/>
    </row>
    <row r="4996" spans="4:4">
      <c r="D4996" s="10"/>
    </row>
    <row r="4997" spans="4:4">
      <c r="D4997" s="10"/>
    </row>
    <row r="4998" spans="4:4">
      <c r="D4998" s="10"/>
    </row>
    <row r="4999" spans="4:4">
      <c r="D4999" s="10"/>
    </row>
    <row r="5000" spans="4:4">
      <c r="D5000" s="10"/>
    </row>
  </sheetData>
  <mergeCells count="39">
    <mergeCell ref="C15:G15"/>
    <mergeCell ref="A1:G1"/>
    <mergeCell ref="C2:G2"/>
    <mergeCell ref="C3:G3"/>
    <mergeCell ref="C4:G4"/>
    <mergeCell ref="C12:G12"/>
    <mergeCell ref="C65:G65"/>
    <mergeCell ref="C18:G18"/>
    <mergeCell ref="C21:G21"/>
    <mergeCell ref="C24:G24"/>
    <mergeCell ref="C27:G27"/>
    <mergeCell ref="C36:G36"/>
    <mergeCell ref="C48:G48"/>
    <mergeCell ref="C51:G51"/>
    <mergeCell ref="C54:G54"/>
    <mergeCell ref="C57:G57"/>
    <mergeCell ref="C60:G60"/>
    <mergeCell ref="C62:G62"/>
    <mergeCell ref="C184:G184"/>
    <mergeCell ref="C69:G69"/>
    <mergeCell ref="C72:G72"/>
    <mergeCell ref="C78:G78"/>
    <mergeCell ref="C81:G81"/>
    <mergeCell ref="C84:G84"/>
    <mergeCell ref="C90:G90"/>
    <mergeCell ref="C97:G97"/>
    <mergeCell ref="C104:G104"/>
    <mergeCell ref="C177:G177"/>
    <mergeCell ref="C180:G180"/>
    <mergeCell ref="C181:G181"/>
    <mergeCell ref="C212:G212"/>
    <mergeCell ref="C215:G215"/>
    <mergeCell ref="C233:G233"/>
    <mergeCell ref="C187:G187"/>
    <mergeCell ref="C190:G190"/>
    <mergeCell ref="C193:G193"/>
    <mergeCell ref="C194:G194"/>
    <mergeCell ref="C201:G201"/>
    <mergeCell ref="C207:G207"/>
  </mergeCells>
  <pageMargins left="0.59055118110236204" right="0.196850393700787" top="0.78740157499999996" bottom="0.78740157499999996" header="0.3" footer="0.3"/>
  <pageSetup paperSize="9" orientation="landscape" horizontalDpi="0" verticalDpi="0" r:id="rId1"/>
  <headerFooter>
    <oddFooter>&amp;RStránka &amp;P z &amp;N&amp;LZpracováno programem BUILDpower S,  © RTS, a.s.</oddFooter>
  </headerFooter>
  <legacyDrawing r:id="rId2"/>
</worksheet>
</file>

<file path=xl/worksheets/sheet11.xml><?xml version="1.0" encoding="utf-8"?>
<worksheet xmlns="http://schemas.openxmlformats.org/spreadsheetml/2006/main" xmlns:r="http://schemas.openxmlformats.org/officeDocument/2006/relationships">
  <sheetPr>
    <outlinePr summaryBelow="0"/>
  </sheetPr>
  <dimension ref="A1:BF5000"/>
  <sheetViews>
    <sheetView workbookViewId="0">
      <pane ySplit="7" topLeftCell="A8" activePane="bottomLeft" state="frozen"/>
      <selection pane="bottomLeft" activeCell="Y18" sqref="Y18"/>
    </sheetView>
  </sheetViews>
  <sheetFormatPr defaultRowHeight="13.2" outlineLevelRow="1"/>
  <cols>
    <col min="1" max="1" width="3.44140625" customWidth="1"/>
    <col min="2" max="2" width="12.6640625" style="119" customWidth="1"/>
    <col min="3" max="3" width="63.33203125" style="119" customWidth="1"/>
    <col min="4" max="4" width="4.88671875" customWidth="1"/>
    <col min="5" max="5" width="10.6640625" customWidth="1"/>
    <col min="6" max="6" width="9.88671875" customWidth="1"/>
    <col min="7" max="7" width="12.77734375" customWidth="1"/>
    <col min="8" max="17" width="0" hidden="1" customWidth="1"/>
    <col min="18" max="18" width="8.44140625" customWidth="1"/>
    <col min="19" max="22" width="0" hidden="1" customWidth="1"/>
    <col min="27" max="27" width="0" hidden="1" customWidth="1"/>
    <col min="29" max="39" width="0" hidden="1" customWidth="1"/>
    <col min="51" max="51" width="98.6640625" customWidth="1"/>
  </cols>
  <sheetData>
    <row r="1" spans="1:58" ht="15.75" customHeight="1">
      <c r="A1" s="252" t="s">
        <v>146</v>
      </c>
      <c r="B1" s="252"/>
      <c r="C1" s="252"/>
      <c r="D1" s="252"/>
      <c r="E1" s="252"/>
      <c r="F1" s="252"/>
      <c r="G1" s="252"/>
      <c r="AE1" t="s">
        <v>147</v>
      </c>
    </row>
    <row r="2" spans="1:58" ht="25.05" customHeight="1">
      <c r="A2" s="137" t="s">
        <v>7</v>
      </c>
      <c r="B2" s="48" t="s">
        <v>43</v>
      </c>
      <c r="C2" s="253" t="s">
        <v>44</v>
      </c>
      <c r="D2" s="254"/>
      <c r="E2" s="254"/>
      <c r="F2" s="254"/>
      <c r="G2" s="255"/>
      <c r="AE2" t="s">
        <v>148</v>
      </c>
    </row>
    <row r="3" spans="1:58" ht="25.05" customHeight="1">
      <c r="A3" s="137" t="s">
        <v>8</v>
      </c>
      <c r="B3" s="48" t="s">
        <v>59</v>
      </c>
      <c r="C3" s="253" t="s">
        <v>44</v>
      </c>
      <c r="D3" s="254"/>
      <c r="E3" s="254"/>
      <c r="F3" s="254"/>
      <c r="G3" s="255"/>
      <c r="AA3" s="119" t="s">
        <v>148</v>
      </c>
      <c r="AE3" t="s">
        <v>149</v>
      </c>
    </row>
    <row r="4" spans="1:58" ht="25.05" customHeight="1">
      <c r="A4" s="138" t="s">
        <v>9</v>
      </c>
      <c r="B4" s="139" t="s">
        <v>66</v>
      </c>
      <c r="C4" s="256" t="s">
        <v>67</v>
      </c>
      <c r="D4" s="257"/>
      <c r="E4" s="257"/>
      <c r="F4" s="257"/>
      <c r="G4" s="258"/>
      <c r="AE4" t="s">
        <v>150</v>
      </c>
    </row>
    <row r="5" spans="1:58">
      <c r="D5" s="10"/>
    </row>
    <row r="6" spans="1:58" ht="39.6">
      <c r="A6" s="141" t="s">
        <v>151</v>
      </c>
      <c r="B6" s="143" t="s">
        <v>152</v>
      </c>
      <c r="C6" s="143" t="s">
        <v>153</v>
      </c>
      <c r="D6" s="142" t="s">
        <v>154</v>
      </c>
      <c r="E6" s="141" t="s">
        <v>155</v>
      </c>
      <c r="F6" s="140" t="s">
        <v>156</v>
      </c>
      <c r="G6" s="141" t="s">
        <v>29</v>
      </c>
      <c r="H6" s="144" t="s">
        <v>30</v>
      </c>
      <c r="I6" s="144" t="s">
        <v>157</v>
      </c>
      <c r="J6" s="144" t="s">
        <v>31</v>
      </c>
      <c r="K6" s="144" t="s">
        <v>158</v>
      </c>
      <c r="L6" s="144" t="s">
        <v>159</v>
      </c>
      <c r="M6" s="144" t="s">
        <v>160</v>
      </c>
      <c r="N6" s="144" t="s">
        <v>161</v>
      </c>
      <c r="O6" s="144" t="s">
        <v>162</v>
      </c>
      <c r="P6" s="144" t="s">
        <v>163</v>
      </c>
      <c r="Q6" s="144" t="s">
        <v>164</v>
      </c>
      <c r="R6" s="144" t="s">
        <v>165</v>
      </c>
      <c r="S6" s="144" t="s">
        <v>166</v>
      </c>
      <c r="T6" s="144" t="s">
        <v>167</v>
      </c>
      <c r="U6" s="144" t="s">
        <v>168</v>
      </c>
      <c r="V6" s="144" t="s">
        <v>169</v>
      </c>
    </row>
    <row r="7" spans="1:58" hidden="1">
      <c r="A7" s="3"/>
      <c r="B7" s="4"/>
      <c r="C7" s="4"/>
      <c r="D7" s="6"/>
      <c r="E7" s="146"/>
      <c r="F7" s="147"/>
      <c r="G7" s="147"/>
      <c r="H7" s="147"/>
      <c r="I7" s="147"/>
      <c r="J7" s="147"/>
      <c r="K7" s="147"/>
      <c r="L7" s="147"/>
      <c r="M7" s="147"/>
      <c r="N7" s="147"/>
      <c r="O7" s="147"/>
      <c r="P7" s="147"/>
      <c r="Q7" s="147"/>
      <c r="R7" s="147"/>
      <c r="S7" s="147"/>
      <c r="T7" s="147"/>
      <c r="U7" s="147"/>
      <c r="V7" s="147"/>
    </row>
    <row r="8" spans="1:58">
      <c r="A8" s="158" t="s">
        <v>170</v>
      </c>
      <c r="B8" s="159" t="s">
        <v>81</v>
      </c>
      <c r="C8" s="173" t="s">
        <v>82</v>
      </c>
      <c r="D8" s="160"/>
      <c r="E8" s="161"/>
      <c r="F8" s="162"/>
      <c r="G8" s="162">
        <f>SUMIF(AE9:AE32,"&lt;&gt;NOR",G9:G32)</f>
        <v>0</v>
      </c>
      <c r="H8" s="162"/>
      <c r="I8" s="162">
        <f>SUM(I9:I32)</f>
        <v>0</v>
      </c>
      <c r="J8" s="162"/>
      <c r="K8" s="162">
        <f>SUM(K9:K32)</f>
        <v>20521.549999999996</v>
      </c>
      <c r="L8" s="162"/>
      <c r="M8" s="162">
        <f>SUM(M9:M32)</f>
        <v>0</v>
      </c>
      <c r="N8" s="162"/>
      <c r="O8" s="162">
        <f>SUM(O9:O32)</f>
        <v>0</v>
      </c>
      <c r="P8" s="162"/>
      <c r="Q8" s="162">
        <f>SUM(Q9:Q32)</f>
        <v>12.83</v>
      </c>
      <c r="R8" s="163"/>
      <c r="S8" s="157"/>
      <c r="T8" s="157">
        <f>SUM(T9:T32)</f>
        <v>14.530000000000001</v>
      </c>
      <c r="U8" s="157"/>
      <c r="V8" s="157"/>
      <c r="AE8" t="s">
        <v>171</v>
      </c>
    </row>
    <row r="9" spans="1:58" ht="20.399999999999999" outlineLevel="1">
      <c r="A9" s="164">
        <v>1</v>
      </c>
      <c r="B9" s="165" t="s">
        <v>216</v>
      </c>
      <c r="C9" s="174" t="s">
        <v>217</v>
      </c>
      <c r="D9" s="166" t="s">
        <v>218</v>
      </c>
      <c r="E9" s="167">
        <v>19.440000000000001</v>
      </c>
      <c r="F9" s="168">
        <v>0</v>
      </c>
      <c r="G9" s="169">
        <f>ROUND(E9*F9,2)</f>
        <v>0</v>
      </c>
      <c r="H9" s="168">
        <v>0</v>
      </c>
      <c r="I9" s="169">
        <f>ROUND(E9*H9,2)</f>
        <v>0</v>
      </c>
      <c r="J9" s="168">
        <v>69.599999999999994</v>
      </c>
      <c r="K9" s="169">
        <f>ROUND(E9*J9,2)</f>
        <v>1353.02</v>
      </c>
      <c r="L9" s="169">
        <v>21</v>
      </c>
      <c r="M9" s="169">
        <f>G9*(1+L9/100)</f>
        <v>0</v>
      </c>
      <c r="N9" s="169">
        <v>0</v>
      </c>
      <c r="O9" s="169">
        <f>ROUND(E9*N9,2)</f>
        <v>0</v>
      </c>
      <c r="P9" s="169">
        <v>0.66</v>
      </c>
      <c r="Q9" s="169">
        <f>ROUND(E9*P9,2)</f>
        <v>12.83</v>
      </c>
      <c r="R9" s="170" t="s">
        <v>219</v>
      </c>
      <c r="S9" s="156">
        <v>0.11899999999999999</v>
      </c>
      <c r="T9" s="156">
        <f>ROUND(E9*S9,2)</f>
        <v>2.31</v>
      </c>
      <c r="U9" s="156"/>
      <c r="V9" s="156" t="s">
        <v>220</v>
      </c>
      <c r="W9" s="145"/>
      <c r="X9" s="145"/>
      <c r="Y9" s="145"/>
      <c r="Z9" s="145"/>
      <c r="AA9" s="145"/>
      <c r="AB9" s="145"/>
      <c r="AC9" s="145"/>
      <c r="AD9" s="145"/>
      <c r="AE9" s="145" t="s">
        <v>221</v>
      </c>
      <c r="AF9" s="145"/>
      <c r="AG9" s="145"/>
      <c r="AH9" s="145"/>
      <c r="AI9" s="145"/>
      <c r="AJ9" s="145"/>
      <c r="AK9" s="145"/>
      <c r="AL9" s="145"/>
      <c r="AM9" s="145"/>
      <c r="AN9" s="145"/>
      <c r="AO9" s="145"/>
      <c r="AP9" s="145"/>
      <c r="AQ9" s="145"/>
      <c r="AR9" s="145"/>
      <c r="AS9" s="145"/>
      <c r="AT9" s="145"/>
      <c r="AU9" s="145"/>
      <c r="AV9" s="145"/>
      <c r="AW9" s="145"/>
      <c r="AX9" s="145"/>
      <c r="AY9" s="145"/>
      <c r="AZ9" s="145"/>
      <c r="BA9" s="145"/>
      <c r="BB9" s="145"/>
      <c r="BC9" s="145"/>
      <c r="BD9" s="145"/>
      <c r="BE9" s="145"/>
      <c r="BF9" s="145"/>
    </row>
    <row r="10" spans="1:58" outlineLevel="1">
      <c r="A10" s="152"/>
      <c r="B10" s="153"/>
      <c r="C10" s="187" t="s">
        <v>911</v>
      </c>
      <c r="D10" s="178"/>
      <c r="E10" s="179">
        <v>19.440000000000001</v>
      </c>
      <c r="F10" s="156"/>
      <c r="G10" s="156"/>
      <c r="H10" s="156"/>
      <c r="I10" s="156"/>
      <c r="J10" s="156"/>
      <c r="K10" s="156"/>
      <c r="L10" s="156"/>
      <c r="M10" s="156"/>
      <c r="N10" s="156"/>
      <c r="O10" s="156"/>
      <c r="P10" s="156"/>
      <c r="Q10" s="156"/>
      <c r="R10" s="156"/>
      <c r="S10" s="156"/>
      <c r="T10" s="156"/>
      <c r="U10" s="156"/>
      <c r="V10" s="156"/>
      <c r="W10" s="145"/>
      <c r="X10" s="145"/>
      <c r="Y10" s="145"/>
      <c r="Z10" s="145"/>
      <c r="AA10" s="145"/>
      <c r="AB10" s="145"/>
      <c r="AC10" s="145"/>
      <c r="AD10" s="145"/>
      <c r="AE10" s="145" t="s">
        <v>223</v>
      </c>
      <c r="AF10" s="145">
        <v>0</v>
      </c>
      <c r="AG10" s="145"/>
      <c r="AH10" s="145"/>
      <c r="AI10" s="145"/>
      <c r="AJ10" s="145"/>
      <c r="AK10" s="145"/>
      <c r="AL10" s="145"/>
      <c r="AM10" s="145"/>
      <c r="AN10" s="145"/>
      <c r="AO10" s="145"/>
      <c r="AP10" s="145"/>
      <c r="AQ10" s="145"/>
      <c r="AR10" s="145"/>
      <c r="AS10" s="145"/>
      <c r="AT10" s="145"/>
      <c r="AU10" s="145"/>
      <c r="AV10" s="145"/>
      <c r="AW10" s="145"/>
      <c r="AX10" s="145"/>
      <c r="AY10" s="145"/>
      <c r="AZ10" s="145"/>
      <c r="BA10" s="145"/>
      <c r="BB10" s="145"/>
      <c r="BC10" s="145"/>
      <c r="BD10" s="145"/>
      <c r="BE10" s="145"/>
      <c r="BF10" s="145"/>
    </row>
    <row r="11" spans="1:58" outlineLevel="1">
      <c r="A11" s="164">
        <v>2</v>
      </c>
      <c r="B11" s="165" t="s">
        <v>224</v>
      </c>
      <c r="C11" s="174" t="s">
        <v>225</v>
      </c>
      <c r="D11" s="166" t="s">
        <v>218</v>
      </c>
      <c r="E11" s="167">
        <v>19.440000000000001</v>
      </c>
      <c r="F11" s="168">
        <v>0</v>
      </c>
      <c r="G11" s="169">
        <f>ROUND(E11*F11,2)</f>
        <v>0</v>
      </c>
      <c r="H11" s="168">
        <v>0</v>
      </c>
      <c r="I11" s="169">
        <f>ROUND(E11*H11,2)</f>
        <v>0</v>
      </c>
      <c r="J11" s="168">
        <v>26.5</v>
      </c>
      <c r="K11" s="169">
        <f>ROUND(E11*J11,2)</f>
        <v>515.16</v>
      </c>
      <c r="L11" s="169">
        <v>21</v>
      </c>
      <c r="M11" s="169">
        <f>G11*(1+L11/100)</f>
        <v>0</v>
      </c>
      <c r="N11" s="169">
        <v>0</v>
      </c>
      <c r="O11" s="169">
        <f>ROUND(E11*N11,2)</f>
        <v>0</v>
      </c>
      <c r="P11" s="169">
        <v>0</v>
      </c>
      <c r="Q11" s="169">
        <f>ROUND(E11*P11,2)</f>
        <v>0</v>
      </c>
      <c r="R11" s="170" t="s">
        <v>219</v>
      </c>
      <c r="S11" s="156">
        <v>0.01</v>
      </c>
      <c r="T11" s="156">
        <f>ROUND(E11*S11,2)</f>
        <v>0.19</v>
      </c>
      <c r="U11" s="156"/>
      <c r="V11" s="156" t="s">
        <v>220</v>
      </c>
      <c r="W11" s="145"/>
      <c r="X11" s="145"/>
      <c r="Y11" s="145"/>
      <c r="Z11" s="145"/>
      <c r="AA11" s="145"/>
      <c r="AB11" s="145"/>
      <c r="AC11" s="145"/>
      <c r="AD11" s="145"/>
      <c r="AE11" s="145" t="s">
        <v>221</v>
      </c>
      <c r="AF11" s="145"/>
      <c r="AG11" s="145"/>
      <c r="AH11" s="145"/>
      <c r="AI11" s="145"/>
      <c r="AJ11" s="145"/>
      <c r="AK11" s="145"/>
      <c r="AL11" s="145"/>
      <c r="AM11" s="145"/>
      <c r="AN11" s="145"/>
      <c r="AO11" s="145"/>
      <c r="AP11" s="145"/>
      <c r="AQ11" s="145"/>
      <c r="AR11" s="145"/>
      <c r="AS11" s="145"/>
      <c r="AT11" s="145"/>
      <c r="AU11" s="145"/>
      <c r="AV11" s="145"/>
      <c r="AW11" s="145"/>
      <c r="AX11" s="145"/>
      <c r="AY11" s="145"/>
      <c r="AZ11" s="145"/>
      <c r="BA11" s="145"/>
      <c r="BB11" s="145"/>
      <c r="BC11" s="145"/>
      <c r="BD11" s="145"/>
      <c r="BE11" s="145"/>
      <c r="BF11" s="145"/>
    </row>
    <row r="12" spans="1:58" outlineLevel="1">
      <c r="A12" s="152"/>
      <c r="B12" s="153"/>
      <c r="C12" s="261" t="s">
        <v>226</v>
      </c>
      <c r="D12" s="262"/>
      <c r="E12" s="262"/>
      <c r="F12" s="262"/>
      <c r="G12" s="262"/>
      <c r="H12" s="156"/>
      <c r="I12" s="156"/>
      <c r="J12" s="156"/>
      <c r="K12" s="156"/>
      <c r="L12" s="156"/>
      <c r="M12" s="156"/>
      <c r="N12" s="156"/>
      <c r="O12" s="156"/>
      <c r="P12" s="156"/>
      <c r="Q12" s="156"/>
      <c r="R12" s="156"/>
      <c r="S12" s="156"/>
      <c r="T12" s="156"/>
      <c r="U12" s="156"/>
      <c r="V12" s="156"/>
      <c r="W12" s="145"/>
      <c r="X12" s="145"/>
      <c r="Y12" s="145"/>
      <c r="Z12" s="145"/>
      <c r="AA12" s="145"/>
      <c r="AB12" s="145"/>
      <c r="AC12" s="145"/>
      <c r="AD12" s="145"/>
      <c r="AE12" s="145" t="s">
        <v>227</v>
      </c>
      <c r="AF12" s="145"/>
      <c r="AG12" s="145"/>
      <c r="AH12" s="145"/>
      <c r="AI12" s="145"/>
      <c r="AJ12" s="145"/>
      <c r="AK12" s="145"/>
      <c r="AL12" s="145"/>
      <c r="AM12" s="145"/>
      <c r="AN12" s="145"/>
      <c r="AO12" s="145"/>
      <c r="AP12" s="145"/>
      <c r="AQ12" s="145"/>
      <c r="AR12" s="145"/>
      <c r="AS12" s="145"/>
      <c r="AT12" s="145"/>
      <c r="AU12" s="145"/>
      <c r="AV12" s="145"/>
      <c r="AW12" s="145"/>
      <c r="AX12" s="145"/>
      <c r="AY12" s="145"/>
      <c r="AZ12" s="145"/>
      <c r="BA12" s="145"/>
      <c r="BB12" s="145"/>
      <c r="BC12" s="145"/>
      <c r="BD12" s="145"/>
      <c r="BE12" s="145"/>
      <c r="BF12" s="145"/>
    </row>
    <row r="13" spans="1:58" outlineLevel="1">
      <c r="A13" s="152"/>
      <c r="B13" s="153"/>
      <c r="C13" s="187" t="s">
        <v>911</v>
      </c>
      <c r="D13" s="178"/>
      <c r="E13" s="179">
        <v>19.440000000000001</v>
      </c>
      <c r="F13" s="156"/>
      <c r="G13" s="156"/>
      <c r="H13" s="156"/>
      <c r="I13" s="156"/>
      <c r="J13" s="156"/>
      <c r="K13" s="156"/>
      <c r="L13" s="156"/>
      <c r="M13" s="156"/>
      <c r="N13" s="156"/>
      <c r="O13" s="156"/>
      <c r="P13" s="156"/>
      <c r="Q13" s="156"/>
      <c r="R13" s="156"/>
      <c r="S13" s="156"/>
      <c r="T13" s="156"/>
      <c r="U13" s="156"/>
      <c r="V13" s="156"/>
      <c r="W13" s="145"/>
      <c r="X13" s="145"/>
      <c r="Y13" s="145"/>
      <c r="Z13" s="145"/>
      <c r="AA13" s="145"/>
      <c r="AB13" s="145"/>
      <c r="AC13" s="145"/>
      <c r="AD13" s="145"/>
      <c r="AE13" s="145" t="s">
        <v>223</v>
      </c>
      <c r="AF13" s="145">
        <v>0</v>
      </c>
      <c r="AG13" s="145"/>
      <c r="AH13" s="145"/>
      <c r="AI13" s="145"/>
      <c r="AJ13" s="145"/>
      <c r="AK13" s="145"/>
      <c r="AL13" s="145"/>
      <c r="AM13" s="145"/>
      <c r="AN13" s="145"/>
      <c r="AO13" s="145"/>
      <c r="AP13" s="145"/>
      <c r="AQ13" s="145"/>
      <c r="AR13" s="145"/>
      <c r="AS13" s="145"/>
      <c r="AT13" s="145"/>
      <c r="AU13" s="145"/>
      <c r="AV13" s="145"/>
      <c r="AW13" s="145"/>
      <c r="AX13" s="145"/>
      <c r="AY13" s="145"/>
      <c r="AZ13" s="145"/>
      <c r="BA13" s="145"/>
      <c r="BB13" s="145"/>
      <c r="BC13" s="145"/>
      <c r="BD13" s="145"/>
      <c r="BE13" s="145"/>
      <c r="BF13" s="145"/>
    </row>
    <row r="14" spans="1:58" outlineLevel="1">
      <c r="A14" s="164">
        <v>3</v>
      </c>
      <c r="B14" s="165" t="s">
        <v>228</v>
      </c>
      <c r="C14" s="174" t="s">
        <v>229</v>
      </c>
      <c r="D14" s="166" t="s">
        <v>230</v>
      </c>
      <c r="E14" s="167">
        <v>17.495999999999999</v>
      </c>
      <c r="F14" s="168">
        <v>0</v>
      </c>
      <c r="G14" s="169">
        <f>ROUND(E14*F14,2)</f>
        <v>0</v>
      </c>
      <c r="H14" s="168">
        <v>0</v>
      </c>
      <c r="I14" s="169">
        <f>ROUND(E14*H14,2)</f>
        <v>0</v>
      </c>
      <c r="J14" s="168">
        <v>480.5</v>
      </c>
      <c r="K14" s="169">
        <f>ROUND(E14*J14,2)</f>
        <v>8406.83</v>
      </c>
      <c r="L14" s="169">
        <v>21</v>
      </c>
      <c r="M14" s="169">
        <f>G14*(1+L14/100)</f>
        <v>0</v>
      </c>
      <c r="N14" s="169">
        <v>0</v>
      </c>
      <c r="O14" s="169">
        <f>ROUND(E14*N14,2)</f>
        <v>0</v>
      </c>
      <c r="P14" s="169">
        <v>0</v>
      </c>
      <c r="Q14" s="169">
        <f>ROUND(E14*P14,2)</f>
        <v>0</v>
      </c>
      <c r="R14" s="170" t="s">
        <v>219</v>
      </c>
      <c r="S14" s="156">
        <v>0.36499999999999999</v>
      </c>
      <c r="T14" s="156">
        <f>ROUND(E14*S14,2)</f>
        <v>6.39</v>
      </c>
      <c r="U14" s="156"/>
      <c r="V14" s="156" t="s">
        <v>220</v>
      </c>
      <c r="W14" s="145"/>
      <c r="X14" s="145"/>
      <c r="Y14" s="145"/>
      <c r="Z14" s="145"/>
      <c r="AA14" s="145"/>
      <c r="AB14" s="145"/>
      <c r="AC14" s="145"/>
      <c r="AD14" s="145"/>
      <c r="AE14" s="145" t="s">
        <v>221</v>
      </c>
      <c r="AF14" s="145"/>
      <c r="AG14" s="145"/>
      <c r="AH14" s="145"/>
      <c r="AI14" s="145"/>
      <c r="AJ14" s="145"/>
      <c r="AK14" s="145"/>
      <c r="AL14" s="145"/>
      <c r="AM14" s="145"/>
      <c r="AN14" s="145"/>
      <c r="AO14" s="145"/>
      <c r="AP14" s="145"/>
      <c r="AQ14" s="145"/>
      <c r="AR14" s="145"/>
      <c r="AS14" s="145"/>
      <c r="AT14" s="145"/>
      <c r="AU14" s="145"/>
      <c r="AV14" s="145"/>
      <c r="AW14" s="145"/>
      <c r="AX14" s="145"/>
      <c r="AY14" s="145"/>
      <c r="AZ14" s="145"/>
      <c r="BA14" s="145"/>
      <c r="BB14" s="145"/>
      <c r="BC14" s="145"/>
      <c r="BD14" s="145"/>
      <c r="BE14" s="145"/>
      <c r="BF14" s="145"/>
    </row>
    <row r="15" spans="1:58" ht="21" outlineLevel="1">
      <c r="A15" s="152"/>
      <c r="B15" s="153"/>
      <c r="C15" s="261" t="s">
        <v>231</v>
      </c>
      <c r="D15" s="262"/>
      <c r="E15" s="262"/>
      <c r="F15" s="262"/>
      <c r="G15" s="262"/>
      <c r="H15" s="156"/>
      <c r="I15" s="156"/>
      <c r="J15" s="156"/>
      <c r="K15" s="156"/>
      <c r="L15" s="156"/>
      <c r="M15" s="156"/>
      <c r="N15" s="156"/>
      <c r="O15" s="156"/>
      <c r="P15" s="156"/>
      <c r="Q15" s="156"/>
      <c r="R15" s="156"/>
      <c r="S15" s="156"/>
      <c r="T15" s="156"/>
      <c r="U15" s="156"/>
      <c r="V15" s="156"/>
      <c r="W15" s="145"/>
      <c r="X15" s="145"/>
      <c r="Y15" s="145"/>
      <c r="Z15" s="145"/>
      <c r="AA15" s="145"/>
      <c r="AB15" s="145"/>
      <c r="AC15" s="145"/>
      <c r="AD15" s="145"/>
      <c r="AE15" s="145" t="s">
        <v>227</v>
      </c>
      <c r="AF15" s="145"/>
      <c r="AG15" s="145"/>
      <c r="AH15" s="145"/>
      <c r="AI15" s="145"/>
      <c r="AJ15" s="145"/>
      <c r="AK15" s="145"/>
      <c r="AL15" s="145"/>
      <c r="AM15" s="145"/>
      <c r="AN15" s="145"/>
      <c r="AO15" s="145"/>
      <c r="AP15" s="145"/>
      <c r="AQ15" s="145"/>
      <c r="AR15" s="145"/>
      <c r="AS15" s="145"/>
      <c r="AT15" s="145"/>
      <c r="AU15" s="145"/>
      <c r="AV15" s="145"/>
      <c r="AW15" s="145"/>
      <c r="AX15" s="145"/>
      <c r="AY15" s="171" t="str">
        <f>C15</f>
        <v>zapažených i nezapažených s urovnáním dna do předepsaného profilu a spádu, s přehozením výkopku na přilehlém terénu na vzdálenost do 3 m od podélné osy rýhy nebo s naložením výkopku na dopravní prostředek.</v>
      </c>
      <c r="AZ15" s="145"/>
      <c r="BA15" s="145"/>
      <c r="BB15" s="145"/>
      <c r="BC15" s="145"/>
      <c r="BD15" s="145"/>
      <c r="BE15" s="145"/>
      <c r="BF15" s="145"/>
    </row>
    <row r="16" spans="1:58" outlineLevel="1">
      <c r="A16" s="152"/>
      <c r="B16" s="153"/>
      <c r="C16" s="187" t="s">
        <v>912</v>
      </c>
      <c r="D16" s="178"/>
      <c r="E16" s="179">
        <v>17.495999999999999</v>
      </c>
      <c r="F16" s="156"/>
      <c r="G16" s="156"/>
      <c r="H16" s="156"/>
      <c r="I16" s="156"/>
      <c r="J16" s="156"/>
      <c r="K16" s="156"/>
      <c r="L16" s="156"/>
      <c r="M16" s="156"/>
      <c r="N16" s="156"/>
      <c r="O16" s="156"/>
      <c r="P16" s="156"/>
      <c r="Q16" s="156"/>
      <c r="R16" s="156"/>
      <c r="S16" s="156"/>
      <c r="T16" s="156"/>
      <c r="U16" s="156"/>
      <c r="V16" s="156"/>
      <c r="W16" s="145"/>
      <c r="X16" s="145"/>
      <c r="Y16" s="145"/>
      <c r="Z16" s="145"/>
      <c r="AA16" s="145"/>
      <c r="AB16" s="145"/>
      <c r="AC16" s="145"/>
      <c r="AD16" s="145"/>
      <c r="AE16" s="145" t="s">
        <v>223</v>
      </c>
      <c r="AF16" s="145">
        <v>0</v>
      </c>
      <c r="AG16" s="145"/>
      <c r="AH16" s="145"/>
      <c r="AI16" s="145"/>
      <c r="AJ16" s="145"/>
      <c r="AK16" s="145"/>
      <c r="AL16" s="145"/>
      <c r="AM16" s="145"/>
      <c r="AN16" s="145"/>
      <c r="AO16" s="145"/>
      <c r="AP16" s="145"/>
      <c r="AQ16" s="145"/>
      <c r="AR16" s="145"/>
      <c r="AS16" s="145"/>
      <c r="AT16" s="145"/>
      <c r="AU16" s="145"/>
      <c r="AV16" s="145"/>
      <c r="AW16" s="145"/>
      <c r="AX16" s="145"/>
      <c r="AY16" s="145"/>
      <c r="AZ16" s="145"/>
      <c r="BA16" s="145"/>
      <c r="BB16" s="145"/>
      <c r="BC16" s="145"/>
      <c r="BD16" s="145"/>
      <c r="BE16" s="145"/>
      <c r="BF16" s="145"/>
    </row>
    <row r="17" spans="1:58" outlineLevel="1">
      <c r="A17" s="164">
        <v>4</v>
      </c>
      <c r="B17" s="165" t="s">
        <v>233</v>
      </c>
      <c r="C17" s="174" t="s">
        <v>234</v>
      </c>
      <c r="D17" s="166" t="s">
        <v>230</v>
      </c>
      <c r="E17" s="167">
        <v>8.7479999999999993</v>
      </c>
      <c r="F17" s="168">
        <v>0</v>
      </c>
      <c r="G17" s="169">
        <f>ROUND(E17*F17,2)</f>
        <v>0</v>
      </c>
      <c r="H17" s="168">
        <v>0</v>
      </c>
      <c r="I17" s="169">
        <f>ROUND(E17*H17,2)</f>
        <v>0</v>
      </c>
      <c r="J17" s="168">
        <v>164.5</v>
      </c>
      <c r="K17" s="169">
        <f>ROUND(E17*J17,2)</f>
        <v>1439.05</v>
      </c>
      <c r="L17" s="169">
        <v>21</v>
      </c>
      <c r="M17" s="169">
        <f>G17*(1+L17/100)</f>
        <v>0</v>
      </c>
      <c r="N17" s="169">
        <v>0</v>
      </c>
      <c r="O17" s="169">
        <f>ROUND(E17*N17,2)</f>
        <v>0</v>
      </c>
      <c r="P17" s="169">
        <v>0</v>
      </c>
      <c r="Q17" s="169">
        <f>ROUND(E17*P17,2)</f>
        <v>0</v>
      </c>
      <c r="R17" s="170" t="s">
        <v>219</v>
      </c>
      <c r="S17" s="156">
        <v>0.38979999999999998</v>
      </c>
      <c r="T17" s="156">
        <f>ROUND(E17*S17,2)</f>
        <v>3.41</v>
      </c>
      <c r="U17" s="156"/>
      <c r="V17" s="156" t="s">
        <v>220</v>
      </c>
      <c r="W17" s="145"/>
      <c r="X17" s="145"/>
      <c r="Y17" s="145"/>
      <c r="Z17" s="145"/>
      <c r="AA17" s="145"/>
      <c r="AB17" s="145"/>
      <c r="AC17" s="145"/>
      <c r="AD17" s="145"/>
      <c r="AE17" s="145" t="s">
        <v>221</v>
      </c>
      <c r="AF17" s="145"/>
      <c r="AG17" s="145"/>
      <c r="AH17" s="145"/>
      <c r="AI17" s="145"/>
      <c r="AJ17" s="145"/>
      <c r="AK17" s="145"/>
      <c r="AL17" s="145"/>
      <c r="AM17" s="145"/>
      <c r="AN17" s="145"/>
      <c r="AO17" s="145"/>
      <c r="AP17" s="145"/>
      <c r="AQ17" s="145"/>
      <c r="AR17" s="145"/>
      <c r="AS17" s="145"/>
      <c r="AT17" s="145"/>
      <c r="AU17" s="145"/>
      <c r="AV17" s="145"/>
      <c r="AW17" s="145"/>
      <c r="AX17" s="145"/>
      <c r="AY17" s="145"/>
      <c r="AZ17" s="145"/>
      <c r="BA17" s="145"/>
      <c r="BB17" s="145"/>
      <c r="BC17" s="145"/>
      <c r="BD17" s="145"/>
      <c r="BE17" s="145"/>
      <c r="BF17" s="145"/>
    </row>
    <row r="18" spans="1:58" ht="21" outlineLevel="1">
      <c r="A18" s="152"/>
      <c r="B18" s="153"/>
      <c r="C18" s="261" t="s">
        <v>231</v>
      </c>
      <c r="D18" s="262"/>
      <c r="E18" s="262"/>
      <c r="F18" s="262"/>
      <c r="G18" s="262"/>
      <c r="H18" s="156"/>
      <c r="I18" s="156"/>
      <c r="J18" s="156"/>
      <c r="K18" s="156"/>
      <c r="L18" s="156"/>
      <c r="M18" s="156"/>
      <c r="N18" s="156"/>
      <c r="O18" s="156"/>
      <c r="P18" s="156"/>
      <c r="Q18" s="156"/>
      <c r="R18" s="156"/>
      <c r="S18" s="156"/>
      <c r="T18" s="156"/>
      <c r="U18" s="156"/>
      <c r="V18" s="156"/>
      <c r="W18" s="145"/>
      <c r="X18" s="145"/>
      <c r="Y18" s="145"/>
      <c r="Z18" s="145"/>
      <c r="AA18" s="145"/>
      <c r="AB18" s="145"/>
      <c r="AC18" s="145"/>
      <c r="AD18" s="145"/>
      <c r="AE18" s="145" t="s">
        <v>227</v>
      </c>
      <c r="AF18" s="145"/>
      <c r="AG18" s="145"/>
      <c r="AH18" s="145"/>
      <c r="AI18" s="145"/>
      <c r="AJ18" s="145"/>
      <c r="AK18" s="145"/>
      <c r="AL18" s="145"/>
      <c r="AM18" s="145"/>
      <c r="AN18" s="145"/>
      <c r="AO18" s="145"/>
      <c r="AP18" s="145"/>
      <c r="AQ18" s="145"/>
      <c r="AR18" s="145"/>
      <c r="AS18" s="145"/>
      <c r="AT18" s="145"/>
      <c r="AU18" s="145"/>
      <c r="AV18" s="145"/>
      <c r="AW18" s="145"/>
      <c r="AX18" s="145"/>
      <c r="AY18" s="171" t="str">
        <f>C18</f>
        <v>zapažených i nezapažených s urovnáním dna do předepsaného profilu a spádu, s přehozením výkopku na přilehlém terénu na vzdálenost do 3 m od podélné osy rýhy nebo s naložením výkopku na dopravní prostředek.</v>
      </c>
      <c r="AZ18" s="145"/>
      <c r="BA18" s="145"/>
      <c r="BB18" s="145"/>
      <c r="BC18" s="145"/>
      <c r="BD18" s="145"/>
      <c r="BE18" s="145"/>
      <c r="BF18" s="145"/>
    </row>
    <row r="19" spans="1:58" outlineLevel="1">
      <c r="A19" s="152"/>
      <c r="B19" s="153"/>
      <c r="C19" s="187" t="s">
        <v>913</v>
      </c>
      <c r="D19" s="178"/>
      <c r="E19" s="179">
        <v>8.7479999999999993</v>
      </c>
      <c r="F19" s="156"/>
      <c r="G19" s="156"/>
      <c r="H19" s="156"/>
      <c r="I19" s="156"/>
      <c r="J19" s="156"/>
      <c r="K19" s="156"/>
      <c r="L19" s="156"/>
      <c r="M19" s="156"/>
      <c r="N19" s="156"/>
      <c r="O19" s="156"/>
      <c r="P19" s="156"/>
      <c r="Q19" s="156"/>
      <c r="R19" s="156"/>
      <c r="S19" s="156"/>
      <c r="T19" s="156"/>
      <c r="U19" s="156"/>
      <c r="V19" s="156"/>
      <c r="W19" s="145"/>
      <c r="X19" s="145"/>
      <c r="Y19" s="145"/>
      <c r="Z19" s="145"/>
      <c r="AA19" s="145"/>
      <c r="AB19" s="145"/>
      <c r="AC19" s="145"/>
      <c r="AD19" s="145"/>
      <c r="AE19" s="145" t="s">
        <v>223</v>
      </c>
      <c r="AF19" s="145">
        <v>0</v>
      </c>
      <c r="AG19" s="145"/>
      <c r="AH19" s="145"/>
      <c r="AI19" s="145"/>
      <c r="AJ19" s="145"/>
      <c r="AK19" s="145"/>
      <c r="AL19" s="145"/>
      <c r="AM19" s="145"/>
      <c r="AN19" s="145"/>
      <c r="AO19" s="145"/>
      <c r="AP19" s="145"/>
      <c r="AQ19" s="145"/>
      <c r="AR19" s="145"/>
      <c r="AS19" s="145"/>
      <c r="AT19" s="145"/>
      <c r="AU19" s="145"/>
      <c r="AV19" s="145"/>
      <c r="AW19" s="145"/>
      <c r="AX19" s="145"/>
      <c r="AY19" s="145"/>
      <c r="AZ19" s="145"/>
      <c r="BA19" s="145"/>
      <c r="BB19" s="145"/>
      <c r="BC19" s="145"/>
      <c r="BD19" s="145"/>
      <c r="BE19" s="145"/>
      <c r="BF19" s="145"/>
    </row>
    <row r="20" spans="1:58" outlineLevel="1">
      <c r="A20" s="164">
        <v>5</v>
      </c>
      <c r="B20" s="165" t="s">
        <v>236</v>
      </c>
      <c r="C20" s="174" t="s">
        <v>237</v>
      </c>
      <c r="D20" s="166" t="s">
        <v>230</v>
      </c>
      <c r="E20" s="167">
        <v>13.608000000000001</v>
      </c>
      <c r="F20" s="168">
        <v>0</v>
      </c>
      <c r="G20" s="169">
        <f>ROUND(E20*F20,2)</f>
        <v>0</v>
      </c>
      <c r="H20" s="168">
        <v>0</v>
      </c>
      <c r="I20" s="169">
        <f>ROUND(E20*H20,2)</f>
        <v>0</v>
      </c>
      <c r="J20" s="168">
        <v>264.5</v>
      </c>
      <c r="K20" s="169">
        <f>ROUND(E20*J20,2)</f>
        <v>3599.32</v>
      </c>
      <c r="L20" s="169">
        <v>21</v>
      </c>
      <c r="M20" s="169">
        <f>G20*(1+L20/100)</f>
        <v>0</v>
      </c>
      <c r="N20" s="169">
        <v>0</v>
      </c>
      <c r="O20" s="169">
        <f>ROUND(E20*N20,2)</f>
        <v>0</v>
      </c>
      <c r="P20" s="169">
        <v>0</v>
      </c>
      <c r="Q20" s="169">
        <f>ROUND(E20*P20,2)</f>
        <v>0</v>
      </c>
      <c r="R20" s="170" t="s">
        <v>219</v>
      </c>
      <c r="S20" s="156">
        <v>1.0999999999999999E-2</v>
      </c>
      <c r="T20" s="156">
        <f>ROUND(E20*S20,2)</f>
        <v>0.15</v>
      </c>
      <c r="U20" s="156"/>
      <c r="V20" s="156" t="s">
        <v>220</v>
      </c>
      <c r="W20" s="145"/>
      <c r="X20" s="145"/>
      <c r="Y20" s="145"/>
      <c r="Z20" s="145"/>
      <c r="AA20" s="145"/>
      <c r="AB20" s="145"/>
      <c r="AC20" s="145"/>
      <c r="AD20" s="145"/>
      <c r="AE20" s="145" t="s">
        <v>221</v>
      </c>
      <c r="AF20" s="145"/>
      <c r="AG20" s="145"/>
      <c r="AH20" s="145"/>
      <c r="AI20" s="145"/>
      <c r="AJ20" s="145"/>
      <c r="AK20" s="145"/>
      <c r="AL20" s="145"/>
      <c r="AM20" s="145"/>
      <c r="AN20" s="145"/>
      <c r="AO20" s="145"/>
      <c r="AP20" s="145"/>
      <c r="AQ20" s="145"/>
      <c r="AR20" s="145"/>
      <c r="AS20" s="145"/>
      <c r="AT20" s="145"/>
      <c r="AU20" s="145"/>
      <c r="AV20" s="145"/>
      <c r="AW20" s="145"/>
      <c r="AX20" s="145"/>
      <c r="AY20" s="145"/>
      <c r="AZ20" s="145"/>
      <c r="BA20" s="145"/>
      <c r="BB20" s="145"/>
      <c r="BC20" s="145"/>
      <c r="BD20" s="145"/>
      <c r="BE20" s="145"/>
      <c r="BF20" s="145"/>
    </row>
    <row r="21" spans="1:58" outlineLevel="1">
      <c r="A21" s="152"/>
      <c r="B21" s="153"/>
      <c r="C21" s="261" t="s">
        <v>238</v>
      </c>
      <c r="D21" s="262"/>
      <c r="E21" s="262"/>
      <c r="F21" s="262"/>
      <c r="G21" s="262"/>
      <c r="H21" s="156"/>
      <c r="I21" s="156"/>
      <c r="J21" s="156"/>
      <c r="K21" s="156"/>
      <c r="L21" s="156"/>
      <c r="M21" s="156"/>
      <c r="N21" s="156"/>
      <c r="O21" s="156"/>
      <c r="P21" s="156"/>
      <c r="Q21" s="156"/>
      <c r="R21" s="156"/>
      <c r="S21" s="156"/>
      <c r="T21" s="156"/>
      <c r="U21" s="156"/>
      <c r="V21" s="156"/>
      <c r="W21" s="145"/>
      <c r="X21" s="145"/>
      <c r="Y21" s="145"/>
      <c r="Z21" s="145"/>
      <c r="AA21" s="145"/>
      <c r="AB21" s="145"/>
      <c r="AC21" s="145"/>
      <c r="AD21" s="145"/>
      <c r="AE21" s="145" t="s">
        <v>227</v>
      </c>
      <c r="AF21" s="145"/>
      <c r="AG21" s="145"/>
      <c r="AH21" s="145"/>
      <c r="AI21" s="145"/>
      <c r="AJ21" s="145"/>
      <c r="AK21" s="145"/>
      <c r="AL21" s="145"/>
      <c r="AM21" s="145"/>
      <c r="AN21" s="145"/>
      <c r="AO21" s="145"/>
      <c r="AP21" s="145"/>
      <c r="AQ21" s="145"/>
      <c r="AR21" s="145"/>
      <c r="AS21" s="145"/>
      <c r="AT21" s="145"/>
      <c r="AU21" s="145"/>
      <c r="AV21" s="145"/>
      <c r="AW21" s="145"/>
      <c r="AX21" s="145"/>
      <c r="AY21" s="145"/>
      <c r="AZ21" s="145"/>
      <c r="BA21" s="145"/>
      <c r="BB21" s="145"/>
      <c r="BC21" s="145"/>
      <c r="BD21" s="145"/>
      <c r="BE21" s="145"/>
      <c r="BF21" s="145"/>
    </row>
    <row r="22" spans="1:58" outlineLevel="1">
      <c r="A22" s="152"/>
      <c r="B22" s="153"/>
      <c r="C22" s="187" t="s">
        <v>912</v>
      </c>
      <c r="D22" s="178"/>
      <c r="E22" s="179">
        <v>17.495999999999999</v>
      </c>
      <c r="F22" s="156"/>
      <c r="G22" s="156"/>
      <c r="H22" s="156"/>
      <c r="I22" s="156"/>
      <c r="J22" s="156"/>
      <c r="K22" s="156"/>
      <c r="L22" s="156"/>
      <c r="M22" s="156"/>
      <c r="N22" s="156"/>
      <c r="O22" s="156"/>
      <c r="P22" s="156"/>
      <c r="Q22" s="156"/>
      <c r="R22" s="156"/>
      <c r="S22" s="156"/>
      <c r="T22" s="156"/>
      <c r="U22" s="156"/>
      <c r="V22" s="156"/>
      <c r="W22" s="145"/>
      <c r="X22" s="145"/>
      <c r="Y22" s="145"/>
      <c r="Z22" s="145"/>
      <c r="AA22" s="145"/>
      <c r="AB22" s="145"/>
      <c r="AC22" s="145"/>
      <c r="AD22" s="145"/>
      <c r="AE22" s="145" t="s">
        <v>223</v>
      </c>
      <c r="AF22" s="145">
        <v>0</v>
      </c>
      <c r="AG22" s="145"/>
      <c r="AH22" s="145"/>
      <c r="AI22" s="145"/>
      <c r="AJ22" s="145"/>
      <c r="AK22" s="145"/>
      <c r="AL22" s="145"/>
      <c r="AM22" s="145"/>
      <c r="AN22" s="145"/>
      <c r="AO22" s="145"/>
      <c r="AP22" s="145"/>
      <c r="AQ22" s="145"/>
      <c r="AR22" s="145"/>
      <c r="AS22" s="145"/>
      <c r="AT22" s="145"/>
      <c r="AU22" s="145"/>
      <c r="AV22" s="145"/>
      <c r="AW22" s="145"/>
      <c r="AX22" s="145"/>
      <c r="AY22" s="145"/>
      <c r="AZ22" s="145"/>
      <c r="BA22" s="145"/>
      <c r="BB22" s="145"/>
      <c r="BC22" s="145"/>
      <c r="BD22" s="145"/>
      <c r="BE22" s="145"/>
      <c r="BF22" s="145"/>
    </row>
    <row r="23" spans="1:58" outlineLevel="1">
      <c r="A23" s="152"/>
      <c r="B23" s="153"/>
      <c r="C23" s="187" t="s">
        <v>914</v>
      </c>
      <c r="D23" s="178"/>
      <c r="E23" s="179">
        <v>-3.8879999999999999</v>
      </c>
      <c r="F23" s="156"/>
      <c r="G23" s="156"/>
      <c r="H23" s="156"/>
      <c r="I23" s="156"/>
      <c r="J23" s="156"/>
      <c r="K23" s="156"/>
      <c r="L23" s="156"/>
      <c r="M23" s="156"/>
      <c r="N23" s="156"/>
      <c r="O23" s="156"/>
      <c r="P23" s="156"/>
      <c r="Q23" s="156"/>
      <c r="R23" s="156"/>
      <c r="S23" s="156"/>
      <c r="T23" s="156"/>
      <c r="U23" s="156"/>
      <c r="V23" s="156"/>
      <c r="W23" s="145"/>
      <c r="X23" s="145"/>
      <c r="Y23" s="145"/>
      <c r="Z23" s="145"/>
      <c r="AA23" s="145"/>
      <c r="AB23" s="145"/>
      <c r="AC23" s="145"/>
      <c r="AD23" s="145"/>
      <c r="AE23" s="145" t="s">
        <v>223</v>
      </c>
      <c r="AF23" s="145">
        <v>0</v>
      </c>
      <c r="AG23" s="145"/>
      <c r="AH23" s="145"/>
      <c r="AI23" s="145"/>
      <c r="AJ23" s="145"/>
      <c r="AK23" s="145"/>
      <c r="AL23" s="145"/>
      <c r="AM23" s="145"/>
      <c r="AN23" s="145"/>
      <c r="AO23" s="145"/>
      <c r="AP23" s="145"/>
      <c r="AQ23" s="145"/>
      <c r="AR23" s="145"/>
      <c r="AS23" s="145"/>
      <c r="AT23" s="145"/>
      <c r="AU23" s="145"/>
      <c r="AV23" s="145"/>
      <c r="AW23" s="145"/>
      <c r="AX23" s="145"/>
      <c r="AY23" s="145"/>
      <c r="AZ23" s="145"/>
      <c r="BA23" s="145"/>
      <c r="BB23" s="145"/>
      <c r="BC23" s="145"/>
      <c r="BD23" s="145"/>
      <c r="BE23" s="145"/>
      <c r="BF23" s="145"/>
    </row>
    <row r="24" spans="1:58" ht="20.399999999999999" outlineLevel="1">
      <c r="A24" s="180">
        <v>6</v>
      </c>
      <c r="B24" s="181" t="s">
        <v>240</v>
      </c>
      <c r="C24" s="188" t="s">
        <v>241</v>
      </c>
      <c r="D24" s="182" t="s">
        <v>230</v>
      </c>
      <c r="E24" s="183">
        <v>13.608000000000001</v>
      </c>
      <c r="F24" s="184">
        <v>0</v>
      </c>
      <c r="G24" s="185">
        <f>ROUND(E24*F24,2)</f>
        <v>0</v>
      </c>
      <c r="H24" s="184">
        <v>0</v>
      </c>
      <c r="I24" s="185">
        <f>ROUND(E24*H24,2)</f>
        <v>0</v>
      </c>
      <c r="J24" s="184">
        <v>16.3</v>
      </c>
      <c r="K24" s="185">
        <f>ROUND(E24*J24,2)</f>
        <v>221.81</v>
      </c>
      <c r="L24" s="185">
        <v>21</v>
      </c>
      <c r="M24" s="185">
        <f>G24*(1+L24/100)</f>
        <v>0</v>
      </c>
      <c r="N24" s="185">
        <v>0</v>
      </c>
      <c r="O24" s="185">
        <f>ROUND(E24*N24,2)</f>
        <v>0</v>
      </c>
      <c r="P24" s="185">
        <v>0</v>
      </c>
      <c r="Q24" s="185">
        <f>ROUND(E24*P24,2)</f>
        <v>0</v>
      </c>
      <c r="R24" s="186" t="s">
        <v>219</v>
      </c>
      <c r="S24" s="156">
        <v>8.9999999999999993E-3</v>
      </c>
      <c r="T24" s="156">
        <f>ROUND(E24*S24,2)</f>
        <v>0.12</v>
      </c>
      <c r="U24" s="156"/>
      <c r="V24" s="156" t="s">
        <v>220</v>
      </c>
      <c r="W24" s="145"/>
      <c r="X24" s="145"/>
      <c r="Y24" s="145"/>
      <c r="Z24" s="145"/>
      <c r="AA24" s="145"/>
      <c r="AB24" s="145"/>
      <c r="AC24" s="145"/>
      <c r="AD24" s="145"/>
      <c r="AE24" s="145" t="s">
        <v>221</v>
      </c>
      <c r="AF24" s="145"/>
      <c r="AG24" s="145"/>
      <c r="AH24" s="145"/>
      <c r="AI24" s="145"/>
      <c r="AJ24" s="145"/>
      <c r="AK24" s="145"/>
      <c r="AL24" s="145"/>
      <c r="AM24" s="145"/>
      <c r="AN24" s="145"/>
      <c r="AO24" s="145"/>
      <c r="AP24" s="145"/>
      <c r="AQ24" s="145"/>
      <c r="AR24" s="145"/>
      <c r="AS24" s="145"/>
      <c r="AT24" s="145"/>
      <c r="AU24" s="145"/>
      <c r="AV24" s="145"/>
      <c r="AW24" s="145"/>
      <c r="AX24" s="145"/>
      <c r="AY24" s="145"/>
      <c r="AZ24" s="145"/>
      <c r="BA24" s="145"/>
      <c r="BB24" s="145"/>
      <c r="BC24" s="145"/>
      <c r="BD24" s="145"/>
      <c r="BE24" s="145"/>
      <c r="BF24" s="145"/>
    </row>
    <row r="25" spans="1:58" outlineLevel="1">
      <c r="A25" s="164">
        <v>7</v>
      </c>
      <c r="B25" s="165" t="s">
        <v>242</v>
      </c>
      <c r="C25" s="174" t="s">
        <v>243</v>
      </c>
      <c r="D25" s="166" t="s">
        <v>230</v>
      </c>
      <c r="E25" s="167">
        <v>9.7200000000000006</v>
      </c>
      <c r="F25" s="168">
        <v>0</v>
      </c>
      <c r="G25" s="169">
        <f>ROUND(E25*F25,2)</f>
        <v>0</v>
      </c>
      <c r="H25" s="168">
        <v>0</v>
      </c>
      <c r="I25" s="169">
        <f>ROUND(E25*H25,2)</f>
        <v>0</v>
      </c>
      <c r="J25" s="168">
        <v>121</v>
      </c>
      <c r="K25" s="169">
        <f>ROUND(E25*J25,2)</f>
        <v>1176.1199999999999</v>
      </c>
      <c r="L25" s="169">
        <v>21</v>
      </c>
      <c r="M25" s="169">
        <f>G25*(1+L25/100)</f>
        <v>0</v>
      </c>
      <c r="N25" s="169">
        <v>0</v>
      </c>
      <c r="O25" s="169">
        <f>ROUND(E25*N25,2)</f>
        <v>0</v>
      </c>
      <c r="P25" s="169">
        <v>0</v>
      </c>
      <c r="Q25" s="169">
        <f>ROUND(E25*P25,2)</f>
        <v>0</v>
      </c>
      <c r="R25" s="170" t="s">
        <v>219</v>
      </c>
      <c r="S25" s="156">
        <v>0.20200000000000001</v>
      </c>
      <c r="T25" s="156">
        <f>ROUND(E25*S25,2)</f>
        <v>1.96</v>
      </c>
      <c r="U25" s="156"/>
      <c r="V25" s="156" t="s">
        <v>220</v>
      </c>
      <c r="W25" s="145"/>
      <c r="X25" s="145"/>
      <c r="Y25" s="145"/>
      <c r="Z25" s="145"/>
      <c r="AA25" s="145"/>
      <c r="AB25" s="145"/>
      <c r="AC25" s="145"/>
      <c r="AD25" s="145"/>
      <c r="AE25" s="145" t="s">
        <v>221</v>
      </c>
      <c r="AF25" s="145"/>
      <c r="AG25" s="145"/>
      <c r="AH25" s="145"/>
      <c r="AI25" s="145"/>
      <c r="AJ25" s="145"/>
      <c r="AK25" s="145"/>
      <c r="AL25" s="145"/>
      <c r="AM25" s="145"/>
      <c r="AN25" s="145"/>
      <c r="AO25" s="145"/>
      <c r="AP25" s="145"/>
      <c r="AQ25" s="145"/>
      <c r="AR25" s="145"/>
      <c r="AS25" s="145"/>
      <c r="AT25" s="145"/>
      <c r="AU25" s="145"/>
      <c r="AV25" s="145"/>
      <c r="AW25" s="145"/>
      <c r="AX25" s="145"/>
      <c r="AY25" s="145"/>
      <c r="AZ25" s="145"/>
      <c r="BA25" s="145"/>
      <c r="BB25" s="145"/>
      <c r="BC25" s="145"/>
      <c r="BD25" s="145"/>
      <c r="BE25" s="145"/>
      <c r="BF25" s="145"/>
    </row>
    <row r="26" spans="1:58" outlineLevel="1">
      <c r="A26" s="152"/>
      <c r="B26" s="153"/>
      <c r="C26" s="261" t="s">
        <v>244</v>
      </c>
      <c r="D26" s="262"/>
      <c r="E26" s="262"/>
      <c r="F26" s="262"/>
      <c r="G26" s="262"/>
      <c r="H26" s="156"/>
      <c r="I26" s="156"/>
      <c r="J26" s="156"/>
      <c r="K26" s="156"/>
      <c r="L26" s="156"/>
      <c r="M26" s="156"/>
      <c r="N26" s="156"/>
      <c r="O26" s="156"/>
      <c r="P26" s="156"/>
      <c r="Q26" s="156"/>
      <c r="R26" s="156"/>
      <c r="S26" s="156"/>
      <c r="T26" s="156"/>
      <c r="U26" s="156"/>
      <c r="V26" s="156"/>
      <c r="W26" s="145"/>
      <c r="X26" s="145"/>
      <c r="Y26" s="145"/>
      <c r="Z26" s="145"/>
      <c r="AA26" s="145"/>
      <c r="AB26" s="145"/>
      <c r="AC26" s="145"/>
      <c r="AD26" s="145"/>
      <c r="AE26" s="145" t="s">
        <v>227</v>
      </c>
      <c r="AF26" s="145"/>
      <c r="AG26" s="145"/>
      <c r="AH26" s="145"/>
      <c r="AI26" s="145"/>
      <c r="AJ26" s="145"/>
      <c r="AK26" s="145"/>
      <c r="AL26" s="145"/>
      <c r="AM26" s="145"/>
      <c r="AN26" s="145"/>
      <c r="AO26" s="145"/>
      <c r="AP26" s="145"/>
      <c r="AQ26" s="145"/>
      <c r="AR26" s="145"/>
      <c r="AS26" s="145"/>
      <c r="AT26" s="145"/>
      <c r="AU26" s="145"/>
      <c r="AV26" s="145"/>
      <c r="AW26" s="145"/>
      <c r="AX26" s="145"/>
      <c r="AY26" s="145"/>
      <c r="AZ26" s="145"/>
      <c r="BA26" s="145"/>
      <c r="BB26" s="145"/>
      <c r="BC26" s="145"/>
      <c r="BD26" s="145"/>
      <c r="BE26" s="145"/>
      <c r="BF26" s="145"/>
    </row>
    <row r="27" spans="1:58" outlineLevel="1">
      <c r="A27" s="152"/>
      <c r="B27" s="153"/>
      <c r="C27" s="187" t="s">
        <v>915</v>
      </c>
      <c r="D27" s="178"/>
      <c r="E27" s="179">
        <v>9.7200000000000006</v>
      </c>
      <c r="F27" s="156"/>
      <c r="G27" s="156"/>
      <c r="H27" s="156"/>
      <c r="I27" s="156"/>
      <c r="J27" s="156"/>
      <c r="K27" s="156"/>
      <c r="L27" s="156"/>
      <c r="M27" s="156"/>
      <c r="N27" s="156"/>
      <c r="O27" s="156"/>
      <c r="P27" s="156"/>
      <c r="Q27" s="156"/>
      <c r="R27" s="156"/>
      <c r="S27" s="156"/>
      <c r="T27" s="156"/>
      <c r="U27" s="156"/>
      <c r="V27" s="156"/>
      <c r="W27" s="145"/>
      <c r="X27" s="145"/>
      <c r="Y27" s="145"/>
      <c r="Z27" s="145"/>
      <c r="AA27" s="145"/>
      <c r="AB27" s="145"/>
      <c r="AC27" s="145"/>
      <c r="AD27" s="145"/>
      <c r="AE27" s="145" t="s">
        <v>223</v>
      </c>
      <c r="AF27" s="145">
        <v>0</v>
      </c>
      <c r="AG27" s="145"/>
      <c r="AH27" s="145"/>
      <c r="AI27" s="145"/>
      <c r="AJ27" s="145"/>
      <c r="AK27" s="145"/>
      <c r="AL27" s="145"/>
      <c r="AM27" s="145"/>
      <c r="AN27" s="145"/>
      <c r="AO27" s="145"/>
      <c r="AP27" s="145"/>
      <c r="AQ27" s="145"/>
      <c r="AR27" s="145"/>
      <c r="AS27" s="145"/>
      <c r="AT27" s="145"/>
      <c r="AU27" s="145"/>
      <c r="AV27" s="145"/>
      <c r="AW27" s="145"/>
      <c r="AX27" s="145"/>
      <c r="AY27" s="145"/>
      <c r="AZ27" s="145"/>
      <c r="BA27" s="145"/>
      <c r="BB27" s="145"/>
      <c r="BC27" s="145"/>
      <c r="BD27" s="145"/>
      <c r="BE27" s="145"/>
      <c r="BF27" s="145"/>
    </row>
    <row r="28" spans="1:58" outlineLevel="1">
      <c r="A28" s="152"/>
      <c r="B28" s="153"/>
      <c r="C28" s="192" t="s">
        <v>916</v>
      </c>
      <c r="D28" s="190"/>
      <c r="E28" s="191"/>
      <c r="F28" s="156"/>
      <c r="G28" s="156"/>
      <c r="H28" s="156"/>
      <c r="I28" s="156"/>
      <c r="J28" s="156"/>
      <c r="K28" s="156"/>
      <c r="L28" s="156"/>
      <c r="M28" s="156"/>
      <c r="N28" s="156"/>
      <c r="O28" s="156"/>
      <c r="P28" s="156"/>
      <c r="Q28" s="156"/>
      <c r="R28" s="156"/>
      <c r="S28" s="156"/>
      <c r="T28" s="156"/>
      <c r="U28" s="156"/>
      <c r="V28" s="156"/>
      <c r="W28" s="145"/>
      <c r="X28" s="145"/>
      <c r="Y28" s="145"/>
      <c r="Z28" s="145"/>
      <c r="AA28" s="145"/>
      <c r="AB28" s="145"/>
      <c r="AC28" s="145"/>
      <c r="AD28" s="145"/>
      <c r="AE28" s="145" t="s">
        <v>223</v>
      </c>
      <c r="AF28" s="145"/>
      <c r="AG28" s="145"/>
      <c r="AH28" s="145"/>
      <c r="AI28" s="145"/>
      <c r="AJ28" s="145"/>
      <c r="AK28" s="145"/>
      <c r="AL28" s="145"/>
      <c r="AM28" s="145"/>
      <c r="AN28" s="145"/>
      <c r="AO28" s="145"/>
      <c r="AP28" s="145"/>
      <c r="AQ28" s="145"/>
      <c r="AR28" s="145"/>
      <c r="AS28" s="145"/>
      <c r="AT28" s="145"/>
      <c r="AU28" s="145"/>
      <c r="AV28" s="145"/>
      <c r="AW28" s="145"/>
      <c r="AX28" s="145"/>
      <c r="AY28" s="145"/>
      <c r="AZ28" s="145"/>
      <c r="BA28" s="145"/>
      <c r="BB28" s="145"/>
      <c r="BC28" s="145"/>
      <c r="BD28" s="145"/>
      <c r="BE28" s="145"/>
      <c r="BF28" s="145"/>
    </row>
    <row r="29" spans="1:58" outlineLevel="1">
      <c r="A29" s="152"/>
      <c r="B29" s="153"/>
      <c r="C29" s="193" t="s">
        <v>917</v>
      </c>
      <c r="D29" s="190"/>
      <c r="E29" s="191">
        <v>5.8319999999999999</v>
      </c>
      <c r="F29" s="156"/>
      <c r="G29" s="156"/>
      <c r="H29" s="156"/>
      <c r="I29" s="156"/>
      <c r="J29" s="156"/>
      <c r="K29" s="156"/>
      <c r="L29" s="156"/>
      <c r="M29" s="156"/>
      <c r="N29" s="156"/>
      <c r="O29" s="156"/>
      <c r="P29" s="156"/>
      <c r="Q29" s="156"/>
      <c r="R29" s="156"/>
      <c r="S29" s="156"/>
      <c r="T29" s="156"/>
      <c r="U29" s="156"/>
      <c r="V29" s="156"/>
      <c r="W29" s="145"/>
      <c r="X29" s="145"/>
      <c r="Y29" s="145"/>
      <c r="Z29" s="145"/>
      <c r="AA29" s="145"/>
      <c r="AB29" s="145"/>
      <c r="AC29" s="145"/>
      <c r="AD29" s="145"/>
      <c r="AE29" s="145" t="s">
        <v>223</v>
      </c>
      <c r="AF29" s="145">
        <v>2</v>
      </c>
      <c r="AG29" s="145"/>
      <c r="AH29" s="145"/>
      <c r="AI29" s="145"/>
      <c r="AJ29" s="145"/>
      <c r="AK29" s="145"/>
      <c r="AL29" s="145"/>
      <c r="AM29" s="145"/>
      <c r="AN29" s="145"/>
      <c r="AO29" s="145"/>
      <c r="AP29" s="145"/>
      <c r="AQ29" s="145"/>
      <c r="AR29" s="145"/>
      <c r="AS29" s="145"/>
      <c r="AT29" s="145"/>
      <c r="AU29" s="145"/>
      <c r="AV29" s="145"/>
      <c r="AW29" s="145"/>
      <c r="AX29" s="145"/>
      <c r="AY29" s="145"/>
      <c r="AZ29" s="145"/>
      <c r="BA29" s="145"/>
      <c r="BB29" s="145"/>
      <c r="BC29" s="145"/>
      <c r="BD29" s="145"/>
      <c r="BE29" s="145"/>
      <c r="BF29" s="145"/>
    </row>
    <row r="30" spans="1:58" outlineLevel="1">
      <c r="A30" s="152"/>
      <c r="B30" s="153"/>
      <c r="C30" s="193" t="s">
        <v>918</v>
      </c>
      <c r="D30" s="190"/>
      <c r="E30" s="191">
        <v>3.8879999999999999</v>
      </c>
      <c r="F30" s="156"/>
      <c r="G30" s="156"/>
      <c r="H30" s="156"/>
      <c r="I30" s="156"/>
      <c r="J30" s="156"/>
      <c r="K30" s="156"/>
      <c r="L30" s="156"/>
      <c r="M30" s="156"/>
      <c r="N30" s="156"/>
      <c r="O30" s="156"/>
      <c r="P30" s="156"/>
      <c r="Q30" s="156"/>
      <c r="R30" s="156"/>
      <c r="S30" s="156"/>
      <c r="T30" s="156"/>
      <c r="U30" s="156"/>
      <c r="V30" s="156"/>
      <c r="W30" s="145"/>
      <c r="X30" s="145"/>
      <c r="Y30" s="145"/>
      <c r="Z30" s="145"/>
      <c r="AA30" s="145"/>
      <c r="AB30" s="145"/>
      <c r="AC30" s="145"/>
      <c r="AD30" s="145"/>
      <c r="AE30" s="145" t="s">
        <v>223</v>
      </c>
      <c r="AF30" s="145">
        <v>2</v>
      </c>
      <c r="AG30" s="145"/>
      <c r="AH30" s="145"/>
      <c r="AI30" s="145"/>
      <c r="AJ30" s="145"/>
      <c r="AK30" s="145"/>
      <c r="AL30" s="145"/>
      <c r="AM30" s="145"/>
      <c r="AN30" s="145"/>
      <c r="AO30" s="145"/>
      <c r="AP30" s="145"/>
      <c r="AQ30" s="145"/>
      <c r="AR30" s="145"/>
      <c r="AS30" s="145"/>
      <c r="AT30" s="145"/>
      <c r="AU30" s="145"/>
      <c r="AV30" s="145"/>
      <c r="AW30" s="145"/>
      <c r="AX30" s="145"/>
      <c r="AY30" s="145"/>
      <c r="AZ30" s="145"/>
      <c r="BA30" s="145"/>
      <c r="BB30" s="145"/>
      <c r="BC30" s="145"/>
      <c r="BD30" s="145"/>
      <c r="BE30" s="145"/>
      <c r="BF30" s="145"/>
    </row>
    <row r="31" spans="1:58" outlineLevel="1">
      <c r="A31" s="152"/>
      <c r="B31" s="153"/>
      <c r="C31" s="192" t="s">
        <v>919</v>
      </c>
      <c r="D31" s="190"/>
      <c r="E31" s="191"/>
      <c r="F31" s="156"/>
      <c r="G31" s="156"/>
      <c r="H31" s="156"/>
      <c r="I31" s="156"/>
      <c r="J31" s="156"/>
      <c r="K31" s="156"/>
      <c r="L31" s="156"/>
      <c r="M31" s="156"/>
      <c r="N31" s="156"/>
      <c r="O31" s="156"/>
      <c r="P31" s="156"/>
      <c r="Q31" s="156"/>
      <c r="R31" s="156"/>
      <c r="S31" s="156"/>
      <c r="T31" s="156"/>
      <c r="U31" s="156"/>
      <c r="V31" s="156"/>
      <c r="W31" s="145"/>
      <c r="X31" s="145"/>
      <c r="Y31" s="145"/>
      <c r="Z31" s="145"/>
      <c r="AA31" s="145"/>
      <c r="AB31" s="145"/>
      <c r="AC31" s="145"/>
      <c r="AD31" s="145"/>
      <c r="AE31" s="145" t="s">
        <v>223</v>
      </c>
      <c r="AF31" s="145"/>
      <c r="AG31" s="145"/>
      <c r="AH31" s="145"/>
      <c r="AI31" s="145"/>
      <c r="AJ31" s="145"/>
      <c r="AK31" s="145"/>
      <c r="AL31" s="145"/>
      <c r="AM31" s="145"/>
      <c r="AN31" s="145"/>
      <c r="AO31" s="145"/>
      <c r="AP31" s="145"/>
      <c r="AQ31" s="145"/>
      <c r="AR31" s="145"/>
      <c r="AS31" s="145"/>
      <c r="AT31" s="145"/>
      <c r="AU31" s="145"/>
      <c r="AV31" s="145"/>
      <c r="AW31" s="145"/>
      <c r="AX31" s="145"/>
      <c r="AY31" s="145"/>
      <c r="AZ31" s="145"/>
      <c r="BA31" s="145"/>
      <c r="BB31" s="145"/>
      <c r="BC31" s="145"/>
      <c r="BD31" s="145"/>
      <c r="BE31" s="145"/>
      <c r="BF31" s="145"/>
    </row>
    <row r="32" spans="1:58" outlineLevel="1">
      <c r="A32" s="180">
        <v>8</v>
      </c>
      <c r="B32" s="181" t="s">
        <v>248</v>
      </c>
      <c r="C32" s="188" t="s">
        <v>249</v>
      </c>
      <c r="D32" s="182" t="s">
        <v>230</v>
      </c>
      <c r="E32" s="183">
        <v>13.608000000000001</v>
      </c>
      <c r="F32" s="184">
        <v>0</v>
      </c>
      <c r="G32" s="185">
        <f>ROUND(E32*F32,2)</f>
        <v>0</v>
      </c>
      <c r="H32" s="184">
        <v>0</v>
      </c>
      <c r="I32" s="185">
        <f>ROUND(E32*H32,2)</f>
        <v>0</v>
      </c>
      <c r="J32" s="184">
        <v>280</v>
      </c>
      <c r="K32" s="185">
        <f>ROUND(E32*J32,2)</f>
        <v>3810.24</v>
      </c>
      <c r="L32" s="185">
        <v>21</v>
      </c>
      <c r="M32" s="185">
        <f>G32*(1+L32/100)</f>
        <v>0</v>
      </c>
      <c r="N32" s="185">
        <v>0</v>
      </c>
      <c r="O32" s="185">
        <f>ROUND(E32*N32,2)</f>
        <v>0</v>
      </c>
      <c r="P32" s="185">
        <v>0</v>
      </c>
      <c r="Q32" s="185">
        <f>ROUND(E32*P32,2)</f>
        <v>0</v>
      </c>
      <c r="R32" s="186" t="s">
        <v>219</v>
      </c>
      <c r="S32" s="156">
        <v>0</v>
      </c>
      <c r="T32" s="156">
        <f>ROUND(E32*S32,2)</f>
        <v>0</v>
      </c>
      <c r="U32" s="156"/>
      <c r="V32" s="156" t="s">
        <v>220</v>
      </c>
      <c r="W32" s="145"/>
      <c r="X32" s="145"/>
      <c r="Y32" s="145"/>
      <c r="Z32" s="145"/>
      <c r="AA32" s="145"/>
      <c r="AB32" s="145"/>
      <c r="AC32" s="145"/>
      <c r="AD32" s="145"/>
      <c r="AE32" s="145" t="s">
        <v>221</v>
      </c>
      <c r="AF32" s="145"/>
      <c r="AG32" s="145"/>
      <c r="AH32" s="145"/>
      <c r="AI32" s="145"/>
      <c r="AJ32" s="145"/>
      <c r="AK32" s="145"/>
      <c r="AL32" s="145"/>
      <c r="AM32" s="145"/>
      <c r="AN32" s="145"/>
      <c r="AO32" s="145"/>
      <c r="AP32" s="145"/>
      <c r="AQ32" s="145"/>
      <c r="AR32" s="145"/>
      <c r="AS32" s="145"/>
      <c r="AT32" s="145"/>
      <c r="AU32" s="145"/>
      <c r="AV32" s="145"/>
      <c r="AW32" s="145"/>
      <c r="AX32" s="145"/>
      <c r="AY32" s="145"/>
      <c r="AZ32" s="145"/>
      <c r="BA32" s="145"/>
      <c r="BB32" s="145"/>
      <c r="BC32" s="145"/>
      <c r="BD32" s="145"/>
      <c r="BE32" s="145"/>
      <c r="BF32" s="145"/>
    </row>
    <row r="33" spans="1:58">
      <c r="A33" s="158" t="s">
        <v>170</v>
      </c>
      <c r="B33" s="159" t="s">
        <v>83</v>
      </c>
      <c r="C33" s="173" t="s">
        <v>84</v>
      </c>
      <c r="D33" s="160"/>
      <c r="E33" s="161"/>
      <c r="F33" s="162"/>
      <c r="G33" s="162">
        <f>SUMIF(AE34:AE43,"&lt;&gt;NOR",G34:G43)</f>
        <v>0</v>
      </c>
      <c r="H33" s="162"/>
      <c r="I33" s="162">
        <f>SUM(I34:I43)</f>
        <v>52632.679999999993</v>
      </c>
      <c r="J33" s="162"/>
      <c r="K33" s="162">
        <f>SUM(K34:K43)</f>
        <v>23194.93</v>
      </c>
      <c r="L33" s="162"/>
      <c r="M33" s="162">
        <f>SUM(M34:M43)</f>
        <v>0</v>
      </c>
      <c r="N33" s="162"/>
      <c r="O33" s="162">
        <f>SUM(O34:O43)</f>
        <v>33.36</v>
      </c>
      <c r="P33" s="162"/>
      <c r="Q33" s="162">
        <f>SUM(Q34:Q43)</f>
        <v>0</v>
      </c>
      <c r="R33" s="163"/>
      <c r="S33" s="157"/>
      <c r="T33" s="157">
        <f>SUM(T34:T43)</f>
        <v>52.79</v>
      </c>
      <c r="U33" s="157"/>
      <c r="V33" s="157"/>
      <c r="AE33" t="s">
        <v>171</v>
      </c>
    </row>
    <row r="34" spans="1:58" outlineLevel="1">
      <c r="A34" s="164">
        <v>9</v>
      </c>
      <c r="B34" s="165" t="s">
        <v>250</v>
      </c>
      <c r="C34" s="174" t="s">
        <v>251</v>
      </c>
      <c r="D34" s="166" t="s">
        <v>230</v>
      </c>
      <c r="E34" s="167">
        <v>1.944</v>
      </c>
      <c r="F34" s="168">
        <v>0</v>
      </c>
      <c r="G34" s="169">
        <f>ROUND(E34*F34,2)</f>
        <v>0</v>
      </c>
      <c r="H34" s="168">
        <v>939</v>
      </c>
      <c r="I34" s="169">
        <f>ROUND(E34*H34,2)</f>
        <v>1825.42</v>
      </c>
      <c r="J34" s="168">
        <v>516</v>
      </c>
      <c r="K34" s="169">
        <f>ROUND(E34*J34,2)</f>
        <v>1003.1</v>
      </c>
      <c r="L34" s="169">
        <v>21</v>
      </c>
      <c r="M34" s="169">
        <f>G34*(1+L34/100)</f>
        <v>0</v>
      </c>
      <c r="N34" s="169">
        <v>2.16</v>
      </c>
      <c r="O34" s="169">
        <f>ROUND(E34*N34,2)</f>
        <v>4.2</v>
      </c>
      <c r="P34" s="169">
        <v>0</v>
      </c>
      <c r="Q34" s="169">
        <f>ROUND(E34*P34,2)</f>
        <v>0</v>
      </c>
      <c r="R34" s="170" t="s">
        <v>219</v>
      </c>
      <c r="S34" s="156">
        <v>1.085</v>
      </c>
      <c r="T34" s="156">
        <f>ROUND(E34*S34,2)</f>
        <v>2.11</v>
      </c>
      <c r="U34" s="156"/>
      <c r="V34" s="156" t="s">
        <v>220</v>
      </c>
      <c r="W34" s="145"/>
      <c r="X34" s="145"/>
      <c r="Y34" s="145"/>
      <c r="Z34" s="145"/>
      <c r="AA34" s="145"/>
      <c r="AB34" s="145"/>
      <c r="AC34" s="145"/>
      <c r="AD34" s="145"/>
      <c r="AE34" s="145" t="s">
        <v>221</v>
      </c>
      <c r="AF34" s="145"/>
      <c r="AG34" s="145"/>
      <c r="AH34" s="145"/>
      <c r="AI34" s="145"/>
      <c r="AJ34" s="145"/>
      <c r="AK34" s="145"/>
      <c r="AL34" s="145"/>
      <c r="AM34" s="145"/>
      <c r="AN34" s="145"/>
      <c r="AO34" s="145"/>
      <c r="AP34" s="145"/>
      <c r="AQ34" s="145"/>
      <c r="AR34" s="145"/>
      <c r="AS34" s="145"/>
      <c r="AT34" s="145"/>
      <c r="AU34" s="145"/>
      <c r="AV34" s="145"/>
      <c r="AW34" s="145"/>
      <c r="AX34" s="145"/>
      <c r="AY34" s="145"/>
      <c r="AZ34" s="145"/>
      <c r="BA34" s="145"/>
      <c r="BB34" s="145"/>
      <c r="BC34" s="145"/>
      <c r="BD34" s="145"/>
      <c r="BE34" s="145"/>
      <c r="BF34" s="145"/>
    </row>
    <row r="35" spans="1:58" outlineLevel="1">
      <c r="A35" s="152"/>
      <c r="B35" s="153"/>
      <c r="C35" s="187" t="s">
        <v>920</v>
      </c>
      <c r="D35" s="178"/>
      <c r="E35" s="179">
        <v>1.944</v>
      </c>
      <c r="F35" s="156"/>
      <c r="G35" s="156"/>
      <c r="H35" s="156"/>
      <c r="I35" s="156"/>
      <c r="J35" s="156"/>
      <c r="K35" s="156"/>
      <c r="L35" s="156"/>
      <c r="M35" s="156"/>
      <c r="N35" s="156"/>
      <c r="O35" s="156"/>
      <c r="P35" s="156"/>
      <c r="Q35" s="156"/>
      <c r="R35" s="156"/>
      <c r="S35" s="156"/>
      <c r="T35" s="156"/>
      <c r="U35" s="156"/>
      <c r="V35" s="156"/>
      <c r="W35" s="145"/>
      <c r="X35" s="145"/>
      <c r="Y35" s="145"/>
      <c r="Z35" s="145"/>
      <c r="AA35" s="145"/>
      <c r="AB35" s="145"/>
      <c r="AC35" s="145"/>
      <c r="AD35" s="145"/>
      <c r="AE35" s="145" t="s">
        <v>223</v>
      </c>
      <c r="AF35" s="145">
        <v>0</v>
      </c>
      <c r="AG35" s="145"/>
      <c r="AH35" s="145"/>
      <c r="AI35" s="145"/>
      <c r="AJ35" s="145"/>
      <c r="AK35" s="145"/>
      <c r="AL35" s="145"/>
      <c r="AM35" s="145"/>
      <c r="AN35" s="145"/>
      <c r="AO35" s="145"/>
      <c r="AP35" s="145"/>
      <c r="AQ35" s="145"/>
      <c r="AR35" s="145"/>
      <c r="AS35" s="145"/>
      <c r="AT35" s="145"/>
      <c r="AU35" s="145"/>
      <c r="AV35" s="145"/>
      <c r="AW35" s="145"/>
      <c r="AX35" s="145"/>
      <c r="AY35" s="145"/>
      <c r="AZ35" s="145"/>
      <c r="BA35" s="145"/>
      <c r="BB35" s="145"/>
      <c r="BC35" s="145"/>
      <c r="BD35" s="145"/>
      <c r="BE35" s="145"/>
      <c r="BF35" s="145"/>
    </row>
    <row r="36" spans="1:58" outlineLevel="1">
      <c r="A36" s="164">
        <v>10</v>
      </c>
      <c r="B36" s="165" t="s">
        <v>921</v>
      </c>
      <c r="C36" s="174" t="s">
        <v>922</v>
      </c>
      <c r="D36" s="166" t="s">
        <v>218</v>
      </c>
      <c r="E36" s="167">
        <v>32.1</v>
      </c>
      <c r="F36" s="168">
        <v>0</v>
      </c>
      <c r="G36" s="169">
        <f>ROUND(E36*F36,2)</f>
        <v>0</v>
      </c>
      <c r="H36" s="168">
        <v>951</v>
      </c>
      <c r="I36" s="169">
        <f>ROUND(E36*H36,2)</f>
        <v>30527.1</v>
      </c>
      <c r="J36" s="168">
        <v>475</v>
      </c>
      <c r="K36" s="169">
        <f>ROUND(E36*J36,2)</f>
        <v>15247.5</v>
      </c>
      <c r="L36" s="169">
        <v>21</v>
      </c>
      <c r="M36" s="169">
        <f>G36*(1+L36/100)</f>
        <v>0</v>
      </c>
      <c r="N36" s="169">
        <v>0.74</v>
      </c>
      <c r="O36" s="169">
        <f>ROUND(E36*N36,2)</f>
        <v>23.75</v>
      </c>
      <c r="P36" s="169">
        <v>0</v>
      </c>
      <c r="Q36" s="169">
        <f>ROUND(E36*P36,2)</f>
        <v>0</v>
      </c>
      <c r="R36" s="170" t="s">
        <v>219</v>
      </c>
      <c r="S36" s="156">
        <v>1.1000000000000001</v>
      </c>
      <c r="T36" s="156">
        <f>ROUND(E36*S36,2)</f>
        <v>35.31</v>
      </c>
      <c r="U36" s="156"/>
      <c r="V36" s="156" t="s">
        <v>220</v>
      </c>
      <c r="W36" s="145"/>
      <c r="X36" s="145"/>
      <c r="Y36" s="145"/>
      <c r="Z36" s="145"/>
      <c r="AA36" s="145"/>
      <c r="AB36" s="145"/>
      <c r="AC36" s="145"/>
      <c r="AD36" s="145"/>
      <c r="AE36" s="145" t="s">
        <v>221</v>
      </c>
      <c r="AF36" s="145"/>
      <c r="AG36" s="145"/>
      <c r="AH36" s="145"/>
      <c r="AI36" s="145"/>
      <c r="AJ36" s="145"/>
      <c r="AK36" s="145"/>
      <c r="AL36" s="145"/>
      <c r="AM36" s="145"/>
      <c r="AN36" s="145"/>
      <c r="AO36" s="145"/>
      <c r="AP36" s="145"/>
      <c r="AQ36" s="145"/>
      <c r="AR36" s="145"/>
      <c r="AS36" s="145"/>
      <c r="AT36" s="145"/>
      <c r="AU36" s="145"/>
      <c r="AV36" s="145"/>
      <c r="AW36" s="145"/>
      <c r="AX36" s="145"/>
      <c r="AY36" s="145"/>
      <c r="AZ36" s="145"/>
      <c r="BA36" s="145"/>
      <c r="BB36" s="145"/>
      <c r="BC36" s="145"/>
      <c r="BD36" s="145"/>
      <c r="BE36" s="145"/>
      <c r="BF36" s="145"/>
    </row>
    <row r="37" spans="1:58" outlineLevel="1">
      <c r="A37" s="152"/>
      <c r="B37" s="153"/>
      <c r="C37" s="261" t="s">
        <v>272</v>
      </c>
      <c r="D37" s="262"/>
      <c r="E37" s="262"/>
      <c r="F37" s="262"/>
      <c r="G37" s="262"/>
      <c r="H37" s="156"/>
      <c r="I37" s="156"/>
      <c r="J37" s="156"/>
      <c r="K37" s="156"/>
      <c r="L37" s="156"/>
      <c r="M37" s="156"/>
      <c r="N37" s="156"/>
      <c r="O37" s="156"/>
      <c r="P37" s="156"/>
      <c r="Q37" s="156"/>
      <c r="R37" s="156"/>
      <c r="S37" s="156"/>
      <c r="T37" s="156"/>
      <c r="U37" s="156"/>
      <c r="V37" s="156"/>
      <c r="W37" s="145"/>
      <c r="X37" s="145"/>
      <c r="Y37" s="145"/>
      <c r="Z37" s="145"/>
      <c r="AA37" s="145"/>
      <c r="AB37" s="145"/>
      <c r="AC37" s="145"/>
      <c r="AD37" s="145"/>
      <c r="AE37" s="145" t="s">
        <v>227</v>
      </c>
      <c r="AF37" s="145"/>
      <c r="AG37" s="145"/>
      <c r="AH37" s="145"/>
      <c r="AI37" s="145"/>
      <c r="AJ37" s="145"/>
      <c r="AK37" s="145"/>
      <c r="AL37" s="145"/>
      <c r="AM37" s="145"/>
      <c r="AN37" s="145"/>
      <c r="AO37" s="145"/>
      <c r="AP37" s="145"/>
      <c r="AQ37" s="145"/>
      <c r="AR37" s="145"/>
      <c r="AS37" s="145"/>
      <c r="AT37" s="145"/>
      <c r="AU37" s="145"/>
      <c r="AV37" s="145"/>
      <c r="AW37" s="145"/>
      <c r="AX37" s="145"/>
      <c r="AY37" s="145"/>
      <c r="AZ37" s="145"/>
      <c r="BA37" s="145"/>
      <c r="BB37" s="145"/>
      <c r="BC37" s="145"/>
      <c r="BD37" s="145"/>
      <c r="BE37" s="145"/>
      <c r="BF37" s="145"/>
    </row>
    <row r="38" spans="1:58" outlineLevel="1">
      <c r="A38" s="152"/>
      <c r="B38" s="153"/>
      <c r="C38" s="187" t="s">
        <v>923</v>
      </c>
      <c r="D38" s="178"/>
      <c r="E38" s="179">
        <v>32.1</v>
      </c>
      <c r="F38" s="156"/>
      <c r="G38" s="156"/>
      <c r="H38" s="156"/>
      <c r="I38" s="156"/>
      <c r="J38" s="156"/>
      <c r="K38" s="156"/>
      <c r="L38" s="156"/>
      <c r="M38" s="156"/>
      <c r="N38" s="156"/>
      <c r="O38" s="156"/>
      <c r="P38" s="156"/>
      <c r="Q38" s="156"/>
      <c r="R38" s="156"/>
      <c r="S38" s="156"/>
      <c r="T38" s="156"/>
      <c r="U38" s="156"/>
      <c r="V38" s="156"/>
      <c r="W38" s="145"/>
      <c r="X38" s="145"/>
      <c r="Y38" s="145"/>
      <c r="Z38" s="145"/>
      <c r="AA38" s="145"/>
      <c r="AB38" s="145"/>
      <c r="AC38" s="145"/>
      <c r="AD38" s="145"/>
      <c r="AE38" s="145" t="s">
        <v>223</v>
      </c>
      <c r="AF38" s="145">
        <v>0</v>
      </c>
      <c r="AG38" s="145"/>
      <c r="AH38" s="145"/>
      <c r="AI38" s="145"/>
      <c r="AJ38" s="145"/>
      <c r="AK38" s="145"/>
      <c r="AL38" s="145"/>
      <c r="AM38" s="145"/>
      <c r="AN38" s="145"/>
      <c r="AO38" s="145"/>
      <c r="AP38" s="145"/>
      <c r="AQ38" s="145"/>
      <c r="AR38" s="145"/>
      <c r="AS38" s="145"/>
      <c r="AT38" s="145"/>
      <c r="AU38" s="145"/>
      <c r="AV38" s="145"/>
      <c r="AW38" s="145"/>
      <c r="AX38" s="145"/>
      <c r="AY38" s="145"/>
      <c r="AZ38" s="145"/>
      <c r="BA38" s="145"/>
      <c r="BB38" s="145"/>
      <c r="BC38" s="145"/>
      <c r="BD38" s="145"/>
      <c r="BE38" s="145"/>
      <c r="BF38" s="145"/>
    </row>
    <row r="39" spans="1:58" outlineLevel="1">
      <c r="A39" s="164">
        <v>11</v>
      </c>
      <c r="B39" s="165" t="s">
        <v>277</v>
      </c>
      <c r="C39" s="174" t="s">
        <v>278</v>
      </c>
      <c r="D39" s="166" t="s">
        <v>230</v>
      </c>
      <c r="E39" s="167">
        <v>1.944</v>
      </c>
      <c r="F39" s="168">
        <v>0</v>
      </c>
      <c r="G39" s="169">
        <f>ROUND(E39*F39,2)</f>
        <v>0</v>
      </c>
      <c r="H39" s="168">
        <v>2423</v>
      </c>
      <c r="I39" s="169">
        <f>ROUND(E39*H39,2)</f>
        <v>4710.3100000000004</v>
      </c>
      <c r="J39" s="168">
        <v>277</v>
      </c>
      <c r="K39" s="169">
        <f>ROUND(E39*J39,2)</f>
        <v>538.49</v>
      </c>
      <c r="L39" s="169">
        <v>21</v>
      </c>
      <c r="M39" s="169">
        <f>G39*(1+L39/100)</f>
        <v>0</v>
      </c>
      <c r="N39" s="169">
        <v>2.5249999999999999</v>
      </c>
      <c r="O39" s="169">
        <f>ROUND(E39*N39,2)</f>
        <v>4.91</v>
      </c>
      <c r="P39" s="169">
        <v>0</v>
      </c>
      <c r="Q39" s="169">
        <f>ROUND(E39*P39,2)</f>
        <v>0</v>
      </c>
      <c r="R39" s="170" t="s">
        <v>219</v>
      </c>
      <c r="S39" s="156">
        <v>0.47699999999999998</v>
      </c>
      <c r="T39" s="156">
        <f>ROUND(E39*S39,2)</f>
        <v>0.93</v>
      </c>
      <c r="U39" s="156"/>
      <c r="V39" s="156" t="s">
        <v>220</v>
      </c>
      <c r="W39" s="145"/>
      <c r="X39" s="145"/>
      <c r="Y39" s="145"/>
      <c r="Z39" s="145"/>
      <c r="AA39" s="145"/>
      <c r="AB39" s="145"/>
      <c r="AC39" s="145"/>
      <c r="AD39" s="145"/>
      <c r="AE39" s="145" t="s">
        <v>221</v>
      </c>
      <c r="AF39" s="145"/>
      <c r="AG39" s="145"/>
      <c r="AH39" s="145"/>
      <c r="AI39" s="145"/>
      <c r="AJ39" s="145"/>
      <c r="AK39" s="145"/>
      <c r="AL39" s="145"/>
      <c r="AM39" s="145"/>
      <c r="AN39" s="145"/>
      <c r="AO39" s="145"/>
      <c r="AP39" s="145"/>
      <c r="AQ39" s="145"/>
      <c r="AR39" s="145"/>
      <c r="AS39" s="145"/>
      <c r="AT39" s="145"/>
      <c r="AU39" s="145"/>
      <c r="AV39" s="145"/>
      <c r="AW39" s="145"/>
      <c r="AX39" s="145"/>
      <c r="AY39" s="145"/>
      <c r="AZ39" s="145"/>
      <c r="BA39" s="145"/>
      <c r="BB39" s="145"/>
      <c r="BC39" s="145"/>
      <c r="BD39" s="145"/>
      <c r="BE39" s="145"/>
      <c r="BF39" s="145"/>
    </row>
    <row r="40" spans="1:58" outlineLevel="1">
      <c r="A40" s="152"/>
      <c r="B40" s="153"/>
      <c r="C40" s="187" t="s">
        <v>920</v>
      </c>
      <c r="D40" s="178"/>
      <c r="E40" s="179">
        <v>1.944</v>
      </c>
      <c r="F40" s="156"/>
      <c r="G40" s="156"/>
      <c r="H40" s="156"/>
      <c r="I40" s="156"/>
      <c r="J40" s="156"/>
      <c r="K40" s="156"/>
      <c r="L40" s="156"/>
      <c r="M40" s="156"/>
      <c r="N40" s="156"/>
      <c r="O40" s="156"/>
      <c r="P40" s="156"/>
      <c r="Q40" s="156"/>
      <c r="R40" s="156"/>
      <c r="S40" s="156"/>
      <c r="T40" s="156"/>
      <c r="U40" s="156"/>
      <c r="V40" s="156"/>
      <c r="W40" s="145"/>
      <c r="X40" s="145"/>
      <c r="Y40" s="145"/>
      <c r="Z40" s="145"/>
      <c r="AA40" s="145"/>
      <c r="AB40" s="145"/>
      <c r="AC40" s="145"/>
      <c r="AD40" s="145"/>
      <c r="AE40" s="145" t="s">
        <v>223</v>
      </c>
      <c r="AF40" s="145">
        <v>0</v>
      </c>
      <c r="AG40" s="145"/>
      <c r="AH40" s="145"/>
      <c r="AI40" s="145"/>
      <c r="AJ40" s="145"/>
      <c r="AK40" s="145"/>
      <c r="AL40" s="145"/>
      <c r="AM40" s="145"/>
      <c r="AN40" s="145"/>
      <c r="AO40" s="145"/>
      <c r="AP40" s="145"/>
      <c r="AQ40" s="145"/>
      <c r="AR40" s="145"/>
      <c r="AS40" s="145"/>
      <c r="AT40" s="145"/>
      <c r="AU40" s="145"/>
      <c r="AV40" s="145"/>
      <c r="AW40" s="145"/>
      <c r="AX40" s="145"/>
      <c r="AY40" s="145"/>
      <c r="AZ40" s="145"/>
      <c r="BA40" s="145"/>
      <c r="BB40" s="145"/>
      <c r="BC40" s="145"/>
      <c r="BD40" s="145"/>
      <c r="BE40" s="145"/>
      <c r="BF40" s="145"/>
    </row>
    <row r="41" spans="1:58" outlineLevel="1">
      <c r="A41" s="164">
        <v>12</v>
      </c>
      <c r="B41" s="165" t="s">
        <v>280</v>
      </c>
      <c r="C41" s="174" t="s">
        <v>281</v>
      </c>
      <c r="D41" s="166" t="s">
        <v>267</v>
      </c>
      <c r="E41" s="167">
        <v>0.49306</v>
      </c>
      <c r="F41" s="168">
        <v>0</v>
      </c>
      <c r="G41" s="169">
        <f>ROUND(E41*F41,2)</f>
        <v>0</v>
      </c>
      <c r="H41" s="168">
        <v>31578</v>
      </c>
      <c r="I41" s="169">
        <f>ROUND(E41*H41,2)</f>
        <v>15569.85</v>
      </c>
      <c r="J41" s="168">
        <v>12992</v>
      </c>
      <c r="K41" s="169">
        <f>ROUND(E41*J41,2)</f>
        <v>6405.84</v>
      </c>
      <c r="L41" s="169">
        <v>21</v>
      </c>
      <c r="M41" s="169">
        <f>G41*(1+L41/100)</f>
        <v>0</v>
      </c>
      <c r="N41" s="169">
        <v>1.0210999999999999</v>
      </c>
      <c r="O41" s="169">
        <f>ROUND(E41*N41,2)</f>
        <v>0.5</v>
      </c>
      <c r="P41" s="169">
        <v>0</v>
      </c>
      <c r="Q41" s="169">
        <f>ROUND(E41*P41,2)</f>
        <v>0</v>
      </c>
      <c r="R41" s="170" t="s">
        <v>219</v>
      </c>
      <c r="S41" s="156">
        <v>29.292000000000002</v>
      </c>
      <c r="T41" s="156">
        <f>ROUND(E41*S41,2)</f>
        <v>14.44</v>
      </c>
      <c r="U41" s="156"/>
      <c r="V41" s="156" t="s">
        <v>220</v>
      </c>
      <c r="W41" s="145"/>
      <c r="X41" s="145"/>
      <c r="Y41" s="145"/>
      <c r="Z41" s="145"/>
      <c r="AA41" s="145"/>
      <c r="AB41" s="145"/>
      <c r="AC41" s="145"/>
      <c r="AD41" s="145"/>
      <c r="AE41" s="145" t="s">
        <v>221</v>
      </c>
      <c r="AF41" s="145"/>
      <c r="AG41" s="145"/>
      <c r="AH41" s="145"/>
      <c r="AI41" s="145"/>
      <c r="AJ41" s="145"/>
      <c r="AK41" s="145"/>
      <c r="AL41" s="145"/>
      <c r="AM41" s="145"/>
      <c r="AN41" s="145"/>
      <c r="AO41" s="145"/>
      <c r="AP41" s="145"/>
      <c r="AQ41" s="145"/>
      <c r="AR41" s="145"/>
      <c r="AS41" s="145"/>
      <c r="AT41" s="145"/>
      <c r="AU41" s="145"/>
      <c r="AV41" s="145"/>
      <c r="AW41" s="145"/>
      <c r="AX41" s="145"/>
      <c r="AY41" s="145"/>
      <c r="AZ41" s="145"/>
      <c r="BA41" s="145"/>
      <c r="BB41" s="145"/>
      <c r="BC41" s="145"/>
      <c r="BD41" s="145"/>
      <c r="BE41" s="145"/>
      <c r="BF41" s="145"/>
    </row>
    <row r="42" spans="1:58" outlineLevel="1">
      <c r="A42" s="152"/>
      <c r="B42" s="153"/>
      <c r="C42" s="261" t="s">
        <v>268</v>
      </c>
      <c r="D42" s="262"/>
      <c r="E42" s="262"/>
      <c r="F42" s="262"/>
      <c r="G42" s="262"/>
      <c r="H42" s="156"/>
      <c r="I42" s="156"/>
      <c r="J42" s="156"/>
      <c r="K42" s="156"/>
      <c r="L42" s="156"/>
      <c r="M42" s="156"/>
      <c r="N42" s="156"/>
      <c r="O42" s="156"/>
      <c r="P42" s="156"/>
      <c r="Q42" s="156"/>
      <c r="R42" s="156"/>
      <c r="S42" s="156"/>
      <c r="T42" s="156"/>
      <c r="U42" s="156"/>
      <c r="V42" s="156"/>
      <c r="W42" s="145"/>
      <c r="X42" s="145"/>
      <c r="Y42" s="145"/>
      <c r="Z42" s="145"/>
      <c r="AA42" s="145"/>
      <c r="AB42" s="145"/>
      <c r="AC42" s="145"/>
      <c r="AD42" s="145"/>
      <c r="AE42" s="145" t="s">
        <v>227</v>
      </c>
      <c r="AF42" s="145"/>
      <c r="AG42" s="145"/>
      <c r="AH42" s="145"/>
      <c r="AI42" s="145"/>
      <c r="AJ42" s="145"/>
      <c r="AK42" s="145"/>
      <c r="AL42" s="145"/>
      <c r="AM42" s="145"/>
      <c r="AN42" s="145"/>
      <c r="AO42" s="145"/>
      <c r="AP42" s="145"/>
      <c r="AQ42" s="145"/>
      <c r="AR42" s="145"/>
      <c r="AS42" s="145"/>
      <c r="AT42" s="145"/>
      <c r="AU42" s="145"/>
      <c r="AV42" s="145"/>
      <c r="AW42" s="145"/>
      <c r="AX42" s="145"/>
      <c r="AY42" s="145"/>
      <c r="AZ42" s="145"/>
      <c r="BA42" s="145"/>
      <c r="BB42" s="145"/>
      <c r="BC42" s="145"/>
      <c r="BD42" s="145"/>
      <c r="BE42" s="145"/>
      <c r="BF42" s="145"/>
    </row>
    <row r="43" spans="1:58" outlineLevel="1">
      <c r="A43" s="152"/>
      <c r="B43" s="153"/>
      <c r="C43" s="187" t="s">
        <v>924</v>
      </c>
      <c r="D43" s="178"/>
      <c r="E43" s="179">
        <v>0.49306</v>
      </c>
      <c r="F43" s="156"/>
      <c r="G43" s="156"/>
      <c r="H43" s="156"/>
      <c r="I43" s="156"/>
      <c r="J43" s="156"/>
      <c r="K43" s="156"/>
      <c r="L43" s="156"/>
      <c r="M43" s="156"/>
      <c r="N43" s="156"/>
      <c r="O43" s="156"/>
      <c r="P43" s="156"/>
      <c r="Q43" s="156"/>
      <c r="R43" s="156"/>
      <c r="S43" s="156"/>
      <c r="T43" s="156"/>
      <c r="U43" s="156"/>
      <c r="V43" s="156"/>
      <c r="W43" s="145"/>
      <c r="X43" s="145"/>
      <c r="Y43" s="145"/>
      <c r="Z43" s="145"/>
      <c r="AA43" s="145"/>
      <c r="AB43" s="145"/>
      <c r="AC43" s="145"/>
      <c r="AD43" s="145"/>
      <c r="AE43" s="145" t="s">
        <v>223</v>
      </c>
      <c r="AF43" s="145">
        <v>0</v>
      </c>
      <c r="AG43" s="145"/>
      <c r="AH43" s="145"/>
      <c r="AI43" s="145"/>
      <c r="AJ43" s="145"/>
      <c r="AK43" s="145"/>
      <c r="AL43" s="145"/>
      <c r="AM43" s="145"/>
      <c r="AN43" s="145"/>
      <c r="AO43" s="145"/>
      <c r="AP43" s="145"/>
      <c r="AQ43" s="145"/>
      <c r="AR43" s="145"/>
      <c r="AS43" s="145"/>
      <c r="AT43" s="145"/>
      <c r="AU43" s="145"/>
      <c r="AV43" s="145"/>
      <c r="AW43" s="145"/>
      <c r="AX43" s="145"/>
      <c r="AY43" s="145"/>
      <c r="AZ43" s="145"/>
      <c r="BA43" s="145"/>
      <c r="BB43" s="145"/>
      <c r="BC43" s="145"/>
      <c r="BD43" s="145"/>
      <c r="BE43" s="145"/>
      <c r="BF43" s="145"/>
    </row>
    <row r="44" spans="1:58">
      <c r="A44" s="158" t="s">
        <v>170</v>
      </c>
      <c r="B44" s="159" t="s">
        <v>85</v>
      </c>
      <c r="C44" s="173" t="s">
        <v>86</v>
      </c>
      <c r="D44" s="160"/>
      <c r="E44" s="161"/>
      <c r="F44" s="162"/>
      <c r="G44" s="162">
        <f>SUMIF(AE45:AE52,"&lt;&gt;NOR",G45:G52)</f>
        <v>0</v>
      </c>
      <c r="H44" s="162"/>
      <c r="I44" s="162">
        <f>SUM(I45:I52)</f>
        <v>90381.299999999988</v>
      </c>
      <c r="J44" s="162"/>
      <c r="K44" s="162">
        <f>SUM(K45:K52)</f>
        <v>42463.619999999995</v>
      </c>
      <c r="L44" s="162"/>
      <c r="M44" s="162">
        <f>SUM(M45:M52)</f>
        <v>0</v>
      </c>
      <c r="N44" s="162"/>
      <c r="O44" s="162">
        <f>SUM(O45:O52)</f>
        <v>52.370000000000005</v>
      </c>
      <c r="P44" s="162"/>
      <c r="Q44" s="162">
        <f>SUM(Q45:Q52)</f>
        <v>0</v>
      </c>
      <c r="R44" s="163"/>
      <c r="S44" s="157"/>
      <c r="T44" s="157">
        <f>SUM(T45:T52)</f>
        <v>85.070000000000007</v>
      </c>
      <c r="U44" s="157"/>
      <c r="V44" s="157"/>
      <c r="AE44" t="s">
        <v>171</v>
      </c>
    </row>
    <row r="45" spans="1:58" outlineLevel="1">
      <c r="A45" s="164">
        <v>13</v>
      </c>
      <c r="B45" s="165" t="s">
        <v>925</v>
      </c>
      <c r="C45" s="174" t="s">
        <v>926</v>
      </c>
      <c r="D45" s="166" t="s">
        <v>218</v>
      </c>
      <c r="E45" s="167">
        <v>64.2</v>
      </c>
      <c r="F45" s="168">
        <v>0</v>
      </c>
      <c r="G45" s="169">
        <f>ROUND(E45*F45,2)</f>
        <v>0</v>
      </c>
      <c r="H45" s="168">
        <v>811</v>
      </c>
      <c r="I45" s="169">
        <f>ROUND(E45*H45,2)</f>
        <v>52066.2</v>
      </c>
      <c r="J45" s="168">
        <v>471</v>
      </c>
      <c r="K45" s="169">
        <f>ROUND(E45*J45,2)</f>
        <v>30238.2</v>
      </c>
      <c r="L45" s="169">
        <v>21</v>
      </c>
      <c r="M45" s="169">
        <f>G45*(1+L45/100)</f>
        <v>0</v>
      </c>
      <c r="N45" s="169">
        <v>0.77122999999999997</v>
      </c>
      <c r="O45" s="169">
        <f>ROUND(E45*N45,2)</f>
        <v>49.51</v>
      </c>
      <c r="P45" s="169">
        <v>0</v>
      </c>
      <c r="Q45" s="169">
        <f>ROUND(E45*P45,2)</f>
        <v>0</v>
      </c>
      <c r="R45" s="170" t="s">
        <v>219</v>
      </c>
      <c r="S45" s="156">
        <v>0.93400000000000005</v>
      </c>
      <c r="T45" s="156">
        <f>ROUND(E45*S45,2)</f>
        <v>59.96</v>
      </c>
      <c r="U45" s="156"/>
      <c r="V45" s="156" t="s">
        <v>220</v>
      </c>
      <c r="W45" s="145"/>
      <c r="X45" s="145"/>
      <c r="Y45" s="145"/>
      <c r="Z45" s="145"/>
      <c r="AA45" s="145"/>
      <c r="AB45" s="145"/>
      <c r="AC45" s="145"/>
      <c r="AD45" s="145"/>
      <c r="AE45" s="145" t="s">
        <v>221</v>
      </c>
      <c r="AF45" s="145"/>
      <c r="AG45" s="145"/>
      <c r="AH45" s="145"/>
      <c r="AI45" s="145"/>
      <c r="AJ45" s="145"/>
      <c r="AK45" s="145"/>
      <c r="AL45" s="145"/>
      <c r="AM45" s="145"/>
      <c r="AN45" s="145"/>
      <c r="AO45" s="145"/>
      <c r="AP45" s="145"/>
      <c r="AQ45" s="145"/>
      <c r="AR45" s="145"/>
      <c r="AS45" s="145"/>
      <c r="AT45" s="145"/>
      <c r="AU45" s="145"/>
      <c r="AV45" s="145"/>
      <c r="AW45" s="145"/>
      <c r="AX45" s="145"/>
      <c r="AY45" s="145"/>
      <c r="AZ45" s="145"/>
      <c r="BA45" s="145"/>
      <c r="BB45" s="145"/>
      <c r="BC45" s="145"/>
      <c r="BD45" s="145"/>
      <c r="BE45" s="145"/>
      <c r="BF45" s="145"/>
    </row>
    <row r="46" spans="1:58" outlineLevel="1">
      <c r="A46" s="152"/>
      <c r="B46" s="153"/>
      <c r="C46" s="261" t="s">
        <v>768</v>
      </c>
      <c r="D46" s="262"/>
      <c r="E46" s="262"/>
      <c r="F46" s="262"/>
      <c r="G46" s="262"/>
      <c r="H46" s="156"/>
      <c r="I46" s="156"/>
      <c r="J46" s="156"/>
      <c r="K46" s="156"/>
      <c r="L46" s="156"/>
      <c r="M46" s="156"/>
      <c r="N46" s="156"/>
      <c r="O46" s="156"/>
      <c r="P46" s="156"/>
      <c r="Q46" s="156"/>
      <c r="R46" s="156"/>
      <c r="S46" s="156"/>
      <c r="T46" s="156"/>
      <c r="U46" s="156"/>
      <c r="V46" s="156"/>
      <c r="W46" s="145"/>
      <c r="X46" s="145"/>
      <c r="Y46" s="145"/>
      <c r="Z46" s="145"/>
      <c r="AA46" s="145"/>
      <c r="AB46" s="145"/>
      <c r="AC46" s="145"/>
      <c r="AD46" s="145"/>
      <c r="AE46" s="145" t="s">
        <v>227</v>
      </c>
      <c r="AF46" s="145"/>
      <c r="AG46" s="145"/>
      <c r="AH46" s="145"/>
      <c r="AI46" s="145"/>
      <c r="AJ46" s="145"/>
      <c r="AK46" s="145"/>
      <c r="AL46" s="145"/>
      <c r="AM46" s="145"/>
      <c r="AN46" s="145"/>
      <c r="AO46" s="145"/>
      <c r="AP46" s="145"/>
      <c r="AQ46" s="145"/>
      <c r="AR46" s="145"/>
      <c r="AS46" s="145"/>
      <c r="AT46" s="145"/>
      <c r="AU46" s="145"/>
      <c r="AV46" s="145"/>
      <c r="AW46" s="145"/>
      <c r="AX46" s="145"/>
      <c r="AY46" s="145"/>
      <c r="AZ46" s="145"/>
      <c r="BA46" s="145"/>
      <c r="BB46" s="145"/>
      <c r="BC46" s="145"/>
      <c r="BD46" s="145"/>
      <c r="BE46" s="145"/>
      <c r="BF46" s="145"/>
    </row>
    <row r="47" spans="1:58" outlineLevel="1">
      <c r="A47" s="152"/>
      <c r="B47" s="153"/>
      <c r="C47" s="187" t="s">
        <v>927</v>
      </c>
      <c r="D47" s="178"/>
      <c r="E47" s="179">
        <v>64.2</v>
      </c>
      <c r="F47" s="156"/>
      <c r="G47" s="156"/>
      <c r="H47" s="156"/>
      <c r="I47" s="156"/>
      <c r="J47" s="156"/>
      <c r="K47" s="156"/>
      <c r="L47" s="156"/>
      <c r="M47" s="156"/>
      <c r="N47" s="156"/>
      <c r="O47" s="156"/>
      <c r="P47" s="156"/>
      <c r="Q47" s="156"/>
      <c r="R47" s="156"/>
      <c r="S47" s="156"/>
      <c r="T47" s="156"/>
      <c r="U47" s="156"/>
      <c r="V47" s="156"/>
      <c r="W47" s="145"/>
      <c r="X47" s="145"/>
      <c r="Y47" s="145"/>
      <c r="Z47" s="145"/>
      <c r="AA47" s="145"/>
      <c r="AB47" s="145"/>
      <c r="AC47" s="145"/>
      <c r="AD47" s="145"/>
      <c r="AE47" s="145" t="s">
        <v>223</v>
      </c>
      <c r="AF47" s="145">
        <v>0</v>
      </c>
      <c r="AG47" s="145"/>
      <c r="AH47" s="145"/>
      <c r="AI47" s="145"/>
      <c r="AJ47" s="145"/>
      <c r="AK47" s="145"/>
      <c r="AL47" s="145"/>
      <c r="AM47" s="145"/>
      <c r="AN47" s="145"/>
      <c r="AO47" s="145"/>
      <c r="AP47" s="145"/>
      <c r="AQ47" s="145"/>
      <c r="AR47" s="145"/>
      <c r="AS47" s="145"/>
      <c r="AT47" s="145"/>
      <c r="AU47" s="145"/>
      <c r="AV47" s="145"/>
      <c r="AW47" s="145"/>
      <c r="AX47" s="145"/>
      <c r="AY47" s="145"/>
      <c r="AZ47" s="145"/>
      <c r="BA47" s="145"/>
      <c r="BB47" s="145"/>
      <c r="BC47" s="145"/>
      <c r="BD47" s="145"/>
      <c r="BE47" s="145"/>
      <c r="BF47" s="145"/>
    </row>
    <row r="48" spans="1:58" outlineLevel="1">
      <c r="A48" s="164">
        <v>14</v>
      </c>
      <c r="B48" s="165" t="s">
        <v>770</v>
      </c>
      <c r="C48" s="174" t="s">
        <v>771</v>
      </c>
      <c r="D48" s="166" t="s">
        <v>267</v>
      </c>
      <c r="E48" s="167">
        <v>0.69028</v>
      </c>
      <c r="F48" s="168">
        <v>0</v>
      </c>
      <c r="G48" s="169">
        <f>ROUND(E48*F48,2)</f>
        <v>0</v>
      </c>
      <c r="H48" s="168">
        <v>29465</v>
      </c>
      <c r="I48" s="169">
        <f>ROUND(E48*H48,2)</f>
        <v>20339.099999999999</v>
      </c>
      <c r="J48" s="168">
        <v>12735</v>
      </c>
      <c r="K48" s="169">
        <f>ROUND(E48*J48,2)</f>
        <v>8790.7199999999993</v>
      </c>
      <c r="L48" s="169">
        <v>21</v>
      </c>
      <c r="M48" s="169">
        <f>G48*(1+L48/100)</f>
        <v>0</v>
      </c>
      <c r="N48" s="169">
        <v>1.0202899999999999</v>
      </c>
      <c r="O48" s="169">
        <f>ROUND(E48*N48,2)</f>
        <v>0.7</v>
      </c>
      <c r="P48" s="169">
        <v>0</v>
      </c>
      <c r="Q48" s="169">
        <f>ROUND(E48*P48,2)</f>
        <v>0</v>
      </c>
      <c r="R48" s="170" t="s">
        <v>219</v>
      </c>
      <c r="S48" s="156">
        <v>25.271000000000001</v>
      </c>
      <c r="T48" s="156">
        <f>ROUND(E48*S48,2)</f>
        <v>17.440000000000001</v>
      </c>
      <c r="U48" s="156"/>
      <c r="V48" s="156" t="s">
        <v>220</v>
      </c>
      <c r="W48" s="145"/>
      <c r="X48" s="145"/>
      <c r="Y48" s="145"/>
      <c r="Z48" s="145"/>
      <c r="AA48" s="145"/>
      <c r="AB48" s="145"/>
      <c r="AC48" s="145"/>
      <c r="AD48" s="145"/>
      <c r="AE48" s="145" t="s">
        <v>221</v>
      </c>
      <c r="AF48" s="145"/>
      <c r="AG48" s="145"/>
      <c r="AH48" s="145"/>
      <c r="AI48" s="145"/>
      <c r="AJ48" s="145"/>
      <c r="AK48" s="145"/>
      <c r="AL48" s="145"/>
      <c r="AM48" s="145"/>
      <c r="AN48" s="145"/>
      <c r="AO48" s="145"/>
      <c r="AP48" s="145"/>
      <c r="AQ48" s="145"/>
      <c r="AR48" s="145"/>
      <c r="AS48" s="145"/>
      <c r="AT48" s="145"/>
      <c r="AU48" s="145"/>
      <c r="AV48" s="145"/>
      <c r="AW48" s="145"/>
      <c r="AX48" s="145"/>
      <c r="AY48" s="145"/>
      <c r="AZ48" s="145"/>
      <c r="BA48" s="145"/>
      <c r="BB48" s="145"/>
      <c r="BC48" s="145"/>
      <c r="BD48" s="145"/>
      <c r="BE48" s="145"/>
      <c r="BF48" s="145"/>
    </row>
    <row r="49" spans="1:58" outlineLevel="1">
      <c r="A49" s="152"/>
      <c r="B49" s="153"/>
      <c r="C49" s="261" t="s">
        <v>268</v>
      </c>
      <c r="D49" s="262"/>
      <c r="E49" s="262"/>
      <c r="F49" s="262"/>
      <c r="G49" s="262"/>
      <c r="H49" s="156"/>
      <c r="I49" s="156"/>
      <c r="J49" s="156"/>
      <c r="K49" s="156"/>
      <c r="L49" s="156"/>
      <c r="M49" s="156"/>
      <c r="N49" s="156"/>
      <c r="O49" s="156"/>
      <c r="P49" s="156"/>
      <c r="Q49" s="156"/>
      <c r="R49" s="156"/>
      <c r="S49" s="156"/>
      <c r="T49" s="156"/>
      <c r="U49" s="156"/>
      <c r="V49" s="156"/>
      <c r="W49" s="145"/>
      <c r="X49" s="145"/>
      <c r="Y49" s="145"/>
      <c r="Z49" s="145"/>
      <c r="AA49" s="145"/>
      <c r="AB49" s="145"/>
      <c r="AC49" s="145"/>
      <c r="AD49" s="145"/>
      <c r="AE49" s="145" t="s">
        <v>227</v>
      </c>
      <c r="AF49" s="145"/>
      <c r="AG49" s="145"/>
      <c r="AH49" s="145"/>
      <c r="AI49" s="145"/>
      <c r="AJ49" s="145"/>
      <c r="AK49" s="145"/>
      <c r="AL49" s="145"/>
      <c r="AM49" s="145"/>
      <c r="AN49" s="145"/>
      <c r="AO49" s="145"/>
      <c r="AP49" s="145"/>
      <c r="AQ49" s="145"/>
      <c r="AR49" s="145"/>
      <c r="AS49" s="145"/>
      <c r="AT49" s="145"/>
      <c r="AU49" s="145"/>
      <c r="AV49" s="145"/>
      <c r="AW49" s="145"/>
      <c r="AX49" s="145"/>
      <c r="AY49" s="145"/>
      <c r="AZ49" s="145"/>
      <c r="BA49" s="145"/>
      <c r="BB49" s="145"/>
      <c r="BC49" s="145"/>
      <c r="BD49" s="145"/>
      <c r="BE49" s="145"/>
      <c r="BF49" s="145"/>
    </row>
    <row r="50" spans="1:58" outlineLevel="1">
      <c r="A50" s="152"/>
      <c r="B50" s="153"/>
      <c r="C50" s="187" t="s">
        <v>928</v>
      </c>
      <c r="D50" s="178"/>
      <c r="E50" s="179">
        <v>0.69028</v>
      </c>
      <c r="F50" s="156"/>
      <c r="G50" s="156"/>
      <c r="H50" s="156"/>
      <c r="I50" s="156"/>
      <c r="J50" s="156"/>
      <c r="K50" s="156"/>
      <c r="L50" s="156"/>
      <c r="M50" s="156"/>
      <c r="N50" s="156"/>
      <c r="O50" s="156"/>
      <c r="P50" s="156"/>
      <c r="Q50" s="156"/>
      <c r="R50" s="156"/>
      <c r="S50" s="156"/>
      <c r="T50" s="156"/>
      <c r="U50" s="156"/>
      <c r="V50" s="156"/>
      <c r="W50" s="145"/>
      <c r="X50" s="145"/>
      <c r="Y50" s="145"/>
      <c r="Z50" s="145"/>
      <c r="AA50" s="145"/>
      <c r="AB50" s="145"/>
      <c r="AC50" s="145"/>
      <c r="AD50" s="145"/>
      <c r="AE50" s="145" t="s">
        <v>223</v>
      </c>
      <c r="AF50" s="145">
        <v>0</v>
      </c>
      <c r="AG50" s="145"/>
      <c r="AH50" s="145"/>
      <c r="AI50" s="145"/>
      <c r="AJ50" s="145"/>
      <c r="AK50" s="145"/>
      <c r="AL50" s="145"/>
      <c r="AM50" s="145"/>
      <c r="AN50" s="145"/>
      <c r="AO50" s="145"/>
      <c r="AP50" s="145"/>
      <c r="AQ50" s="145"/>
      <c r="AR50" s="145"/>
      <c r="AS50" s="145"/>
      <c r="AT50" s="145"/>
      <c r="AU50" s="145"/>
      <c r="AV50" s="145"/>
      <c r="AW50" s="145"/>
      <c r="AX50" s="145"/>
      <c r="AY50" s="145"/>
      <c r="AZ50" s="145"/>
      <c r="BA50" s="145"/>
      <c r="BB50" s="145"/>
      <c r="BC50" s="145"/>
      <c r="BD50" s="145"/>
      <c r="BE50" s="145"/>
      <c r="BF50" s="145"/>
    </row>
    <row r="51" spans="1:58" ht="20.399999999999999" outlineLevel="1">
      <c r="A51" s="164">
        <v>15</v>
      </c>
      <c r="B51" s="165" t="s">
        <v>929</v>
      </c>
      <c r="C51" s="174" t="s">
        <v>930</v>
      </c>
      <c r="D51" s="166" t="s">
        <v>317</v>
      </c>
      <c r="E51" s="167">
        <v>32.1</v>
      </c>
      <c r="F51" s="168">
        <v>0</v>
      </c>
      <c r="G51" s="169">
        <f>ROUND(E51*F51,2)</f>
        <v>0</v>
      </c>
      <c r="H51" s="168">
        <v>560</v>
      </c>
      <c r="I51" s="169">
        <f>ROUND(E51*H51,2)</f>
        <v>17976</v>
      </c>
      <c r="J51" s="168">
        <v>107</v>
      </c>
      <c r="K51" s="169">
        <f>ROUND(E51*J51,2)</f>
        <v>3434.7</v>
      </c>
      <c r="L51" s="169">
        <v>21</v>
      </c>
      <c r="M51" s="169">
        <f>G51*(1+L51/100)</f>
        <v>0</v>
      </c>
      <c r="N51" s="169">
        <v>6.7269999999999996E-2</v>
      </c>
      <c r="O51" s="169">
        <f>ROUND(E51*N51,2)</f>
        <v>2.16</v>
      </c>
      <c r="P51" s="169">
        <v>0</v>
      </c>
      <c r="Q51" s="169">
        <f>ROUND(E51*P51,2)</f>
        <v>0</v>
      </c>
      <c r="R51" s="170" t="s">
        <v>219</v>
      </c>
      <c r="S51" s="156">
        <v>0.23899999999999999</v>
      </c>
      <c r="T51" s="156">
        <f>ROUND(E51*S51,2)</f>
        <v>7.67</v>
      </c>
      <c r="U51" s="156"/>
      <c r="V51" s="156" t="s">
        <v>220</v>
      </c>
      <c r="W51" s="145"/>
      <c r="X51" s="145"/>
      <c r="Y51" s="145"/>
      <c r="Z51" s="145"/>
      <c r="AA51" s="145"/>
      <c r="AB51" s="145"/>
      <c r="AC51" s="145"/>
      <c r="AD51" s="145"/>
      <c r="AE51" s="145" t="s">
        <v>221</v>
      </c>
      <c r="AF51" s="145"/>
      <c r="AG51" s="145"/>
      <c r="AH51" s="145"/>
      <c r="AI51" s="145"/>
      <c r="AJ51" s="145"/>
      <c r="AK51" s="145"/>
      <c r="AL51" s="145"/>
      <c r="AM51" s="145"/>
      <c r="AN51" s="145"/>
      <c r="AO51" s="145"/>
      <c r="AP51" s="145"/>
      <c r="AQ51" s="145"/>
      <c r="AR51" s="145"/>
      <c r="AS51" s="145"/>
      <c r="AT51" s="145"/>
      <c r="AU51" s="145"/>
      <c r="AV51" s="145"/>
      <c r="AW51" s="145"/>
      <c r="AX51" s="145"/>
      <c r="AY51" s="145"/>
      <c r="AZ51" s="145"/>
      <c r="BA51" s="145"/>
      <c r="BB51" s="145"/>
      <c r="BC51" s="145"/>
      <c r="BD51" s="145"/>
      <c r="BE51" s="145"/>
      <c r="BF51" s="145"/>
    </row>
    <row r="52" spans="1:58" outlineLevel="1">
      <c r="A52" s="152"/>
      <c r="B52" s="153"/>
      <c r="C52" s="187" t="s">
        <v>931</v>
      </c>
      <c r="D52" s="178"/>
      <c r="E52" s="179">
        <v>32.1</v>
      </c>
      <c r="F52" s="156"/>
      <c r="G52" s="156"/>
      <c r="H52" s="156"/>
      <c r="I52" s="156"/>
      <c r="J52" s="156"/>
      <c r="K52" s="156"/>
      <c r="L52" s="156"/>
      <c r="M52" s="156"/>
      <c r="N52" s="156"/>
      <c r="O52" s="156"/>
      <c r="P52" s="156"/>
      <c r="Q52" s="156"/>
      <c r="R52" s="156"/>
      <c r="S52" s="156"/>
      <c r="T52" s="156"/>
      <c r="U52" s="156"/>
      <c r="V52" s="156"/>
      <c r="W52" s="145"/>
      <c r="X52" s="145"/>
      <c r="Y52" s="145"/>
      <c r="Z52" s="145"/>
      <c r="AA52" s="145"/>
      <c r="AB52" s="145"/>
      <c r="AC52" s="145"/>
      <c r="AD52" s="145"/>
      <c r="AE52" s="145" t="s">
        <v>223</v>
      </c>
      <c r="AF52" s="145">
        <v>0</v>
      </c>
      <c r="AG52" s="145"/>
      <c r="AH52" s="145"/>
      <c r="AI52" s="145"/>
      <c r="AJ52" s="145"/>
      <c r="AK52" s="145"/>
      <c r="AL52" s="145"/>
      <c r="AM52" s="145"/>
      <c r="AN52" s="145"/>
      <c r="AO52" s="145"/>
      <c r="AP52" s="145"/>
      <c r="AQ52" s="145"/>
      <c r="AR52" s="145"/>
      <c r="AS52" s="145"/>
      <c r="AT52" s="145"/>
      <c r="AU52" s="145"/>
      <c r="AV52" s="145"/>
      <c r="AW52" s="145"/>
      <c r="AX52" s="145"/>
      <c r="AY52" s="145"/>
      <c r="AZ52" s="145"/>
      <c r="BA52" s="145"/>
      <c r="BB52" s="145"/>
      <c r="BC52" s="145"/>
      <c r="BD52" s="145"/>
      <c r="BE52" s="145"/>
      <c r="BF52" s="145"/>
    </row>
    <row r="53" spans="1:58">
      <c r="A53" s="158" t="s">
        <v>170</v>
      </c>
      <c r="B53" s="159" t="s">
        <v>103</v>
      </c>
      <c r="C53" s="173" t="s">
        <v>104</v>
      </c>
      <c r="D53" s="160"/>
      <c r="E53" s="161"/>
      <c r="F53" s="162"/>
      <c r="G53" s="162">
        <f>SUMIF(AE54:AE55,"&lt;&gt;NOR",G54:G55)</f>
        <v>0</v>
      </c>
      <c r="H53" s="162"/>
      <c r="I53" s="162">
        <f>SUM(I54:I55)</f>
        <v>691.42</v>
      </c>
      <c r="J53" s="162"/>
      <c r="K53" s="162">
        <f>SUM(K54:K55)</f>
        <v>1363.63</v>
      </c>
      <c r="L53" s="162"/>
      <c r="M53" s="162">
        <f>SUM(M54:M55)</f>
        <v>0</v>
      </c>
      <c r="N53" s="162"/>
      <c r="O53" s="162">
        <f>SUM(O54:O55)</f>
        <v>0.02</v>
      </c>
      <c r="P53" s="162"/>
      <c r="Q53" s="162">
        <f>SUM(Q54:Q55)</f>
        <v>0</v>
      </c>
      <c r="R53" s="163"/>
      <c r="S53" s="157"/>
      <c r="T53" s="157">
        <f>SUM(T54:T55)</f>
        <v>3.4</v>
      </c>
      <c r="U53" s="157"/>
      <c r="V53" s="157"/>
      <c r="AE53" t="s">
        <v>171</v>
      </c>
    </row>
    <row r="54" spans="1:58" outlineLevel="1">
      <c r="A54" s="164">
        <v>16</v>
      </c>
      <c r="B54" s="165" t="s">
        <v>932</v>
      </c>
      <c r="C54" s="174" t="s">
        <v>933</v>
      </c>
      <c r="D54" s="166" t="s">
        <v>218</v>
      </c>
      <c r="E54" s="167">
        <v>19.206</v>
      </c>
      <c r="F54" s="168">
        <v>0</v>
      </c>
      <c r="G54" s="169">
        <f>ROUND(E54*F54,2)</f>
        <v>0</v>
      </c>
      <c r="H54" s="168">
        <v>36</v>
      </c>
      <c r="I54" s="169">
        <f>ROUND(E54*H54,2)</f>
        <v>691.42</v>
      </c>
      <c r="J54" s="168">
        <v>71</v>
      </c>
      <c r="K54" s="169">
        <f>ROUND(E54*J54,2)</f>
        <v>1363.63</v>
      </c>
      <c r="L54" s="169">
        <v>21</v>
      </c>
      <c r="M54" s="169">
        <f>G54*(1+L54/100)</f>
        <v>0</v>
      </c>
      <c r="N54" s="169">
        <v>1.2099999999999999E-3</v>
      </c>
      <c r="O54" s="169">
        <f>ROUND(E54*N54,2)</f>
        <v>0.02</v>
      </c>
      <c r="P54" s="169">
        <v>0</v>
      </c>
      <c r="Q54" s="169">
        <f>ROUND(E54*P54,2)</f>
        <v>0</v>
      </c>
      <c r="R54" s="170" t="s">
        <v>219</v>
      </c>
      <c r="S54" s="156">
        <v>0.17699999999999999</v>
      </c>
      <c r="T54" s="156">
        <f>ROUND(E54*S54,2)</f>
        <v>3.4</v>
      </c>
      <c r="U54" s="156"/>
      <c r="V54" s="156" t="s">
        <v>220</v>
      </c>
      <c r="W54" s="145"/>
      <c r="X54" s="145"/>
      <c r="Y54" s="145"/>
      <c r="Z54" s="145"/>
      <c r="AA54" s="145"/>
      <c r="AB54" s="145"/>
      <c r="AC54" s="145"/>
      <c r="AD54" s="145"/>
      <c r="AE54" s="145" t="s">
        <v>221</v>
      </c>
      <c r="AF54" s="145"/>
      <c r="AG54" s="145"/>
      <c r="AH54" s="145"/>
      <c r="AI54" s="145"/>
      <c r="AJ54" s="145"/>
      <c r="AK54" s="145"/>
      <c r="AL54" s="145"/>
      <c r="AM54" s="145"/>
      <c r="AN54" s="145"/>
      <c r="AO54" s="145"/>
      <c r="AP54" s="145"/>
      <c r="AQ54" s="145"/>
      <c r="AR54" s="145"/>
      <c r="AS54" s="145"/>
      <c r="AT54" s="145"/>
      <c r="AU54" s="145"/>
      <c r="AV54" s="145"/>
      <c r="AW54" s="145"/>
      <c r="AX54" s="145"/>
      <c r="AY54" s="145"/>
      <c r="AZ54" s="145"/>
      <c r="BA54" s="145"/>
      <c r="BB54" s="145"/>
      <c r="BC54" s="145"/>
      <c r="BD54" s="145"/>
      <c r="BE54" s="145"/>
      <c r="BF54" s="145"/>
    </row>
    <row r="55" spans="1:58" outlineLevel="1">
      <c r="A55" s="152"/>
      <c r="B55" s="153"/>
      <c r="C55" s="187" t="s">
        <v>934</v>
      </c>
      <c r="D55" s="178"/>
      <c r="E55" s="179">
        <v>19.206</v>
      </c>
      <c r="F55" s="156"/>
      <c r="G55" s="156"/>
      <c r="H55" s="156"/>
      <c r="I55" s="156"/>
      <c r="J55" s="156"/>
      <c r="K55" s="156"/>
      <c r="L55" s="156"/>
      <c r="M55" s="156"/>
      <c r="N55" s="156"/>
      <c r="O55" s="156"/>
      <c r="P55" s="156"/>
      <c r="Q55" s="156"/>
      <c r="R55" s="156"/>
      <c r="S55" s="156"/>
      <c r="T55" s="156"/>
      <c r="U55" s="156"/>
      <c r="V55" s="156"/>
      <c r="W55" s="145"/>
      <c r="X55" s="145"/>
      <c r="Y55" s="145"/>
      <c r="Z55" s="145"/>
      <c r="AA55" s="145"/>
      <c r="AB55" s="145"/>
      <c r="AC55" s="145"/>
      <c r="AD55" s="145"/>
      <c r="AE55" s="145" t="s">
        <v>223</v>
      </c>
      <c r="AF55" s="145">
        <v>0</v>
      </c>
      <c r="AG55" s="145"/>
      <c r="AH55" s="145"/>
      <c r="AI55" s="145"/>
      <c r="AJ55" s="145"/>
      <c r="AK55" s="145"/>
      <c r="AL55" s="145"/>
      <c r="AM55" s="145"/>
      <c r="AN55" s="145"/>
      <c r="AO55" s="145"/>
      <c r="AP55" s="145"/>
      <c r="AQ55" s="145"/>
      <c r="AR55" s="145"/>
      <c r="AS55" s="145"/>
      <c r="AT55" s="145"/>
      <c r="AU55" s="145"/>
      <c r="AV55" s="145"/>
      <c r="AW55" s="145"/>
      <c r="AX55" s="145"/>
      <c r="AY55" s="145"/>
      <c r="AZ55" s="145"/>
      <c r="BA55" s="145"/>
      <c r="BB55" s="145"/>
      <c r="BC55" s="145"/>
      <c r="BD55" s="145"/>
      <c r="BE55" s="145"/>
      <c r="BF55" s="145"/>
    </row>
    <row r="56" spans="1:58">
      <c r="A56" s="158" t="s">
        <v>170</v>
      </c>
      <c r="B56" s="159" t="s">
        <v>105</v>
      </c>
      <c r="C56" s="173" t="s">
        <v>106</v>
      </c>
      <c r="D56" s="160"/>
      <c r="E56" s="161"/>
      <c r="F56" s="162"/>
      <c r="G56" s="162">
        <f>SUMIF(AE57:AE58,"&lt;&gt;NOR",G57:G58)</f>
        <v>0</v>
      </c>
      <c r="H56" s="162"/>
      <c r="I56" s="162">
        <f>SUM(I57:I58)</f>
        <v>3495</v>
      </c>
      <c r="J56" s="162"/>
      <c r="K56" s="162">
        <f>SUM(K57:K58)</f>
        <v>320</v>
      </c>
      <c r="L56" s="162"/>
      <c r="M56" s="162">
        <f>SUM(M57:M58)</f>
        <v>0</v>
      </c>
      <c r="N56" s="162"/>
      <c r="O56" s="162">
        <f>SUM(O57:O58)</f>
        <v>0.08</v>
      </c>
      <c r="P56" s="162"/>
      <c r="Q56" s="162">
        <f>SUM(Q57:Q58)</f>
        <v>0</v>
      </c>
      <c r="R56" s="163"/>
      <c r="S56" s="157"/>
      <c r="T56" s="157">
        <f>SUM(T57:T58)</f>
        <v>0.85</v>
      </c>
      <c r="U56" s="157"/>
      <c r="V56" s="157"/>
      <c r="AE56" t="s">
        <v>171</v>
      </c>
    </row>
    <row r="57" spans="1:58" outlineLevel="1">
      <c r="A57" s="180">
        <v>17</v>
      </c>
      <c r="B57" s="181" t="s">
        <v>491</v>
      </c>
      <c r="C57" s="188" t="s">
        <v>492</v>
      </c>
      <c r="D57" s="182" t="s">
        <v>298</v>
      </c>
      <c r="E57" s="183">
        <v>5</v>
      </c>
      <c r="F57" s="184">
        <v>0</v>
      </c>
      <c r="G57" s="185">
        <f>ROUND(E57*F57,2)</f>
        <v>0</v>
      </c>
      <c r="H57" s="184">
        <v>10</v>
      </c>
      <c r="I57" s="185">
        <f>ROUND(E57*H57,2)</f>
        <v>50</v>
      </c>
      <c r="J57" s="184">
        <v>64</v>
      </c>
      <c r="K57" s="185">
        <f>ROUND(E57*J57,2)</f>
        <v>320</v>
      </c>
      <c r="L57" s="185">
        <v>21</v>
      </c>
      <c r="M57" s="185">
        <f>G57*(1+L57/100)</f>
        <v>0</v>
      </c>
      <c r="N57" s="185">
        <v>1.0000000000000001E-5</v>
      </c>
      <c r="O57" s="185">
        <f>ROUND(E57*N57,2)</f>
        <v>0</v>
      </c>
      <c r="P57" s="185">
        <v>0</v>
      </c>
      <c r="Q57" s="185">
        <f>ROUND(E57*P57,2)</f>
        <v>0</v>
      </c>
      <c r="R57" s="186" t="s">
        <v>219</v>
      </c>
      <c r="S57" s="156">
        <v>0.17</v>
      </c>
      <c r="T57" s="156">
        <f>ROUND(E57*S57,2)</f>
        <v>0.85</v>
      </c>
      <c r="U57" s="156"/>
      <c r="V57" s="156" t="s">
        <v>220</v>
      </c>
      <c r="W57" s="145"/>
      <c r="X57" s="145"/>
      <c r="Y57" s="145"/>
      <c r="Z57" s="145"/>
      <c r="AA57" s="145"/>
      <c r="AB57" s="145"/>
      <c r="AC57" s="145"/>
      <c r="AD57" s="145"/>
      <c r="AE57" s="145" t="s">
        <v>221</v>
      </c>
      <c r="AF57" s="145"/>
      <c r="AG57" s="145"/>
      <c r="AH57" s="145"/>
      <c r="AI57" s="145"/>
      <c r="AJ57" s="145"/>
      <c r="AK57" s="145"/>
      <c r="AL57" s="145"/>
      <c r="AM57" s="145"/>
      <c r="AN57" s="145"/>
      <c r="AO57" s="145"/>
      <c r="AP57" s="145"/>
      <c r="AQ57" s="145"/>
      <c r="AR57" s="145"/>
      <c r="AS57" s="145"/>
      <c r="AT57" s="145"/>
      <c r="AU57" s="145"/>
      <c r="AV57" s="145"/>
      <c r="AW57" s="145"/>
      <c r="AX57" s="145"/>
      <c r="AY57" s="145"/>
      <c r="AZ57" s="145"/>
      <c r="BA57" s="145"/>
      <c r="BB57" s="145"/>
      <c r="BC57" s="145"/>
      <c r="BD57" s="145"/>
      <c r="BE57" s="145"/>
      <c r="BF57" s="145"/>
    </row>
    <row r="58" spans="1:58" ht="20.399999999999999" outlineLevel="1">
      <c r="A58" s="180">
        <v>18</v>
      </c>
      <c r="B58" s="181" t="s">
        <v>495</v>
      </c>
      <c r="C58" s="188" t="s">
        <v>496</v>
      </c>
      <c r="D58" s="182" t="s">
        <v>298</v>
      </c>
      <c r="E58" s="183">
        <v>5</v>
      </c>
      <c r="F58" s="184">
        <v>0</v>
      </c>
      <c r="G58" s="185">
        <f>ROUND(E58*F58,2)</f>
        <v>0</v>
      </c>
      <c r="H58" s="184">
        <v>689</v>
      </c>
      <c r="I58" s="185">
        <f>ROUND(E58*H58,2)</f>
        <v>3445</v>
      </c>
      <c r="J58" s="184">
        <v>0</v>
      </c>
      <c r="K58" s="185">
        <f>ROUND(E58*J58,2)</f>
        <v>0</v>
      </c>
      <c r="L58" s="185">
        <v>21</v>
      </c>
      <c r="M58" s="185">
        <f>G58*(1+L58/100)</f>
        <v>0</v>
      </c>
      <c r="N58" s="185">
        <v>1.66E-2</v>
      </c>
      <c r="O58" s="185">
        <f>ROUND(E58*N58,2)</f>
        <v>0.08</v>
      </c>
      <c r="P58" s="185">
        <v>0</v>
      </c>
      <c r="Q58" s="185">
        <f>ROUND(E58*P58,2)</f>
        <v>0</v>
      </c>
      <c r="R58" s="186" t="s">
        <v>219</v>
      </c>
      <c r="S58" s="156">
        <v>0</v>
      </c>
      <c r="T58" s="156">
        <f>ROUND(E58*S58,2)</f>
        <v>0</v>
      </c>
      <c r="U58" s="156"/>
      <c r="V58" s="156" t="s">
        <v>372</v>
      </c>
      <c r="W58" s="145"/>
      <c r="X58" s="145"/>
      <c r="Y58" s="145"/>
      <c r="Z58" s="145"/>
      <c r="AA58" s="145"/>
      <c r="AB58" s="145"/>
      <c r="AC58" s="145"/>
      <c r="AD58" s="145"/>
      <c r="AE58" s="145" t="s">
        <v>373</v>
      </c>
      <c r="AF58" s="145"/>
      <c r="AG58" s="145"/>
      <c r="AH58" s="145"/>
      <c r="AI58" s="145"/>
      <c r="AJ58" s="145"/>
      <c r="AK58" s="145"/>
      <c r="AL58" s="145"/>
      <c r="AM58" s="145"/>
      <c r="AN58" s="145"/>
      <c r="AO58" s="145"/>
      <c r="AP58" s="145"/>
      <c r="AQ58" s="145"/>
      <c r="AR58" s="145"/>
      <c r="AS58" s="145"/>
      <c r="AT58" s="145"/>
      <c r="AU58" s="145"/>
      <c r="AV58" s="145"/>
      <c r="AW58" s="145"/>
      <c r="AX58" s="145"/>
      <c r="AY58" s="145"/>
      <c r="AZ58" s="145"/>
      <c r="BA58" s="145"/>
      <c r="BB58" s="145"/>
      <c r="BC58" s="145"/>
      <c r="BD58" s="145"/>
      <c r="BE58" s="145"/>
      <c r="BF58" s="145"/>
    </row>
    <row r="59" spans="1:58">
      <c r="A59" s="158" t="s">
        <v>170</v>
      </c>
      <c r="B59" s="159" t="s">
        <v>109</v>
      </c>
      <c r="C59" s="173" t="s">
        <v>110</v>
      </c>
      <c r="D59" s="160"/>
      <c r="E59" s="161"/>
      <c r="F59" s="162"/>
      <c r="G59" s="162">
        <f>SUMIF(AE60:AE61,"&lt;&gt;NOR",G60:G61)</f>
        <v>0</v>
      </c>
      <c r="H59" s="162"/>
      <c r="I59" s="162">
        <f>SUM(I60:I61)</f>
        <v>0</v>
      </c>
      <c r="J59" s="162"/>
      <c r="K59" s="162">
        <f>SUM(K60:K61)</f>
        <v>18671.939999999999</v>
      </c>
      <c r="L59" s="162"/>
      <c r="M59" s="162">
        <f>SUM(M60:M61)</f>
        <v>0</v>
      </c>
      <c r="N59" s="162"/>
      <c r="O59" s="162">
        <f>SUM(O60:O61)</f>
        <v>0</v>
      </c>
      <c r="P59" s="162"/>
      <c r="Q59" s="162">
        <f>SUM(Q60:Q61)</f>
        <v>0</v>
      </c>
      <c r="R59" s="163"/>
      <c r="S59" s="157"/>
      <c r="T59" s="157">
        <f>SUM(T60:T61)</f>
        <v>17.86</v>
      </c>
      <c r="U59" s="157"/>
      <c r="V59" s="157"/>
      <c r="AE59" t="s">
        <v>171</v>
      </c>
    </row>
    <row r="60" spans="1:58" ht="40.799999999999997" outlineLevel="1">
      <c r="A60" s="164">
        <v>19</v>
      </c>
      <c r="B60" s="165" t="s">
        <v>935</v>
      </c>
      <c r="C60" s="174" t="s">
        <v>936</v>
      </c>
      <c r="D60" s="166" t="s">
        <v>267</v>
      </c>
      <c r="E60" s="167">
        <v>85.848010000000002</v>
      </c>
      <c r="F60" s="168">
        <v>0</v>
      </c>
      <c r="G60" s="169">
        <f>ROUND(E60*F60,2)</f>
        <v>0</v>
      </c>
      <c r="H60" s="168">
        <v>0</v>
      </c>
      <c r="I60" s="169">
        <f>ROUND(E60*H60,2)</f>
        <v>0</v>
      </c>
      <c r="J60" s="168">
        <v>217.5</v>
      </c>
      <c r="K60" s="169">
        <f>ROUND(E60*J60,2)</f>
        <v>18671.939999999999</v>
      </c>
      <c r="L60" s="169">
        <v>21</v>
      </c>
      <c r="M60" s="169">
        <f>G60*(1+L60/100)</f>
        <v>0</v>
      </c>
      <c r="N60" s="169">
        <v>0</v>
      </c>
      <c r="O60" s="169">
        <f>ROUND(E60*N60,2)</f>
        <v>0</v>
      </c>
      <c r="P60" s="169">
        <v>0</v>
      </c>
      <c r="Q60" s="169">
        <f>ROUND(E60*P60,2)</f>
        <v>0</v>
      </c>
      <c r="R60" s="170" t="s">
        <v>219</v>
      </c>
      <c r="S60" s="156">
        <v>0.20799999999999999</v>
      </c>
      <c r="T60" s="156">
        <f>ROUND(E60*S60,2)</f>
        <v>17.86</v>
      </c>
      <c r="U60" s="156"/>
      <c r="V60" s="156" t="s">
        <v>499</v>
      </c>
      <c r="W60" s="145"/>
      <c r="X60" s="145"/>
      <c r="Y60" s="145"/>
      <c r="Z60" s="145"/>
      <c r="AA60" s="145"/>
      <c r="AB60" s="145"/>
      <c r="AC60" s="145"/>
      <c r="AD60" s="145"/>
      <c r="AE60" s="145" t="s">
        <v>500</v>
      </c>
      <c r="AF60" s="145"/>
      <c r="AG60" s="145"/>
      <c r="AH60" s="145"/>
      <c r="AI60" s="145"/>
      <c r="AJ60" s="145"/>
      <c r="AK60" s="145"/>
      <c r="AL60" s="145"/>
      <c r="AM60" s="145"/>
      <c r="AN60" s="145"/>
      <c r="AO60" s="145"/>
      <c r="AP60" s="145"/>
      <c r="AQ60" s="145"/>
      <c r="AR60" s="145"/>
      <c r="AS60" s="145"/>
      <c r="AT60" s="145"/>
      <c r="AU60" s="145"/>
      <c r="AV60" s="145"/>
      <c r="AW60" s="145"/>
      <c r="AX60" s="145"/>
      <c r="AY60" s="145"/>
      <c r="AZ60" s="145"/>
      <c r="BA60" s="145"/>
      <c r="BB60" s="145"/>
      <c r="BC60" s="145"/>
      <c r="BD60" s="145"/>
      <c r="BE60" s="145"/>
      <c r="BF60" s="145"/>
    </row>
    <row r="61" spans="1:58" outlineLevel="1">
      <c r="A61" s="152"/>
      <c r="B61" s="153"/>
      <c r="C61" s="261" t="s">
        <v>937</v>
      </c>
      <c r="D61" s="262"/>
      <c r="E61" s="262"/>
      <c r="F61" s="262"/>
      <c r="G61" s="262"/>
      <c r="H61" s="156"/>
      <c r="I61" s="156"/>
      <c r="J61" s="156"/>
      <c r="K61" s="156"/>
      <c r="L61" s="156"/>
      <c r="M61" s="156"/>
      <c r="N61" s="156"/>
      <c r="O61" s="156"/>
      <c r="P61" s="156"/>
      <c r="Q61" s="156"/>
      <c r="R61" s="156"/>
      <c r="S61" s="156"/>
      <c r="T61" s="156"/>
      <c r="U61" s="156"/>
      <c r="V61" s="156"/>
      <c r="W61" s="145"/>
      <c r="X61" s="145"/>
      <c r="Y61" s="145"/>
      <c r="Z61" s="145"/>
      <c r="AA61" s="145"/>
      <c r="AB61" s="145"/>
      <c r="AC61" s="145"/>
      <c r="AD61" s="145"/>
      <c r="AE61" s="145" t="s">
        <v>227</v>
      </c>
      <c r="AF61" s="145"/>
      <c r="AG61" s="145"/>
      <c r="AH61" s="145"/>
      <c r="AI61" s="145"/>
      <c r="AJ61" s="145"/>
      <c r="AK61" s="145"/>
      <c r="AL61" s="145"/>
      <c r="AM61" s="145"/>
      <c r="AN61" s="145"/>
      <c r="AO61" s="145"/>
      <c r="AP61" s="145"/>
      <c r="AQ61" s="145"/>
      <c r="AR61" s="145"/>
      <c r="AS61" s="145"/>
      <c r="AT61" s="145"/>
      <c r="AU61" s="145"/>
      <c r="AV61" s="145"/>
      <c r="AW61" s="145"/>
      <c r="AX61" s="145"/>
      <c r="AY61" s="145"/>
      <c r="AZ61" s="145"/>
      <c r="BA61" s="145"/>
      <c r="BB61" s="145"/>
      <c r="BC61" s="145"/>
      <c r="BD61" s="145"/>
      <c r="BE61" s="145"/>
      <c r="BF61" s="145"/>
    </row>
    <row r="62" spans="1:58">
      <c r="A62" s="158" t="s">
        <v>170</v>
      </c>
      <c r="B62" s="159" t="s">
        <v>111</v>
      </c>
      <c r="C62" s="173" t="s">
        <v>112</v>
      </c>
      <c r="D62" s="160"/>
      <c r="E62" s="161"/>
      <c r="F62" s="162"/>
      <c r="G62" s="162">
        <f>SUMIF(AE63:AE68,"&lt;&gt;NOR",G63:G68)</f>
        <v>0</v>
      </c>
      <c r="H62" s="162"/>
      <c r="I62" s="162">
        <f>SUM(I63:I68)</f>
        <v>6173.83</v>
      </c>
      <c r="J62" s="162"/>
      <c r="K62" s="162">
        <f>SUM(K63:K68)</f>
        <v>8084.57</v>
      </c>
      <c r="L62" s="162"/>
      <c r="M62" s="162">
        <f>SUM(M63:M68)</f>
        <v>0</v>
      </c>
      <c r="N62" s="162"/>
      <c r="O62" s="162">
        <f>SUM(O63:O68)</f>
        <v>0.04</v>
      </c>
      <c r="P62" s="162"/>
      <c r="Q62" s="162">
        <f>SUM(Q63:Q68)</f>
        <v>0</v>
      </c>
      <c r="R62" s="163"/>
      <c r="S62" s="157"/>
      <c r="T62" s="157">
        <f>SUM(T63:T68)</f>
        <v>16.88</v>
      </c>
      <c r="U62" s="157"/>
      <c r="V62" s="157"/>
      <c r="AE62" t="s">
        <v>171</v>
      </c>
    </row>
    <row r="63" spans="1:58" outlineLevel="1">
      <c r="A63" s="164">
        <v>20</v>
      </c>
      <c r="B63" s="165" t="s">
        <v>512</v>
      </c>
      <c r="C63" s="174" t="s">
        <v>513</v>
      </c>
      <c r="D63" s="166" t="s">
        <v>218</v>
      </c>
      <c r="E63" s="167">
        <v>64.599999999999994</v>
      </c>
      <c r="F63" s="168">
        <v>0</v>
      </c>
      <c r="G63" s="169">
        <f>ROUND(E63*F63,2)</f>
        <v>0</v>
      </c>
      <c r="H63" s="168">
        <v>29.86</v>
      </c>
      <c r="I63" s="169">
        <f>ROUND(E63*H63,2)</f>
        <v>1928.96</v>
      </c>
      <c r="J63" s="168">
        <v>76.64</v>
      </c>
      <c r="K63" s="169">
        <f>ROUND(E63*J63,2)</f>
        <v>4950.9399999999996</v>
      </c>
      <c r="L63" s="169">
        <v>21</v>
      </c>
      <c r="M63" s="169">
        <f>G63*(1+L63/100)</f>
        <v>0</v>
      </c>
      <c r="N63" s="169">
        <v>2.3000000000000001E-4</v>
      </c>
      <c r="O63" s="169">
        <f>ROUND(E63*N63,2)</f>
        <v>0.01</v>
      </c>
      <c r="P63" s="169">
        <v>0</v>
      </c>
      <c r="Q63" s="169">
        <f>ROUND(E63*P63,2)</f>
        <v>0</v>
      </c>
      <c r="R63" s="170" t="s">
        <v>219</v>
      </c>
      <c r="S63" s="156">
        <v>0.16</v>
      </c>
      <c r="T63" s="156">
        <f>ROUND(E63*S63,2)</f>
        <v>10.34</v>
      </c>
      <c r="U63" s="156"/>
      <c r="V63" s="156" t="s">
        <v>220</v>
      </c>
      <c r="W63" s="145"/>
      <c r="X63" s="145"/>
      <c r="Y63" s="145"/>
      <c r="Z63" s="145"/>
      <c r="AA63" s="145"/>
      <c r="AB63" s="145"/>
      <c r="AC63" s="145"/>
      <c r="AD63" s="145"/>
      <c r="AE63" s="145" t="s">
        <v>221</v>
      </c>
      <c r="AF63" s="145"/>
      <c r="AG63" s="145"/>
      <c r="AH63" s="145"/>
      <c r="AI63" s="145"/>
      <c r="AJ63" s="145"/>
      <c r="AK63" s="145"/>
      <c r="AL63" s="145"/>
      <c r="AM63" s="145"/>
      <c r="AN63" s="145"/>
      <c r="AO63" s="145"/>
      <c r="AP63" s="145"/>
      <c r="AQ63" s="145"/>
      <c r="AR63" s="145"/>
      <c r="AS63" s="145"/>
      <c r="AT63" s="145"/>
      <c r="AU63" s="145"/>
      <c r="AV63" s="145"/>
      <c r="AW63" s="145"/>
      <c r="AX63" s="145"/>
      <c r="AY63" s="145"/>
      <c r="AZ63" s="145"/>
      <c r="BA63" s="145"/>
      <c r="BB63" s="145"/>
      <c r="BC63" s="145"/>
      <c r="BD63" s="145"/>
      <c r="BE63" s="145"/>
      <c r="BF63" s="145"/>
    </row>
    <row r="64" spans="1:58" outlineLevel="1">
      <c r="A64" s="152"/>
      <c r="B64" s="153"/>
      <c r="C64" s="187" t="s">
        <v>938</v>
      </c>
      <c r="D64" s="178"/>
      <c r="E64" s="179">
        <v>64.599999999999994</v>
      </c>
      <c r="F64" s="156"/>
      <c r="G64" s="156"/>
      <c r="H64" s="156"/>
      <c r="I64" s="156"/>
      <c r="J64" s="156"/>
      <c r="K64" s="156"/>
      <c r="L64" s="156"/>
      <c r="M64" s="156"/>
      <c r="N64" s="156"/>
      <c r="O64" s="156"/>
      <c r="P64" s="156"/>
      <c r="Q64" s="156"/>
      <c r="R64" s="156"/>
      <c r="S64" s="156"/>
      <c r="T64" s="156"/>
      <c r="U64" s="156"/>
      <c r="V64" s="156"/>
      <c r="W64" s="145"/>
      <c r="X64" s="145"/>
      <c r="Y64" s="145"/>
      <c r="Z64" s="145"/>
      <c r="AA64" s="145"/>
      <c r="AB64" s="145"/>
      <c r="AC64" s="145"/>
      <c r="AD64" s="145"/>
      <c r="AE64" s="145" t="s">
        <v>223</v>
      </c>
      <c r="AF64" s="145">
        <v>0</v>
      </c>
      <c r="AG64" s="145"/>
      <c r="AH64" s="145"/>
      <c r="AI64" s="145"/>
      <c r="AJ64" s="145"/>
      <c r="AK64" s="145"/>
      <c r="AL64" s="145"/>
      <c r="AM64" s="145"/>
      <c r="AN64" s="145"/>
      <c r="AO64" s="145"/>
      <c r="AP64" s="145"/>
      <c r="AQ64" s="145"/>
      <c r="AR64" s="145"/>
      <c r="AS64" s="145"/>
      <c r="AT64" s="145"/>
      <c r="AU64" s="145"/>
      <c r="AV64" s="145"/>
      <c r="AW64" s="145"/>
      <c r="AX64" s="145"/>
      <c r="AY64" s="145"/>
      <c r="AZ64" s="145"/>
      <c r="BA64" s="145"/>
      <c r="BB64" s="145"/>
      <c r="BC64" s="145"/>
      <c r="BD64" s="145"/>
      <c r="BE64" s="145"/>
      <c r="BF64" s="145"/>
    </row>
    <row r="65" spans="1:58" outlineLevel="1">
      <c r="A65" s="164">
        <v>21</v>
      </c>
      <c r="B65" s="165" t="s">
        <v>514</v>
      </c>
      <c r="C65" s="174" t="s">
        <v>515</v>
      </c>
      <c r="D65" s="166" t="s">
        <v>317</v>
      </c>
      <c r="E65" s="167">
        <v>64.599999999999994</v>
      </c>
      <c r="F65" s="168">
        <v>0</v>
      </c>
      <c r="G65" s="169">
        <f>ROUND(E65*F65,2)</f>
        <v>0</v>
      </c>
      <c r="H65" s="168">
        <v>65.709999999999994</v>
      </c>
      <c r="I65" s="169">
        <f>ROUND(E65*H65,2)</f>
        <v>4244.87</v>
      </c>
      <c r="J65" s="168">
        <v>47.79</v>
      </c>
      <c r="K65" s="169">
        <f>ROUND(E65*J65,2)</f>
        <v>3087.23</v>
      </c>
      <c r="L65" s="169">
        <v>21</v>
      </c>
      <c r="M65" s="169">
        <f>G65*(1+L65/100)</f>
        <v>0</v>
      </c>
      <c r="N65" s="169">
        <v>5.2999999999999998E-4</v>
      </c>
      <c r="O65" s="169">
        <f>ROUND(E65*N65,2)</f>
        <v>0.03</v>
      </c>
      <c r="P65" s="169">
        <v>0</v>
      </c>
      <c r="Q65" s="169">
        <f>ROUND(E65*P65,2)</f>
        <v>0</v>
      </c>
      <c r="R65" s="170" t="s">
        <v>219</v>
      </c>
      <c r="S65" s="156">
        <v>0.1</v>
      </c>
      <c r="T65" s="156">
        <f>ROUND(E65*S65,2)</f>
        <v>6.46</v>
      </c>
      <c r="U65" s="156"/>
      <c r="V65" s="156" t="s">
        <v>220</v>
      </c>
      <c r="W65" s="145"/>
      <c r="X65" s="145"/>
      <c r="Y65" s="145"/>
      <c r="Z65" s="145"/>
      <c r="AA65" s="145"/>
      <c r="AB65" s="145"/>
      <c r="AC65" s="145"/>
      <c r="AD65" s="145"/>
      <c r="AE65" s="145" t="s">
        <v>221</v>
      </c>
      <c r="AF65" s="145"/>
      <c r="AG65" s="145"/>
      <c r="AH65" s="145"/>
      <c r="AI65" s="145"/>
      <c r="AJ65" s="145"/>
      <c r="AK65" s="145"/>
      <c r="AL65" s="145"/>
      <c r="AM65" s="145"/>
      <c r="AN65" s="145"/>
      <c r="AO65" s="145"/>
      <c r="AP65" s="145"/>
      <c r="AQ65" s="145"/>
      <c r="AR65" s="145"/>
      <c r="AS65" s="145"/>
      <c r="AT65" s="145"/>
      <c r="AU65" s="145"/>
      <c r="AV65" s="145"/>
      <c r="AW65" s="145"/>
      <c r="AX65" s="145"/>
      <c r="AY65" s="145"/>
      <c r="AZ65" s="145"/>
      <c r="BA65" s="145"/>
      <c r="BB65" s="145"/>
      <c r="BC65" s="145"/>
      <c r="BD65" s="145"/>
      <c r="BE65" s="145"/>
      <c r="BF65" s="145"/>
    </row>
    <row r="66" spans="1:58" outlineLevel="1">
      <c r="A66" s="152"/>
      <c r="B66" s="153"/>
      <c r="C66" s="187" t="s">
        <v>939</v>
      </c>
      <c r="D66" s="178"/>
      <c r="E66" s="179">
        <v>64.599999999999994</v>
      </c>
      <c r="F66" s="156"/>
      <c r="G66" s="156"/>
      <c r="H66" s="156"/>
      <c r="I66" s="156"/>
      <c r="J66" s="156"/>
      <c r="K66" s="156"/>
      <c r="L66" s="156"/>
      <c r="M66" s="156"/>
      <c r="N66" s="156"/>
      <c r="O66" s="156"/>
      <c r="P66" s="156"/>
      <c r="Q66" s="156"/>
      <c r="R66" s="156"/>
      <c r="S66" s="156"/>
      <c r="T66" s="156"/>
      <c r="U66" s="156"/>
      <c r="V66" s="156"/>
      <c r="W66" s="145"/>
      <c r="X66" s="145"/>
      <c r="Y66" s="145"/>
      <c r="Z66" s="145"/>
      <c r="AA66" s="145"/>
      <c r="AB66" s="145"/>
      <c r="AC66" s="145"/>
      <c r="AD66" s="145"/>
      <c r="AE66" s="145" t="s">
        <v>223</v>
      </c>
      <c r="AF66" s="145">
        <v>0</v>
      </c>
      <c r="AG66" s="145"/>
      <c r="AH66" s="145"/>
      <c r="AI66" s="145"/>
      <c r="AJ66" s="145"/>
      <c r="AK66" s="145"/>
      <c r="AL66" s="145"/>
      <c r="AM66" s="145"/>
      <c r="AN66" s="145"/>
      <c r="AO66" s="145"/>
      <c r="AP66" s="145"/>
      <c r="AQ66" s="145"/>
      <c r="AR66" s="145"/>
      <c r="AS66" s="145"/>
      <c r="AT66" s="145"/>
      <c r="AU66" s="145"/>
      <c r="AV66" s="145"/>
      <c r="AW66" s="145"/>
      <c r="AX66" s="145"/>
      <c r="AY66" s="145"/>
      <c r="AZ66" s="145"/>
      <c r="BA66" s="145"/>
      <c r="BB66" s="145"/>
      <c r="BC66" s="145"/>
      <c r="BD66" s="145"/>
      <c r="BE66" s="145"/>
      <c r="BF66" s="145"/>
    </row>
    <row r="67" spans="1:58" outlineLevel="1">
      <c r="A67" s="164">
        <v>22</v>
      </c>
      <c r="B67" s="165" t="s">
        <v>517</v>
      </c>
      <c r="C67" s="174" t="s">
        <v>518</v>
      </c>
      <c r="D67" s="166" t="s">
        <v>267</v>
      </c>
      <c r="E67" s="167">
        <v>4.9099999999999998E-2</v>
      </c>
      <c r="F67" s="168">
        <v>0</v>
      </c>
      <c r="G67" s="169">
        <f>ROUND(E67*F67,2)</f>
        <v>0</v>
      </c>
      <c r="H67" s="168">
        <v>0</v>
      </c>
      <c r="I67" s="169">
        <f>ROUND(E67*H67,2)</f>
        <v>0</v>
      </c>
      <c r="J67" s="168">
        <v>945</v>
      </c>
      <c r="K67" s="169">
        <f>ROUND(E67*J67,2)</f>
        <v>46.4</v>
      </c>
      <c r="L67" s="169">
        <v>21</v>
      </c>
      <c r="M67" s="169">
        <f>G67*(1+L67/100)</f>
        <v>0</v>
      </c>
      <c r="N67" s="169">
        <v>0</v>
      </c>
      <c r="O67" s="169">
        <f>ROUND(E67*N67,2)</f>
        <v>0</v>
      </c>
      <c r="P67" s="169">
        <v>0</v>
      </c>
      <c r="Q67" s="169">
        <f>ROUND(E67*P67,2)</f>
        <v>0</v>
      </c>
      <c r="R67" s="170" t="s">
        <v>219</v>
      </c>
      <c r="S67" s="156">
        <v>1.5669999999999999</v>
      </c>
      <c r="T67" s="156">
        <f>ROUND(E67*S67,2)</f>
        <v>0.08</v>
      </c>
      <c r="U67" s="156"/>
      <c r="V67" s="156" t="s">
        <v>499</v>
      </c>
      <c r="W67" s="145"/>
      <c r="X67" s="145"/>
      <c r="Y67" s="145"/>
      <c r="Z67" s="145"/>
      <c r="AA67" s="145"/>
      <c r="AB67" s="145"/>
      <c r="AC67" s="145"/>
      <c r="AD67" s="145"/>
      <c r="AE67" s="145" t="s">
        <v>500</v>
      </c>
      <c r="AF67" s="145"/>
      <c r="AG67" s="145"/>
      <c r="AH67" s="145"/>
      <c r="AI67" s="145"/>
      <c r="AJ67" s="145"/>
      <c r="AK67" s="145"/>
      <c r="AL67" s="145"/>
      <c r="AM67" s="145"/>
      <c r="AN67" s="145"/>
      <c r="AO67" s="145"/>
      <c r="AP67" s="145"/>
      <c r="AQ67" s="145"/>
      <c r="AR67" s="145"/>
      <c r="AS67" s="145"/>
      <c r="AT67" s="145"/>
      <c r="AU67" s="145"/>
      <c r="AV67" s="145"/>
      <c r="AW67" s="145"/>
      <c r="AX67" s="145"/>
      <c r="AY67" s="145"/>
      <c r="AZ67" s="145"/>
      <c r="BA67" s="145"/>
      <c r="BB67" s="145"/>
      <c r="BC67" s="145"/>
      <c r="BD67" s="145"/>
      <c r="BE67" s="145"/>
      <c r="BF67" s="145"/>
    </row>
    <row r="68" spans="1:58" outlineLevel="1">
      <c r="A68" s="152"/>
      <c r="B68" s="153"/>
      <c r="C68" s="261" t="s">
        <v>519</v>
      </c>
      <c r="D68" s="262"/>
      <c r="E68" s="262"/>
      <c r="F68" s="262"/>
      <c r="G68" s="262"/>
      <c r="H68" s="156"/>
      <c r="I68" s="156"/>
      <c r="J68" s="156"/>
      <c r="K68" s="156"/>
      <c r="L68" s="156"/>
      <c r="M68" s="156"/>
      <c r="N68" s="156"/>
      <c r="O68" s="156"/>
      <c r="P68" s="156"/>
      <c r="Q68" s="156"/>
      <c r="R68" s="156"/>
      <c r="S68" s="156"/>
      <c r="T68" s="156"/>
      <c r="U68" s="156"/>
      <c r="V68" s="156"/>
      <c r="W68" s="145"/>
      <c r="X68" s="145"/>
      <c r="Y68" s="145"/>
      <c r="Z68" s="145"/>
      <c r="AA68" s="145"/>
      <c r="AB68" s="145"/>
      <c r="AC68" s="145"/>
      <c r="AD68" s="145"/>
      <c r="AE68" s="145" t="s">
        <v>227</v>
      </c>
      <c r="AF68" s="145"/>
      <c r="AG68" s="145"/>
      <c r="AH68" s="145"/>
      <c r="AI68" s="145"/>
      <c r="AJ68" s="145"/>
      <c r="AK68" s="145"/>
      <c r="AL68" s="145"/>
      <c r="AM68" s="145"/>
      <c r="AN68" s="145"/>
      <c r="AO68" s="145"/>
      <c r="AP68" s="145"/>
      <c r="AQ68" s="145"/>
      <c r="AR68" s="145"/>
      <c r="AS68" s="145"/>
      <c r="AT68" s="145"/>
      <c r="AU68" s="145"/>
      <c r="AV68" s="145"/>
      <c r="AW68" s="145"/>
      <c r="AX68" s="145"/>
      <c r="AY68" s="145"/>
      <c r="AZ68" s="145"/>
      <c r="BA68" s="145"/>
      <c r="BB68" s="145"/>
      <c r="BC68" s="145"/>
      <c r="BD68" s="145"/>
      <c r="BE68" s="145"/>
      <c r="BF68" s="145"/>
    </row>
    <row r="69" spans="1:58">
      <c r="A69" s="3"/>
      <c r="B69" s="4"/>
      <c r="C69" s="175"/>
      <c r="D69" s="6"/>
      <c r="E69" s="3"/>
      <c r="F69" s="3"/>
      <c r="G69" s="3"/>
      <c r="H69" s="3"/>
      <c r="I69" s="3"/>
      <c r="J69" s="3"/>
      <c r="K69" s="3"/>
      <c r="L69" s="3"/>
      <c r="M69" s="3"/>
      <c r="N69" s="3"/>
      <c r="O69" s="3"/>
      <c r="P69" s="3"/>
      <c r="Q69" s="3"/>
      <c r="R69" s="3"/>
      <c r="S69" s="3"/>
      <c r="T69" s="3"/>
      <c r="U69" s="3"/>
      <c r="V69" s="3"/>
      <c r="AC69">
        <v>15</v>
      </c>
      <c r="AD69">
        <v>21</v>
      </c>
      <c r="AE69" t="s">
        <v>159</v>
      </c>
    </row>
    <row r="70" spans="1:58">
      <c r="A70" s="148"/>
      <c r="B70" s="149" t="s">
        <v>29</v>
      </c>
      <c r="C70" s="176"/>
      <c r="D70" s="150"/>
      <c r="E70" s="151"/>
      <c r="F70" s="151"/>
      <c r="G70" s="172">
        <f>G8+G33+G44+G53+G56+G59+G62</f>
        <v>0</v>
      </c>
      <c r="H70" s="3"/>
      <c r="I70" s="3"/>
      <c r="J70" s="3"/>
      <c r="K70" s="3"/>
      <c r="L70" s="3"/>
      <c r="M70" s="3"/>
      <c r="N70" s="3"/>
      <c r="O70" s="3"/>
      <c r="P70" s="3"/>
      <c r="Q70" s="3"/>
      <c r="R70" s="3"/>
      <c r="S70" s="3"/>
      <c r="T70" s="3"/>
      <c r="U70" s="3"/>
      <c r="V70" s="3"/>
      <c r="AC70">
        <f>SUMIF(L7:L68,AC69,G7:G68)</f>
        <v>0</v>
      </c>
      <c r="AD70">
        <f>SUMIF(L7:L68,AD69,G7:G68)</f>
        <v>0</v>
      </c>
      <c r="AE70" t="s">
        <v>213</v>
      </c>
    </row>
    <row r="71" spans="1:58">
      <c r="C71" s="177"/>
      <c r="D71" s="10"/>
      <c r="AE71" t="s">
        <v>215</v>
      </c>
    </row>
    <row r="72" spans="1:58">
      <c r="D72" s="10"/>
    </row>
    <row r="73" spans="1:58">
      <c r="D73" s="10"/>
    </row>
    <row r="74" spans="1:58">
      <c r="D74" s="10"/>
    </row>
    <row r="75" spans="1:58">
      <c r="D75" s="10"/>
    </row>
    <row r="76" spans="1:58">
      <c r="D76" s="10"/>
    </row>
    <row r="77" spans="1:58">
      <c r="D77" s="10"/>
    </row>
    <row r="78" spans="1:58">
      <c r="D78" s="10"/>
    </row>
    <row r="79" spans="1:58">
      <c r="D79" s="10"/>
    </row>
    <row r="80" spans="1:58">
      <c r="D80" s="10"/>
    </row>
    <row r="81" spans="4:4">
      <c r="D81" s="10"/>
    </row>
    <row r="82" spans="4:4">
      <c r="D82" s="10"/>
    </row>
    <row r="83" spans="4:4">
      <c r="D83" s="10"/>
    </row>
    <row r="84" spans="4:4">
      <c r="D84" s="10"/>
    </row>
    <row r="85" spans="4:4">
      <c r="D85" s="10"/>
    </row>
    <row r="86" spans="4:4">
      <c r="D86" s="10"/>
    </row>
    <row r="87" spans="4:4">
      <c r="D87" s="10"/>
    </row>
    <row r="88" spans="4:4">
      <c r="D88" s="10"/>
    </row>
    <row r="89" spans="4:4">
      <c r="D89" s="10"/>
    </row>
    <row r="90" spans="4:4">
      <c r="D90" s="10"/>
    </row>
    <row r="91" spans="4:4">
      <c r="D91" s="10"/>
    </row>
    <row r="92" spans="4:4">
      <c r="D92" s="10"/>
    </row>
    <row r="93" spans="4:4">
      <c r="D93" s="10"/>
    </row>
    <row r="94" spans="4:4">
      <c r="D94" s="10"/>
    </row>
    <row r="95" spans="4:4">
      <c r="D95" s="10"/>
    </row>
    <row r="96" spans="4:4">
      <c r="D96" s="10"/>
    </row>
    <row r="97" spans="4:4">
      <c r="D97" s="10"/>
    </row>
    <row r="98" spans="4:4">
      <c r="D98" s="10"/>
    </row>
    <row r="99" spans="4:4">
      <c r="D99" s="10"/>
    </row>
    <row r="100" spans="4:4">
      <c r="D100" s="10"/>
    </row>
    <row r="101" spans="4:4">
      <c r="D101" s="10"/>
    </row>
    <row r="102" spans="4:4">
      <c r="D102" s="10"/>
    </row>
    <row r="103" spans="4:4">
      <c r="D103" s="10"/>
    </row>
    <row r="104" spans="4:4">
      <c r="D104" s="10"/>
    </row>
    <row r="105" spans="4:4">
      <c r="D105" s="10"/>
    </row>
    <row r="106" spans="4:4">
      <c r="D106" s="10"/>
    </row>
    <row r="107" spans="4:4">
      <c r="D107" s="10"/>
    </row>
    <row r="108" spans="4:4">
      <c r="D108" s="10"/>
    </row>
    <row r="109" spans="4:4">
      <c r="D109" s="10"/>
    </row>
    <row r="110" spans="4:4">
      <c r="D110" s="10"/>
    </row>
    <row r="111" spans="4:4">
      <c r="D111" s="10"/>
    </row>
    <row r="112" spans="4:4">
      <c r="D112" s="10"/>
    </row>
    <row r="113" spans="4:4">
      <c r="D113" s="10"/>
    </row>
    <row r="114" spans="4:4">
      <c r="D114" s="10"/>
    </row>
    <row r="115" spans="4:4">
      <c r="D115" s="10"/>
    </row>
    <row r="116" spans="4:4">
      <c r="D116" s="10"/>
    </row>
    <row r="117" spans="4:4">
      <c r="D117" s="10"/>
    </row>
    <row r="118" spans="4:4">
      <c r="D118" s="10"/>
    </row>
    <row r="119" spans="4:4">
      <c r="D119" s="10"/>
    </row>
    <row r="120" spans="4:4">
      <c r="D120" s="10"/>
    </row>
    <row r="121" spans="4:4">
      <c r="D121" s="10"/>
    </row>
    <row r="122" spans="4:4">
      <c r="D122" s="10"/>
    </row>
    <row r="123" spans="4:4">
      <c r="D123" s="10"/>
    </row>
    <row r="124" spans="4:4">
      <c r="D124" s="10"/>
    </row>
    <row r="125" spans="4:4">
      <c r="D125" s="10"/>
    </row>
    <row r="126" spans="4:4">
      <c r="D126" s="10"/>
    </row>
    <row r="127" spans="4:4">
      <c r="D127" s="10"/>
    </row>
    <row r="128" spans="4:4">
      <c r="D128" s="10"/>
    </row>
    <row r="129" spans="4:4">
      <c r="D129" s="10"/>
    </row>
    <row r="130" spans="4:4">
      <c r="D130" s="10"/>
    </row>
    <row r="131" spans="4:4">
      <c r="D131" s="10"/>
    </row>
    <row r="132" spans="4:4">
      <c r="D132" s="10"/>
    </row>
    <row r="133" spans="4:4">
      <c r="D133" s="10"/>
    </row>
    <row r="134" spans="4:4">
      <c r="D134" s="10"/>
    </row>
    <row r="135" spans="4:4">
      <c r="D135" s="10"/>
    </row>
    <row r="136" spans="4:4">
      <c r="D136" s="10"/>
    </row>
    <row r="137" spans="4:4">
      <c r="D137" s="10"/>
    </row>
    <row r="138" spans="4:4">
      <c r="D138" s="10"/>
    </row>
    <row r="139" spans="4:4">
      <c r="D139" s="10"/>
    </row>
    <row r="140" spans="4:4">
      <c r="D140" s="10"/>
    </row>
    <row r="141" spans="4:4">
      <c r="D141" s="10"/>
    </row>
    <row r="142" spans="4:4">
      <c r="D142" s="10"/>
    </row>
    <row r="143" spans="4:4">
      <c r="D143" s="10"/>
    </row>
    <row r="144" spans="4:4">
      <c r="D144" s="10"/>
    </row>
    <row r="145" spans="4:4">
      <c r="D145" s="10"/>
    </row>
    <row r="146" spans="4:4">
      <c r="D146" s="10"/>
    </row>
    <row r="147" spans="4:4">
      <c r="D147" s="10"/>
    </row>
    <row r="148" spans="4:4">
      <c r="D148" s="10"/>
    </row>
    <row r="149" spans="4:4">
      <c r="D149" s="10"/>
    </row>
    <row r="150" spans="4:4">
      <c r="D150" s="10"/>
    </row>
    <row r="151" spans="4:4">
      <c r="D151" s="10"/>
    </row>
    <row r="152" spans="4:4">
      <c r="D152" s="10"/>
    </row>
    <row r="153" spans="4:4">
      <c r="D153" s="10"/>
    </row>
    <row r="154" spans="4:4">
      <c r="D154" s="10"/>
    </row>
    <row r="155" spans="4:4">
      <c r="D155" s="10"/>
    </row>
    <row r="156" spans="4:4">
      <c r="D156" s="10"/>
    </row>
    <row r="157" spans="4:4">
      <c r="D157" s="10"/>
    </row>
    <row r="158" spans="4:4">
      <c r="D158" s="10"/>
    </row>
    <row r="159" spans="4:4">
      <c r="D159" s="10"/>
    </row>
    <row r="160" spans="4:4">
      <c r="D160" s="10"/>
    </row>
    <row r="161" spans="4:4">
      <c r="D161" s="10"/>
    </row>
    <row r="162" spans="4:4">
      <c r="D162" s="10"/>
    </row>
    <row r="163" spans="4:4">
      <c r="D163" s="10"/>
    </row>
    <row r="164" spans="4:4">
      <c r="D164" s="10"/>
    </row>
    <row r="165" spans="4:4">
      <c r="D165" s="10"/>
    </row>
    <row r="166" spans="4:4">
      <c r="D166" s="10"/>
    </row>
    <row r="167" spans="4:4">
      <c r="D167" s="10"/>
    </row>
    <row r="168" spans="4:4">
      <c r="D168" s="10"/>
    </row>
    <row r="169" spans="4:4">
      <c r="D169" s="10"/>
    </row>
    <row r="170" spans="4:4">
      <c r="D170" s="10"/>
    </row>
    <row r="171" spans="4:4">
      <c r="D171" s="10"/>
    </row>
    <row r="172" spans="4:4">
      <c r="D172" s="10"/>
    </row>
    <row r="173" spans="4:4">
      <c r="D173" s="10"/>
    </row>
    <row r="174" spans="4:4">
      <c r="D174" s="10"/>
    </row>
    <row r="175" spans="4:4">
      <c r="D175" s="10"/>
    </row>
    <row r="176" spans="4:4">
      <c r="D176" s="10"/>
    </row>
    <row r="177" spans="4:4">
      <c r="D177" s="10"/>
    </row>
    <row r="178" spans="4:4">
      <c r="D178" s="10"/>
    </row>
    <row r="179" spans="4:4">
      <c r="D179" s="10"/>
    </row>
    <row r="180" spans="4:4">
      <c r="D180" s="10"/>
    </row>
    <row r="181" spans="4:4">
      <c r="D181" s="10"/>
    </row>
    <row r="182" spans="4:4">
      <c r="D182" s="10"/>
    </row>
    <row r="183" spans="4:4">
      <c r="D183" s="10"/>
    </row>
    <row r="184" spans="4:4">
      <c r="D184" s="10"/>
    </row>
    <row r="185" spans="4:4">
      <c r="D185" s="10"/>
    </row>
    <row r="186" spans="4:4">
      <c r="D186" s="10"/>
    </row>
    <row r="187" spans="4:4">
      <c r="D187" s="10"/>
    </row>
    <row r="188" spans="4:4">
      <c r="D188" s="10"/>
    </row>
    <row r="189" spans="4:4">
      <c r="D189" s="10"/>
    </row>
    <row r="190" spans="4:4">
      <c r="D190" s="10"/>
    </row>
    <row r="191" spans="4:4">
      <c r="D191" s="10"/>
    </row>
    <row r="192" spans="4:4">
      <c r="D192" s="10"/>
    </row>
    <row r="193" spans="4:4">
      <c r="D193" s="10"/>
    </row>
    <row r="194" spans="4:4">
      <c r="D194" s="10"/>
    </row>
    <row r="195" spans="4:4">
      <c r="D195" s="10"/>
    </row>
    <row r="196" spans="4:4">
      <c r="D196" s="10"/>
    </row>
    <row r="197" spans="4:4">
      <c r="D197" s="10"/>
    </row>
    <row r="198" spans="4:4">
      <c r="D198" s="10"/>
    </row>
    <row r="199" spans="4:4">
      <c r="D199" s="10"/>
    </row>
    <row r="200" spans="4:4">
      <c r="D200" s="10"/>
    </row>
    <row r="201" spans="4:4">
      <c r="D201" s="10"/>
    </row>
    <row r="202" spans="4:4">
      <c r="D202" s="10"/>
    </row>
    <row r="203" spans="4:4">
      <c r="D203" s="10"/>
    </row>
    <row r="204" spans="4:4">
      <c r="D204" s="10"/>
    </row>
    <row r="205" spans="4:4">
      <c r="D205" s="10"/>
    </row>
    <row r="206" spans="4:4">
      <c r="D206" s="10"/>
    </row>
    <row r="207" spans="4:4">
      <c r="D207" s="10"/>
    </row>
    <row r="208" spans="4:4">
      <c r="D208" s="10"/>
    </row>
    <row r="209" spans="4:4">
      <c r="D209" s="10"/>
    </row>
    <row r="210" spans="4:4">
      <c r="D210" s="10"/>
    </row>
    <row r="211" spans="4:4">
      <c r="D211" s="10"/>
    </row>
    <row r="212" spans="4:4">
      <c r="D212" s="10"/>
    </row>
    <row r="213" spans="4:4">
      <c r="D213" s="10"/>
    </row>
    <row r="214" spans="4:4">
      <c r="D214" s="10"/>
    </row>
    <row r="215" spans="4:4">
      <c r="D215" s="10"/>
    </row>
    <row r="216" spans="4:4">
      <c r="D216" s="10"/>
    </row>
    <row r="217" spans="4:4">
      <c r="D217" s="10"/>
    </row>
    <row r="218" spans="4:4">
      <c r="D218" s="10"/>
    </row>
    <row r="219" spans="4:4">
      <c r="D219" s="10"/>
    </row>
    <row r="220" spans="4:4">
      <c r="D220" s="10"/>
    </row>
    <row r="221" spans="4:4">
      <c r="D221" s="10"/>
    </row>
    <row r="222" spans="4:4">
      <c r="D222" s="10"/>
    </row>
    <row r="223" spans="4:4">
      <c r="D223" s="10"/>
    </row>
    <row r="224" spans="4:4">
      <c r="D224" s="10"/>
    </row>
    <row r="225" spans="4:4">
      <c r="D225" s="10"/>
    </row>
    <row r="226" spans="4:4">
      <c r="D226" s="10"/>
    </row>
    <row r="227" spans="4:4">
      <c r="D227" s="10"/>
    </row>
    <row r="228" spans="4:4">
      <c r="D228" s="10"/>
    </row>
    <row r="229" spans="4:4">
      <c r="D229" s="10"/>
    </row>
    <row r="230" spans="4:4">
      <c r="D230" s="10"/>
    </row>
    <row r="231" spans="4:4">
      <c r="D231" s="10"/>
    </row>
    <row r="232" spans="4:4">
      <c r="D232" s="10"/>
    </row>
    <row r="233" spans="4:4">
      <c r="D233" s="10"/>
    </row>
    <row r="234" spans="4:4">
      <c r="D234" s="10"/>
    </row>
    <row r="235" spans="4:4">
      <c r="D235" s="10"/>
    </row>
    <row r="236" spans="4:4">
      <c r="D236" s="10"/>
    </row>
    <row r="237" spans="4:4">
      <c r="D237" s="10"/>
    </row>
    <row r="238" spans="4:4">
      <c r="D238" s="10"/>
    </row>
    <row r="239" spans="4:4">
      <c r="D239" s="10"/>
    </row>
    <row r="240" spans="4:4">
      <c r="D240" s="10"/>
    </row>
    <row r="241" spans="4:4">
      <c r="D241" s="10"/>
    </row>
    <row r="242" spans="4:4">
      <c r="D242" s="10"/>
    </row>
    <row r="243" spans="4:4">
      <c r="D243" s="10"/>
    </row>
    <row r="244" spans="4:4">
      <c r="D244" s="10"/>
    </row>
    <row r="245" spans="4:4">
      <c r="D245" s="10"/>
    </row>
    <row r="246" spans="4:4">
      <c r="D246" s="10"/>
    </row>
    <row r="247" spans="4:4">
      <c r="D247" s="10"/>
    </row>
    <row r="248" spans="4:4">
      <c r="D248" s="10"/>
    </row>
    <row r="249" spans="4:4">
      <c r="D249" s="10"/>
    </row>
    <row r="250" spans="4:4">
      <c r="D250" s="10"/>
    </row>
    <row r="251" spans="4:4">
      <c r="D251" s="10"/>
    </row>
    <row r="252" spans="4:4">
      <c r="D252" s="10"/>
    </row>
    <row r="253" spans="4:4">
      <c r="D253" s="10"/>
    </row>
    <row r="254" spans="4:4">
      <c r="D254" s="10"/>
    </row>
    <row r="255" spans="4:4">
      <c r="D255" s="10"/>
    </row>
    <row r="256" spans="4:4">
      <c r="D256" s="10"/>
    </row>
    <row r="257" spans="4:4">
      <c r="D257" s="10"/>
    </row>
    <row r="258" spans="4:4">
      <c r="D258" s="10"/>
    </row>
    <row r="259" spans="4:4">
      <c r="D259" s="10"/>
    </row>
    <row r="260" spans="4:4">
      <c r="D260" s="10"/>
    </row>
    <row r="261" spans="4:4">
      <c r="D261" s="10"/>
    </row>
    <row r="262" spans="4:4">
      <c r="D262" s="10"/>
    </row>
    <row r="263" spans="4:4">
      <c r="D263" s="10"/>
    </row>
    <row r="264" spans="4:4">
      <c r="D264" s="10"/>
    </row>
    <row r="265" spans="4:4">
      <c r="D265" s="10"/>
    </row>
    <row r="266" spans="4:4">
      <c r="D266" s="10"/>
    </row>
    <row r="267" spans="4:4">
      <c r="D267" s="10"/>
    </row>
    <row r="268" spans="4:4">
      <c r="D268" s="10"/>
    </row>
    <row r="269" spans="4:4">
      <c r="D269" s="10"/>
    </row>
    <row r="270" spans="4:4">
      <c r="D270" s="10"/>
    </row>
    <row r="271" spans="4:4">
      <c r="D271" s="10"/>
    </row>
    <row r="272" spans="4:4">
      <c r="D272" s="10"/>
    </row>
    <row r="273" spans="4:4">
      <c r="D273" s="10"/>
    </row>
    <row r="274" spans="4:4">
      <c r="D274" s="10"/>
    </row>
    <row r="275" spans="4:4">
      <c r="D275" s="10"/>
    </row>
    <row r="276" spans="4:4">
      <c r="D276" s="10"/>
    </row>
    <row r="277" spans="4:4">
      <c r="D277" s="10"/>
    </row>
    <row r="278" spans="4:4">
      <c r="D278" s="10"/>
    </row>
    <row r="279" spans="4:4">
      <c r="D279" s="10"/>
    </row>
    <row r="280" spans="4:4">
      <c r="D280" s="10"/>
    </row>
    <row r="281" spans="4:4">
      <c r="D281" s="10"/>
    </row>
    <row r="282" spans="4:4">
      <c r="D282" s="10"/>
    </row>
    <row r="283" spans="4:4">
      <c r="D283" s="10"/>
    </row>
    <row r="284" spans="4:4">
      <c r="D284" s="10"/>
    </row>
    <row r="285" spans="4:4">
      <c r="D285" s="10"/>
    </row>
    <row r="286" spans="4:4">
      <c r="D286" s="10"/>
    </row>
    <row r="287" spans="4:4">
      <c r="D287" s="10"/>
    </row>
    <row r="288" spans="4:4">
      <c r="D288" s="10"/>
    </row>
    <row r="289" spans="4:4">
      <c r="D289" s="10"/>
    </row>
    <row r="290" spans="4:4">
      <c r="D290" s="10"/>
    </row>
    <row r="291" spans="4:4">
      <c r="D291" s="10"/>
    </row>
    <row r="292" spans="4:4">
      <c r="D292" s="10"/>
    </row>
    <row r="293" spans="4:4">
      <c r="D293" s="10"/>
    </row>
    <row r="294" spans="4:4">
      <c r="D294" s="10"/>
    </row>
    <row r="295" spans="4:4">
      <c r="D295" s="10"/>
    </row>
    <row r="296" spans="4:4">
      <c r="D296" s="10"/>
    </row>
    <row r="297" spans="4:4">
      <c r="D297" s="10"/>
    </row>
    <row r="298" spans="4:4">
      <c r="D298" s="10"/>
    </row>
    <row r="299" spans="4:4">
      <c r="D299" s="10"/>
    </row>
    <row r="300" spans="4:4">
      <c r="D300" s="10"/>
    </row>
    <row r="301" spans="4:4">
      <c r="D301" s="10"/>
    </row>
    <row r="302" spans="4:4">
      <c r="D302" s="10"/>
    </row>
    <row r="303" spans="4:4">
      <c r="D303" s="10"/>
    </row>
    <row r="304" spans="4:4">
      <c r="D304" s="10"/>
    </row>
    <row r="305" spans="4:4">
      <c r="D305" s="10"/>
    </row>
    <row r="306" spans="4:4">
      <c r="D306" s="10"/>
    </row>
    <row r="307" spans="4:4">
      <c r="D307" s="10"/>
    </row>
    <row r="308" spans="4:4">
      <c r="D308" s="10"/>
    </row>
    <row r="309" spans="4:4">
      <c r="D309" s="10"/>
    </row>
    <row r="310" spans="4:4">
      <c r="D310" s="10"/>
    </row>
    <row r="311" spans="4:4">
      <c r="D311" s="10"/>
    </row>
    <row r="312" spans="4:4">
      <c r="D312" s="10"/>
    </row>
    <row r="313" spans="4:4">
      <c r="D313" s="10"/>
    </row>
    <row r="314" spans="4:4">
      <c r="D314" s="10"/>
    </row>
    <row r="315" spans="4:4">
      <c r="D315" s="10"/>
    </row>
    <row r="316" spans="4:4">
      <c r="D316" s="10"/>
    </row>
    <row r="317" spans="4:4">
      <c r="D317" s="10"/>
    </row>
    <row r="318" spans="4:4">
      <c r="D318" s="10"/>
    </row>
    <row r="319" spans="4:4">
      <c r="D319" s="10"/>
    </row>
    <row r="320" spans="4:4">
      <c r="D320" s="10"/>
    </row>
    <row r="321" spans="4:4">
      <c r="D321" s="10"/>
    </row>
    <row r="322" spans="4:4">
      <c r="D322" s="10"/>
    </row>
    <row r="323" spans="4:4">
      <c r="D323" s="10"/>
    </row>
    <row r="324" spans="4:4">
      <c r="D324" s="10"/>
    </row>
    <row r="325" spans="4:4">
      <c r="D325" s="10"/>
    </row>
    <row r="326" spans="4:4">
      <c r="D326" s="10"/>
    </row>
    <row r="327" spans="4:4">
      <c r="D327" s="10"/>
    </row>
    <row r="328" spans="4:4">
      <c r="D328" s="10"/>
    </row>
    <row r="329" spans="4:4">
      <c r="D329" s="10"/>
    </row>
    <row r="330" spans="4:4">
      <c r="D330" s="10"/>
    </row>
    <row r="331" spans="4:4">
      <c r="D331" s="10"/>
    </row>
    <row r="332" spans="4:4">
      <c r="D332" s="10"/>
    </row>
    <row r="333" spans="4:4">
      <c r="D333" s="10"/>
    </row>
    <row r="334" spans="4:4">
      <c r="D334" s="10"/>
    </row>
    <row r="335" spans="4:4">
      <c r="D335" s="10"/>
    </row>
    <row r="336" spans="4:4">
      <c r="D336" s="10"/>
    </row>
    <row r="337" spans="4:4">
      <c r="D337" s="10"/>
    </row>
    <row r="338" spans="4:4">
      <c r="D338" s="10"/>
    </row>
    <row r="339" spans="4:4">
      <c r="D339" s="10"/>
    </row>
    <row r="340" spans="4:4">
      <c r="D340" s="10"/>
    </row>
    <row r="341" spans="4:4">
      <c r="D341" s="10"/>
    </row>
    <row r="342" spans="4:4">
      <c r="D342" s="10"/>
    </row>
    <row r="343" spans="4:4">
      <c r="D343" s="10"/>
    </row>
    <row r="344" spans="4:4">
      <c r="D344" s="10"/>
    </row>
    <row r="345" spans="4:4">
      <c r="D345" s="10"/>
    </row>
    <row r="346" spans="4:4">
      <c r="D346" s="10"/>
    </row>
    <row r="347" spans="4:4">
      <c r="D347" s="10"/>
    </row>
    <row r="348" spans="4:4">
      <c r="D348" s="10"/>
    </row>
    <row r="349" spans="4:4">
      <c r="D349" s="10"/>
    </row>
    <row r="350" spans="4:4">
      <c r="D350" s="10"/>
    </row>
    <row r="351" spans="4:4">
      <c r="D351" s="10"/>
    </row>
    <row r="352" spans="4:4">
      <c r="D352" s="10"/>
    </row>
    <row r="353" spans="4:4">
      <c r="D353" s="10"/>
    </row>
    <row r="354" spans="4:4">
      <c r="D354" s="10"/>
    </row>
    <row r="355" spans="4:4">
      <c r="D355" s="10"/>
    </row>
    <row r="356" spans="4:4">
      <c r="D356" s="10"/>
    </row>
    <row r="357" spans="4:4">
      <c r="D357" s="10"/>
    </row>
    <row r="358" spans="4:4">
      <c r="D358" s="10"/>
    </row>
    <row r="359" spans="4:4">
      <c r="D359" s="10"/>
    </row>
    <row r="360" spans="4:4">
      <c r="D360" s="10"/>
    </row>
    <row r="361" spans="4:4">
      <c r="D361" s="10"/>
    </row>
    <row r="362" spans="4:4">
      <c r="D362" s="10"/>
    </row>
    <row r="363" spans="4:4">
      <c r="D363" s="10"/>
    </row>
    <row r="364" spans="4:4">
      <c r="D364" s="10"/>
    </row>
    <row r="365" spans="4:4">
      <c r="D365" s="10"/>
    </row>
    <row r="366" spans="4:4">
      <c r="D366" s="10"/>
    </row>
    <row r="367" spans="4:4">
      <c r="D367" s="10"/>
    </row>
    <row r="368" spans="4:4">
      <c r="D368" s="10"/>
    </row>
    <row r="369" spans="4:4">
      <c r="D369" s="10"/>
    </row>
    <row r="370" spans="4:4">
      <c r="D370" s="10"/>
    </row>
    <row r="371" spans="4:4">
      <c r="D371" s="10"/>
    </row>
    <row r="372" spans="4:4">
      <c r="D372" s="10"/>
    </row>
    <row r="373" spans="4:4">
      <c r="D373" s="10"/>
    </row>
    <row r="374" spans="4:4">
      <c r="D374" s="10"/>
    </row>
    <row r="375" spans="4:4">
      <c r="D375" s="10"/>
    </row>
    <row r="376" spans="4:4">
      <c r="D376" s="10"/>
    </row>
    <row r="377" spans="4:4">
      <c r="D377" s="10"/>
    </row>
    <row r="378" spans="4:4">
      <c r="D378" s="10"/>
    </row>
    <row r="379" spans="4:4">
      <c r="D379" s="10"/>
    </row>
    <row r="380" spans="4:4">
      <c r="D380" s="10"/>
    </row>
    <row r="381" spans="4:4">
      <c r="D381" s="10"/>
    </row>
    <row r="382" spans="4:4">
      <c r="D382" s="10"/>
    </row>
    <row r="383" spans="4:4">
      <c r="D383" s="10"/>
    </row>
    <row r="384" spans="4:4">
      <c r="D384" s="10"/>
    </row>
    <row r="385" spans="4:4">
      <c r="D385" s="10"/>
    </row>
    <row r="386" spans="4:4">
      <c r="D386" s="10"/>
    </row>
    <row r="387" spans="4:4">
      <c r="D387" s="10"/>
    </row>
    <row r="388" spans="4:4">
      <c r="D388" s="10"/>
    </row>
    <row r="389" spans="4:4">
      <c r="D389" s="10"/>
    </row>
    <row r="390" spans="4:4">
      <c r="D390" s="10"/>
    </row>
    <row r="391" spans="4:4">
      <c r="D391" s="10"/>
    </row>
    <row r="392" spans="4:4">
      <c r="D392" s="10"/>
    </row>
    <row r="393" spans="4:4">
      <c r="D393" s="10"/>
    </row>
    <row r="394" spans="4:4">
      <c r="D394" s="10"/>
    </row>
    <row r="395" spans="4:4">
      <c r="D395" s="10"/>
    </row>
    <row r="396" spans="4:4">
      <c r="D396" s="10"/>
    </row>
    <row r="397" spans="4:4">
      <c r="D397" s="10"/>
    </row>
    <row r="398" spans="4:4">
      <c r="D398" s="10"/>
    </row>
    <row r="399" spans="4:4">
      <c r="D399" s="10"/>
    </row>
    <row r="400" spans="4:4">
      <c r="D400" s="10"/>
    </row>
    <row r="401" spans="4:4">
      <c r="D401" s="10"/>
    </row>
    <row r="402" spans="4:4">
      <c r="D402" s="10"/>
    </row>
    <row r="403" spans="4:4">
      <c r="D403" s="10"/>
    </row>
    <row r="404" spans="4:4">
      <c r="D404" s="10"/>
    </row>
    <row r="405" spans="4:4">
      <c r="D405" s="10"/>
    </row>
    <row r="406" spans="4:4">
      <c r="D406" s="10"/>
    </row>
    <row r="407" spans="4:4">
      <c r="D407" s="10"/>
    </row>
    <row r="408" spans="4:4">
      <c r="D408" s="10"/>
    </row>
    <row r="409" spans="4:4">
      <c r="D409" s="10"/>
    </row>
    <row r="410" spans="4:4">
      <c r="D410" s="10"/>
    </row>
    <row r="411" spans="4:4">
      <c r="D411" s="10"/>
    </row>
    <row r="412" spans="4:4">
      <c r="D412" s="10"/>
    </row>
    <row r="413" spans="4:4">
      <c r="D413" s="10"/>
    </row>
    <row r="414" spans="4:4">
      <c r="D414" s="10"/>
    </row>
    <row r="415" spans="4:4">
      <c r="D415" s="10"/>
    </row>
    <row r="416" spans="4:4">
      <c r="D416" s="10"/>
    </row>
    <row r="417" spans="4:4">
      <c r="D417" s="10"/>
    </row>
    <row r="418" spans="4:4">
      <c r="D418" s="10"/>
    </row>
    <row r="419" spans="4:4">
      <c r="D419" s="10"/>
    </row>
    <row r="420" spans="4:4">
      <c r="D420" s="10"/>
    </row>
    <row r="421" spans="4:4">
      <c r="D421" s="10"/>
    </row>
    <row r="422" spans="4:4">
      <c r="D422" s="10"/>
    </row>
    <row r="423" spans="4:4">
      <c r="D423" s="10"/>
    </row>
    <row r="424" spans="4:4">
      <c r="D424" s="10"/>
    </row>
    <row r="425" spans="4:4">
      <c r="D425" s="10"/>
    </row>
    <row r="426" spans="4:4">
      <c r="D426" s="10"/>
    </row>
    <row r="427" spans="4:4">
      <c r="D427" s="10"/>
    </row>
    <row r="428" spans="4:4">
      <c r="D428" s="10"/>
    </row>
    <row r="429" spans="4:4">
      <c r="D429" s="10"/>
    </row>
    <row r="430" spans="4:4">
      <c r="D430" s="10"/>
    </row>
    <row r="431" spans="4:4">
      <c r="D431" s="10"/>
    </row>
    <row r="432" spans="4:4">
      <c r="D432" s="10"/>
    </row>
    <row r="433" spans="4:4">
      <c r="D433" s="10"/>
    </row>
    <row r="434" spans="4:4">
      <c r="D434" s="10"/>
    </row>
    <row r="435" spans="4:4">
      <c r="D435" s="10"/>
    </row>
    <row r="436" spans="4:4">
      <c r="D436" s="10"/>
    </row>
    <row r="437" spans="4:4">
      <c r="D437" s="10"/>
    </row>
    <row r="438" spans="4:4">
      <c r="D438" s="10"/>
    </row>
    <row r="439" spans="4:4">
      <c r="D439" s="10"/>
    </row>
    <row r="440" spans="4:4">
      <c r="D440" s="10"/>
    </row>
    <row r="441" spans="4:4">
      <c r="D441" s="10"/>
    </row>
    <row r="442" spans="4:4">
      <c r="D442" s="10"/>
    </row>
    <row r="443" spans="4:4">
      <c r="D443" s="10"/>
    </row>
    <row r="444" spans="4:4">
      <c r="D444" s="10"/>
    </row>
    <row r="445" spans="4:4">
      <c r="D445" s="10"/>
    </row>
    <row r="446" spans="4:4">
      <c r="D446" s="10"/>
    </row>
    <row r="447" spans="4:4">
      <c r="D447" s="10"/>
    </row>
    <row r="448" spans="4:4">
      <c r="D448" s="10"/>
    </row>
    <row r="449" spans="4:4">
      <c r="D449" s="10"/>
    </row>
    <row r="450" spans="4:4">
      <c r="D450" s="10"/>
    </row>
    <row r="451" spans="4:4">
      <c r="D451" s="10"/>
    </row>
    <row r="452" spans="4:4">
      <c r="D452" s="10"/>
    </row>
    <row r="453" spans="4:4">
      <c r="D453" s="10"/>
    </row>
    <row r="454" spans="4:4">
      <c r="D454" s="10"/>
    </row>
    <row r="455" spans="4:4">
      <c r="D455" s="10"/>
    </row>
    <row r="456" spans="4:4">
      <c r="D456" s="10"/>
    </row>
    <row r="457" spans="4:4">
      <c r="D457" s="10"/>
    </row>
    <row r="458" spans="4:4">
      <c r="D458" s="10"/>
    </row>
    <row r="459" spans="4:4">
      <c r="D459" s="10"/>
    </row>
    <row r="460" spans="4:4">
      <c r="D460" s="10"/>
    </row>
    <row r="461" spans="4:4">
      <c r="D461" s="10"/>
    </row>
    <row r="462" spans="4:4">
      <c r="D462" s="10"/>
    </row>
    <row r="463" spans="4:4">
      <c r="D463" s="10"/>
    </row>
    <row r="464" spans="4:4">
      <c r="D464" s="10"/>
    </row>
    <row r="465" spans="4:4">
      <c r="D465" s="10"/>
    </row>
    <row r="466" spans="4:4">
      <c r="D466" s="10"/>
    </row>
    <row r="467" spans="4:4">
      <c r="D467" s="10"/>
    </row>
    <row r="468" spans="4:4">
      <c r="D468" s="10"/>
    </row>
    <row r="469" spans="4:4">
      <c r="D469" s="10"/>
    </row>
    <row r="470" spans="4:4">
      <c r="D470" s="10"/>
    </row>
    <row r="471" spans="4:4">
      <c r="D471" s="10"/>
    </row>
    <row r="472" spans="4:4">
      <c r="D472" s="10"/>
    </row>
    <row r="473" spans="4:4">
      <c r="D473" s="10"/>
    </row>
    <row r="474" spans="4:4">
      <c r="D474" s="10"/>
    </row>
    <row r="475" spans="4:4">
      <c r="D475" s="10"/>
    </row>
    <row r="476" spans="4:4">
      <c r="D476" s="10"/>
    </row>
    <row r="477" spans="4:4">
      <c r="D477" s="10"/>
    </row>
    <row r="478" spans="4:4">
      <c r="D478" s="10"/>
    </row>
    <row r="479" spans="4:4">
      <c r="D479" s="10"/>
    </row>
    <row r="480" spans="4:4">
      <c r="D480" s="10"/>
    </row>
    <row r="481" spans="4:4">
      <c r="D481" s="10"/>
    </row>
    <row r="482" spans="4:4">
      <c r="D482" s="10"/>
    </row>
    <row r="483" spans="4:4">
      <c r="D483" s="10"/>
    </row>
    <row r="484" spans="4:4">
      <c r="D484" s="10"/>
    </row>
    <row r="485" spans="4:4">
      <c r="D485" s="10"/>
    </row>
    <row r="486" spans="4:4">
      <c r="D486" s="10"/>
    </row>
    <row r="487" spans="4:4">
      <c r="D487" s="10"/>
    </row>
    <row r="488" spans="4:4">
      <c r="D488" s="10"/>
    </row>
    <row r="489" spans="4:4">
      <c r="D489" s="10"/>
    </row>
    <row r="490" spans="4:4">
      <c r="D490" s="10"/>
    </row>
    <row r="491" spans="4:4">
      <c r="D491" s="10"/>
    </row>
    <row r="492" spans="4:4">
      <c r="D492" s="10"/>
    </row>
    <row r="493" spans="4:4">
      <c r="D493" s="10"/>
    </row>
    <row r="494" spans="4:4">
      <c r="D494" s="10"/>
    </row>
    <row r="495" spans="4:4">
      <c r="D495" s="10"/>
    </row>
    <row r="496" spans="4:4">
      <c r="D496" s="10"/>
    </row>
    <row r="497" spans="4:4">
      <c r="D497" s="10"/>
    </row>
    <row r="498" spans="4:4">
      <c r="D498" s="10"/>
    </row>
    <row r="499" spans="4:4">
      <c r="D499" s="10"/>
    </row>
    <row r="500" spans="4:4">
      <c r="D500" s="10"/>
    </row>
    <row r="501" spans="4:4">
      <c r="D501" s="10"/>
    </row>
    <row r="502" spans="4:4">
      <c r="D502" s="10"/>
    </row>
    <row r="503" spans="4:4">
      <c r="D503" s="10"/>
    </row>
    <row r="504" spans="4:4">
      <c r="D504" s="10"/>
    </row>
    <row r="505" spans="4:4">
      <c r="D505" s="10"/>
    </row>
    <row r="506" spans="4:4">
      <c r="D506" s="10"/>
    </row>
    <row r="507" spans="4:4">
      <c r="D507" s="10"/>
    </row>
    <row r="508" spans="4:4">
      <c r="D508" s="10"/>
    </row>
    <row r="509" spans="4:4">
      <c r="D509" s="10"/>
    </row>
    <row r="510" spans="4:4">
      <c r="D510" s="10"/>
    </row>
    <row r="511" spans="4:4">
      <c r="D511" s="10"/>
    </row>
    <row r="512" spans="4:4">
      <c r="D512" s="10"/>
    </row>
    <row r="513" spans="4:4">
      <c r="D513" s="10"/>
    </row>
    <row r="514" spans="4:4">
      <c r="D514" s="10"/>
    </row>
    <row r="515" spans="4:4">
      <c r="D515" s="10"/>
    </row>
    <row r="516" spans="4:4">
      <c r="D516" s="10"/>
    </row>
    <row r="517" spans="4:4">
      <c r="D517" s="10"/>
    </row>
    <row r="518" spans="4:4">
      <c r="D518" s="10"/>
    </row>
    <row r="519" spans="4:4">
      <c r="D519" s="10"/>
    </row>
    <row r="520" spans="4:4">
      <c r="D520" s="10"/>
    </row>
    <row r="521" spans="4:4">
      <c r="D521" s="10"/>
    </row>
    <row r="522" spans="4:4">
      <c r="D522" s="10"/>
    </row>
    <row r="523" spans="4:4">
      <c r="D523" s="10"/>
    </row>
    <row r="524" spans="4:4">
      <c r="D524" s="10"/>
    </row>
    <row r="525" spans="4:4">
      <c r="D525" s="10"/>
    </row>
    <row r="526" spans="4:4">
      <c r="D526" s="10"/>
    </row>
    <row r="527" spans="4:4">
      <c r="D527" s="10"/>
    </row>
    <row r="528" spans="4:4">
      <c r="D528" s="10"/>
    </row>
    <row r="529" spans="4:4">
      <c r="D529" s="10"/>
    </row>
    <row r="530" spans="4:4">
      <c r="D530" s="10"/>
    </row>
    <row r="531" spans="4:4">
      <c r="D531" s="10"/>
    </row>
    <row r="532" spans="4:4">
      <c r="D532" s="10"/>
    </row>
    <row r="533" spans="4:4">
      <c r="D533" s="10"/>
    </row>
    <row r="534" spans="4:4">
      <c r="D534" s="10"/>
    </row>
    <row r="535" spans="4:4">
      <c r="D535" s="10"/>
    </row>
    <row r="536" spans="4:4">
      <c r="D536" s="10"/>
    </row>
    <row r="537" spans="4:4">
      <c r="D537" s="10"/>
    </row>
    <row r="538" spans="4:4">
      <c r="D538" s="10"/>
    </row>
    <row r="539" spans="4:4">
      <c r="D539" s="10"/>
    </row>
    <row r="540" spans="4:4">
      <c r="D540" s="10"/>
    </row>
    <row r="541" spans="4:4">
      <c r="D541" s="10"/>
    </row>
    <row r="542" spans="4:4">
      <c r="D542" s="10"/>
    </row>
    <row r="543" spans="4:4">
      <c r="D543" s="10"/>
    </row>
    <row r="544" spans="4:4">
      <c r="D544" s="10"/>
    </row>
    <row r="545" spans="4:4">
      <c r="D545" s="10"/>
    </row>
    <row r="546" spans="4:4">
      <c r="D546" s="10"/>
    </row>
    <row r="547" spans="4:4">
      <c r="D547" s="10"/>
    </row>
    <row r="548" spans="4:4">
      <c r="D548" s="10"/>
    </row>
    <row r="549" spans="4:4">
      <c r="D549" s="10"/>
    </row>
    <row r="550" spans="4:4">
      <c r="D550" s="10"/>
    </row>
    <row r="551" spans="4:4">
      <c r="D551" s="10"/>
    </row>
    <row r="552" spans="4:4">
      <c r="D552" s="10"/>
    </row>
    <row r="553" spans="4:4">
      <c r="D553" s="10"/>
    </row>
    <row r="554" spans="4:4">
      <c r="D554" s="10"/>
    </row>
    <row r="555" spans="4:4">
      <c r="D555" s="10"/>
    </row>
    <row r="556" spans="4:4">
      <c r="D556" s="10"/>
    </row>
    <row r="557" spans="4:4">
      <c r="D557" s="10"/>
    </row>
    <row r="558" spans="4:4">
      <c r="D558" s="10"/>
    </row>
    <row r="559" spans="4:4">
      <c r="D559" s="10"/>
    </row>
    <row r="560" spans="4:4">
      <c r="D560" s="10"/>
    </row>
    <row r="561" spans="4:4">
      <c r="D561" s="10"/>
    </row>
    <row r="562" spans="4:4">
      <c r="D562" s="10"/>
    </row>
    <row r="563" spans="4:4">
      <c r="D563" s="10"/>
    </row>
    <row r="564" spans="4:4">
      <c r="D564" s="10"/>
    </row>
    <row r="565" spans="4:4">
      <c r="D565" s="10"/>
    </row>
    <row r="566" spans="4:4">
      <c r="D566" s="10"/>
    </row>
    <row r="567" spans="4:4">
      <c r="D567" s="10"/>
    </row>
    <row r="568" spans="4:4">
      <c r="D568" s="10"/>
    </row>
    <row r="569" spans="4:4">
      <c r="D569" s="10"/>
    </row>
    <row r="570" spans="4:4">
      <c r="D570" s="10"/>
    </row>
    <row r="571" spans="4:4">
      <c r="D571" s="10"/>
    </row>
    <row r="572" spans="4:4">
      <c r="D572" s="10"/>
    </row>
    <row r="573" spans="4:4">
      <c r="D573" s="10"/>
    </row>
    <row r="574" spans="4:4">
      <c r="D574" s="10"/>
    </row>
    <row r="575" spans="4:4">
      <c r="D575" s="10"/>
    </row>
    <row r="576" spans="4:4">
      <c r="D576" s="10"/>
    </row>
    <row r="577" spans="4:4">
      <c r="D577" s="10"/>
    </row>
    <row r="578" spans="4:4">
      <c r="D578" s="10"/>
    </row>
    <row r="579" spans="4:4">
      <c r="D579" s="10"/>
    </row>
    <row r="580" spans="4:4">
      <c r="D580" s="10"/>
    </row>
    <row r="581" spans="4:4">
      <c r="D581" s="10"/>
    </row>
    <row r="582" spans="4:4">
      <c r="D582" s="10"/>
    </row>
    <row r="583" spans="4:4">
      <c r="D583" s="10"/>
    </row>
    <row r="584" spans="4:4">
      <c r="D584" s="10"/>
    </row>
    <row r="585" spans="4:4">
      <c r="D585" s="10"/>
    </row>
    <row r="586" spans="4:4">
      <c r="D586" s="10"/>
    </row>
    <row r="587" spans="4:4">
      <c r="D587" s="10"/>
    </row>
    <row r="588" spans="4:4">
      <c r="D588" s="10"/>
    </row>
    <row r="589" spans="4:4">
      <c r="D589" s="10"/>
    </row>
    <row r="590" spans="4:4">
      <c r="D590" s="10"/>
    </row>
    <row r="591" spans="4:4">
      <c r="D591" s="10"/>
    </row>
    <row r="592" spans="4:4">
      <c r="D592" s="10"/>
    </row>
    <row r="593" spans="4:4">
      <c r="D593" s="10"/>
    </row>
    <row r="594" spans="4:4">
      <c r="D594" s="10"/>
    </row>
    <row r="595" spans="4:4">
      <c r="D595" s="10"/>
    </row>
    <row r="596" spans="4:4">
      <c r="D596" s="10"/>
    </row>
    <row r="597" spans="4:4">
      <c r="D597" s="10"/>
    </row>
    <row r="598" spans="4:4">
      <c r="D598" s="10"/>
    </row>
    <row r="599" spans="4:4">
      <c r="D599" s="10"/>
    </row>
    <row r="600" spans="4:4">
      <c r="D600" s="10"/>
    </row>
    <row r="601" spans="4:4">
      <c r="D601" s="10"/>
    </row>
    <row r="602" spans="4:4">
      <c r="D602" s="10"/>
    </row>
    <row r="603" spans="4:4">
      <c r="D603" s="10"/>
    </row>
    <row r="604" spans="4:4">
      <c r="D604" s="10"/>
    </row>
    <row r="605" spans="4:4">
      <c r="D605" s="10"/>
    </row>
    <row r="606" spans="4:4">
      <c r="D606" s="10"/>
    </row>
    <row r="607" spans="4:4">
      <c r="D607" s="10"/>
    </row>
    <row r="608" spans="4:4">
      <c r="D608" s="10"/>
    </row>
    <row r="609" spans="4:4">
      <c r="D609" s="10"/>
    </row>
    <row r="610" spans="4:4">
      <c r="D610" s="10"/>
    </row>
    <row r="611" spans="4:4">
      <c r="D611" s="10"/>
    </row>
    <row r="612" spans="4:4">
      <c r="D612" s="10"/>
    </row>
    <row r="613" spans="4:4">
      <c r="D613" s="10"/>
    </row>
    <row r="614" spans="4:4">
      <c r="D614" s="10"/>
    </row>
    <row r="615" spans="4:4">
      <c r="D615" s="10"/>
    </row>
    <row r="616" spans="4:4">
      <c r="D616" s="10"/>
    </row>
    <row r="617" spans="4:4">
      <c r="D617" s="10"/>
    </row>
    <row r="618" spans="4:4">
      <c r="D618" s="10"/>
    </row>
    <row r="619" spans="4:4">
      <c r="D619" s="10"/>
    </row>
    <row r="620" spans="4:4">
      <c r="D620" s="10"/>
    </row>
    <row r="621" spans="4:4">
      <c r="D621" s="10"/>
    </row>
    <row r="622" spans="4:4">
      <c r="D622" s="10"/>
    </row>
    <row r="623" spans="4:4">
      <c r="D623" s="10"/>
    </row>
    <row r="624" spans="4:4">
      <c r="D624" s="10"/>
    </row>
    <row r="625" spans="4:4">
      <c r="D625" s="10"/>
    </row>
    <row r="626" spans="4:4">
      <c r="D626" s="10"/>
    </row>
    <row r="627" spans="4:4">
      <c r="D627" s="10"/>
    </row>
    <row r="628" spans="4:4">
      <c r="D628" s="10"/>
    </row>
    <row r="629" spans="4:4">
      <c r="D629" s="10"/>
    </row>
    <row r="630" spans="4:4">
      <c r="D630" s="10"/>
    </row>
    <row r="631" spans="4:4">
      <c r="D631" s="10"/>
    </row>
    <row r="632" spans="4:4">
      <c r="D632" s="10"/>
    </row>
    <row r="633" spans="4:4">
      <c r="D633" s="10"/>
    </row>
    <row r="634" spans="4:4">
      <c r="D634" s="10"/>
    </row>
    <row r="635" spans="4:4">
      <c r="D635" s="10"/>
    </row>
    <row r="636" spans="4:4">
      <c r="D636" s="10"/>
    </row>
    <row r="637" spans="4:4">
      <c r="D637" s="10"/>
    </row>
    <row r="638" spans="4:4">
      <c r="D638" s="10"/>
    </row>
    <row r="639" spans="4:4">
      <c r="D639" s="10"/>
    </row>
    <row r="640" spans="4:4">
      <c r="D640" s="10"/>
    </row>
    <row r="641" spans="4:4">
      <c r="D641" s="10"/>
    </row>
    <row r="642" spans="4:4">
      <c r="D642" s="10"/>
    </row>
    <row r="643" spans="4:4">
      <c r="D643" s="10"/>
    </row>
    <row r="644" spans="4:4">
      <c r="D644" s="10"/>
    </row>
    <row r="645" spans="4:4">
      <c r="D645" s="10"/>
    </row>
    <row r="646" spans="4:4">
      <c r="D646" s="10"/>
    </row>
    <row r="647" spans="4:4">
      <c r="D647" s="10"/>
    </row>
    <row r="648" spans="4:4">
      <c r="D648" s="10"/>
    </row>
    <row r="649" spans="4:4">
      <c r="D649" s="10"/>
    </row>
    <row r="650" spans="4:4">
      <c r="D650" s="10"/>
    </row>
    <row r="651" spans="4:4">
      <c r="D651" s="10"/>
    </row>
    <row r="652" spans="4:4">
      <c r="D652" s="10"/>
    </row>
    <row r="653" spans="4:4">
      <c r="D653" s="10"/>
    </row>
    <row r="654" spans="4:4">
      <c r="D654" s="10"/>
    </row>
    <row r="655" spans="4:4">
      <c r="D655" s="10"/>
    </row>
    <row r="656" spans="4:4">
      <c r="D656" s="10"/>
    </row>
    <row r="657" spans="4:4">
      <c r="D657" s="10"/>
    </row>
    <row r="658" spans="4:4">
      <c r="D658" s="10"/>
    </row>
    <row r="659" spans="4:4">
      <c r="D659" s="10"/>
    </row>
    <row r="660" spans="4:4">
      <c r="D660" s="10"/>
    </row>
    <row r="661" spans="4:4">
      <c r="D661" s="10"/>
    </row>
    <row r="662" spans="4:4">
      <c r="D662" s="10"/>
    </row>
    <row r="663" spans="4:4">
      <c r="D663" s="10"/>
    </row>
    <row r="664" spans="4:4">
      <c r="D664" s="10"/>
    </row>
    <row r="665" spans="4:4">
      <c r="D665" s="10"/>
    </row>
    <row r="666" spans="4:4">
      <c r="D666" s="10"/>
    </row>
    <row r="667" spans="4:4">
      <c r="D667" s="10"/>
    </row>
    <row r="668" spans="4:4">
      <c r="D668" s="10"/>
    </row>
    <row r="669" spans="4:4">
      <c r="D669" s="10"/>
    </row>
    <row r="670" spans="4:4">
      <c r="D670" s="10"/>
    </row>
    <row r="671" spans="4:4">
      <c r="D671" s="10"/>
    </row>
    <row r="672" spans="4:4">
      <c r="D672" s="10"/>
    </row>
    <row r="673" spans="4:4">
      <c r="D673" s="10"/>
    </row>
    <row r="674" spans="4:4">
      <c r="D674" s="10"/>
    </row>
    <row r="675" spans="4:4">
      <c r="D675" s="10"/>
    </row>
    <row r="676" spans="4:4">
      <c r="D676" s="10"/>
    </row>
    <row r="677" spans="4:4">
      <c r="D677" s="10"/>
    </row>
    <row r="678" spans="4:4">
      <c r="D678" s="10"/>
    </row>
    <row r="679" spans="4:4">
      <c r="D679" s="10"/>
    </row>
    <row r="680" spans="4:4">
      <c r="D680" s="10"/>
    </row>
    <row r="681" spans="4:4">
      <c r="D681" s="10"/>
    </row>
    <row r="682" spans="4:4">
      <c r="D682" s="10"/>
    </row>
    <row r="683" spans="4:4">
      <c r="D683" s="10"/>
    </row>
    <row r="684" spans="4:4">
      <c r="D684" s="10"/>
    </row>
    <row r="685" spans="4:4">
      <c r="D685" s="10"/>
    </row>
    <row r="686" spans="4:4">
      <c r="D686" s="10"/>
    </row>
    <row r="687" spans="4:4">
      <c r="D687" s="10"/>
    </row>
    <row r="688" spans="4:4">
      <c r="D688" s="10"/>
    </row>
    <row r="689" spans="4:4">
      <c r="D689" s="10"/>
    </row>
    <row r="690" spans="4:4">
      <c r="D690" s="10"/>
    </row>
    <row r="691" spans="4:4">
      <c r="D691" s="10"/>
    </row>
    <row r="692" spans="4:4">
      <c r="D692" s="10"/>
    </row>
    <row r="693" spans="4:4">
      <c r="D693" s="10"/>
    </row>
    <row r="694" spans="4:4">
      <c r="D694" s="10"/>
    </row>
    <row r="695" spans="4:4">
      <c r="D695" s="10"/>
    </row>
    <row r="696" spans="4:4">
      <c r="D696" s="10"/>
    </row>
    <row r="697" spans="4:4">
      <c r="D697" s="10"/>
    </row>
    <row r="698" spans="4:4">
      <c r="D698" s="10"/>
    </row>
    <row r="699" spans="4:4">
      <c r="D699" s="10"/>
    </row>
    <row r="700" spans="4:4">
      <c r="D700" s="10"/>
    </row>
    <row r="701" spans="4:4">
      <c r="D701" s="10"/>
    </row>
    <row r="702" spans="4:4">
      <c r="D702" s="10"/>
    </row>
    <row r="703" spans="4:4">
      <c r="D703" s="10"/>
    </row>
    <row r="704" spans="4:4">
      <c r="D704" s="10"/>
    </row>
    <row r="705" spans="4:4">
      <c r="D705" s="10"/>
    </row>
    <row r="706" spans="4:4">
      <c r="D706" s="10"/>
    </row>
    <row r="707" spans="4:4">
      <c r="D707" s="10"/>
    </row>
    <row r="708" spans="4:4">
      <c r="D708" s="10"/>
    </row>
    <row r="709" spans="4:4">
      <c r="D709" s="10"/>
    </row>
    <row r="710" spans="4:4">
      <c r="D710" s="10"/>
    </row>
    <row r="711" spans="4:4">
      <c r="D711" s="10"/>
    </row>
    <row r="712" spans="4:4">
      <c r="D712" s="10"/>
    </row>
    <row r="713" spans="4:4">
      <c r="D713" s="10"/>
    </row>
    <row r="714" spans="4:4">
      <c r="D714" s="10"/>
    </row>
    <row r="715" spans="4:4">
      <c r="D715" s="10"/>
    </row>
    <row r="716" spans="4:4">
      <c r="D716" s="10"/>
    </row>
    <row r="717" spans="4:4">
      <c r="D717" s="10"/>
    </row>
    <row r="718" spans="4:4">
      <c r="D718" s="10"/>
    </row>
    <row r="719" spans="4:4">
      <c r="D719" s="10"/>
    </row>
    <row r="720" spans="4:4">
      <c r="D720" s="10"/>
    </row>
    <row r="721" spans="4:4">
      <c r="D721" s="10"/>
    </row>
    <row r="722" spans="4:4">
      <c r="D722" s="10"/>
    </row>
    <row r="723" spans="4:4">
      <c r="D723" s="10"/>
    </row>
    <row r="724" spans="4:4">
      <c r="D724" s="10"/>
    </row>
    <row r="725" spans="4:4">
      <c r="D725" s="10"/>
    </row>
    <row r="726" spans="4:4">
      <c r="D726" s="10"/>
    </row>
    <row r="727" spans="4:4">
      <c r="D727" s="10"/>
    </row>
    <row r="728" spans="4:4">
      <c r="D728" s="10"/>
    </row>
    <row r="729" spans="4:4">
      <c r="D729" s="10"/>
    </row>
    <row r="730" spans="4:4">
      <c r="D730" s="10"/>
    </row>
    <row r="731" spans="4:4">
      <c r="D731" s="10"/>
    </row>
    <row r="732" spans="4:4">
      <c r="D732" s="10"/>
    </row>
    <row r="733" spans="4:4">
      <c r="D733" s="10"/>
    </row>
    <row r="734" spans="4:4">
      <c r="D734" s="10"/>
    </row>
    <row r="735" spans="4:4">
      <c r="D735" s="10"/>
    </row>
    <row r="736" spans="4:4">
      <c r="D736" s="10"/>
    </row>
    <row r="737" spans="4:4">
      <c r="D737" s="10"/>
    </row>
    <row r="738" spans="4:4">
      <c r="D738" s="10"/>
    </row>
    <row r="739" spans="4:4">
      <c r="D739" s="10"/>
    </row>
    <row r="740" spans="4:4">
      <c r="D740" s="10"/>
    </row>
    <row r="741" spans="4:4">
      <c r="D741" s="10"/>
    </row>
    <row r="742" spans="4:4">
      <c r="D742" s="10"/>
    </row>
    <row r="743" spans="4:4">
      <c r="D743" s="10"/>
    </row>
    <row r="744" spans="4:4">
      <c r="D744" s="10"/>
    </row>
    <row r="745" spans="4:4">
      <c r="D745" s="10"/>
    </row>
    <row r="746" spans="4:4">
      <c r="D746" s="10"/>
    </row>
    <row r="747" spans="4:4">
      <c r="D747" s="10"/>
    </row>
    <row r="748" spans="4:4">
      <c r="D748" s="10"/>
    </row>
    <row r="749" spans="4:4">
      <c r="D749" s="10"/>
    </row>
    <row r="750" spans="4:4">
      <c r="D750" s="10"/>
    </row>
    <row r="751" spans="4:4">
      <c r="D751" s="10"/>
    </row>
    <row r="752" spans="4:4">
      <c r="D752" s="10"/>
    </row>
    <row r="753" spans="4:4">
      <c r="D753" s="10"/>
    </row>
    <row r="754" spans="4:4">
      <c r="D754" s="10"/>
    </row>
    <row r="755" spans="4:4">
      <c r="D755" s="10"/>
    </row>
    <row r="756" spans="4:4">
      <c r="D756" s="10"/>
    </row>
    <row r="757" spans="4:4">
      <c r="D757" s="10"/>
    </row>
    <row r="758" spans="4:4">
      <c r="D758" s="10"/>
    </row>
    <row r="759" spans="4:4">
      <c r="D759" s="10"/>
    </row>
    <row r="760" spans="4:4">
      <c r="D760" s="10"/>
    </row>
    <row r="761" spans="4:4">
      <c r="D761" s="10"/>
    </row>
    <row r="762" spans="4:4">
      <c r="D762" s="10"/>
    </row>
    <row r="763" spans="4:4">
      <c r="D763" s="10"/>
    </row>
    <row r="764" spans="4:4">
      <c r="D764" s="10"/>
    </row>
    <row r="765" spans="4:4">
      <c r="D765" s="10"/>
    </row>
    <row r="766" spans="4:4">
      <c r="D766" s="10"/>
    </row>
    <row r="767" spans="4:4">
      <c r="D767" s="10"/>
    </row>
    <row r="768" spans="4:4">
      <c r="D768" s="10"/>
    </row>
    <row r="769" spans="4:4">
      <c r="D769" s="10"/>
    </row>
    <row r="770" spans="4:4">
      <c r="D770" s="10"/>
    </row>
    <row r="771" spans="4:4">
      <c r="D771" s="10"/>
    </row>
    <row r="772" spans="4:4">
      <c r="D772" s="10"/>
    </row>
    <row r="773" spans="4:4">
      <c r="D773" s="10"/>
    </row>
    <row r="774" spans="4:4">
      <c r="D774" s="10"/>
    </row>
    <row r="775" spans="4:4">
      <c r="D775" s="10"/>
    </row>
    <row r="776" spans="4:4">
      <c r="D776" s="10"/>
    </row>
    <row r="777" spans="4:4">
      <c r="D777" s="10"/>
    </row>
    <row r="778" spans="4:4">
      <c r="D778" s="10"/>
    </row>
    <row r="779" spans="4:4">
      <c r="D779" s="10"/>
    </row>
    <row r="780" spans="4:4">
      <c r="D780" s="10"/>
    </row>
    <row r="781" spans="4:4">
      <c r="D781" s="10"/>
    </row>
    <row r="782" spans="4:4">
      <c r="D782" s="10"/>
    </row>
    <row r="783" spans="4:4">
      <c r="D783" s="10"/>
    </row>
    <row r="784" spans="4:4">
      <c r="D784" s="10"/>
    </row>
    <row r="785" spans="4:4">
      <c r="D785" s="10"/>
    </row>
    <row r="786" spans="4:4">
      <c r="D786" s="10"/>
    </row>
    <row r="787" spans="4:4">
      <c r="D787" s="10"/>
    </row>
    <row r="788" spans="4:4">
      <c r="D788" s="10"/>
    </row>
    <row r="789" spans="4:4">
      <c r="D789" s="10"/>
    </row>
    <row r="790" spans="4:4">
      <c r="D790" s="10"/>
    </row>
    <row r="791" spans="4:4">
      <c r="D791" s="10"/>
    </row>
    <row r="792" spans="4:4">
      <c r="D792" s="10"/>
    </row>
    <row r="793" spans="4:4">
      <c r="D793" s="10"/>
    </row>
    <row r="794" spans="4:4">
      <c r="D794" s="10"/>
    </row>
    <row r="795" spans="4:4">
      <c r="D795" s="10"/>
    </row>
    <row r="796" spans="4:4">
      <c r="D796" s="10"/>
    </row>
    <row r="797" spans="4:4">
      <c r="D797" s="10"/>
    </row>
    <row r="798" spans="4:4">
      <c r="D798" s="10"/>
    </row>
    <row r="799" spans="4:4">
      <c r="D799" s="10"/>
    </row>
    <row r="800" spans="4:4">
      <c r="D800" s="10"/>
    </row>
    <row r="801" spans="4:4">
      <c r="D801" s="10"/>
    </row>
    <row r="802" spans="4:4">
      <c r="D802" s="10"/>
    </row>
    <row r="803" spans="4:4">
      <c r="D803" s="10"/>
    </row>
    <row r="804" spans="4:4">
      <c r="D804" s="10"/>
    </row>
    <row r="805" spans="4:4">
      <c r="D805" s="10"/>
    </row>
    <row r="806" spans="4:4">
      <c r="D806" s="10"/>
    </row>
    <row r="807" spans="4:4">
      <c r="D807" s="10"/>
    </row>
    <row r="808" spans="4:4">
      <c r="D808" s="10"/>
    </row>
    <row r="809" spans="4:4">
      <c r="D809" s="10"/>
    </row>
    <row r="810" spans="4:4">
      <c r="D810" s="10"/>
    </row>
    <row r="811" spans="4:4">
      <c r="D811" s="10"/>
    </row>
    <row r="812" spans="4:4">
      <c r="D812" s="10"/>
    </row>
    <row r="813" spans="4:4">
      <c r="D813" s="10"/>
    </row>
    <row r="814" spans="4:4">
      <c r="D814" s="10"/>
    </row>
    <row r="815" spans="4:4">
      <c r="D815" s="10"/>
    </row>
    <row r="816" spans="4:4">
      <c r="D816" s="10"/>
    </row>
    <row r="817" spans="4:4">
      <c r="D817" s="10"/>
    </row>
    <row r="818" spans="4:4">
      <c r="D818" s="10"/>
    </row>
    <row r="819" spans="4:4">
      <c r="D819" s="10"/>
    </row>
    <row r="820" spans="4:4">
      <c r="D820" s="10"/>
    </row>
    <row r="821" spans="4:4">
      <c r="D821" s="10"/>
    </row>
    <row r="822" spans="4:4">
      <c r="D822" s="10"/>
    </row>
    <row r="823" spans="4:4">
      <c r="D823" s="10"/>
    </row>
    <row r="824" spans="4:4">
      <c r="D824" s="10"/>
    </row>
    <row r="825" spans="4:4">
      <c r="D825" s="10"/>
    </row>
    <row r="826" spans="4:4">
      <c r="D826" s="10"/>
    </row>
    <row r="827" spans="4:4">
      <c r="D827" s="10"/>
    </row>
    <row r="828" spans="4:4">
      <c r="D828" s="10"/>
    </row>
    <row r="829" spans="4:4">
      <c r="D829" s="10"/>
    </row>
    <row r="830" spans="4:4">
      <c r="D830" s="10"/>
    </row>
    <row r="831" spans="4:4">
      <c r="D831" s="10"/>
    </row>
    <row r="832" spans="4:4">
      <c r="D832" s="10"/>
    </row>
    <row r="833" spans="4:4">
      <c r="D833" s="10"/>
    </row>
    <row r="834" spans="4:4">
      <c r="D834" s="10"/>
    </row>
    <row r="835" spans="4:4">
      <c r="D835" s="10"/>
    </row>
    <row r="836" spans="4:4">
      <c r="D836" s="10"/>
    </row>
    <row r="837" spans="4:4">
      <c r="D837" s="10"/>
    </row>
    <row r="838" spans="4:4">
      <c r="D838" s="10"/>
    </row>
    <row r="839" spans="4:4">
      <c r="D839" s="10"/>
    </row>
    <row r="840" spans="4:4">
      <c r="D840" s="10"/>
    </row>
    <row r="841" spans="4:4">
      <c r="D841" s="10"/>
    </row>
    <row r="842" spans="4:4">
      <c r="D842" s="10"/>
    </row>
    <row r="843" spans="4:4">
      <c r="D843" s="10"/>
    </row>
    <row r="844" spans="4:4">
      <c r="D844" s="10"/>
    </row>
    <row r="845" spans="4:4">
      <c r="D845" s="10"/>
    </row>
    <row r="846" spans="4:4">
      <c r="D846" s="10"/>
    </row>
    <row r="847" spans="4:4">
      <c r="D847" s="10"/>
    </row>
    <row r="848" spans="4:4">
      <c r="D848" s="10"/>
    </row>
    <row r="849" spans="4:4">
      <c r="D849" s="10"/>
    </row>
    <row r="850" spans="4:4">
      <c r="D850" s="10"/>
    </row>
    <row r="851" spans="4:4">
      <c r="D851" s="10"/>
    </row>
    <row r="852" spans="4:4">
      <c r="D852" s="10"/>
    </row>
    <row r="853" spans="4:4">
      <c r="D853" s="10"/>
    </row>
    <row r="854" spans="4:4">
      <c r="D854" s="10"/>
    </row>
    <row r="855" spans="4:4">
      <c r="D855" s="10"/>
    </row>
    <row r="856" spans="4:4">
      <c r="D856" s="10"/>
    </row>
    <row r="857" spans="4:4">
      <c r="D857" s="10"/>
    </row>
    <row r="858" spans="4:4">
      <c r="D858" s="10"/>
    </row>
    <row r="859" spans="4:4">
      <c r="D859" s="10"/>
    </row>
    <row r="860" spans="4:4">
      <c r="D860" s="10"/>
    </row>
    <row r="861" spans="4:4">
      <c r="D861" s="10"/>
    </row>
    <row r="862" spans="4:4">
      <c r="D862" s="10"/>
    </row>
    <row r="863" spans="4:4">
      <c r="D863" s="10"/>
    </row>
    <row r="864" spans="4:4">
      <c r="D864" s="10"/>
    </row>
    <row r="865" spans="4:4">
      <c r="D865" s="10"/>
    </row>
    <row r="866" spans="4:4">
      <c r="D866" s="10"/>
    </row>
    <row r="867" spans="4:4">
      <c r="D867" s="10"/>
    </row>
    <row r="868" spans="4:4">
      <c r="D868" s="10"/>
    </row>
    <row r="869" spans="4:4">
      <c r="D869" s="10"/>
    </row>
    <row r="870" spans="4:4">
      <c r="D870" s="10"/>
    </row>
    <row r="871" spans="4:4">
      <c r="D871" s="10"/>
    </row>
    <row r="872" spans="4:4">
      <c r="D872" s="10"/>
    </row>
    <row r="873" spans="4:4">
      <c r="D873" s="10"/>
    </row>
    <row r="874" spans="4:4">
      <c r="D874" s="10"/>
    </row>
    <row r="875" spans="4:4">
      <c r="D875" s="10"/>
    </row>
    <row r="876" spans="4:4">
      <c r="D876" s="10"/>
    </row>
    <row r="877" spans="4:4">
      <c r="D877" s="10"/>
    </row>
    <row r="878" spans="4:4">
      <c r="D878" s="10"/>
    </row>
    <row r="879" spans="4:4">
      <c r="D879" s="10"/>
    </row>
    <row r="880" spans="4:4">
      <c r="D880" s="10"/>
    </row>
    <row r="881" spans="4:4">
      <c r="D881" s="10"/>
    </row>
    <row r="882" spans="4:4">
      <c r="D882" s="10"/>
    </row>
    <row r="883" spans="4:4">
      <c r="D883" s="10"/>
    </row>
    <row r="884" spans="4:4">
      <c r="D884" s="10"/>
    </row>
    <row r="885" spans="4:4">
      <c r="D885" s="10"/>
    </row>
    <row r="886" spans="4:4">
      <c r="D886" s="10"/>
    </row>
    <row r="887" spans="4:4">
      <c r="D887" s="10"/>
    </row>
    <row r="888" spans="4:4">
      <c r="D888" s="10"/>
    </row>
    <row r="889" spans="4:4">
      <c r="D889" s="10"/>
    </row>
    <row r="890" spans="4:4">
      <c r="D890" s="10"/>
    </row>
    <row r="891" spans="4:4">
      <c r="D891" s="10"/>
    </row>
    <row r="892" spans="4:4">
      <c r="D892" s="10"/>
    </row>
    <row r="893" spans="4:4">
      <c r="D893" s="10"/>
    </row>
    <row r="894" spans="4:4">
      <c r="D894" s="10"/>
    </row>
    <row r="895" spans="4:4">
      <c r="D895" s="10"/>
    </row>
    <row r="896" spans="4:4">
      <c r="D896" s="10"/>
    </row>
    <row r="897" spans="4:4">
      <c r="D897" s="10"/>
    </row>
    <row r="898" spans="4:4">
      <c r="D898" s="10"/>
    </row>
    <row r="899" spans="4:4">
      <c r="D899" s="10"/>
    </row>
    <row r="900" spans="4:4">
      <c r="D900" s="10"/>
    </row>
    <row r="901" spans="4:4">
      <c r="D901" s="10"/>
    </row>
    <row r="902" spans="4:4">
      <c r="D902" s="10"/>
    </row>
    <row r="903" spans="4:4">
      <c r="D903" s="10"/>
    </row>
    <row r="904" spans="4:4">
      <c r="D904" s="10"/>
    </row>
    <row r="905" spans="4:4">
      <c r="D905" s="10"/>
    </row>
    <row r="906" spans="4:4">
      <c r="D906" s="10"/>
    </row>
    <row r="907" spans="4:4">
      <c r="D907" s="10"/>
    </row>
    <row r="908" spans="4:4">
      <c r="D908" s="10"/>
    </row>
    <row r="909" spans="4:4">
      <c r="D909" s="10"/>
    </row>
    <row r="910" spans="4:4">
      <c r="D910" s="10"/>
    </row>
    <row r="911" spans="4:4">
      <c r="D911" s="10"/>
    </row>
    <row r="912" spans="4:4">
      <c r="D912" s="10"/>
    </row>
    <row r="913" spans="4:4">
      <c r="D913" s="10"/>
    </row>
    <row r="914" spans="4:4">
      <c r="D914" s="10"/>
    </row>
    <row r="915" spans="4:4">
      <c r="D915" s="10"/>
    </row>
    <row r="916" spans="4:4">
      <c r="D916" s="10"/>
    </row>
    <row r="917" spans="4:4">
      <c r="D917" s="10"/>
    </row>
    <row r="918" spans="4:4">
      <c r="D918" s="10"/>
    </row>
    <row r="919" spans="4:4">
      <c r="D919" s="10"/>
    </row>
    <row r="920" spans="4:4">
      <c r="D920" s="10"/>
    </row>
    <row r="921" spans="4:4">
      <c r="D921" s="10"/>
    </row>
    <row r="922" spans="4:4">
      <c r="D922" s="10"/>
    </row>
    <row r="923" spans="4:4">
      <c r="D923" s="10"/>
    </row>
    <row r="924" spans="4:4">
      <c r="D924" s="10"/>
    </row>
    <row r="925" spans="4:4">
      <c r="D925" s="10"/>
    </row>
    <row r="926" spans="4:4">
      <c r="D926" s="10"/>
    </row>
    <row r="927" spans="4:4">
      <c r="D927" s="10"/>
    </row>
    <row r="928" spans="4:4">
      <c r="D928" s="10"/>
    </row>
    <row r="929" spans="4:4">
      <c r="D929" s="10"/>
    </row>
    <row r="930" spans="4:4">
      <c r="D930" s="10"/>
    </row>
    <row r="931" spans="4:4">
      <c r="D931" s="10"/>
    </row>
    <row r="932" spans="4:4">
      <c r="D932" s="10"/>
    </row>
    <row r="933" spans="4:4">
      <c r="D933" s="10"/>
    </row>
    <row r="934" spans="4:4">
      <c r="D934" s="10"/>
    </row>
    <row r="935" spans="4:4">
      <c r="D935" s="10"/>
    </row>
    <row r="936" spans="4:4">
      <c r="D936" s="10"/>
    </row>
    <row r="937" spans="4:4">
      <c r="D937" s="10"/>
    </row>
    <row r="938" spans="4:4">
      <c r="D938" s="10"/>
    </row>
    <row r="939" spans="4:4">
      <c r="D939" s="10"/>
    </row>
    <row r="940" spans="4:4">
      <c r="D940" s="10"/>
    </row>
    <row r="941" spans="4:4">
      <c r="D941" s="10"/>
    </row>
    <row r="942" spans="4:4">
      <c r="D942" s="10"/>
    </row>
    <row r="943" spans="4:4">
      <c r="D943" s="10"/>
    </row>
    <row r="944" spans="4:4">
      <c r="D944" s="10"/>
    </row>
    <row r="945" spans="4:4">
      <c r="D945" s="10"/>
    </row>
    <row r="946" spans="4:4">
      <c r="D946" s="10"/>
    </row>
    <row r="947" spans="4:4">
      <c r="D947" s="10"/>
    </row>
    <row r="948" spans="4:4">
      <c r="D948" s="10"/>
    </row>
    <row r="949" spans="4:4">
      <c r="D949" s="10"/>
    </row>
    <row r="950" spans="4:4">
      <c r="D950" s="10"/>
    </row>
    <row r="951" spans="4:4">
      <c r="D951" s="10"/>
    </row>
    <row r="952" spans="4:4">
      <c r="D952" s="10"/>
    </row>
    <row r="953" spans="4:4">
      <c r="D953" s="10"/>
    </row>
    <row r="954" spans="4:4">
      <c r="D954" s="10"/>
    </row>
    <row r="955" spans="4:4">
      <c r="D955" s="10"/>
    </row>
    <row r="956" spans="4:4">
      <c r="D956" s="10"/>
    </row>
    <row r="957" spans="4:4">
      <c r="D957" s="10"/>
    </row>
    <row r="958" spans="4:4">
      <c r="D958" s="10"/>
    </row>
    <row r="959" spans="4:4">
      <c r="D959" s="10"/>
    </row>
    <row r="960" spans="4:4">
      <c r="D960" s="10"/>
    </row>
    <row r="961" spans="4:4">
      <c r="D961" s="10"/>
    </row>
    <row r="962" spans="4:4">
      <c r="D962" s="10"/>
    </row>
    <row r="963" spans="4:4">
      <c r="D963" s="10"/>
    </row>
    <row r="964" spans="4:4">
      <c r="D964" s="10"/>
    </row>
    <row r="965" spans="4:4">
      <c r="D965" s="10"/>
    </row>
    <row r="966" spans="4:4">
      <c r="D966" s="10"/>
    </row>
    <row r="967" spans="4:4">
      <c r="D967" s="10"/>
    </row>
    <row r="968" spans="4:4">
      <c r="D968" s="10"/>
    </row>
    <row r="969" spans="4:4">
      <c r="D969" s="10"/>
    </row>
    <row r="970" spans="4:4">
      <c r="D970" s="10"/>
    </row>
    <row r="971" spans="4:4">
      <c r="D971" s="10"/>
    </row>
    <row r="972" spans="4:4">
      <c r="D972" s="10"/>
    </row>
    <row r="973" spans="4:4">
      <c r="D973" s="10"/>
    </row>
    <row r="974" spans="4:4">
      <c r="D974" s="10"/>
    </row>
    <row r="975" spans="4:4">
      <c r="D975" s="10"/>
    </row>
    <row r="976" spans="4:4">
      <c r="D976" s="10"/>
    </row>
    <row r="977" spans="4:4">
      <c r="D977" s="10"/>
    </row>
    <row r="978" spans="4:4">
      <c r="D978" s="10"/>
    </row>
    <row r="979" spans="4:4">
      <c r="D979" s="10"/>
    </row>
    <row r="980" spans="4:4">
      <c r="D980" s="10"/>
    </row>
    <row r="981" spans="4:4">
      <c r="D981" s="10"/>
    </row>
    <row r="982" spans="4:4">
      <c r="D982" s="10"/>
    </row>
    <row r="983" spans="4:4">
      <c r="D983" s="10"/>
    </row>
    <row r="984" spans="4:4">
      <c r="D984" s="10"/>
    </row>
    <row r="985" spans="4:4">
      <c r="D985" s="10"/>
    </row>
    <row r="986" spans="4:4">
      <c r="D986" s="10"/>
    </row>
    <row r="987" spans="4:4">
      <c r="D987" s="10"/>
    </row>
    <row r="988" spans="4:4">
      <c r="D988" s="10"/>
    </row>
    <row r="989" spans="4:4">
      <c r="D989" s="10"/>
    </row>
    <row r="990" spans="4:4">
      <c r="D990" s="10"/>
    </row>
    <row r="991" spans="4:4">
      <c r="D991" s="10"/>
    </row>
    <row r="992" spans="4:4">
      <c r="D992" s="10"/>
    </row>
    <row r="993" spans="4:4">
      <c r="D993" s="10"/>
    </row>
    <row r="994" spans="4:4">
      <c r="D994" s="10"/>
    </row>
    <row r="995" spans="4:4">
      <c r="D995" s="10"/>
    </row>
    <row r="996" spans="4:4">
      <c r="D996" s="10"/>
    </row>
    <row r="997" spans="4:4">
      <c r="D997" s="10"/>
    </row>
    <row r="998" spans="4:4">
      <c r="D998" s="10"/>
    </row>
    <row r="999" spans="4:4">
      <c r="D999" s="10"/>
    </row>
    <row r="1000" spans="4:4">
      <c r="D1000" s="10"/>
    </row>
    <row r="1001" spans="4:4">
      <c r="D1001" s="10"/>
    </row>
    <row r="1002" spans="4:4">
      <c r="D1002" s="10"/>
    </row>
    <row r="1003" spans="4:4">
      <c r="D1003" s="10"/>
    </row>
    <row r="1004" spans="4:4">
      <c r="D1004" s="10"/>
    </row>
    <row r="1005" spans="4:4">
      <c r="D1005" s="10"/>
    </row>
    <row r="1006" spans="4:4">
      <c r="D1006" s="10"/>
    </row>
    <row r="1007" spans="4:4">
      <c r="D1007" s="10"/>
    </row>
    <row r="1008" spans="4:4">
      <c r="D1008" s="10"/>
    </row>
    <row r="1009" spans="4:4">
      <c r="D1009" s="10"/>
    </row>
    <row r="1010" spans="4:4">
      <c r="D1010" s="10"/>
    </row>
    <row r="1011" spans="4:4">
      <c r="D1011" s="10"/>
    </row>
    <row r="1012" spans="4:4">
      <c r="D1012" s="10"/>
    </row>
    <row r="1013" spans="4:4">
      <c r="D1013" s="10"/>
    </row>
    <row r="1014" spans="4:4">
      <c r="D1014" s="10"/>
    </row>
    <row r="1015" spans="4:4">
      <c r="D1015" s="10"/>
    </row>
    <row r="1016" spans="4:4">
      <c r="D1016" s="10"/>
    </row>
    <row r="1017" spans="4:4">
      <c r="D1017" s="10"/>
    </row>
    <row r="1018" spans="4:4">
      <c r="D1018" s="10"/>
    </row>
    <row r="1019" spans="4:4">
      <c r="D1019" s="10"/>
    </row>
    <row r="1020" spans="4:4">
      <c r="D1020" s="10"/>
    </row>
    <row r="1021" spans="4:4">
      <c r="D1021" s="10"/>
    </row>
    <row r="1022" spans="4:4">
      <c r="D1022" s="10"/>
    </row>
    <row r="1023" spans="4:4">
      <c r="D1023" s="10"/>
    </row>
    <row r="1024" spans="4:4">
      <c r="D1024" s="10"/>
    </row>
    <row r="1025" spans="4:4">
      <c r="D1025" s="10"/>
    </row>
    <row r="1026" spans="4:4">
      <c r="D1026" s="10"/>
    </row>
    <row r="1027" spans="4:4">
      <c r="D1027" s="10"/>
    </row>
    <row r="1028" spans="4:4">
      <c r="D1028" s="10"/>
    </row>
    <row r="1029" spans="4:4">
      <c r="D1029" s="10"/>
    </row>
    <row r="1030" spans="4:4">
      <c r="D1030" s="10"/>
    </row>
    <row r="1031" spans="4:4">
      <c r="D1031" s="10"/>
    </row>
    <row r="1032" spans="4:4">
      <c r="D1032" s="10"/>
    </row>
    <row r="1033" spans="4:4">
      <c r="D1033" s="10"/>
    </row>
    <row r="1034" spans="4:4">
      <c r="D1034" s="10"/>
    </row>
    <row r="1035" spans="4:4">
      <c r="D1035" s="10"/>
    </row>
    <row r="1036" spans="4:4">
      <c r="D1036" s="10"/>
    </row>
    <row r="1037" spans="4:4">
      <c r="D1037" s="10"/>
    </row>
    <row r="1038" spans="4:4">
      <c r="D1038" s="10"/>
    </row>
    <row r="1039" spans="4:4">
      <c r="D1039" s="10"/>
    </row>
    <row r="1040" spans="4:4">
      <c r="D1040" s="10"/>
    </row>
    <row r="1041" spans="4:4">
      <c r="D1041" s="10"/>
    </row>
    <row r="1042" spans="4:4">
      <c r="D1042" s="10"/>
    </row>
    <row r="1043" spans="4:4">
      <c r="D1043" s="10"/>
    </row>
    <row r="1044" spans="4:4">
      <c r="D1044" s="10"/>
    </row>
    <row r="1045" spans="4:4">
      <c r="D1045" s="10"/>
    </row>
    <row r="1046" spans="4:4">
      <c r="D1046" s="10"/>
    </row>
    <row r="1047" spans="4:4">
      <c r="D1047" s="10"/>
    </row>
    <row r="1048" spans="4:4">
      <c r="D1048" s="10"/>
    </row>
    <row r="1049" spans="4:4">
      <c r="D1049" s="10"/>
    </row>
    <row r="1050" spans="4:4">
      <c r="D1050" s="10"/>
    </row>
    <row r="1051" spans="4:4">
      <c r="D1051" s="10"/>
    </row>
    <row r="1052" spans="4:4">
      <c r="D1052" s="10"/>
    </row>
    <row r="1053" spans="4:4">
      <c r="D1053" s="10"/>
    </row>
    <row r="1054" spans="4:4">
      <c r="D1054" s="10"/>
    </row>
    <row r="1055" spans="4:4">
      <c r="D1055" s="10"/>
    </row>
    <row r="1056" spans="4:4">
      <c r="D1056" s="10"/>
    </row>
    <row r="1057" spans="4:4">
      <c r="D1057" s="10"/>
    </row>
    <row r="1058" spans="4:4">
      <c r="D1058" s="10"/>
    </row>
    <row r="1059" spans="4:4">
      <c r="D1059" s="10"/>
    </row>
    <row r="1060" spans="4:4">
      <c r="D1060" s="10"/>
    </row>
    <row r="1061" spans="4:4">
      <c r="D1061" s="10"/>
    </row>
    <row r="1062" spans="4:4">
      <c r="D1062" s="10"/>
    </row>
    <row r="1063" spans="4:4">
      <c r="D1063" s="10"/>
    </row>
    <row r="1064" spans="4:4">
      <c r="D1064" s="10"/>
    </row>
    <row r="1065" spans="4:4">
      <c r="D1065" s="10"/>
    </row>
    <row r="1066" spans="4:4">
      <c r="D1066" s="10"/>
    </row>
    <row r="1067" spans="4:4">
      <c r="D1067" s="10"/>
    </row>
    <row r="1068" spans="4:4">
      <c r="D1068" s="10"/>
    </row>
    <row r="1069" spans="4:4">
      <c r="D1069" s="10"/>
    </row>
    <row r="1070" spans="4:4">
      <c r="D1070" s="10"/>
    </row>
    <row r="1071" spans="4:4">
      <c r="D1071" s="10"/>
    </row>
    <row r="1072" spans="4:4">
      <c r="D1072" s="10"/>
    </row>
    <row r="1073" spans="4:4">
      <c r="D1073" s="10"/>
    </row>
    <row r="1074" spans="4:4">
      <c r="D1074" s="10"/>
    </row>
    <row r="1075" spans="4:4">
      <c r="D1075" s="10"/>
    </row>
    <row r="1076" spans="4:4">
      <c r="D1076" s="10"/>
    </row>
    <row r="1077" spans="4:4">
      <c r="D1077" s="10"/>
    </row>
    <row r="1078" spans="4:4">
      <c r="D1078" s="10"/>
    </row>
    <row r="1079" spans="4:4">
      <c r="D1079" s="10"/>
    </row>
    <row r="1080" spans="4:4">
      <c r="D1080" s="10"/>
    </row>
    <row r="1081" spans="4:4">
      <c r="D1081" s="10"/>
    </row>
    <row r="1082" spans="4:4">
      <c r="D1082" s="10"/>
    </row>
    <row r="1083" spans="4:4">
      <c r="D1083" s="10"/>
    </row>
    <row r="1084" spans="4:4">
      <c r="D1084" s="10"/>
    </row>
    <row r="1085" spans="4:4">
      <c r="D1085" s="10"/>
    </row>
    <row r="1086" spans="4:4">
      <c r="D1086" s="10"/>
    </row>
    <row r="1087" spans="4:4">
      <c r="D1087" s="10"/>
    </row>
    <row r="1088" spans="4:4">
      <c r="D1088" s="10"/>
    </row>
    <row r="1089" spans="4:4">
      <c r="D1089" s="10"/>
    </row>
    <row r="1090" spans="4:4">
      <c r="D1090" s="10"/>
    </row>
    <row r="1091" spans="4:4">
      <c r="D1091" s="10"/>
    </row>
    <row r="1092" spans="4:4">
      <c r="D1092" s="10"/>
    </row>
    <row r="1093" spans="4:4">
      <c r="D1093" s="10"/>
    </row>
    <row r="1094" spans="4:4">
      <c r="D1094" s="10"/>
    </row>
    <row r="1095" spans="4:4">
      <c r="D1095" s="10"/>
    </row>
    <row r="1096" spans="4:4">
      <c r="D1096" s="10"/>
    </row>
    <row r="1097" spans="4:4">
      <c r="D1097" s="10"/>
    </row>
    <row r="1098" spans="4:4">
      <c r="D1098" s="10"/>
    </row>
    <row r="1099" spans="4:4">
      <c r="D1099" s="10"/>
    </row>
    <row r="1100" spans="4:4">
      <c r="D1100" s="10"/>
    </row>
    <row r="1101" spans="4:4">
      <c r="D1101" s="10"/>
    </row>
    <row r="1102" spans="4:4">
      <c r="D1102" s="10"/>
    </row>
    <row r="1103" spans="4:4">
      <c r="D1103" s="10"/>
    </row>
    <row r="1104" spans="4:4">
      <c r="D1104" s="10"/>
    </row>
    <row r="1105" spans="4:4">
      <c r="D1105" s="10"/>
    </row>
    <row r="1106" spans="4:4">
      <c r="D1106" s="10"/>
    </row>
    <row r="1107" spans="4:4">
      <c r="D1107" s="10"/>
    </row>
    <row r="1108" spans="4:4">
      <c r="D1108" s="10"/>
    </row>
    <row r="1109" spans="4:4">
      <c r="D1109" s="10"/>
    </row>
    <row r="1110" spans="4:4">
      <c r="D1110" s="10"/>
    </row>
    <row r="1111" spans="4:4">
      <c r="D1111" s="10"/>
    </row>
    <row r="1112" spans="4:4">
      <c r="D1112" s="10"/>
    </row>
    <row r="1113" spans="4:4">
      <c r="D1113" s="10"/>
    </row>
    <row r="1114" spans="4:4">
      <c r="D1114" s="10"/>
    </row>
    <row r="1115" spans="4:4">
      <c r="D1115" s="10"/>
    </row>
    <row r="1116" spans="4:4">
      <c r="D1116" s="10"/>
    </row>
    <row r="1117" spans="4:4">
      <c r="D1117" s="10"/>
    </row>
    <row r="1118" spans="4:4">
      <c r="D1118" s="10"/>
    </row>
    <row r="1119" spans="4:4">
      <c r="D1119" s="10"/>
    </row>
    <row r="1120" spans="4:4">
      <c r="D1120" s="10"/>
    </row>
    <row r="1121" spans="4:4">
      <c r="D1121" s="10"/>
    </row>
    <row r="1122" spans="4:4">
      <c r="D1122" s="10"/>
    </row>
    <row r="1123" spans="4:4">
      <c r="D1123" s="10"/>
    </row>
    <row r="1124" spans="4:4">
      <c r="D1124" s="10"/>
    </row>
    <row r="1125" spans="4:4">
      <c r="D1125" s="10"/>
    </row>
    <row r="1126" spans="4:4">
      <c r="D1126" s="10"/>
    </row>
    <row r="1127" spans="4:4">
      <c r="D1127" s="10"/>
    </row>
    <row r="1128" spans="4:4">
      <c r="D1128" s="10"/>
    </row>
    <row r="1129" spans="4:4">
      <c r="D1129" s="10"/>
    </row>
    <row r="1130" spans="4:4">
      <c r="D1130" s="10"/>
    </row>
    <row r="1131" spans="4:4">
      <c r="D1131" s="10"/>
    </row>
    <row r="1132" spans="4:4">
      <c r="D1132" s="10"/>
    </row>
    <row r="1133" spans="4:4">
      <c r="D1133" s="10"/>
    </row>
    <row r="1134" spans="4:4">
      <c r="D1134" s="10"/>
    </row>
    <row r="1135" spans="4:4">
      <c r="D1135" s="10"/>
    </row>
    <row r="1136" spans="4:4">
      <c r="D1136" s="10"/>
    </row>
    <row r="1137" spans="4:4">
      <c r="D1137" s="10"/>
    </row>
    <row r="1138" spans="4:4">
      <c r="D1138" s="10"/>
    </row>
    <row r="1139" spans="4:4">
      <c r="D1139" s="10"/>
    </row>
    <row r="1140" spans="4:4">
      <c r="D1140" s="10"/>
    </row>
    <row r="1141" spans="4:4">
      <c r="D1141" s="10"/>
    </row>
    <row r="1142" spans="4:4">
      <c r="D1142" s="10"/>
    </row>
    <row r="1143" spans="4:4">
      <c r="D1143" s="10"/>
    </row>
    <row r="1144" spans="4:4">
      <c r="D1144" s="10"/>
    </row>
    <row r="1145" spans="4:4">
      <c r="D1145" s="10"/>
    </row>
    <row r="1146" spans="4:4">
      <c r="D1146" s="10"/>
    </row>
    <row r="1147" spans="4:4">
      <c r="D1147" s="10"/>
    </row>
    <row r="1148" spans="4:4">
      <c r="D1148" s="10"/>
    </row>
    <row r="1149" spans="4:4">
      <c r="D1149" s="10"/>
    </row>
    <row r="1150" spans="4:4">
      <c r="D1150" s="10"/>
    </row>
    <row r="1151" spans="4:4">
      <c r="D1151" s="10"/>
    </row>
    <row r="1152" spans="4:4">
      <c r="D1152" s="10"/>
    </row>
    <row r="1153" spans="4:4">
      <c r="D1153" s="10"/>
    </row>
    <row r="1154" spans="4:4">
      <c r="D1154" s="10"/>
    </row>
    <row r="1155" spans="4:4">
      <c r="D1155" s="10"/>
    </row>
    <row r="1156" spans="4:4">
      <c r="D1156" s="10"/>
    </row>
    <row r="1157" spans="4:4">
      <c r="D1157" s="10"/>
    </row>
    <row r="1158" spans="4:4">
      <c r="D1158" s="10"/>
    </row>
    <row r="1159" spans="4:4">
      <c r="D1159" s="10"/>
    </row>
    <row r="1160" spans="4:4">
      <c r="D1160" s="10"/>
    </row>
    <row r="1161" spans="4:4">
      <c r="D1161" s="10"/>
    </row>
    <row r="1162" spans="4:4">
      <c r="D1162" s="10"/>
    </row>
    <row r="1163" spans="4:4">
      <c r="D1163" s="10"/>
    </row>
    <row r="1164" spans="4:4">
      <c r="D1164" s="10"/>
    </row>
    <row r="1165" spans="4:4">
      <c r="D1165" s="10"/>
    </row>
    <row r="1166" spans="4:4">
      <c r="D1166" s="10"/>
    </row>
    <row r="1167" spans="4:4">
      <c r="D1167" s="10"/>
    </row>
    <row r="1168" spans="4:4">
      <c r="D1168" s="10"/>
    </row>
    <row r="1169" spans="4:4">
      <c r="D1169" s="10"/>
    </row>
    <row r="1170" spans="4:4">
      <c r="D1170" s="10"/>
    </row>
    <row r="1171" spans="4:4">
      <c r="D1171" s="10"/>
    </row>
    <row r="1172" spans="4:4">
      <c r="D1172" s="10"/>
    </row>
    <row r="1173" spans="4:4">
      <c r="D1173" s="10"/>
    </row>
    <row r="1174" spans="4:4">
      <c r="D1174" s="10"/>
    </row>
    <row r="1175" spans="4:4">
      <c r="D1175" s="10"/>
    </row>
    <row r="1176" spans="4:4">
      <c r="D1176" s="10"/>
    </row>
    <row r="1177" spans="4:4">
      <c r="D1177" s="10"/>
    </row>
    <row r="1178" spans="4:4">
      <c r="D1178" s="10"/>
    </row>
    <row r="1179" spans="4:4">
      <c r="D1179" s="10"/>
    </row>
    <row r="1180" spans="4:4">
      <c r="D1180" s="10"/>
    </row>
    <row r="1181" spans="4:4">
      <c r="D1181" s="10"/>
    </row>
    <row r="1182" spans="4:4">
      <c r="D1182" s="10"/>
    </row>
    <row r="1183" spans="4:4">
      <c r="D1183" s="10"/>
    </row>
    <row r="1184" spans="4:4">
      <c r="D1184" s="10"/>
    </row>
    <row r="1185" spans="4:4">
      <c r="D1185" s="10"/>
    </row>
    <row r="1186" spans="4:4">
      <c r="D1186" s="10"/>
    </row>
    <row r="1187" spans="4:4">
      <c r="D1187" s="10"/>
    </row>
    <row r="1188" spans="4:4">
      <c r="D1188" s="10"/>
    </row>
    <row r="1189" spans="4:4">
      <c r="D1189" s="10"/>
    </row>
    <row r="1190" spans="4:4">
      <c r="D1190" s="10"/>
    </row>
    <row r="1191" spans="4:4">
      <c r="D1191" s="10"/>
    </row>
    <row r="1192" spans="4:4">
      <c r="D1192" s="10"/>
    </row>
    <row r="1193" spans="4:4">
      <c r="D1193" s="10"/>
    </row>
    <row r="1194" spans="4:4">
      <c r="D1194" s="10"/>
    </row>
    <row r="1195" spans="4:4">
      <c r="D1195" s="10"/>
    </row>
    <row r="1196" spans="4:4">
      <c r="D1196" s="10"/>
    </row>
    <row r="1197" spans="4:4">
      <c r="D1197" s="10"/>
    </row>
    <row r="1198" spans="4:4">
      <c r="D1198" s="10"/>
    </row>
    <row r="1199" spans="4:4">
      <c r="D1199" s="10"/>
    </row>
    <row r="1200" spans="4:4">
      <c r="D1200" s="10"/>
    </row>
    <row r="1201" spans="4:4">
      <c r="D1201" s="10"/>
    </row>
    <row r="1202" spans="4:4">
      <c r="D1202" s="10"/>
    </row>
    <row r="1203" spans="4:4">
      <c r="D1203" s="10"/>
    </row>
    <row r="1204" spans="4:4">
      <c r="D1204" s="10"/>
    </row>
    <row r="1205" spans="4:4">
      <c r="D1205" s="10"/>
    </row>
    <row r="1206" spans="4:4">
      <c r="D1206" s="10"/>
    </row>
    <row r="1207" spans="4:4">
      <c r="D1207" s="10"/>
    </row>
    <row r="1208" spans="4:4">
      <c r="D1208" s="10"/>
    </row>
    <row r="1209" spans="4:4">
      <c r="D1209" s="10"/>
    </row>
    <row r="1210" spans="4:4">
      <c r="D1210" s="10"/>
    </row>
    <row r="1211" spans="4:4">
      <c r="D1211" s="10"/>
    </row>
    <row r="1212" spans="4:4">
      <c r="D1212" s="10"/>
    </row>
    <row r="1213" spans="4:4">
      <c r="D1213" s="10"/>
    </row>
    <row r="1214" spans="4:4">
      <c r="D1214" s="10"/>
    </row>
    <row r="1215" spans="4:4">
      <c r="D1215" s="10"/>
    </row>
    <row r="1216" spans="4:4">
      <c r="D1216" s="10"/>
    </row>
    <row r="1217" spans="4:4">
      <c r="D1217" s="10"/>
    </row>
    <row r="1218" spans="4:4">
      <c r="D1218" s="10"/>
    </row>
    <row r="1219" spans="4:4">
      <c r="D1219" s="10"/>
    </row>
    <row r="1220" spans="4:4">
      <c r="D1220" s="10"/>
    </row>
    <row r="1221" spans="4:4">
      <c r="D1221" s="10"/>
    </row>
    <row r="1222" spans="4:4">
      <c r="D1222" s="10"/>
    </row>
    <row r="1223" spans="4:4">
      <c r="D1223" s="10"/>
    </row>
    <row r="1224" spans="4:4">
      <c r="D1224" s="10"/>
    </row>
    <row r="1225" spans="4:4">
      <c r="D1225" s="10"/>
    </row>
    <row r="1226" spans="4:4">
      <c r="D1226" s="10"/>
    </row>
    <row r="1227" spans="4:4">
      <c r="D1227" s="10"/>
    </row>
    <row r="1228" spans="4:4">
      <c r="D1228" s="10"/>
    </row>
    <row r="1229" spans="4:4">
      <c r="D1229" s="10"/>
    </row>
    <row r="1230" spans="4:4">
      <c r="D1230" s="10"/>
    </row>
    <row r="1231" spans="4:4">
      <c r="D1231" s="10"/>
    </row>
    <row r="1232" spans="4:4">
      <c r="D1232" s="10"/>
    </row>
    <row r="1233" spans="4:4">
      <c r="D1233" s="10"/>
    </row>
    <row r="1234" spans="4:4">
      <c r="D1234" s="10"/>
    </row>
    <row r="1235" spans="4:4">
      <c r="D1235" s="10"/>
    </row>
    <row r="1236" spans="4:4">
      <c r="D1236" s="10"/>
    </row>
    <row r="1237" spans="4:4">
      <c r="D1237" s="10"/>
    </row>
    <row r="1238" spans="4:4">
      <c r="D1238" s="10"/>
    </row>
    <row r="1239" spans="4:4">
      <c r="D1239" s="10"/>
    </row>
    <row r="1240" spans="4:4">
      <c r="D1240" s="10"/>
    </row>
    <row r="1241" spans="4:4">
      <c r="D1241" s="10"/>
    </row>
    <row r="1242" spans="4:4">
      <c r="D1242" s="10"/>
    </row>
    <row r="1243" spans="4:4">
      <c r="D1243" s="10"/>
    </row>
    <row r="1244" spans="4:4">
      <c r="D1244" s="10"/>
    </row>
    <row r="1245" spans="4:4">
      <c r="D1245" s="10"/>
    </row>
    <row r="1246" spans="4:4">
      <c r="D1246" s="10"/>
    </row>
    <row r="1247" spans="4:4">
      <c r="D1247" s="10"/>
    </row>
    <row r="1248" spans="4:4">
      <c r="D1248" s="10"/>
    </row>
    <row r="1249" spans="4:4">
      <c r="D1249" s="10"/>
    </row>
    <row r="1250" spans="4:4">
      <c r="D1250" s="10"/>
    </row>
    <row r="1251" spans="4:4">
      <c r="D1251" s="10"/>
    </row>
    <row r="1252" spans="4:4">
      <c r="D1252" s="10"/>
    </row>
    <row r="1253" spans="4:4">
      <c r="D1253" s="10"/>
    </row>
    <row r="1254" spans="4:4">
      <c r="D1254" s="10"/>
    </row>
    <row r="1255" spans="4:4">
      <c r="D1255" s="10"/>
    </row>
    <row r="1256" spans="4:4">
      <c r="D1256" s="10"/>
    </row>
    <row r="1257" spans="4:4">
      <c r="D1257" s="10"/>
    </row>
    <row r="1258" spans="4:4">
      <c r="D1258" s="10"/>
    </row>
    <row r="1259" spans="4:4">
      <c r="D1259" s="10"/>
    </row>
    <row r="1260" spans="4:4">
      <c r="D1260" s="10"/>
    </row>
    <row r="1261" spans="4:4">
      <c r="D1261" s="10"/>
    </row>
    <row r="1262" spans="4:4">
      <c r="D1262" s="10"/>
    </row>
    <row r="1263" spans="4:4">
      <c r="D1263" s="10"/>
    </row>
    <row r="1264" spans="4:4">
      <c r="D1264" s="10"/>
    </row>
    <row r="1265" spans="4:4">
      <c r="D1265" s="10"/>
    </row>
    <row r="1266" spans="4:4">
      <c r="D1266" s="10"/>
    </row>
    <row r="1267" spans="4:4">
      <c r="D1267" s="10"/>
    </row>
    <row r="1268" spans="4:4">
      <c r="D1268" s="10"/>
    </row>
    <row r="1269" spans="4:4">
      <c r="D1269" s="10"/>
    </row>
    <row r="1270" spans="4:4">
      <c r="D1270" s="10"/>
    </row>
    <row r="1271" spans="4:4">
      <c r="D1271" s="10"/>
    </row>
    <row r="1272" spans="4:4">
      <c r="D1272" s="10"/>
    </row>
    <row r="1273" spans="4:4">
      <c r="D1273" s="10"/>
    </row>
    <row r="1274" spans="4:4">
      <c r="D1274" s="10"/>
    </row>
    <row r="1275" spans="4:4">
      <c r="D1275" s="10"/>
    </row>
    <row r="1276" spans="4:4">
      <c r="D1276" s="10"/>
    </row>
    <row r="1277" spans="4:4">
      <c r="D1277" s="10"/>
    </row>
    <row r="1278" spans="4:4">
      <c r="D1278" s="10"/>
    </row>
    <row r="1279" spans="4:4">
      <c r="D1279" s="10"/>
    </row>
    <row r="1280" spans="4:4">
      <c r="D1280" s="10"/>
    </row>
    <row r="1281" spans="4:4">
      <c r="D1281" s="10"/>
    </row>
    <row r="1282" spans="4:4">
      <c r="D1282" s="10"/>
    </row>
    <row r="1283" spans="4:4">
      <c r="D1283" s="10"/>
    </row>
    <row r="1284" spans="4:4">
      <c r="D1284" s="10"/>
    </row>
    <row r="1285" spans="4:4">
      <c r="D1285" s="10"/>
    </row>
    <row r="1286" spans="4:4">
      <c r="D1286" s="10"/>
    </row>
    <row r="1287" spans="4:4">
      <c r="D1287" s="10"/>
    </row>
    <row r="1288" spans="4:4">
      <c r="D1288" s="10"/>
    </row>
    <row r="1289" spans="4:4">
      <c r="D1289" s="10"/>
    </row>
    <row r="1290" spans="4:4">
      <c r="D1290" s="10"/>
    </row>
    <row r="1291" spans="4:4">
      <c r="D1291" s="10"/>
    </row>
    <row r="1292" spans="4:4">
      <c r="D1292" s="10"/>
    </row>
    <row r="1293" spans="4:4">
      <c r="D1293" s="10"/>
    </row>
    <row r="1294" spans="4:4">
      <c r="D1294" s="10"/>
    </row>
    <row r="1295" spans="4:4">
      <c r="D1295" s="10"/>
    </row>
    <row r="1296" spans="4:4">
      <c r="D1296" s="10"/>
    </row>
    <row r="1297" spans="4:4">
      <c r="D1297" s="10"/>
    </row>
    <row r="1298" spans="4:4">
      <c r="D1298" s="10"/>
    </row>
    <row r="1299" spans="4:4">
      <c r="D1299" s="10"/>
    </row>
    <row r="1300" spans="4:4">
      <c r="D1300" s="10"/>
    </row>
    <row r="1301" spans="4:4">
      <c r="D1301" s="10"/>
    </row>
    <row r="1302" spans="4:4">
      <c r="D1302" s="10"/>
    </row>
    <row r="1303" spans="4:4">
      <c r="D1303" s="10"/>
    </row>
    <row r="1304" spans="4:4">
      <c r="D1304" s="10"/>
    </row>
    <row r="1305" spans="4:4">
      <c r="D1305" s="10"/>
    </row>
    <row r="1306" spans="4:4">
      <c r="D1306" s="10"/>
    </row>
    <row r="1307" spans="4:4">
      <c r="D1307" s="10"/>
    </row>
    <row r="1308" spans="4:4">
      <c r="D1308" s="10"/>
    </row>
    <row r="1309" spans="4:4">
      <c r="D1309" s="10"/>
    </row>
    <row r="1310" spans="4:4">
      <c r="D1310" s="10"/>
    </row>
    <row r="1311" spans="4:4">
      <c r="D1311" s="10"/>
    </row>
    <row r="1312" spans="4:4">
      <c r="D1312" s="10"/>
    </row>
    <row r="1313" spans="4:4">
      <c r="D1313" s="10"/>
    </row>
    <row r="1314" spans="4:4">
      <c r="D1314" s="10"/>
    </row>
    <row r="1315" spans="4:4">
      <c r="D1315" s="10"/>
    </row>
    <row r="1316" spans="4:4">
      <c r="D1316" s="10"/>
    </row>
    <row r="1317" spans="4:4">
      <c r="D1317" s="10"/>
    </row>
    <row r="1318" spans="4:4">
      <c r="D1318" s="10"/>
    </row>
    <row r="1319" spans="4:4">
      <c r="D1319" s="10"/>
    </row>
    <row r="1320" spans="4:4">
      <c r="D1320" s="10"/>
    </row>
    <row r="1321" spans="4:4">
      <c r="D1321" s="10"/>
    </row>
    <row r="1322" spans="4:4">
      <c r="D1322" s="10"/>
    </row>
    <row r="1323" spans="4:4">
      <c r="D1323" s="10"/>
    </row>
    <row r="1324" spans="4:4">
      <c r="D1324" s="10"/>
    </row>
    <row r="1325" spans="4:4">
      <c r="D1325" s="10"/>
    </row>
    <row r="1326" spans="4:4">
      <c r="D1326" s="10"/>
    </row>
    <row r="1327" spans="4:4">
      <c r="D1327" s="10"/>
    </row>
    <row r="1328" spans="4:4">
      <c r="D1328" s="10"/>
    </row>
    <row r="1329" spans="4:4">
      <c r="D1329" s="10"/>
    </row>
    <row r="1330" spans="4:4">
      <c r="D1330" s="10"/>
    </row>
    <row r="1331" spans="4:4">
      <c r="D1331" s="10"/>
    </row>
    <row r="1332" spans="4:4">
      <c r="D1332" s="10"/>
    </row>
    <row r="1333" spans="4:4">
      <c r="D1333" s="10"/>
    </row>
    <row r="1334" spans="4:4">
      <c r="D1334" s="10"/>
    </row>
    <row r="1335" spans="4:4">
      <c r="D1335" s="10"/>
    </row>
    <row r="1336" spans="4:4">
      <c r="D1336" s="10"/>
    </row>
    <row r="1337" spans="4:4">
      <c r="D1337" s="10"/>
    </row>
    <row r="1338" spans="4:4">
      <c r="D1338" s="10"/>
    </row>
    <row r="1339" spans="4:4">
      <c r="D1339" s="10"/>
    </row>
    <row r="1340" spans="4:4">
      <c r="D1340" s="10"/>
    </row>
    <row r="1341" spans="4:4">
      <c r="D1341" s="10"/>
    </row>
    <row r="1342" spans="4:4">
      <c r="D1342" s="10"/>
    </row>
    <row r="1343" spans="4:4">
      <c r="D1343" s="10"/>
    </row>
    <row r="1344" spans="4:4">
      <c r="D1344" s="10"/>
    </row>
    <row r="1345" spans="4:4">
      <c r="D1345" s="10"/>
    </row>
    <row r="1346" spans="4:4">
      <c r="D1346" s="10"/>
    </row>
    <row r="1347" spans="4:4">
      <c r="D1347" s="10"/>
    </row>
    <row r="1348" spans="4:4">
      <c r="D1348" s="10"/>
    </row>
    <row r="1349" spans="4:4">
      <c r="D1349" s="10"/>
    </row>
    <row r="1350" spans="4:4">
      <c r="D1350" s="10"/>
    </row>
    <row r="1351" spans="4:4">
      <c r="D1351" s="10"/>
    </row>
    <row r="1352" spans="4:4">
      <c r="D1352" s="10"/>
    </row>
    <row r="1353" spans="4:4">
      <c r="D1353" s="10"/>
    </row>
    <row r="1354" spans="4:4">
      <c r="D1354" s="10"/>
    </row>
    <row r="1355" spans="4:4">
      <c r="D1355" s="10"/>
    </row>
    <row r="1356" spans="4:4">
      <c r="D1356" s="10"/>
    </row>
    <row r="1357" spans="4:4">
      <c r="D1357" s="10"/>
    </row>
    <row r="1358" spans="4:4">
      <c r="D1358" s="10"/>
    </row>
    <row r="1359" spans="4:4">
      <c r="D1359" s="10"/>
    </row>
    <row r="1360" spans="4:4">
      <c r="D1360" s="10"/>
    </row>
    <row r="1361" spans="4:4">
      <c r="D1361" s="10"/>
    </row>
    <row r="1362" spans="4:4">
      <c r="D1362" s="10"/>
    </row>
    <row r="1363" spans="4:4">
      <c r="D1363" s="10"/>
    </row>
    <row r="1364" spans="4:4">
      <c r="D1364" s="10"/>
    </row>
    <row r="1365" spans="4:4">
      <c r="D1365" s="10"/>
    </row>
    <row r="1366" spans="4:4">
      <c r="D1366" s="10"/>
    </row>
    <row r="1367" spans="4:4">
      <c r="D1367" s="10"/>
    </row>
    <row r="1368" spans="4:4">
      <c r="D1368" s="10"/>
    </row>
    <row r="1369" spans="4:4">
      <c r="D1369" s="10"/>
    </row>
    <row r="1370" spans="4:4">
      <c r="D1370" s="10"/>
    </row>
    <row r="1371" spans="4:4">
      <c r="D1371" s="10"/>
    </row>
    <row r="1372" spans="4:4">
      <c r="D1372" s="10"/>
    </row>
    <row r="1373" spans="4:4">
      <c r="D1373" s="10"/>
    </row>
    <row r="1374" spans="4:4">
      <c r="D1374" s="10"/>
    </row>
    <row r="1375" spans="4:4">
      <c r="D1375" s="10"/>
    </row>
    <row r="1376" spans="4:4">
      <c r="D1376" s="10"/>
    </row>
    <row r="1377" spans="4:4">
      <c r="D1377" s="10"/>
    </row>
    <row r="1378" spans="4:4">
      <c r="D1378" s="10"/>
    </row>
    <row r="1379" spans="4:4">
      <c r="D1379" s="10"/>
    </row>
    <row r="1380" spans="4:4">
      <c r="D1380" s="10"/>
    </row>
    <row r="1381" spans="4:4">
      <c r="D1381" s="10"/>
    </row>
    <row r="1382" spans="4:4">
      <c r="D1382" s="10"/>
    </row>
    <row r="1383" spans="4:4">
      <c r="D1383" s="10"/>
    </row>
    <row r="1384" spans="4:4">
      <c r="D1384" s="10"/>
    </row>
    <row r="1385" spans="4:4">
      <c r="D1385" s="10"/>
    </row>
    <row r="1386" spans="4:4">
      <c r="D1386" s="10"/>
    </row>
    <row r="1387" spans="4:4">
      <c r="D1387" s="10"/>
    </row>
    <row r="1388" spans="4:4">
      <c r="D1388" s="10"/>
    </row>
    <row r="1389" spans="4:4">
      <c r="D1389" s="10"/>
    </row>
    <row r="1390" spans="4:4">
      <c r="D1390" s="10"/>
    </row>
    <row r="1391" spans="4:4">
      <c r="D1391" s="10"/>
    </row>
    <row r="1392" spans="4:4">
      <c r="D1392" s="10"/>
    </row>
    <row r="1393" spans="4:4">
      <c r="D1393" s="10"/>
    </row>
    <row r="1394" spans="4:4">
      <c r="D1394" s="10"/>
    </row>
    <row r="1395" spans="4:4">
      <c r="D1395" s="10"/>
    </row>
    <row r="1396" spans="4:4">
      <c r="D1396" s="10"/>
    </row>
    <row r="1397" spans="4:4">
      <c r="D1397" s="10"/>
    </row>
    <row r="1398" spans="4:4">
      <c r="D1398" s="10"/>
    </row>
    <row r="1399" spans="4:4">
      <c r="D1399" s="10"/>
    </row>
    <row r="1400" spans="4:4">
      <c r="D1400" s="10"/>
    </row>
    <row r="1401" spans="4:4">
      <c r="D1401" s="10"/>
    </row>
    <row r="1402" spans="4:4">
      <c r="D1402" s="10"/>
    </row>
    <row r="1403" spans="4:4">
      <c r="D1403" s="10"/>
    </row>
    <row r="1404" spans="4:4">
      <c r="D1404" s="10"/>
    </row>
    <row r="1405" spans="4:4">
      <c r="D1405" s="10"/>
    </row>
    <row r="1406" spans="4:4">
      <c r="D1406" s="10"/>
    </row>
    <row r="1407" spans="4:4">
      <c r="D1407" s="10"/>
    </row>
    <row r="1408" spans="4:4">
      <c r="D1408" s="10"/>
    </row>
    <row r="1409" spans="4:4">
      <c r="D1409" s="10"/>
    </row>
    <row r="1410" spans="4:4">
      <c r="D1410" s="10"/>
    </row>
    <row r="1411" spans="4:4">
      <c r="D1411" s="10"/>
    </row>
    <row r="1412" spans="4:4">
      <c r="D1412" s="10"/>
    </row>
    <row r="1413" spans="4:4">
      <c r="D1413" s="10"/>
    </row>
    <row r="1414" spans="4:4">
      <c r="D1414" s="10"/>
    </row>
    <row r="1415" spans="4:4">
      <c r="D1415" s="10"/>
    </row>
    <row r="1416" spans="4:4">
      <c r="D1416" s="10"/>
    </row>
    <row r="1417" spans="4:4">
      <c r="D1417" s="10"/>
    </row>
    <row r="1418" spans="4:4">
      <c r="D1418" s="10"/>
    </row>
    <row r="1419" spans="4:4">
      <c r="D1419" s="10"/>
    </row>
    <row r="1420" spans="4:4">
      <c r="D1420" s="10"/>
    </row>
    <row r="1421" spans="4:4">
      <c r="D1421" s="10"/>
    </row>
    <row r="1422" spans="4:4">
      <c r="D1422" s="10"/>
    </row>
    <row r="1423" spans="4:4">
      <c r="D1423" s="10"/>
    </row>
    <row r="1424" spans="4:4">
      <c r="D1424" s="10"/>
    </row>
    <row r="1425" spans="4:4">
      <c r="D1425" s="10"/>
    </row>
    <row r="1426" spans="4:4">
      <c r="D1426" s="10"/>
    </row>
    <row r="1427" spans="4:4">
      <c r="D1427" s="10"/>
    </row>
    <row r="1428" spans="4:4">
      <c r="D1428" s="10"/>
    </row>
    <row r="1429" spans="4:4">
      <c r="D1429" s="10"/>
    </row>
    <row r="1430" spans="4:4">
      <c r="D1430" s="10"/>
    </row>
    <row r="1431" spans="4:4">
      <c r="D1431" s="10"/>
    </row>
    <row r="1432" spans="4:4">
      <c r="D1432" s="10"/>
    </row>
    <row r="1433" spans="4:4">
      <c r="D1433" s="10"/>
    </row>
    <row r="1434" spans="4:4">
      <c r="D1434" s="10"/>
    </row>
    <row r="1435" spans="4:4">
      <c r="D1435" s="10"/>
    </row>
    <row r="1436" spans="4:4">
      <c r="D1436" s="10"/>
    </row>
    <row r="1437" spans="4:4">
      <c r="D1437" s="10"/>
    </row>
    <row r="1438" spans="4:4">
      <c r="D1438" s="10"/>
    </row>
    <row r="1439" spans="4:4">
      <c r="D1439" s="10"/>
    </row>
    <row r="1440" spans="4:4">
      <c r="D1440" s="10"/>
    </row>
    <row r="1441" spans="4:4">
      <c r="D1441" s="10"/>
    </row>
    <row r="1442" spans="4:4">
      <c r="D1442" s="10"/>
    </row>
    <row r="1443" spans="4:4">
      <c r="D1443" s="10"/>
    </row>
    <row r="1444" spans="4:4">
      <c r="D1444" s="10"/>
    </row>
    <row r="1445" spans="4:4">
      <c r="D1445" s="10"/>
    </row>
    <row r="1446" spans="4:4">
      <c r="D1446" s="10"/>
    </row>
    <row r="1447" spans="4:4">
      <c r="D1447" s="10"/>
    </row>
    <row r="1448" spans="4:4">
      <c r="D1448" s="10"/>
    </row>
    <row r="1449" spans="4:4">
      <c r="D1449" s="10"/>
    </row>
    <row r="1450" spans="4:4">
      <c r="D1450" s="10"/>
    </row>
    <row r="1451" spans="4:4">
      <c r="D1451" s="10"/>
    </row>
    <row r="1452" spans="4:4">
      <c r="D1452" s="10"/>
    </row>
    <row r="1453" spans="4:4">
      <c r="D1453" s="10"/>
    </row>
    <row r="1454" spans="4:4">
      <c r="D1454" s="10"/>
    </row>
    <row r="1455" spans="4:4">
      <c r="D1455" s="10"/>
    </row>
    <row r="1456" spans="4:4">
      <c r="D1456" s="10"/>
    </row>
    <row r="1457" spans="4:4">
      <c r="D1457" s="10"/>
    </row>
    <row r="1458" spans="4:4">
      <c r="D1458" s="10"/>
    </row>
    <row r="1459" spans="4:4">
      <c r="D1459" s="10"/>
    </row>
    <row r="1460" spans="4:4">
      <c r="D1460" s="10"/>
    </row>
    <row r="1461" spans="4:4">
      <c r="D1461" s="10"/>
    </row>
    <row r="1462" spans="4:4">
      <c r="D1462" s="10"/>
    </row>
    <row r="1463" spans="4:4">
      <c r="D1463" s="10"/>
    </row>
    <row r="1464" spans="4:4">
      <c r="D1464" s="10"/>
    </row>
    <row r="1465" spans="4:4">
      <c r="D1465" s="10"/>
    </row>
    <row r="1466" spans="4:4">
      <c r="D1466" s="10"/>
    </row>
    <row r="1467" spans="4:4">
      <c r="D1467" s="10"/>
    </row>
    <row r="1468" spans="4:4">
      <c r="D1468" s="10"/>
    </row>
    <row r="1469" spans="4:4">
      <c r="D1469" s="10"/>
    </row>
    <row r="1470" spans="4:4">
      <c r="D1470" s="10"/>
    </row>
    <row r="1471" spans="4:4">
      <c r="D1471" s="10"/>
    </row>
    <row r="1472" spans="4:4">
      <c r="D1472" s="10"/>
    </row>
    <row r="1473" spans="4:4">
      <c r="D1473" s="10"/>
    </row>
    <row r="1474" spans="4:4">
      <c r="D1474" s="10"/>
    </row>
    <row r="1475" spans="4:4">
      <c r="D1475" s="10"/>
    </row>
    <row r="1476" spans="4:4">
      <c r="D1476" s="10"/>
    </row>
    <row r="1477" spans="4:4">
      <c r="D1477" s="10"/>
    </row>
    <row r="1478" spans="4:4">
      <c r="D1478" s="10"/>
    </row>
    <row r="1479" spans="4:4">
      <c r="D1479" s="10"/>
    </row>
    <row r="1480" spans="4:4">
      <c r="D1480" s="10"/>
    </row>
    <row r="1481" spans="4:4">
      <c r="D1481" s="10"/>
    </row>
    <row r="1482" spans="4:4">
      <c r="D1482" s="10"/>
    </row>
    <row r="1483" spans="4:4">
      <c r="D1483" s="10"/>
    </row>
    <row r="1484" spans="4:4">
      <c r="D1484" s="10"/>
    </row>
    <row r="1485" spans="4:4">
      <c r="D1485" s="10"/>
    </row>
    <row r="1486" spans="4:4">
      <c r="D1486" s="10"/>
    </row>
    <row r="1487" spans="4:4">
      <c r="D1487" s="10"/>
    </row>
    <row r="1488" spans="4:4">
      <c r="D1488" s="10"/>
    </row>
    <row r="1489" spans="4:4">
      <c r="D1489" s="10"/>
    </row>
    <row r="1490" spans="4:4">
      <c r="D1490" s="10"/>
    </row>
    <row r="1491" spans="4:4">
      <c r="D1491" s="10"/>
    </row>
    <row r="1492" spans="4:4">
      <c r="D1492" s="10"/>
    </row>
    <row r="1493" spans="4:4">
      <c r="D1493" s="10"/>
    </row>
    <row r="1494" spans="4:4">
      <c r="D1494" s="10"/>
    </row>
    <row r="1495" spans="4:4">
      <c r="D1495" s="10"/>
    </row>
    <row r="1496" spans="4:4">
      <c r="D1496" s="10"/>
    </row>
    <row r="1497" spans="4:4">
      <c r="D1497" s="10"/>
    </row>
    <row r="1498" spans="4:4">
      <c r="D1498" s="10"/>
    </row>
    <row r="1499" spans="4:4">
      <c r="D1499" s="10"/>
    </row>
    <row r="1500" spans="4:4">
      <c r="D1500" s="10"/>
    </row>
    <row r="1501" spans="4:4">
      <c r="D1501" s="10"/>
    </row>
    <row r="1502" spans="4:4">
      <c r="D1502" s="10"/>
    </row>
    <row r="1503" spans="4:4">
      <c r="D1503" s="10"/>
    </row>
    <row r="1504" spans="4:4">
      <c r="D1504" s="10"/>
    </row>
    <row r="1505" spans="4:4">
      <c r="D1505" s="10"/>
    </row>
    <row r="1506" spans="4:4">
      <c r="D1506" s="10"/>
    </row>
    <row r="1507" spans="4:4">
      <c r="D1507" s="10"/>
    </row>
    <row r="1508" spans="4:4">
      <c r="D1508" s="10"/>
    </row>
    <row r="1509" spans="4:4">
      <c r="D1509" s="10"/>
    </row>
    <row r="1510" spans="4:4">
      <c r="D1510" s="10"/>
    </row>
    <row r="1511" spans="4:4">
      <c r="D1511" s="10"/>
    </row>
    <row r="1512" spans="4:4">
      <c r="D1512" s="10"/>
    </row>
    <row r="1513" spans="4:4">
      <c r="D1513" s="10"/>
    </row>
    <row r="1514" spans="4:4">
      <c r="D1514" s="10"/>
    </row>
    <row r="1515" spans="4:4">
      <c r="D1515" s="10"/>
    </row>
    <row r="1516" spans="4:4">
      <c r="D1516" s="10"/>
    </row>
    <row r="1517" spans="4:4">
      <c r="D1517" s="10"/>
    </row>
    <row r="1518" spans="4:4">
      <c r="D1518" s="10"/>
    </row>
    <row r="1519" spans="4:4">
      <c r="D1519" s="10"/>
    </row>
    <row r="1520" spans="4:4">
      <c r="D1520" s="10"/>
    </row>
    <row r="1521" spans="4:4">
      <c r="D1521" s="10"/>
    </row>
    <row r="1522" spans="4:4">
      <c r="D1522" s="10"/>
    </row>
    <row r="1523" spans="4:4">
      <c r="D1523" s="10"/>
    </row>
    <row r="1524" spans="4:4">
      <c r="D1524" s="10"/>
    </row>
    <row r="1525" spans="4:4">
      <c r="D1525" s="10"/>
    </row>
    <row r="1526" spans="4:4">
      <c r="D1526" s="10"/>
    </row>
    <row r="1527" spans="4:4">
      <c r="D1527" s="10"/>
    </row>
    <row r="1528" spans="4:4">
      <c r="D1528" s="10"/>
    </row>
    <row r="1529" spans="4:4">
      <c r="D1529" s="10"/>
    </row>
    <row r="1530" spans="4:4">
      <c r="D1530" s="10"/>
    </row>
    <row r="1531" spans="4:4">
      <c r="D1531" s="10"/>
    </row>
    <row r="1532" spans="4:4">
      <c r="D1532" s="10"/>
    </row>
    <row r="1533" spans="4:4">
      <c r="D1533" s="10"/>
    </row>
    <row r="1534" spans="4:4">
      <c r="D1534" s="10"/>
    </row>
    <row r="1535" spans="4:4">
      <c r="D1535" s="10"/>
    </row>
    <row r="1536" spans="4:4">
      <c r="D1536" s="10"/>
    </row>
    <row r="1537" spans="4:4">
      <c r="D1537" s="10"/>
    </row>
    <row r="1538" spans="4:4">
      <c r="D1538" s="10"/>
    </row>
    <row r="1539" spans="4:4">
      <c r="D1539" s="10"/>
    </row>
    <row r="1540" spans="4:4">
      <c r="D1540" s="10"/>
    </row>
    <row r="1541" spans="4:4">
      <c r="D1541" s="10"/>
    </row>
    <row r="1542" spans="4:4">
      <c r="D1542" s="10"/>
    </row>
    <row r="1543" spans="4:4">
      <c r="D1543" s="10"/>
    </row>
    <row r="1544" spans="4:4">
      <c r="D1544" s="10"/>
    </row>
    <row r="1545" spans="4:4">
      <c r="D1545" s="10"/>
    </row>
    <row r="1546" spans="4:4">
      <c r="D1546" s="10"/>
    </row>
    <row r="1547" spans="4:4">
      <c r="D1547" s="10"/>
    </row>
    <row r="1548" spans="4:4">
      <c r="D1548" s="10"/>
    </row>
    <row r="1549" spans="4:4">
      <c r="D1549" s="10"/>
    </row>
    <row r="1550" spans="4:4">
      <c r="D1550" s="10"/>
    </row>
    <row r="1551" spans="4:4">
      <c r="D1551" s="10"/>
    </row>
    <row r="1552" spans="4:4">
      <c r="D1552" s="10"/>
    </row>
    <row r="1553" spans="4:4">
      <c r="D1553" s="10"/>
    </row>
    <row r="1554" spans="4:4">
      <c r="D1554" s="10"/>
    </row>
    <row r="1555" spans="4:4">
      <c r="D1555" s="10"/>
    </row>
    <row r="1556" spans="4:4">
      <c r="D1556" s="10"/>
    </row>
    <row r="1557" spans="4:4">
      <c r="D1557" s="10"/>
    </row>
    <row r="1558" spans="4:4">
      <c r="D1558" s="10"/>
    </row>
    <row r="1559" spans="4:4">
      <c r="D1559" s="10"/>
    </row>
    <row r="1560" spans="4:4">
      <c r="D1560" s="10"/>
    </row>
    <row r="1561" spans="4:4">
      <c r="D1561" s="10"/>
    </row>
    <row r="1562" spans="4:4">
      <c r="D1562" s="10"/>
    </row>
    <row r="1563" spans="4:4">
      <c r="D1563" s="10"/>
    </row>
    <row r="1564" spans="4:4">
      <c r="D1564" s="10"/>
    </row>
    <row r="1565" spans="4:4">
      <c r="D1565" s="10"/>
    </row>
    <row r="1566" spans="4:4">
      <c r="D1566" s="10"/>
    </row>
    <row r="1567" spans="4:4">
      <c r="D1567" s="10"/>
    </row>
    <row r="1568" spans="4:4">
      <c r="D1568" s="10"/>
    </row>
    <row r="1569" spans="4:4">
      <c r="D1569" s="10"/>
    </row>
    <row r="1570" spans="4:4">
      <c r="D1570" s="10"/>
    </row>
    <row r="1571" spans="4:4">
      <c r="D1571" s="10"/>
    </row>
    <row r="1572" spans="4:4">
      <c r="D1572" s="10"/>
    </row>
    <row r="1573" spans="4:4">
      <c r="D1573" s="10"/>
    </row>
    <row r="1574" spans="4:4">
      <c r="D1574" s="10"/>
    </row>
    <row r="1575" spans="4:4">
      <c r="D1575" s="10"/>
    </row>
    <row r="1576" spans="4:4">
      <c r="D1576" s="10"/>
    </row>
    <row r="1577" spans="4:4">
      <c r="D1577" s="10"/>
    </row>
    <row r="1578" spans="4:4">
      <c r="D1578" s="10"/>
    </row>
    <row r="1579" spans="4:4">
      <c r="D1579" s="10"/>
    </row>
    <row r="1580" spans="4:4">
      <c r="D1580" s="10"/>
    </row>
    <row r="1581" spans="4:4">
      <c r="D1581" s="10"/>
    </row>
    <row r="1582" spans="4:4">
      <c r="D1582" s="10"/>
    </row>
    <row r="1583" spans="4:4">
      <c r="D1583" s="10"/>
    </row>
    <row r="1584" spans="4:4">
      <c r="D1584" s="10"/>
    </row>
    <row r="1585" spans="4:4">
      <c r="D1585" s="10"/>
    </row>
    <row r="1586" spans="4:4">
      <c r="D1586" s="10"/>
    </row>
    <row r="1587" spans="4:4">
      <c r="D1587" s="10"/>
    </row>
    <row r="1588" spans="4:4">
      <c r="D1588" s="10"/>
    </row>
    <row r="1589" spans="4:4">
      <c r="D1589" s="10"/>
    </row>
    <row r="1590" spans="4:4">
      <c r="D1590" s="10"/>
    </row>
    <row r="1591" spans="4:4">
      <c r="D1591" s="10"/>
    </row>
    <row r="1592" spans="4:4">
      <c r="D1592" s="10"/>
    </row>
    <row r="1593" spans="4:4">
      <c r="D1593" s="10"/>
    </row>
    <row r="1594" spans="4:4">
      <c r="D1594" s="10"/>
    </row>
    <row r="1595" spans="4:4">
      <c r="D1595" s="10"/>
    </row>
    <row r="1596" spans="4:4">
      <c r="D1596" s="10"/>
    </row>
    <row r="1597" spans="4:4">
      <c r="D1597" s="10"/>
    </row>
    <row r="1598" spans="4:4">
      <c r="D1598" s="10"/>
    </row>
    <row r="1599" spans="4:4">
      <c r="D1599" s="10"/>
    </row>
    <row r="1600" spans="4:4">
      <c r="D1600" s="10"/>
    </row>
    <row r="1601" spans="4:4">
      <c r="D1601" s="10"/>
    </row>
    <row r="1602" spans="4:4">
      <c r="D1602" s="10"/>
    </row>
    <row r="1603" spans="4:4">
      <c r="D1603" s="10"/>
    </row>
    <row r="1604" spans="4:4">
      <c r="D1604" s="10"/>
    </row>
    <row r="1605" spans="4:4">
      <c r="D1605" s="10"/>
    </row>
    <row r="1606" spans="4:4">
      <c r="D1606" s="10"/>
    </row>
    <row r="1607" spans="4:4">
      <c r="D1607" s="10"/>
    </row>
    <row r="1608" spans="4:4">
      <c r="D1608" s="10"/>
    </row>
    <row r="1609" spans="4:4">
      <c r="D1609" s="10"/>
    </row>
    <row r="1610" spans="4:4">
      <c r="D1610" s="10"/>
    </row>
    <row r="1611" spans="4:4">
      <c r="D1611" s="10"/>
    </row>
    <row r="1612" spans="4:4">
      <c r="D1612" s="10"/>
    </row>
    <row r="1613" spans="4:4">
      <c r="D1613" s="10"/>
    </row>
    <row r="1614" spans="4:4">
      <c r="D1614" s="10"/>
    </row>
    <row r="1615" spans="4:4">
      <c r="D1615" s="10"/>
    </row>
    <row r="1616" spans="4:4">
      <c r="D1616" s="10"/>
    </row>
    <row r="1617" spans="4:4">
      <c r="D1617" s="10"/>
    </row>
    <row r="1618" spans="4:4">
      <c r="D1618" s="10"/>
    </row>
    <row r="1619" spans="4:4">
      <c r="D1619" s="10"/>
    </row>
    <row r="1620" spans="4:4">
      <c r="D1620" s="10"/>
    </row>
    <row r="1621" spans="4:4">
      <c r="D1621" s="10"/>
    </row>
    <row r="1622" spans="4:4">
      <c r="D1622" s="10"/>
    </row>
    <row r="1623" spans="4:4">
      <c r="D1623" s="10"/>
    </row>
    <row r="1624" spans="4:4">
      <c r="D1624" s="10"/>
    </row>
    <row r="1625" spans="4:4">
      <c r="D1625" s="10"/>
    </row>
    <row r="1626" spans="4:4">
      <c r="D1626" s="10"/>
    </row>
    <row r="1627" spans="4:4">
      <c r="D1627" s="10"/>
    </row>
    <row r="1628" spans="4:4">
      <c r="D1628" s="10"/>
    </row>
    <row r="1629" spans="4:4">
      <c r="D1629" s="10"/>
    </row>
    <row r="1630" spans="4:4">
      <c r="D1630" s="10"/>
    </row>
    <row r="1631" spans="4:4">
      <c r="D1631" s="10"/>
    </row>
    <row r="1632" spans="4:4">
      <c r="D1632" s="10"/>
    </row>
    <row r="1633" spans="4:4">
      <c r="D1633" s="10"/>
    </row>
    <row r="1634" spans="4:4">
      <c r="D1634" s="10"/>
    </row>
    <row r="1635" spans="4:4">
      <c r="D1635" s="10"/>
    </row>
    <row r="1636" spans="4:4">
      <c r="D1636" s="10"/>
    </row>
    <row r="1637" spans="4:4">
      <c r="D1637" s="10"/>
    </row>
    <row r="1638" spans="4:4">
      <c r="D1638" s="10"/>
    </row>
    <row r="1639" spans="4:4">
      <c r="D1639" s="10"/>
    </row>
    <row r="1640" spans="4:4">
      <c r="D1640" s="10"/>
    </row>
    <row r="1641" spans="4:4">
      <c r="D1641" s="10"/>
    </row>
    <row r="1642" spans="4:4">
      <c r="D1642" s="10"/>
    </row>
    <row r="1643" spans="4:4">
      <c r="D1643" s="10"/>
    </row>
    <row r="1644" spans="4:4">
      <c r="D1644" s="10"/>
    </row>
    <row r="1645" spans="4:4">
      <c r="D1645" s="10"/>
    </row>
    <row r="1646" spans="4:4">
      <c r="D1646" s="10"/>
    </row>
    <row r="1647" spans="4:4">
      <c r="D1647" s="10"/>
    </row>
    <row r="1648" spans="4:4">
      <c r="D1648" s="10"/>
    </row>
    <row r="1649" spans="4:4">
      <c r="D1649" s="10"/>
    </row>
    <row r="1650" spans="4:4">
      <c r="D1650" s="10"/>
    </row>
    <row r="1651" spans="4:4">
      <c r="D1651" s="10"/>
    </row>
    <row r="1652" spans="4:4">
      <c r="D1652" s="10"/>
    </row>
    <row r="1653" spans="4:4">
      <c r="D1653" s="10"/>
    </row>
    <row r="1654" spans="4:4">
      <c r="D1654" s="10"/>
    </row>
    <row r="1655" spans="4:4">
      <c r="D1655" s="10"/>
    </row>
    <row r="1656" spans="4:4">
      <c r="D1656" s="10"/>
    </row>
    <row r="1657" spans="4:4">
      <c r="D1657" s="10"/>
    </row>
    <row r="1658" spans="4:4">
      <c r="D1658" s="10"/>
    </row>
    <row r="1659" spans="4:4">
      <c r="D1659" s="10"/>
    </row>
    <row r="1660" spans="4:4">
      <c r="D1660" s="10"/>
    </row>
    <row r="1661" spans="4:4">
      <c r="D1661" s="10"/>
    </row>
    <row r="1662" spans="4:4">
      <c r="D1662" s="10"/>
    </row>
    <row r="1663" spans="4:4">
      <c r="D1663" s="10"/>
    </row>
    <row r="1664" spans="4:4">
      <c r="D1664" s="10"/>
    </row>
    <row r="1665" spans="4:4">
      <c r="D1665" s="10"/>
    </row>
    <row r="1666" spans="4:4">
      <c r="D1666" s="10"/>
    </row>
    <row r="1667" spans="4:4">
      <c r="D1667" s="10"/>
    </row>
    <row r="1668" spans="4:4">
      <c r="D1668" s="10"/>
    </row>
    <row r="1669" spans="4:4">
      <c r="D1669" s="10"/>
    </row>
    <row r="1670" spans="4:4">
      <c r="D1670" s="10"/>
    </row>
    <row r="1671" spans="4:4">
      <c r="D1671" s="10"/>
    </row>
    <row r="1672" spans="4:4">
      <c r="D1672" s="10"/>
    </row>
    <row r="1673" spans="4:4">
      <c r="D1673" s="10"/>
    </row>
    <row r="1674" spans="4:4">
      <c r="D1674" s="10"/>
    </row>
    <row r="1675" spans="4:4">
      <c r="D1675" s="10"/>
    </row>
    <row r="1676" spans="4:4">
      <c r="D1676" s="10"/>
    </row>
    <row r="1677" spans="4:4">
      <c r="D1677" s="10"/>
    </row>
    <row r="1678" spans="4:4">
      <c r="D1678" s="10"/>
    </row>
    <row r="1679" spans="4:4">
      <c r="D1679" s="10"/>
    </row>
    <row r="1680" spans="4:4">
      <c r="D1680" s="10"/>
    </row>
    <row r="1681" spans="4:4">
      <c r="D1681" s="10"/>
    </row>
    <row r="1682" spans="4:4">
      <c r="D1682" s="10"/>
    </row>
    <row r="1683" spans="4:4">
      <c r="D1683" s="10"/>
    </row>
    <row r="1684" spans="4:4">
      <c r="D1684" s="10"/>
    </row>
    <row r="1685" spans="4:4">
      <c r="D1685" s="10"/>
    </row>
    <row r="1686" spans="4:4">
      <c r="D1686" s="10"/>
    </row>
    <row r="1687" spans="4:4">
      <c r="D1687" s="10"/>
    </row>
    <row r="1688" spans="4:4">
      <c r="D1688" s="10"/>
    </row>
    <row r="1689" spans="4:4">
      <c r="D1689" s="10"/>
    </row>
    <row r="1690" spans="4:4">
      <c r="D1690" s="10"/>
    </row>
    <row r="1691" spans="4:4">
      <c r="D1691" s="10"/>
    </row>
    <row r="1692" spans="4:4">
      <c r="D1692" s="10"/>
    </row>
    <row r="1693" spans="4:4">
      <c r="D1693" s="10"/>
    </row>
    <row r="1694" spans="4:4">
      <c r="D1694" s="10"/>
    </row>
    <row r="1695" spans="4:4">
      <c r="D1695" s="10"/>
    </row>
    <row r="1696" spans="4:4">
      <c r="D1696" s="10"/>
    </row>
    <row r="1697" spans="4:4">
      <c r="D1697" s="10"/>
    </row>
    <row r="1698" spans="4:4">
      <c r="D1698" s="10"/>
    </row>
    <row r="1699" spans="4:4">
      <c r="D1699" s="10"/>
    </row>
    <row r="1700" spans="4:4">
      <c r="D1700" s="10"/>
    </row>
    <row r="1701" spans="4:4">
      <c r="D1701" s="10"/>
    </row>
    <row r="1702" spans="4:4">
      <c r="D1702" s="10"/>
    </row>
    <row r="1703" spans="4:4">
      <c r="D1703" s="10"/>
    </row>
    <row r="1704" spans="4:4">
      <c r="D1704" s="10"/>
    </row>
    <row r="1705" spans="4:4">
      <c r="D1705" s="10"/>
    </row>
    <row r="1706" spans="4:4">
      <c r="D1706" s="10"/>
    </row>
    <row r="1707" spans="4:4">
      <c r="D1707" s="10"/>
    </row>
    <row r="1708" spans="4:4">
      <c r="D1708" s="10"/>
    </row>
    <row r="1709" spans="4:4">
      <c r="D1709" s="10"/>
    </row>
    <row r="1710" spans="4:4">
      <c r="D1710" s="10"/>
    </row>
    <row r="1711" spans="4:4">
      <c r="D1711" s="10"/>
    </row>
    <row r="1712" spans="4:4">
      <c r="D1712" s="10"/>
    </row>
    <row r="1713" spans="4:4">
      <c r="D1713" s="10"/>
    </row>
    <row r="1714" spans="4:4">
      <c r="D1714" s="10"/>
    </row>
    <row r="1715" spans="4:4">
      <c r="D1715" s="10"/>
    </row>
    <row r="1716" spans="4:4">
      <c r="D1716" s="10"/>
    </row>
    <row r="1717" spans="4:4">
      <c r="D1717" s="10"/>
    </row>
    <row r="1718" spans="4:4">
      <c r="D1718" s="10"/>
    </row>
    <row r="1719" spans="4:4">
      <c r="D1719" s="10"/>
    </row>
    <row r="1720" spans="4:4">
      <c r="D1720" s="10"/>
    </row>
    <row r="1721" spans="4:4">
      <c r="D1721" s="10"/>
    </row>
    <row r="1722" spans="4:4">
      <c r="D1722" s="10"/>
    </row>
    <row r="1723" spans="4:4">
      <c r="D1723" s="10"/>
    </row>
    <row r="1724" spans="4:4">
      <c r="D1724" s="10"/>
    </row>
    <row r="1725" spans="4:4">
      <c r="D1725" s="10"/>
    </row>
    <row r="1726" spans="4:4">
      <c r="D1726" s="10"/>
    </row>
    <row r="1727" spans="4:4">
      <c r="D1727" s="10"/>
    </row>
    <row r="1728" spans="4:4">
      <c r="D1728" s="10"/>
    </row>
    <row r="1729" spans="4:4">
      <c r="D1729" s="10"/>
    </row>
    <row r="1730" spans="4:4">
      <c r="D1730" s="10"/>
    </row>
    <row r="1731" spans="4:4">
      <c r="D1731" s="10"/>
    </row>
    <row r="1732" spans="4:4">
      <c r="D1732" s="10"/>
    </row>
    <row r="1733" spans="4:4">
      <c r="D1733" s="10"/>
    </row>
    <row r="1734" spans="4:4">
      <c r="D1734" s="10"/>
    </row>
    <row r="1735" spans="4:4">
      <c r="D1735" s="10"/>
    </row>
    <row r="1736" spans="4:4">
      <c r="D1736" s="10"/>
    </row>
    <row r="1737" spans="4:4">
      <c r="D1737" s="10"/>
    </row>
    <row r="1738" spans="4:4">
      <c r="D1738" s="10"/>
    </row>
    <row r="1739" spans="4:4">
      <c r="D1739" s="10"/>
    </row>
    <row r="1740" spans="4:4">
      <c r="D1740" s="10"/>
    </row>
    <row r="1741" spans="4:4">
      <c r="D1741" s="10"/>
    </row>
    <row r="1742" spans="4:4">
      <c r="D1742" s="10"/>
    </row>
    <row r="1743" spans="4:4">
      <c r="D1743" s="10"/>
    </row>
    <row r="1744" spans="4:4">
      <c r="D1744" s="10"/>
    </row>
    <row r="1745" spans="4:4">
      <c r="D1745" s="10"/>
    </row>
    <row r="1746" spans="4:4">
      <c r="D1746" s="10"/>
    </row>
    <row r="1747" spans="4:4">
      <c r="D1747" s="10"/>
    </row>
    <row r="1748" spans="4:4">
      <c r="D1748" s="10"/>
    </row>
    <row r="1749" spans="4:4">
      <c r="D1749" s="10"/>
    </row>
    <row r="1750" spans="4:4">
      <c r="D1750" s="10"/>
    </row>
    <row r="1751" spans="4:4">
      <c r="D1751" s="10"/>
    </row>
    <row r="1752" spans="4:4">
      <c r="D1752" s="10"/>
    </row>
    <row r="1753" spans="4:4">
      <c r="D1753" s="10"/>
    </row>
    <row r="1754" spans="4:4">
      <c r="D1754" s="10"/>
    </row>
    <row r="1755" spans="4:4">
      <c r="D1755" s="10"/>
    </row>
    <row r="1756" spans="4:4">
      <c r="D1756" s="10"/>
    </row>
    <row r="1757" spans="4:4">
      <c r="D1757" s="10"/>
    </row>
    <row r="1758" spans="4:4">
      <c r="D1758" s="10"/>
    </row>
    <row r="1759" spans="4:4">
      <c r="D1759" s="10"/>
    </row>
    <row r="1760" spans="4:4">
      <c r="D1760" s="10"/>
    </row>
    <row r="1761" spans="4:4">
      <c r="D1761" s="10"/>
    </row>
    <row r="1762" spans="4:4">
      <c r="D1762" s="10"/>
    </row>
    <row r="1763" spans="4:4">
      <c r="D1763" s="10"/>
    </row>
    <row r="1764" spans="4:4">
      <c r="D1764" s="10"/>
    </row>
    <row r="1765" spans="4:4">
      <c r="D1765" s="10"/>
    </row>
    <row r="1766" spans="4:4">
      <c r="D1766" s="10"/>
    </row>
    <row r="1767" spans="4:4">
      <c r="D1767" s="10"/>
    </row>
    <row r="1768" spans="4:4">
      <c r="D1768" s="10"/>
    </row>
    <row r="1769" spans="4:4">
      <c r="D1769" s="10"/>
    </row>
    <row r="1770" spans="4:4">
      <c r="D1770" s="10"/>
    </row>
    <row r="1771" spans="4:4">
      <c r="D1771" s="10"/>
    </row>
    <row r="1772" spans="4:4">
      <c r="D1772" s="10"/>
    </row>
    <row r="1773" spans="4:4">
      <c r="D1773" s="10"/>
    </row>
    <row r="1774" spans="4:4">
      <c r="D1774" s="10"/>
    </row>
    <row r="1775" spans="4:4">
      <c r="D1775" s="10"/>
    </row>
    <row r="1776" spans="4:4">
      <c r="D1776" s="10"/>
    </row>
    <row r="1777" spans="4:4">
      <c r="D1777" s="10"/>
    </row>
    <row r="1778" spans="4:4">
      <c r="D1778" s="10"/>
    </row>
    <row r="1779" spans="4:4">
      <c r="D1779" s="10"/>
    </row>
    <row r="1780" spans="4:4">
      <c r="D1780" s="10"/>
    </row>
    <row r="1781" spans="4:4">
      <c r="D1781" s="10"/>
    </row>
    <row r="1782" spans="4:4">
      <c r="D1782" s="10"/>
    </row>
    <row r="1783" spans="4:4">
      <c r="D1783" s="10"/>
    </row>
    <row r="1784" spans="4:4">
      <c r="D1784" s="10"/>
    </row>
    <row r="1785" spans="4:4">
      <c r="D1785" s="10"/>
    </row>
    <row r="1786" spans="4:4">
      <c r="D1786" s="10"/>
    </row>
    <row r="1787" spans="4:4">
      <c r="D1787" s="10"/>
    </row>
    <row r="1788" spans="4:4">
      <c r="D1788" s="10"/>
    </row>
    <row r="1789" spans="4:4">
      <c r="D1789" s="10"/>
    </row>
    <row r="1790" spans="4:4">
      <c r="D1790" s="10"/>
    </row>
    <row r="1791" spans="4:4">
      <c r="D1791" s="10"/>
    </row>
    <row r="1792" spans="4:4">
      <c r="D1792" s="10"/>
    </row>
    <row r="1793" spans="4:4">
      <c r="D1793" s="10"/>
    </row>
    <row r="1794" spans="4:4">
      <c r="D1794" s="10"/>
    </row>
    <row r="1795" spans="4:4">
      <c r="D1795" s="10"/>
    </row>
    <row r="1796" spans="4:4">
      <c r="D1796" s="10"/>
    </row>
    <row r="1797" spans="4:4">
      <c r="D1797" s="10"/>
    </row>
    <row r="1798" spans="4:4">
      <c r="D1798" s="10"/>
    </row>
    <row r="1799" spans="4:4">
      <c r="D1799" s="10"/>
    </row>
    <row r="1800" spans="4:4">
      <c r="D1800" s="10"/>
    </row>
    <row r="1801" spans="4:4">
      <c r="D1801" s="10"/>
    </row>
    <row r="1802" spans="4:4">
      <c r="D1802" s="10"/>
    </row>
    <row r="1803" spans="4:4">
      <c r="D1803" s="10"/>
    </row>
    <row r="1804" spans="4:4">
      <c r="D1804" s="10"/>
    </row>
    <row r="1805" spans="4:4">
      <c r="D1805" s="10"/>
    </row>
    <row r="1806" spans="4:4">
      <c r="D1806" s="10"/>
    </row>
    <row r="1807" spans="4:4">
      <c r="D1807" s="10"/>
    </row>
    <row r="1808" spans="4:4">
      <c r="D1808" s="10"/>
    </row>
    <row r="1809" spans="4:4">
      <c r="D1809" s="10"/>
    </row>
    <row r="1810" spans="4:4">
      <c r="D1810" s="10"/>
    </row>
    <row r="1811" spans="4:4">
      <c r="D1811" s="10"/>
    </row>
    <row r="1812" spans="4:4">
      <c r="D1812" s="10"/>
    </row>
    <row r="1813" spans="4:4">
      <c r="D1813" s="10"/>
    </row>
    <row r="1814" spans="4:4">
      <c r="D1814" s="10"/>
    </row>
    <row r="1815" spans="4:4">
      <c r="D1815" s="10"/>
    </row>
    <row r="1816" spans="4:4">
      <c r="D1816" s="10"/>
    </row>
    <row r="1817" spans="4:4">
      <c r="D1817" s="10"/>
    </row>
    <row r="1818" spans="4:4">
      <c r="D1818" s="10"/>
    </row>
    <row r="1819" spans="4:4">
      <c r="D1819" s="10"/>
    </row>
    <row r="1820" spans="4:4">
      <c r="D1820" s="10"/>
    </row>
    <row r="1821" spans="4:4">
      <c r="D1821" s="10"/>
    </row>
    <row r="1822" spans="4:4">
      <c r="D1822" s="10"/>
    </row>
    <row r="1823" spans="4:4">
      <c r="D1823" s="10"/>
    </row>
    <row r="1824" spans="4:4">
      <c r="D1824" s="10"/>
    </row>
    <row r="1825" spans="4:4">
      <c r="D1825" s="10"/>
    </row>
    <row r="1826" spans="4:4">
      <c r="D1826" s="10"/>
    </row>
    <row r="1827" spans="4:4">
      <c r="D1827" s="10"/>
    </row>
    <row r="1828" spans="4:4">
      <c r="D1828" s="10"/>
    </row>
    <row r="1829" spans="4:4">
      <c r="D1829" s="10"/>
    </row>
    <row r="1830" spans="4:4">
      <c r="D1830" s="10"/>
    </row>
    <row r="1831" spans="4:4">
      <c r="D1831" s="10"/>
    </row>
    <row r="1832" spans="4:4">
      <c r="D1832" s="10"/>
    </row>
    <row r="1833" spans="4:4">
      <c r="D1833" s="10"/>
    </row>
    <row r="1834" spans="4:4">
      <c r="D1834" s="10"/>
    </row>
    <row r="1835" spans="4:4">
      <c r="D1835" s="10"/>
    </row>
    <row r="1836" spans="4:4">
      <c r="D1836" s="10"/>
    </row>
    <row r="1837" spans="4:4">
      <c r="D1837" s="10"/>
    </row>
    <row r="1838" spans="4:4">
      <c r="D1838" s="10"/>
    </row>
    <row r="1839" spans="4:4">
      <c r="D1839" s="10"/>
    </row>
    <row r="1840" spans="4:4">
      <c r="D1840" s="10"/>
    </row>
    <row r="1841" spans="4:4">
      <c r="D1841" s="10"/>
    </row>
    <row r="1842" spans="4:4">
      <c r="D1842" s="10"/>
    </row>
    <row r="1843" spans="4:4">
      <c r="D1843" s="10"/>
    </row>
    <row r="1844" spans="4:4">
      <c r="D1844" s="10"/>
    </row>
    <row r="1845" spans="4:4">
      <c r="D1845" s="10"/>
    </row>
    <row r="1846" spans="4:4">
      <c r="D1846" s="10"/>
    </row>
    <row r="1847" spans="4:4">
      <c r="D1847" s="10"/>
    </row>
    <row r="1848" spans="4:4">
      <c r="D1848" s="10"/>
    </row>
    <row r="1849" spans="4:4">
      <c r="D1849" s="10"/>
    </row>
    <row r="1850" spans="4:4">
      <c r="D1850" s="10"/>
    </row>
    <row r="1851" spans="4:4">
      <c r="D1851" s="10"/>
    </row>
    <row r="1852" spans="4:4">
      <c r="D1852" s="10"/>
    </row>
    <row r="1853" spans="4:4">
      <c r="D1853" s="10"/>
    </row>
    <row r="1854" spans="4:4">
      <c r="D1854" s="10"/>
    </row>
    <row r="1855" spans="4:4">
      <c r="D1855" s="10"/>
    </row>
    <row r="1856" spans="4:4">
      <c r="D1856" s="10"/>
    </row>
    <row r="1857" spans="4:4">
      <c r="D1857" s="10"/>
    </row>
    <row r="1858" spans="4:4">
      <c r="D1858" s="10"/>
    </row>
    <row r="1859" spans="4:4">
      <c r="D1859" s="10"/>
    </row>
    <row r="1860" spans="4:4">
      <c r="D1860" s="10"/>
    </row>
    <row r="1861" spans="4:4">
      <c r="D1861" s="10"/>
    </row>
    <row r="1862" spans="4:4">
      <c r="D1862" s="10"/>
    </row>
    <row r="1863" spans="4:4">
      <c r="D1863" s="10"/>
    </row>
    <row r="1864" spans="4:4">
      <c r="D1864" s="10"/>
    </row>
    <row r="1865" spans="4:4">
      <c r="D1865" s="10"/>
    </row>
    <row r="1866" spans="4:4">
      <c r="D1866" s="10"/>
    </row>
    <row r="1867" spans="4:4">
      <c r="D1867" s="10"/>
    </row>
    <row r="1868" spans="4:4">
      <c r="D1868" s="10"/>
    </row>
    <row r="1869" spans="4:4">
      <c r="D1869" s="10"/>
    </row>
    <row r="1870" spans="4:4">
      <c r="D1870" s="10"/>
    </row>
    <row r="1871" spans="4:4">
      <c r="D1871" s="10"/>
    </row>
    <row r="1872" spans="4:4">
      <c r="D1872" s="10"/>
    </row>
    <row r="1873" spans="4:4">
      <c r="D1873" s="10"/>
    </row>
    <row r="1874" spans="4:4">
      <c r="D1874" s="10"/>
    </row>
    <row r="1875" spans="4:4">
      <c r="D1875" s="10"/>
    </row>
    <row r="1876" spans="4:4">
      <c r="D1876" s="10"/>
    </row>
    <row r="1877" spans="4:4">
      <c r="D1877" s="10"/>
    </row>
    <row r="1878" spans="4:4">
      <c r="D1878" s="10"/>
    </row>
    <row r="1879" spans="4:4">
      <c r="D1879" s="10"/>
    </row>
    <row r="1880" spans="4:4">
      <c r="D1880" s="10"/>
    </row>
    <row r="1881" spans="4:4">
      <c r="D1881" s="10"/>
    </row>
    <row r="1882" spans="4:4">
      <c r="D1882" s="10"/>
    </row>
    <row r="1883" spans="4:4">
      <c r="D1883" s="10"/>
    </row>
    <row r="1884" spans="4:4">
      <c r="D1884" s="10"/>
    </row>
    <row r="1885" spans="4:4">
      <c r="D1885" s="10"/>
    </row>
    <row r="1886" spans="4:4">
      <c r="D1886" s="10"/>
    </row>
    <row r="1887" spans="4:4">
      <c r="D1887" s="10"/>
    </row>
    <row r="1888" spans="4:4">
      <c r="D1888" s="10"/>
    </row>
    <row r="1889" spans="4:4">
      <c r="D1889" s="10"/>
    </row>
    <row r="1890" spans="4:4">
      <c r="D1890" s="10"/>
    </row>
    <row r="1891" spans="4:4">
      <c r="D1891" s="10"/>
    </row>
    <row r="1892" spans="4:4">
      <c r="D1892" s="10"/>
    </row>
    <row r="1893" spans="4:4">
      <c r="D1893" s="10"/>
    </row>
    <row r="1894" spans="4:4">
      <c r="D1894" s="10"/>
    </row>
    <row r="1895" spans="4:4">
      <c r="D1895" s="10"/>
    </row>
    <row r="1896" spans="4:4">
      <c r="D1896" s="10"/>
    </row>
    <row r="1897" spans="4:4">
      <c r="D1897" s="10"/>
    </row>
    <row r="1898" spans="4:4">
      <c r="D1898" s="10"/>
    </row>
    <row r="1899" spans="4:4">
      <c r="D1899" s="10"/>
    </row>
    <row r="1900" spans="4:4">
      <c r="D1900" s="10"/>
    </row>
    <row r="1901" spans="4:4">
      <c r="D1901" s="10"/>
    </row>
    <row r="1902" spans="4:4">
      <c r="D1902" s="10"/>
    </row>
    <row r="1903" spans="4:4">
      <c r="D1903" s="10"/>
    </row>
    <row r="1904" spans="4:4">
      <c r="D1904" s="10"/>
    </row>
    <row r="1905" spans="4:4">
      <c r="D1905" s="10"/>
    </row>
    <row r="1906" spans="4:4">
      <c r="D1906" s="10"/>
    </row>
    <row r="1907" spans="4:4">
      <c r="D1907" s="10"/>
    </row>
    <row r="1908" spans="4:4">
      <c r="D1908" s="10"/>
    </row>
    <row r="1909" spans="4:4">
      <c r="D1909" s="10"/>
    </row>
    <row r="1910" spans="4:4">
      <c r="D1910" s="10"/>
    </row>
    <row r="1911" spans="4:4">
      <c r="D1911" s="10"/>
    </row>
    <row r="1912" spans="4:4">
      <c r="D1912" s="10"/>
    </row>
    <row r="1913" spans="4:4">
      <c r="D1913" s="10"/>
    </row>
    <row r="1914" spans="4:4">
      <c r="D1914" s="10"/>
    </row>
    <row r="1915" spans="4:4">
      <c r="D1915" s="10"/>
    </row>
    <row r="1916" spans="4:4">
      <c r="D1916" s="10"/>
    </row>
    <row r="1917" spans="4:4">
      <c r="D1917" s="10"/>
    </row>
    <row r="1918" spans="4:4">
      <c r="D1918" s="10"/>
    </row>
    <row r="1919" spans="4:4">
      <c r="D1919" s="10"/>
    </row>
    <row r="1920" spans="4:4">
      <c r="D1920" s="10"/>
    </row>
    <row r="1921" spans="4:4">
      <c r="D1921" s="10"/>
    </row>
    <row r="1922" spans="4:4">
      <c r="D1922" s="10"/>
    </row>
    <row r="1923" spans="4:4">
      <c r="D1923" s="10"/>
    </row>
    <row r="1924" spans="4:4">
      <c r="D1924" s="10"/>
    </row>
    <row r="1925" spans="4:4">
      <c r="D1925" s="10"/>
    </row>
    <row r="1926" spans="4:4">
      <c r="D1926" s="10"/>
    </row>
    <row r="1927" spans="4:4">
      <c r="D1927" s="10"/>
    </row>
    <row r="1928" spans="4:4">
      <c r="D1928" s="10"/>
    </row>
    <row r="1929" spans="4:4">
      <c r="D1929" s="10"/>
    </row>
    <row r="1930" spans="4:4">
      <c r="D1930" s="10"/>
    </row>
    <row r="1931" spans="4:4">
      <c r="D1931" s="10"/>
    </row>
    <row r="1932" spans="4:4">
      <c r="D1932" s="10"/>
    </row>
    <row r="1933" spans="4:4">
      <c r="D1933" s="10"/>
    </row>
    <row r="1934" spans="4:4">
      <c r="D1934" s="10"/>
    </row>
    <row r="1935" spans="4:4">
      <c r="D1935" s="10"/>
    </row>
    <row r="1936" spans="4:4">
      <c r="D1936" s="10"/>
    </row>
    <row r="1937" spans="4:4">
      <c r="D1937" s="10"/>
    </row>
    <row r="1938" spans="4:4">
      <c r="D1938" s="10"/>
    </row>
    <row r="1939" spans="4:4">
      <c r="D1939" s="10"/>
    </row>
    <row r="1940" spans="4:4">
      <c r="D1940" s="10"/>
    </row>
    <row r="1941" spans="4:4">
      <c r="D1941" s="10"/>
    </row>
    <row r="1942" spans="4:4">
      <c r="D1942" s="10"/>
    </row>
    <row r="1943" spans="4:4">
      <c r="D1943" s="10"/>
    </row>
    <row r="1944" spans="4:4">
      <c r="D1944" s="10"/>
    </row>
    <row r="1945" spans="4:4">
      <c r="D1945" s="10"/>
    </row>
    <row r="1946" spans="4:4">
      <c r="D1946" s="10"/>
    </row>
    <row r="1947" spans="4:4">
      <c r="D1947" s="10"/>
    </row>
    <row r="1948" spans="4:4">
      <c r="D1948" s="10"/>
    </row>
    <row r="1949" spans="4:4">
      <c r="D1949" s="10"/>
    </row>
    <row r="1950" spans="4:4">
      <c r="D1950" s="10"/>
    </row>
    <row r="1951" spans="4:4">
      <c r="D1951" s="10"/>
    </row>
    <row r="1952" spans="4:4">
      <c r="D1952" s="10"/>
    </row>
    <row r="1953" spans="4:4">
      <c r="D1953" s="10"/>
    </row>
    <row r="1954" spans="4:4">
      <c r="D1954" s="10"/>
    </row>
    <row r="1955" spans="4:4">
      <c r="D1955" s="10"/>
    </row>
    <row r="1956" spans="4:4">
      <c r="D1956" s="10"/>
    </row>
    <row r="1957" spans="4:4">
      <c r="D1957" s="10"/>
    </row>
    <row r="1958" spans="4:4">
      <c r="D1958" s="10"/>
    </row>
    <row r="1959" spans="4:4">
      <c r="D1959" s="10"/>
    </row>
    <row r="1960" spans="4:4">
      <c r="D1960" s="10"/>
    </row>
    <row r="1961" spans="4:4">
      <c r="D1961" s="10"/>
    </row>
    <row r="1962" spans="4:4">
      <c r="D1962" s="10"/>
    </row>
    <row r="1963" spans="4:4">
      <c r="D1963" s="10"/>
    </row>
    <row r="1964" spans="4:4">
      <c r="D1964" s="10"/>
    </row>
    <row r="1965" spans="4:4">
      <c r="D1965" s="10"/>
    </row>
    <row r="1966" spans="4:4">
      <c r="D1966" s="10"/>
    </row>
    <row r="1967" spans="4:4">
      <c r="D1967" s="10"/>
    </row>
    <row r="1968" spans="4:4">
      <c r="D1968" s="10"/>
    </row>
    <row r="1969" spans="4:4">
      <c r="D1969" s="10"/>
    </row>
    <row r="1970" spans="4:4">
      <c r="D1970" s="10"/>
    </row>
    <row r="1971" spans="4:4">
      <c r="D1971" s="10"/>
    </row>
    <row r="1972" spans="4:4">
      <c r="D1972" s="10"/>
    </row>
    <row r="1973" spans="4:4">
      <c r="D1973" s="10"/>
    </row>
    <row r="1974" spans="4:4">
      <c r="D1974" s="10"/>
    </row>
    <row r="1975" spans="4:4">
      <c r="D1975" s="10"/>
    </row>
    <row r="1976" spans="4:4">
      <c r="D1976" s="10"/>
    </row>
    <row r="1977" spans="4:4">
      <c r="D1977" s="10"/>
    </row>
    <row r="1978" spans="4:4">
      <c r="D1978" s="10"/>
    </row>
    <row r="1979" spans="4:4">
      <c r="D1979" s="10"/>
    </row>
    <row r="1980" spans="4:4">
      <c r="D1980" s="10"/>
    </row>
    <row r="1981" spans="4:4">
      <c r="D1981" s="10"/>
    </row>
    <row r="1982" spans="4:4">
      <c r="D1982" s="10"/>
    </row>
    <row r="1983" spans="4:4">
      <c r="D1983" s="10"/>
    </row>
    <row r="1984" spans="4:4">
      <c r="D1984" s="10"/>
    </row>
    <row r="1985" spans="4:4">
      <c r="D1985" s="10"/>
    </row>
    <row r="1986" spans="4:4">
      <c r="D1986" s="10"/>
    </row>
    <row r="1987" spans="4:4">
      <c r="D1987" s="10"/>
    </row>
    <row r="1988" spans="4:4">
      <c r="D1988" s="10"/>
    </row>
    <row r="1989" spans="4:4">
      <c r="D1989" s="10"/>
    </row>
    <row r="1990" spans="4:4">
      <c r="D1990" s="10"/>
    </row>
    <row r="1991" spans="4:4">
      <c r="D1991" s="10"/>
    </row>
    <row r="1992" spans="4:4">
      <c r="D1992" s="10"/>
    </row>
    <row r="1993" spans="4:4">
      <c r="D1993" s="10"/>
    </row>
    <row r="1994" spans="4:4">
      <c r="D1994" s="10"/>
    </row>
    <row r="1995" spans="4:4">
      <c r="D1995" s="10"/>
    </row>
    <row r="1996" spans="4:4">
      <c r="D1996" s="10"/>
    </row>
    <row r="1997" spans="4:4">
      <c r="D1997" s="10"/>
    </row>
    <row r="1998" spans="4:4">
      <c r="D1998" s="10"/>
    </row>
    <row r="1999" spans="4:4">
      <c r="D1999" s="10"/>
    </row>
    <row r="2000" spans="4:4">
      <c r="D2000" s="10"/>
    </row>
    <row r="2001" spans="4:4">
      <c r="D2001" s="10"/>
    </row>
    <row r="2002" spans="4:4">
      <c r="D2002" s="10"/>
    </row>
    <row r="2003" spans="4:4">
      <c r="D2003" s="10"/>
    </row>
    <row r="2004" spans="4:4">
      <c r="D2004" s="10"/>
    </row>
    <row r="2005" spans="4:4">
      <c r="D2005" s="10"/>
    </row>
    <row r="2006" spans="4:4">
      <c r="D2006" s="10"/>
    </row>
    <row r="2007" spans="4:4">
      <c r="D2007" s="10"/>
    </row>
    <row r="2008" spans="4:4">
      <c r="D2008" s="10"/>
    </row>
    <row r="2009" spans="4:4">
      <c r="D2009" s="10"/>
    </row>
    <row r="2010" spans="4:4">
      <c r="D2010" s="10"/>
    </row>
    <row r="2011" spans="4:4">
      <c r="D2011" s="10"/>
    </row>
    <row r="2012" spans="4:4">
      <c r="D2012" s="10"/>
    </row>
    <row r="2013" spans="4:4">
      <c r="D2013" s="10"/>
    </row>
    <row r="2014" spans="4:4">
      <c r="D2014" s="10"/>
    </row>
    <row r="2015" spans="4:4">
      <c r="D2015" s="10"/>
    </row>
    <row r="2016" spans="4:4">
      <c r="D2016" s="10"/>
    </row>
    <row r="2017" spans="4:4">
      <c r="D2017" s="10"/>
    </row>
    <row r="2018" spans="4:4">
      <c r="D2018" s="10"/>
    </row>
    <row r="2019" spans="4:4">
      <c r="D2019" s="10"/>
    </row>
    <row r="2020" spans="4:4">
      <c r="D2020" s="10"/>
    </row>
    <row r="2021" spans="4:4">
      <c r="D2021" s="10"/>
    </row>
    <row r="2022" spans="4:4">
      <c r="D2022" s="10"/>
    </row>
    <row r="2023" spans="4:4">
      <c r="D2023" s="10"/>
    </row>
    <row r="2024" spans="4:4">
      <c r="D2024" s="10"/>
    </row>
    <row r="2025" spans="4:4">
      <c r="D2025" s="10"/>
    </row>
    <row r="2026" spans="4:4">
      <c r="D2026" s="10"/>
    </row>
    <row r="2027" spans="4:4">
      <c r="D2027" s="10"/>
    </row>
    <row r="2028" spans="4:4">
      <c r="D2028" s="10"/>
    </row>
    <row r="2029" spans="4:4">
      <c r="D2029" s="10"/>
    </row>
    <row r="2030" spans="4:4">
      <c r="D2030" s="10"/>
    </row>
    <row r="2031" spans="4:4">
      <c r="D2031" s="10"/>
    </row>
    <row r="2032" spans="4:4">
      <c r="D2032" s="10"/>
    </row>
    <row r="2033" spans="4:4">
      <c r="D2033" s="10"/>
    </row>
    <row r="2034" spans="4:4">
      <c r="D2034" s="10"/>
    </row>
    <row r="2035" spans="4:4">
      <c r="D2035" s="10"/>
    </row>
    <row r="2036" spans="4:4">
      <c r="D2036" s="10"/>
    </row>
    <row r="2037" spans="4:4">
      <c r="D2037" s="10"/>
    </row>
    <row r="2038" spans="4:4">
      <c r="D2038" s="10"/>
    </row>
    <row r="2039" spans="4:4">
      <c r="D2039" s="10"/>
    </row>
    <row r="2040" spans="4:4">
      <c r="D2040" s="10"/>
    </row>
    <row r="2041" spans="4:4">
      <c r="D2041" s="10"/>
    </row>
    <row r="2042" spans="4:4">
      <c r="D2042" s="10"/>
    </row>
    <row r="2043" spans="4:4">
      <c r="D2043" s="10"/>
    </row>
    <row r="2044" spans="4:4">
      <c r="D2044" s="10"/>
    </row>
    <row r="2045" spans="4:4">
      <c r="D2045" s="10"/>
    </row>
    <row r="2046" spans="4:4">
      <c r="D2046" s="10"/>
    </row>
    <row r="2047" spans="4:4">
      <c r="D2047" s="10"/>
    </row>
    <row r="2048" spans="4:4">
      <c r="D2048" s="10"/>
    </row>
    <row r="2049" spans="4:4">
      <c r="D2049" s="10"/>
    </row>
    <row r="2050" spans="4:4">
      <c r="D2050" s="10"/>
    </row>
    <row r="2051" spans="4:4">
      <c r="D2051" s="10"/>
    </row>
    <row r="2052" spans="4:4">
      <c r="D2052" s="10"/>
    </row>
    <row r="2053" spans="4:4">
      <c r="D2053" s="10"/>
    </row>
    <row r="2054" spans="4:4">
      <c r="D2054" s="10"/>
    </row>
    <row r="2055" spans="4:4">
      <c r="D2055" s="10"/>
    </row>
    <row r="2056" spans="4:4">
      <c r="D2056" s="10"/>
    </row>
    <row r="2057" spans="4:4">
      <c r="D2057" s="10"/>
    </row>
    <row r="2058" spans="4:4">
      <c r="D2058" s="10"/>
    </row>
    <row r="2059" spans="4:4">
      <c r="D2059" s="10"/>
    </row>
    <row r="2060" spans="4:4">
      <c r="D2060" s="10"/>
    </row>
    <row r="2061" spans="4:4">
      <c r="D2061" s="10"/>
    </row>
    <row r="2062" spans="4:4">
      <c r="D2062" s="10"/>
    </row>
    <row r="2063" spans="4:4">
      <c r="D2063" s="10"/>
    </row>
    <row r="2064" spans="4:4">
      <c r="D2064" s="10"/>
    </row>
    <row r="2065" spans="4:4">
      <c r="D2065" s="10"/>
    </row>
    <row r="2066" spans="4:4">
      <c r="D2066" s="10"/>
    </row>
    <row r="2067" spans="4:4">
      <c r="D2067" s="10"/>
    </row>
    <row r="2068" spans="4:4">
      <c r="D2068" s="10"/>
    </row>
    <row r="2069" spans="4:4">
      <c r="D2069" s="10"/>
    </row>
    <row r="2070" spans="4:4">
      <c r="D2070" s="10"/>
    </row>
    <row r="2071" spans="4:4">
      <c r="D2071" s="10"/>
    </row>
    <row r="2072" spans="4:4">
      <c r="D2072" s="10"/>
    </row>
    <row r="2073" spans="4:4">
      <c r="D2073" s="10"/>
    </row>
    <row r="2074" spans="4:4">
      <c r="D2074" s="10"/>
    </row>
    <row r="2075" spans="4:4">
      <c r="D2075" s="10"/>
    </row>
    <row r="2076" spans="4:4">
      <c r="D2076" s="10"/>
    </row>
    <row r="2077" spans="4:4">
      <c r="D2077" s="10"/>
    </row>
    <row r="2078" spans="4:4">
      <c r="D2078" s="10"/>
    </row>
    <row r="2079" spans="4:4">
      <c r="D2079" s="10"/>
    </row>
    <row r="2080" spans="4:4">
      <c r="D2080" s="10"/>
    </row>
    <row r="2081" spans="4:4">
      <c r="D2081" s="10"/>
    </row>
    <row r="2082" spans="4:4">
      <c r="D2082" s="10"/>
    </row>
    <row r="2083" spans="4:4">
      <c r="D2083" s="10"/>
    </row>
    <row r="2084" spans="4:4">
      <c r="D2084" s="10"/>
    </row>
    <row r="2085" spans="4:4">
      <c r="D2085" s="10"/>
    </row>
    <row r="2086" spans="4:4">
      <c r="D2086" s="10"/>
    </row>
    <row r="2087" spans="4:4">
      <c r="D2087" s="10"/>
    </row>
    <row r="2088" spans="4:4">
      <c r="D2088" s="10"/>
    </row>
    <row r="2089" spans="4:4">
      <c r="D2089" s="10"/>
    </row>
    <row r="2090" spans="4:4">
      <c r="D2090" s="10"/>
    </row>
    <row r="2091" spans="4:4">
      <c r="D2091" s="10"/>
    </row>
    <row r="2092" spans="4:4">
      <c r="D2092" s="10"/>
    </row>
    <row r="2093" spans="4:4">
      <c r="D2093" s="10"/>
    </row>
    <row r="2094" spans="4:4">
      <c r="D2094" s="10"/>
    </row>
    <row r="2095" spans="4:4">
      <c r="D2095" s="10"/>
    </row>
    <row r="2096" spans="4:4">
      <c r="D2096" s="10"/>
    </row>
    <row r="2097" spans="4:4">
      <c r="D2097" s="10"/>
    </row>
    <row r="2098" spans="4:4">
      <c r="D2098" s="10"/>
    </row>
    <row r="2099" spans="4:4">
      <c r="D2099" s="10"/>
    </row>
    <row r="2100" spans="4:4">
      <c r="D2100" s="10"/>
    </row>
    <row r="2101" spans="4:4">
      <c r="D2101" s="10"/>
    </row>
    <row r="2102" spans="4:4">
      <c r="D2102" s="10"/>
    </row>
    <row r="2103" spans="4:4">
      <c r="D2103" s="10"/>
    </row>
    <row r="2104" spans="4:4">
      <c r="D2104" s="10"/>
    </row>
    <row r="2105" spans="4:4">
      <c r="D2105" s="10"/>
    </row>
    <row r="2106" spans="4:4">
      <c r="D2106" s="10"/>
    </row>
    <row r="2107" spans="4:4">
      <c r="D2107" s="10"/>
    </row>
    <row r="2108" spans="4:4">
      <c r="D2108" s="10"/>
    </row>
    <row r="2109" spans="4:4">
      <c r="D2109" s="10"/>
    </row>
    <row r="2110" spans="4:4">
      <c r="D2110" s="10"/>
    </row>
    <row r="2111" spans="4:4">
      <c r="D2111" s="10"/>
    </row>
    <row r="2112" spans="4:4">
      <c r="D2112" s="10"/>
    </row>
    <row r="2113" spans="4:4">
      <c r="D2113" s="10"/>
    </row>
    <row r="2114" spans="4:4">
      <c r="D2114" s="10"/>
    </row>
    <row r="2115" spans="4:4">
      <c r="D2115" s="10"/>
    </row>
    <row r="2116" spans="4:4">
      <c r="D2116" s="10"/>
    </row>
    <row r="2117" spans="4:4">
      <c r="D2117" s="10"/>
    </row>
    <row r="2118" spans="4:4">
      <c r="D2118" s="10"/>
    </row>
    <row r="2119" spans="4:4">
      <c r="D2119" s="10"/>
    </row>
    <row r="2120" spans="4:4">
      <c r="D2120" s="10"/>
    </row>
    <row r="2121" spans="4:4">
      <c r="D2121" s="10"/>
    </row>
    <row r="2122" spans="4:4">
      <c r="D2122" s="10"/>
    </row>
    <row r="2123" spans="4:4">
      <c r="D2123" s="10"/>
    </row>
    <row r="2124" spans="4:4">
      <c r="D2124" s="10"/>
    </row>
    <row r="2125" spans="4:4">
      <c r="D2125" s="10"/>
    </row>
    <row r="2126" spans="4:4">
      <c r="D2126" s="10"/>
    </row>
    <row r="2127" spans="4:4">
      <c r="D2127" s="10"/>
    </row>
    <row r="2128" spans="4:4">
      <c r="D2128" s="10"/>
    </row>
    <row r="2129" spans="4:4">
      <c r="D2129" s="10"/>
    </row>
    <row r="2130" spans="4:4">
      <c r="D2130" s="10"/>
    </row>
    <row r="2131" spans="4:4">
      <c r="D2131" s="10"/>
    </row>
    <row r="2132" spans="4:4">
      <c r="D2132" s="10"/>
    </row>
    <row r="2133" spans="4:4">
      <c r="D2133" s="10"/>
    </row>
    <row r="2134" spans="4:4">
      <c r="D2134" s="10"/>
    </row>
    <row r="2135" spans="4:4">
      <c r="D2135" s="10"/>
    </row>
    <row r="2136" spans="4:4">
      <c r="D2136" s="10"/>
    </row>
    <row r="2137" spans="4:4">
      <c r="D2137" s="10"/>
    </row>
    <row r="2138" spans="4:4">
      <c r="D2138" s="10"/>
    </row>
    <row r="2139" spans="4:4">
      <c r="D2139" s="10"/>
    </row>
    <row r="2140" spans="4:4">
      <c r="D2140" s="10"/>
    </row>
    <row r="2141" spans="4:4">
      <c r="D2141" s="10"/>
    </row>
    <row r="2142" spans="4:4">
      <c r="D2142" s="10"/>
    </row>
    <row r="2143" spans="4:4">
      <c r="D2143" s="10"/>
    </row>
    <row r="2144" spans="4:4">
      <c r="D2144" s="10"/>
    </row>
    <row r="2145" spans="4:4">
      <c r="D2145" s="10"/>
    </row>
    <row r="2146" spans="4:4">
      <c r="D2146" s="10"/>
    </row>
    <row r="2147" spans="4:4">
      <c r="D2147" s="10"/>
    </row>
    <row r="2148" spans="4:4">
      <c r="D2148" s="10"/>
    </row>
    <row r="2149" spans="4:4">
      <c r="D2149" s="10"/>
    </row>
    <row r="2150" spans="4:4">
      <c r="D2150" s="10"/>
    </row>
    <row r="2151" spans="4:4">
      <c r="D2151" s="10"/>
    </row>
    <row r="2152" spans="4:4">
      <c r="D2152" s="10"/>
    </row>
    <row r="2153" spans="4:4">
      <c r="D2153" s="10"/>
    </row>
    <row r="2154" spans="4:4">
      <c r="D2154" s="10"/>
    </row>
    <row r="2155" spans="4:4">
      <c r="D2155" s="10"/>
    </row>
    <row r="2156" spans="4:4">
      <c r="D2156" s="10"/>
    </row>
    <row r="2157" spans="4:4">
      <c r="D2157" s="10"/>
    </row>
    <row r="2158" spans="4:4">
      <c r="D2158" s="10"/>
    </row>
    <row r="2159" spans="4:4">
      <c r="D2159" s="10"/>
    </row>
    <row r="2160" spans="4:4">
      <c r="D2160" s="10"/>
    </row>
    <row r="2161" spans="4:4">
      <c r="D2161" s="10"/>
    </row>
    <row r="2162" spans="4:4">
      <c r="D2162" s="10"/>
    </row>
    <row r="2163" spans="4:4">
      <c r="D2163" s="10"/>
    </row>
    <row r="2164" spans="4:4">
      <c r="D2164" s="10"/>
    </row>
    <row r="2165" spans="4:4">
      <c r="D2165" s="10"/>
    </row>
    <row r="2166" spans="4:4">
      <c r="D2166" s="10"/>
    </row>
    <row r="2167" spans="4:4">
      <c r="D2167" s="10"/>
    </row>
    <row r="2168" spans="4:4">
      <c r="D2168" s="10"/>
    </row>
    <row r="2169" spans="4:4">
      <c r="D2169" s="10"/>
    </row>
    <row r="2170" spans="4:4">
      <c r="D2170" s="10"/>
    </row>
    <row r="2171" spans="4:4">
      <c r="D2171" s="10"/>
    </row>
    <row r="2172" spans="4:4">
      <c r="D2172" s="10"/>
    </row>
    <row r="2173" spans="4:4">
      <c r="D2173" s="10"/>
    </row>
    <row r="2174" spans="4:4">
      <c r="D2174" s="10"/>
    </row>
    <row r="2175" spans="4:4">
      <c r="D2175" s="10"/>
    </row>
    <row r="2176" spans="4:4">
      <c r="D2176" s="10"/>
    </row>
    <row r="2177" spans="4:4">
      <c r="D2177" s="10"/>
    </row>
    <row r="2178" spans="4:4">
      <c r="D2178" s="10"/>
    </row>
    <row r="2179" spans="4:4">
      <c r="D2179" s="10"/>
    </row>
    <row r="2180" spans="4:4">
      <c r="D2180" s="10"/>
    </row>
    <row r="2181" spans="4:4">
      <c r="D2181" s="10"/>
    </row>
    <row r="2182" spans="4:4">
      <c r="D2182" s="10"/>
    </row>
    <row r="2183" spans="4:4">
      <c r="D2183" s="10"/>
    </row>
    <row r="2184" spans="4:4">
      <c r="D2184" s="10"/>
    </row>
    <row r="2185" spans="4:4">
      <c r="D2185" s="10"/>
    </row>
    <row r="2186" spans="4:4">
      <c r="D2186" s="10"/>
    </row>
    <row r="2187" spans="4:4">
      <c r="D2187" s="10"/>
    </row>
    <row r="2188" spans="4:4">
      <c r="D2188" s="10"/>
    </row>
    <row r="2189" spans="4:4">
      <c r="D2189" s="10"/>
    </row>
    <row r="2190" spans="4:4">
      <c r="D2190" s="10"/>
    </row>
    <row r="2191" spans="4:4">
      <c r="D2191" s="10"/>
    </row>
    <row r="2192" spans="4:4">
      <c r="D2192" s="10"/>
    </row>
    <row r="2193" spans="4:4">
      <c r="D2193" s="10"/>
    </row>
    <row r="2194" spans="4:4">
      <c r="D2194" s="10"/>
    </row>
    <row r="2195" spans="4:4">
      <c r="D2195" s="10"/>
    </row>
    <row r="2196" spans="4:4">
      <c r="D2196" s="10"/>
    </row>
    <row r="2197" spans="4:4">
      <c r="D2197" s="10"/>
    </row>
    <row r="2198" spans="4:4">
      <c r="D2198" s="10"/>
    </row>
    <row r="2199" spans="4:4">
      <c r="D2199" s="10"/>
    </row>
    <row r="2200" spans="4:4">
      <c r="D2200" s="10"/>
    </row>
    <row r="2201" spans="4:4">
      <c r="D2201" s="10"/>
    </row>
    <row r="2202" spans="4:4">
      <c r="D2202" s="10"/>
    </row>
    <row r="2203" spans="4:4">
      <c r="D2203" s="10"/>
    </row>
    <row r="2204" spans="4:4">
      <c r="D2204" s="10"/>
    </row>
    <row r="2205" spans="4:4">
      <c r="D2205" s="10"/>
    </row>
    <row r="2206" spans="4:4">
      <c r="D2206" s="10"/>
    </row>
    <row r="2207" spans="4:4">
      <c r="D2207" s="10"/>
    </row>
    <row r="2208" spans="4:4">
      <c r="D2208" s="10"/>
    </row>
    <row r="2209" spans="4:4">
      <c r="D2209" s="10"/>
    </row>
    <row r="2210" spans="4:4">
      <c r="D2210" s="10"/>
    </row>
    <row r="2211" spans="4:4">
      <c r="D2211" s="10"/>
    </row>
    <row r="2212" spans="4:4">
      <c r="D2212" s="10"/>
    </row>
    <row r="2213" spans="4:4">
      <c r="D2213" s="10"/>
    </row>
    <row r="2214" spans="4:4">
      <c r="D2214" s="10"/>
    </row>
    <row r="2215" spans="4:4">
      <c r="D2215" s="10"/>
    </row>
    <row r="2216" spans="4:4">
      <c r="D2216" s="10"/>
    </row>
    <row r="2217" spans="4:4">
      <c r="D2217" s="10"/>
    </row>
    <row r="2218" spans="4:4">
      <c r="D2218" s="10"/>
    </row>
    <row r="2219" spans="4:4">
      <c r="D2219" s="10"/>
    </row>
    <row r="2220" spans="4:4">
      <c r="D2220" s="10"/>
    </row>
    <row r="2221" spans="4:4">
      <c r="D2221" s="10"/>
    </row>
    <row r="2222" spans="4:4">
      <c r="D2222" s="10"/>
    </row>
    <row r="2223" spans="4:4">
      <c r="D2223" s="10"/>
    </row>
    <row r="2224" spans="4:4">
      <c r="D2224" s="10"/>
    </row>
    <row r="2225" spans="4:4">
      <c r="D2225" s="10"/>
    </row>
    <row r="2226" spans="4:4">
      <c r="D2226" s="10"/>
    </row>
    <row r="2227" spans="4:4">
      <c r="D2227" s="10"/>
    </row>
    <row r="2228" spans="4:4">
      <c r="D2228" s="10"/>
    </row>
    <row r="2229" spans="4:4">
      <c r="D2229" s="10"/>
    </row>
    <row r="2230" spans="4:4">
      <c r="D2230" s="10"/>
    </row>
    <row r="2231" spans="4:4">
      <c r="D2231" s="10"/>
    </row>
    <row r="2232" spans="4:4">
      <c r="D2232" s="10"/>
    </row>
    <row r="2233" spans="4:4">
      <c r="D2233" s="10"/>
    </row>
    <row r="2234" spans="4:4">
      <c r="D2234" s="10"/>
    </row>
    <row r="2235" spans="4:4">
      <c r="D2235" s="10"/>
    </row>
    <row r="2236" spans="4:4">
      <c r="D2236" s="10"/>
    </row>
    <row r="2237" spans="4:4">
      <c r="D2237" s="10"/>
    </row>
    <row r="2238" spans="4:4">
      <c r="D2238" s="10"/>
    </row>
    <row r="2239" spans="4:4">
      <c r="D2239" s="10"/>
    </row>
    <row r="2240" spans="4:4">
      <c r="D2240" s="10"/>
    </row>
    <row r="2241" spans="4:4">
      <c r="D2241" s="10"/>
    </row>
    <row r="2242" spans="4:4">
      <c r="D2242" s="10"/>
    </row>
    <row r="2243" spans="4:4">
      <c r="D2243" s="10"/>
    </row>
    <row r="2244" spans="4:4">
      <c r="D2244" s="10"/>
    </row>
    <row r="2245" spans="4:4">
      <c r="D2245" s="10"/>
    </row>
    <row r="2246" spans="4:4">
      <c r="D2246" s="10"/>
    </row>
    <row r="2247" spans="4:4">
      <c r="D2247" s="10"/>
    </row>
    <row r="2248" spans="4:4">
      <c r="D2248" s="10"/>
    </row>
    <row r="2249" spans="4:4">
      <c r="D2249" s="10"/>
    </row>
    <row r="2250" spans="4:4">
      <c r="D2250" s="10"/>
    </row>
    <row r="2251" spans="4:4">
      <c r="D2251" s="10"/>
    </row>
    <row r="2252" spans="4:4">
      <c r="D2252" s="10"/>
    </row>
    <row r="2253" spans="4:4">
      <c r="D2253" s="10"/>
    </row>
    <row r="2254" spans="4:4">
      <c r="D2254" s="10"/>
    </row>
    <row r="2255" spans="4:4">
      <c r="D2255" s="10"/>
    </row>
    <row r="2256" spans="4:4">
      <c r="D2256" s="10"/>
    </row>
    <row r="2257" spans="4:4">
      <c r="D2257" s="10"/>
    </row>
    <row r="2258" spans="4:4">
      <c r="D2258" s="10"/>
    </row>
    <row r="2259" spans="4:4">
      <c r="D2259" s="10"/>
    </row>
    <row r="2260" spans="4:4">
      <c r="D2260" s="10"/>
    </row>
    <row r="2261" spans="4:4">
      <c r="D2261" s="10"/>
    </row>
    <row r="2262" spans="4:4">
      <c r="D2262" s="10"/>
    </row>
    <row r="2263" spans="4:4">
      <c r="D2263" s="10"/>
    </row>
    <row r="2264" spans="4:4">
      <c r="D2264" s="10"/>
    </row>
    <row r="2265" spans="4:4">
      <c r="D2265" s="10"/>
    </row>
    <row r="2266" spans="4:4">
      <c r="D2266" s="10"/>
    </row>
    <row r="2267" spans="4:4">
      <c r="D2267" s="10"/>
    </row>
    <row r="2268" spans="4:4">
      <c r="D2268" s="10"/>
    </row>
    <row r="2269" spans="4:4">
      <c r="D2269" s="10"/>
    </row>
    <row r="2270" spans="4:4">
      <c r="D2270" s="10"/>
    </row>
    <row r="2271" spans="4:4">
      <c r="D2271" s="10"/>
    </row>
    <row r="2272" spans="4:4">
      <c r="D2272" s="10"/>
    </row>
    <row r="2273" spans="4:4">
      <c r="D2273" s="10"/>
    </row>
    <row r="2274" spans="4:4">
      <c r="D2274" s="10"/>
    </row>
    <row r="2275" spans="4:4">
      <c r="D2275" s="10"/>
    </row>
    <row r="2276" spans="4:4">
      <c r="D2276" s="10"/>
    </row>
    <row r="2277" spans="4:4">
      <c r="D2277" s="10"/>
    </row>
    <row r="2278" spans="4:4">
      <c r="D2278" s="10"/>
    </row>
    <row r="2279" spans="4:4">
      <c r="D2279" s="10"/>
    </row>
    <row r="2280" spans="4:4">
      <c r="D2280" s="10"/>
    </row>
    <row r="2281" spans="4:4">
      <c r="D2281" s="10"/>
    </row>
    <row r="2282" spans="4:4">
      <c r="D2282" s="10"/>
    </row>
    <row r="2283" spans="4:4">
      <c r="D2283" s="10"/>
    </row>
    <row r="2284" spans="4:4">
      <c r="D2284" s="10"/>
    </row>
    <row r="2285" spans="4:4">
      <c r="D2285" s="10"/>
    </row>
    <row r="2286" spans="4:4">
      <c r="D2286" s="10"/>
    </row>
    <row r="2287" spans="4:4">
      <c r="D2287" s="10"/>
    </row>
    <row r="2288" spans="4:4">
      <c r="D2288" s="10"/>
    </row>
    <row r="2289" spans="4:4">
      <c r="D2289" s="10"/>
    </row>
    <row r="2290" spans="4:4">
      <c r="D2290" s="10"/>
    </row>
    <row r="2291" spans="4:4">
      <c r="D2291" s="10"/>
    </row>
    <row r="2292" spans="4:4">
      <c r="D2292" s="10"/>
    </row>
    <row r="2293" spans="4:4">
      <c r="D2293" s="10"/>
    </row>
    <row r="2294" spans="4:4">
      <c r="D2294" s="10"/>
    </row>
    <row r="2295" spans="4:4">
      <c r="D2295" s="10"/>
    </row>
    <row r="2296" spans="4:4">
      <c r="D2296" s="10"/>
    </row>
    <row r="2297" spans="4:4">
      <c r="D2297" s="10"/>
    </row>
    <row r="2298" spans="4:4">
      <c r="D2298" s="10"/>
    </row>
    <row r="2299" spans="4:4">
      <c r="D2299" s="10"/>
    </row>
    <row r="2300" spans="4:4">
      <c r="D2300" s="10"/>
    </row>
    <row r="2301" spans="4:4">
      <c r="D2301" s="10"/>
    </row>
    <row r="2302" spans="4:4">
      <c r="D2302" s="10"/>
    </row>
    <row r="2303" spans="4:4">
      <c r="D2303" s="10"/>
    </row>
    <row r="2304" spans="4:4">
      <c r="D2304" s="10"/>
    </row>
    <row r="2305" spans="4:4">
      <c r="D2305" s="10"/>
    </row>
    <row r="2306" spans="4:4">
      <c r="D2306" s="10"/>
    </row>
    <row r="2307" spans="4:4">
      <c r="D2307" s="10"/>
    </row>
    <row r="2308" spans="4:4">
      <c r="D2308" s="10"/>
    </row>
    <row r="2309" spans="4:4">
      <c r="D2309" s="10"/>
    </row>
    <row r="2310" spans="4:4">
      <c r="D2310" s="10"/>
    </row>
    <row r="2311" spans="4:4">
      <c r="D2311" s="10"/>
    </row>
    <row r="2312" spans="4:4">
      <c r="D2312" s="10"/>
    </row>
    <row r="2313" spans="4:4">
      <c r="D2313" s="10"/>
    </row>
    <row r="2314" spans="4:4">
      <c r="D2314" s="10"/>
    </row>
    <row r="2315" spans="4:4">
      <c r="D2315" s="10"/>
    </row>
    <row r="2316" spans="4:4">
      <c r="D2316" s="10"/>
    </row>
    <row r="2317" spans="4:4">
      <c r="D2317" s="10"/>
    </row>
    <row r="2318" spans="4:4">
      <c r="D2318" s="10"/>
    </row>
    <row r="2319" spans="4:4">
      <c r="D2319" s="10"/>
    </row>
    <row r="2320" spans="4:4">
      <c r="D2320" s="10"/>
    </row>
    <row r="2321" spans="4:4">
      <c r="D2321" s="10"/>
    </row>
    <row r="2322" spans="4:4">
      <c r="D2322" s="10"/>
    </row>
    <row r="2323" spans="4:4">
      <c r="D2323" s="10"/>
    </row>
    <row r="2324" spans="4:4">
      <c r="D2324" s="10"/>
    </row>
    <row r="2325" spans="4:4">
      <c r="D2325" s="10"/>
    </row>
    <row r="2326" spans="4:4">
      <c r="D2326" s="10"/>
    </row>
    <row r="2327" spans="4:4">
      <c r="D2327" s="10"/>
    </row>
    <row r="2328" spans="4:4">
      <c r="D2328" s="10"/>
    </row>
    <row r="2329" spans="4:4">
      <c r="D2329" s="10"/>
    </row>
    <row r="2330" spans="4:4">
      <c r="D2330" s="10"/>
    </row>
    <row r="2331" spans="4:4">
      <c r="D2331" s="10"/>
    </row>
    <row r="2332" spans="4:4">
      <c r="D2332" s="10"/>
    </row>
    <row r="2333" spans="4:4">
      <c r="D2333" s="10"/>
    </row>
    <row r="2334" spans="4:4">
      <c r="D2334" s="10"/>
    </row>
    <row r="2335" spans="4:4">
      <c r="D2335" s="10"/>
    </row>
    <row r="2336" spans="4:4">
      <c r="D2336" s="10"/>
    </row>
    <row r="2337" spans="4:4">
      <c r="D2337" s="10"/>
    </row>
    <row r="2338" spans="4:4">
      <c r="D2338" s="10"/>
    </row>
    <row r="2339" spans="4:4">
      <c r="D2339" s="10"/>
    </row>
    <row r="2340" spans="4:4">
      <c r="D2340" s="10"/>
    </row>
    <row r="2341" spans="4:4">
      <c r="D2341" s="10"/>
    </row>
    <row r="2342" spans="4:4">
      <c r="D2342" s="10"/>
    </row>
    <row r="2343" spans="4:4">
      <c r="D2343" s="10"/>
    </row>
    <row r="2344" spans="4:4">
      <c r="D2344" s="10"/>
    </row>
    <row r="2345" spans="4:4">
      <c r="D2345" s="10"/>
    </row>
    <row r="2346" spans="4:4">
      <c r="D2346" s="10"/>
    </row>
    <row r="2347" spans="4:4">
      <c r="D2347" s="10"/>
    </row>
    <row r="2348" spans="4:4">
      <c r="D2348" s="10"/>
    </row>
    <row r="2349" spans="4:4">
      <c r="D2349" s="10"/>
    </row>
    <row r="2350" spans="4:4">
      <c r="D2350" s="10"/>
    </row>
    <row r="2351" spans="4:4">
      <c r="D2351" s="10"/>
    </row>
    <row r="2352" spans="4:4">
      <c r="D2352" s="10"/>
    </row>
    <row r="2353" spans="4:4">
      <c r="D2353" s="10"/>
    </row>
    <row r="2354" spans="4:4">
      <c r="D2354" s="10"/>
    </row>
    <row r="2355" spans="4:4">
      <c r="D2355" s="10"/>
    </row>
    <row r="2356" spans="4:4">
      <c r="D2356" s="10"/>
    </row>
    <row r="2357" spans="4:4">
      <c r="D2357" s="10"/>
    </row>
    <row r="2358" spans="4:4">
      <c r="D2358" s="10"/>
    </row>
    <row r="2359" spans="4:4">
      <c r="D2359" s="10"/>
    </row>
    <row r="2360" spans="4:4">
      <c r="D2360" s="10"/>
    </row>
    <row r="2361" spans="4:4">
      <c r="D2361" s="10"/>
    </row>
    <row r="2362" spans="4:4">
      <c r="D2362" s="10"/>
    </row>
    <row r="2363" spans="4:4">
      <c r="D2363" s="10"/>
    </row>
    <row r="2364" spans="4:4">
      <c r="D2364" s="10"/>
    </row>
    <row r="2365" spans="4:4">
      <c r="D2365" s="10"/>
    </row>
    <row r="2366" spans="4:4">
      <c r="D2366" s="10"/>
    </row>
    <row r="2367" spans="4:4">
      <c r="D2367" s="10"/>
    </row>
    <row r="2368" spans="4:4">
      <c r="D2368" s="10"/>
    </row>
    <row r="2369" spans="4:4">
      <c r="D2369" s="10"/>
    </row>
    <row r="2370" spans="4:4">
      <c r="D2370" s="10"/>
    </row>
    <row r="2371" spans="4:4">
      <c r="D2371" s="10"/>
    </row>
    <row r="2372" spans="4:4">
      <c r="D2372" s="10"/>
    </row>
    <row r="2373" spans="4:4">
      <c r="D2373" s="10"/>
    </row>
    <row r="2374" spans="4:4">
      <c r="D2374" s="10"/>
    </row>
    <row r="2375" spans="4:4">
      <c r="D2375" s="10"/>
    </row>
    <row r="2376" spans="4:4">
      <c r="D2376" s="10"/>
    </row>
    <row r="2377" spans="4:4">
      <c r="D2377" s="10"/>
    </row>
    <row r="2378" spans="4:4">
      <c r="D2378" s="10"/>
    </row>
    <row r="2379" spans="4:4">
      <c r="D2379" s="10"/>
    </row>
    <row r="2380" spans="4:4">
      <c r="D2380" s="10"/>
    </row>
    <row r="2381" spans="4:4">
      <c r="D2381" s="10"/>
    </row>
    <row r="2382" spans="4:4">
      <c r="D2382" s="10"/>
    </row>
    <row r="2383" spans="4:4">
      <c r="D2383" s="10"/>
    </row>
    <row r="2384" spans="4:4">
      <c r="D2384" s="10"/>
    </row>
    <row r="2385" spans="4:4">
      <c r="D2385" s="10"/>
    </row>
    <row r="2386" spans="4:4">
      <c r="D2386" s="10"/>
    </row>
    <row r="2387" spans="4:4">
      <c r="D2387" s="10"/>
    </row>
    <row r="2388" spans="4:4">
      <c r="D2388" s="10"/>
    </row>
    <row r="2389" spans="4:4">
      <c r="D2389" s="10"/>
    </row>
    <row r="2390" spans="4:4">
      <c r="D2390" s="10"/>
    </row>
    <row r="2391" spans="4:4">
      <c r="D2391" s="10"/>
    </row>
    <row r="2392" spans="4:4">
      <c r="D2392" s="10"/>
    </row>
    <row r="2393" spans="4:4">
      <c r="D2393" s="10"/>
    </row>
    <row r="2394" spans="4:4">
      <c r="D2394" s="10"/>
    </row>
    <row r="2395" spans="4:4">
      <c r="D2395" s="10"/>
    </row>
    <row r="2396" spans="4:4">
      <c r="D2396" s="10"/>
    </row>
    <row r="2397" spans="4:4">
      <c r="D2397" s="10"/>
    </row>
    <row r="2398" spans="4:4">
      <c r="D2398" s="10"/>
    </row>
    <row r="2399" spans="4:4">
      <c r="D2399" s="10"/>
    </row>
    <row r="2400" spans="4:4">
      <c r="D2400" s="10"/>
    </row>
    <row r="2401" spans="4:4">
      <c r="D2401" s="10"/>
    </row>
    <row r="2402" spans="4:4">
      <c r="D2402" s="10"/>
    </row>
    <row r="2403" spans="4:4">
      <c r="D2403" s="10"/>
    </row>
    <row r="2404" spans="4:4">
      <c r="D2404" s="10"/>
    </row>
    <row r="2405" spans="4:4">
      <c r="D2405" s="10"/>
    </row>
    <row r="2406" spans="4:4">
      <c r="D2406" s="10"/>
    </row>
    <row r="2407" spans="4:4">
      <c r="D2407" s="10"/>
    </row>
    <row r="2408" spans="4:4">
      <c r="D2408" s="10"/>
    </row>
    <row r="2409" spans="4:4">
      <c r="D2409" s="10"/>
    </row>
    <row r="2410" spans="4:4">
      <c r="D2410" s="10"/>
    </row>
    <row r="2411" spans="4:4">
      <c r="D2411" s="10"/>
    </row>
    <row r="2412" spans="4:4">
      <c r="D2412" s="10"/>
    </row>
    <row r="2413" spans="4:4">
      <c r="D2413" s="10"/>
    </row>
    <row r="2414" spans="4:4">
      <c r="D2414" s="10"/>
    </row>
    <row r="2415" spans="4:4">
      <c r="D2415" s="10"/>
    </row>
    <row r="2416" spans="4:4">
      <c r="D2416" s="10"/>
    </row>
    <row r="2417" spans="4:4">
      <c r="D2417" s="10"/>
    </row>
    <row r="2418" spans="4:4">
      <c r="D2418" s="10"/>
    </row>
    <row r="2419" spans="4:4">
      <c r="D2419" s="10"/>
    </row>
    <row r="2420" spans="4:4">
      <c r="D2420" s="10"/>
    </row>
    <row r="2421" spans="4:4">
      <c r="D2421" s="10"/>
    </row>
    <row r="2422" spans="4:4">
      <c r="D2422" s="10"/>
    </row>
    <row r="2423" spans="4:4">
      <c r="D2423" s="10"/>
    </row>
    <row r="2424" spans="4:4">
      <c r="D2424" s="10"/>
    </row>
    <row r="2425" spans="4:4">
      <c r="D2425" s="10"/>
    </row>
    <row r="2426" spans="4:4">
      <c r="D2426" s="10"/>
    </row>
    <row r="2427" spans="4:4">
      <c r="D2427" s="10"/>
    </row>
    <row r="2428" spans="4:4">
      <c r="D2428" s="10"/>
    </row>
    <row r="2429" spans="4:4">
      <c r="D2429" s="10"/>
    </row>
    <row r="2430" spans="4:4">
      <c r="D2430" s="10"/>
    </row>
    <row r="2431" spans="4:4">
      <c r="D2431" s="10"/>
    </row>
    <row r="2432" spans="4:4">
      <c r="D2432" s="10"/>
    </row>
    <row r="2433" spans="4:4">
      <c r="D2433" s="10"/>
    </row>
    <row r="2434" spans="4:4">
      <c r="D2434" s="10"/>
    </row>
    <row r="2435" spans="4:4">
      <c r="D2435" s="10"/>
    </row>
    <row r="2436" spans="4:4">
      <c r="D2436" s="10"/>
    </row>
    <row r="2437" spans="4:4">
      <c r="D2437" s="10"/>
    </row>
    <row r="2438" spans="4:4">
      <c r="D2438" s="10"/>
    </row>
    <row r="2439" spans="4:4">
      <c r="D2439" s="10"/>
    </row>
    <row r="2440" spans="4:4">
      <c r="D2440" s="10"/>
    </row>
    <row r="2441" spans="4:4">
      <c r="D2441" s="10"/>
    </row>
    <row r="2442" spans="4:4">
      <c r="D2442" s="10"/>
    </row>
    <row r="2443" spans="4:4">
      <c r="D2443" s="10"/>
    </row>
    <row r="2444" spans="4:4">
      <c r="D2444" s="10"/>
    </row>
    <row r="2445" spans="4:4">
      <c r="D2445" s="10"/>
    </row>
    <row r="2446" spans="4:4">
      <c r="D2446" s="10"/>
    </row>
    <row r="2447" spans="4:4">
      <c r="D2447" s="10"/>
    </row>
    <row r="2448" spans="4:4">
      <c r="D2448" s="10"/>
    </row>
    <row r="2449" spans="4:4">
      <c r="D2449" s="10"/>
    </row>
    <row r="2450" spans="4:4">
      <c r="D2450" s="10"/>
    </row>
    <row r="2451" spans="4:4">
      <c r="D2451" s="10"/>
    </row>
    <row r="2452" spans="4:4">
      <c r="D2452" s="10"/>
    </row>
    <row r="2453" spans="4:4">
      <c r="D2453" s="10"/>
    </row>
    <row r="2454" spans="4:4">
      <c r="D2454" s="10"/>
    </row>
    <row r="2455" spans="4:4">
      <c r="D2455" s="10"/>
    </row>
    <row r="2456" spans="4:4">
      <c r="D2456" s="10"/>
    </row>
    <row r="2457" spans="4:4">
      <c r="D2457" s="10"/>
    </row>
    <row r="2458" spans="4:4">
      <c r="D2458" s="10"/>
    </row>
    <row r="2459" spans="4:4">
      <c r="D2459" s="10"/>
    </row>
    <row r="2460" spans="4:4">
      <c r="D2460" s="10"/>
    </row>
    <row r="2461" spans="4:4">
      <c r="D2461" s="10"/>
    </row>
    <row r="2462" spans="4:4">
      <c r="D2462" s="10"/>
    </row>
    <row r="2463" spans="4:4">
      <c r="D2463" s="10"/>
    </row>
    <row r="2464" spans="4:4">
      <c r="D2464" s="10"/>
    </row>
    <row r="2465" spans="4:4">
      <c r="D2465" s="10"/>
    </row>
    <row r="2466" spans="4:4">
      <c r="D2466" s="10"/>
    </row>
    <row r="2467" spans="4:4">
      <c r="D2467" s="10"/>
    </row>
    <row r="2468" spans="4:4">
      <c r="D2468" s="10"/>
    </row>
    <row r="2469" spans="4:4">
      <c r="D2469" s="10"/>
    </row>
    <row r="2470" spans="4:4">
      <c r="D2470" s="10"/>
    </row>
    <row r="2471" spans="4:4">
      <c r="D2471" s="10"/>
    </row>
    <row r="2472" spans="4:4">
      <c r="D2472" s="10"/>
    </row>
    <row r="2473" spans="4:4">
      <c r="D2473" s="10"/>
    </row>
    <row r="2474" spans="4:4">
      <c r="D2474" s="10"/>
    </row>
    <row r="2475" spans="4:4">
      <c r="D2475" s="10"/>
    </row>
    <row r="2476" spans="4:4">
      <c r="D2476" s="10"/>
    </row>
    <row r="2477" spans="4:4">
      <c r="D2477" s="10"/>
    </row>
    <row r="2478" spans="4:4">
      <c r="D2478" s="10"/>
    </row>
    <row r="2479" spans="4:4">
      <c r="D2479" s="10"/>
    </row>
    <row r="2480" spans="4:4">
      <c r="D2480" s="10"/>
    </row>
    <row r="2481" spans="4:4">
      <c r="D2481" s="10"/>
    </row>
    <row r="2482" spans="4:4">
      <c r="D2482" s="10"/>
    </row>
    <row r="2483" spans="4:4">
      <c r="D2483" s="10"/>
    </row>
    <row r="2484" spans="4:4">
      <c r="D2484" s="10"/>
    </row>
    <row r="2485" spans="4:4">
      <c r="D2485" s="10"/>
    </row>
    <row r="2486" spans="4:4">
      <c r="D2486" s="10"/>
    </row>
    <row r="2487" spans="4:4">
      <c r="D2487" s="10"/>
    </row>
    <row r="2488" spans="4:4">
      <c r="D2488" s="10"/>
    </row>
    <row r="2489" spans="4:4">
      <c r="D2489" s="10"/>
    </row>
    <row r="2490" spans="4:4">
      <c r="D2490" s="10"/>
    </row>
    <row r="2491" spans="4:4">
      <c r="D2491" s="10"/>
    </row>
    <row r="2492" spans="4:4">
      <c r="D2492" s="10"/>
    </row>
    <row r="2493" spans="4:4">
      <c r="D2493" s="10"/>
    </row>
    <row r="2494" spans="4:4">
      <c r="D2494" s="10"/>
    </row>
    <row r="2495" spans="4:4">
      <c r="D2495" s="10"/>
    </row>
    <row r="2496" spans="4:4">
      <c r="D2496" s="10"/>
    </row>
    <row r="2497" spans="4:4">
      <c r="D2497" s="10"/>
    </row>
    <row r="2498" spans="4:4">
      <c r="D2498" s="10"/>
    </row>
    <row r="2499" spans="4:4">
      <c r="D2499" s="10"/>
    </row>
    <row r="2500" spans="4:4">
      <c r="D2500" s="10"/>
    </row>
    <row r="2501" spans="4:4">
      <c r="D2501" s="10"/>
    </row>
    <row r="2502" spans="4:4">
      <c r="D2502" s="10"/>
    </row>
    <row r="2503" spans="4:4">
      <c r="D2503" s="10"/>
    </row>
    <row r="2504" spans="4:4">
      <c r="D2504" s="10"/>
    </row>
    <row r="2505" spans="4:4">
      <c r="D2505" s="10"/>
    </row>
    <row r="2506" spans="4:4">
      <c r="D2506" s="10"/>
    </row>
    <row r="2507" spans="4:4">
      <c r="D2507" s="10"/>
    </row>
    <row r="2508" spans="4:4">
      <c r="D2508" s="10"/>
    </row>
    <row r="2509" spans="4:4">
      <c r="D2509" s="10"/>
    </row>
    <row r="2510" spans="4:4">
      <c r="D2510" s="10"/>
    </row>
    <row r="2511" spans="4:4">
      <c r="D2511" s="10"/>
    </row>
    <row r="2512" spans="4:4">
      <c r="D2512" s="10"/>
    </row>
    <row r="2513" spans="4:4">
      <c r="D2513" s="10"/>
    </row>
    <row r="2514" spans="4:4">
      <c r="D2514" s="10"/>
    </row>
    <row r="2515" spans="4:4">
      <c r="D2515" s="10"/>
    </row>
    <row r="2516" spans="4:4">
      <c r="D2516" s="10"/>
    </row>
    <row r="2517" spans="4:4">
      <c r="D2517" s="10"/>
    </row>
    <row r="2518" spans="4:4">
      <c r="D2518" s="10"/>
    </row>
    <row r="2519" spans="4:4">
      <c r="D2519" s="10"/>
    </row>
    <row r="2520" spans="4:4">
      <c r="D2520" s="10"/>
    </row>
    <row r="2521" spans="4:4">
      <c r="D2521" s="10"/>
    </row>
    <row r="2522" spans="4:4">
      <c r="D2522" s="10"/>
    </row>
    <row r="2523" spans="4:4">
      <c r="D2523" s="10"/>
    </row>
    <row r="2524" spans="4:4">
      <c r="D2524" s="10"/>
    </row>
    <row r="2525" spans="4:4">
      <c r="D2525" s="10"/>
    </row>
    <row r="2526" spans="4:4">
      <c r="D2526" s="10"/>
    </row>
    <row r="2527" spans="4:4">
      <c r="D2527" s="10"/>
    </row>
    <row r="2528" spans="4:4">
      <c r="D2528" s="10"/>
    </row>
    <row r="2529" spans="4:4">
      <c r="D2529" s="10"/>
    </row>
    <row r="2530" spans="4:4">
      <c r="D2530" s="10"/>
    </row>
    <row r="2531" spans="4:4">
      <c r="D2531" s="10"/>
    </row>
    <row r="2532" spans="4:4">
      <c r="D2532" s="10"/>
    </row>
    <row r="2533" spans="4:4">
      <c r="D2533" s="10"/>
    </row>
    <row r="2534" spans="4:4">
      <c r="D2534" s="10"/>
    </row>
    <row r="2535" spans="4:4">
      <c r="D2535" s="10"/>
    </row>
    <row r="2536" spans="4:4">
      <c r="D2536" s="10"/>
    </row>
    <row r="2537" spans="4:4">
      <c r="D2537" s="10"/>
    </row>
    <row r="2538" spans="4:4">
      <c r="D2538" s="10"/>
    </row>
    <row r="2539" spans="4:4">
      <c r="D2539" s="10"/>
    </row>
    <row r="2540" spans="4:4">
      <c r="D2540" s="10"/>
    </row>
    <row r="2541" spans="4:4">
      <c r="D2541" s="10"/>
    </row>
    <row r="2542" spans="4:4">
      <c r="D2542" s="10"/>
    </row>
    <row r="2543" spans="4:4">
      <c r="D2543" s="10"/>
    </row>
    <row r="2544" spans="4:4">
      <c r="D2544" s="10"/>
    </row>
    <row r="2545" spans="4:4">
      <c r="D2545" s="10"/>
    </row>
    <row r="2546" spans="4:4">
      <c r="D2546" s="10"/>
    </row>
    <row r="2547" spans="4:4">
      <c r="D2547" s="10"/>
    </row>
    <row r="2548" spans="4:4">
      <c r="D2548" s="10"/>
    </row>
    <row r="2549" spans="4:4">
      <c r="D2549" s="10"/>
    </row>
    <row r="2550" spans="4:4">
      <c r="D2550" s="10"/>
    </row>
    <row r="2551" spans="4:4">
      <c r="D2551" s="10"/>
    </row>
    <row r="2552" spans="4:4">
      <c r="D2552" s="10"/>
    </row>
    <row r="2553" spans="4:4">
      <c r="D2553" s="10"/>
    </row>
    <row r="2554" spans="4:4">
      <c r="D2554" s="10"/>
    </row>
    <row r="2555" spans="4:4">
      <c r="D2555" s="10"/>
    </row>
    <row r="2556" spans="4:4">
      <c r="D2556" s="10"/>
    </row>
    <row r="2557" spans="4:4">
      <c r="D2557" s="10"/>
    </row>
    <row r="2558" spans="4:4">
      <c r="D2558" s="10"/>
    </row>
    <row r="2559" spans="4:4">
      <c r="D2559" s="10"/>
    </row>
    <row r="2560" spans="4:4">
      <c r="D2560" s="10"/>
    </row>
    <row r="2561" spans="4:4">
      <c r="D2561" s="10"/>
    </row>
    <row r="2562" spans="4:4">
      <c r="D2562" s="10"/>
    </row>
    <row r="2563" spans="4:4">
      <c r="D2563" s="10"/>
    </row>
    <row r="2564" spans="4:4">
      <c r="D2564" s="10"/>
    </row>
    <row r="2565" spans="4:4">
      <c r="D2565" s="10"/>
    </row>
    <row r="2566" spans="4:4">
      <c r="D2566" s="10"/>
    </row>
    <row r="2567" spans="4:4">
      <c r="D2567" s="10"/>
    </row>
    <row r="2568" spans="4:4">
      <c r="D2568" s="10"/>
    </row>
    <row r="2569" spans="4:4">
      <c r="D2569" s="10"/>
    </row>
    <row r="2570" spans="4:4">
      <c r="D2570" s="10"/>
    </row>
    <row r="2571" spans="4:4">
      <c r="D2571" s="10"/>
    </row>
    <row r="2572" spans="4:4">
      <c r="D2572" s="10"/>
    </row>
    <row r="2573" spans="4:4">
      <c r="D2573" s="10"/>
    </row>
    <row r="2574" spans="4:4">
      <c r="D2574" s="10"/>
    </row>
    <row r="2575" spans="4:4">
      <c r="D2575" s="10"/>
    </row>
    <row r="2576" spans="4:4">
      <c r="D2576" s="10"/>
    </row>
    <row r="2577" spans="4:4">
      <c r="D2577" s="10"/>
    </row>
    <row r="2578" spans="4:4">
      <c r="D2578" s="10"/>
    </row>
    <row r="2579" spans="4:4">
      <c r="D2579" s="10"/>
    </row>
    <row r="2580" spans="4:4">
      <c r="D2580" s="10"/>
    </row>
    <row r="2581" spans="4:4">
      <c r="D2581" s="10"/>
    </row>
    <row r="2582" spans="4:4">
      <c r="D2582" s="10"/>
    </row>
    <row r="2583" spans="4:4">
      <c r="D2583" s="10"/>
    </row>
    <row r="2584" spans="4:4">
      <c r="D2584" s="10"/>
    </row>
    <row r="2585" spans="4:4">
      <c r="D2585" s="10"/>
    </row>
    <row r="2586" spans="4:4">
      <c r="D2586" s="10"/>
    </row>
    <row r="2587" spans="4:4">
      <c r="D2587" s="10"/>
    </row>
    <row r="2588" spans="4:4">
      <c r="D2588" s="10"/>
    </row>
    <row r="2589" spans="4:4">
      <c r="D2589" s="10"/>
    </row>
    <row r="2590" spans="4:4">
      <c r="D2590" s="10"/>
    </row>
    <row r="2591" spans="4:4">
      <c r="D2591" s="10"/>
    </row>
    <row r="2592" spans="4:4">
      <c r="D2592" s="10"/>
    </row>
    <row r="2593" spans="4:4">
      <c r="D2593" s="10"/>
    </row>
    <row r="2594" spans="4:4">
      <c r="D2594" s="10"/>
    </row>
    <row r="2595" spans="4:4">
      <c r="D2595" s="10"/>
    </row>
    <row r="2596" spans="4:4">
      <c r="D2596" s="10"/>
    </row>
    <row r="2597" spans="4:4">
      <c r="D2597" s="10"/>
    </row>
    <row r="2598" spans="4:4">
      <c r="D2598" s="10"/>
    </row>
    <row r="2599" spans="4:4">
      <c r="D2599" s="10"/>
    </row>
    <row r="2600" spans="4:4">
      <c r="D2600" s="10"/>
    </row>
    <row r="2601" spans="4:4">
      <c r="D2601" s="10"/>
    </row>
    <row r="2602" spans="4:4">
      <c r="D2602" s="10"/>
    </row>
    <row r="2603" spans="4:4">
      <c r="D2603" s="10"/>
    </row>
    <row r="2604" spans="4:4">
      <c r="D2604" s="10"/>
    </row>
    <row r="2605" spans="4:4">
      <c r="D2605" s="10"/>
    </row>
    <row r="2606" spans="4:4">
      <c r="D2606" s="10"/>
    </row>
    <row r="2607" spans="4:4">
      <c r="D2607" s="10"/>
    </row>
    <row r="2608" spans="4:4">
      <c r="D2608" s="10"/>
    </row>
    <row r="2609" spans="4:4">
      <c r="D2609" s="10"/>
    </row>
    <row r="2610" spans="4:4">
      <c r="D2610" s="10"/>
    </row>
    <row r="2611" spans="4:4">
      <c r="D2611" s="10"/>
    </row>
    <row r="2612" spans="4:4">
      <c r="D2612" s="10"/>
    </row>
    <row r="2613" spans="4:4">
      <c r="D2613" s="10"/>
    </row>
    <row r="2614" spans="4:4">
      <c r="D2614" s="10"/>
    </row>
    <row r="2615" spans="4:4">
      <c r="D2615" s="10"/>
    </row>
    <row r="2616" spans="4:4">
      <c r="D2616" s="10"/>
    </row>
    <row r="2617" spans="4:4">
      <c r="D2617" s="10"/>
    </row>
    <row r="2618" spans="4:4">
      <c r="D2618" s="10"/>
    </row>
    <row r="2619" spans="4:4">
      <c r="D2619" s="10"/>
    </row>
    <row r="2620" spans="4:4">
      <c r="D2620" s="10"/>
    </row>
    <row r="2621" spans="4:4">
      <c r="D2621" s="10"/>
    </row>
    <row r="2622" spans="4:4">
      <c r="D2622" s="10"/>
    </row>
    <row r="2623" spans="4:4">
      <c r="D2623" s="10"/>
    </row>
    <row r="2624" spans="4:4">
      <c r="D2624" s="10"/>
    </row>
    <row r="2625" spans="4:4">
      <c r="D2625" s="10"/>
    </row>
    <row r="2626" spans="4:4">
      <c r="D2626" s="10"/>
    </row>
    <row r="2627" spans="4:4">
      <c r="D2627" s="10"/>
    </row>
    <row r="2628" spans="4:4">
      <c r="D2628" s="10"/>
    </row>
    <row r="2629" spans="4:4">
      <c r="D2629" s="10"/>
    </row>
    <row r="2630" spans="4:4">
      <c r="D2630" s="10"/>
    </row>
    <row r="2631" spans="4:4">
      <c r="D2631" s="10"/>
    </row>
    <row r="2632" spans="4:4">
      <c r="D2632" s="10"/>
    </row>
    <row r="2633" spans="4:4">
      <c r="D2633" s="10"/>
    </row>
    <row r="2634" spans="4:4">
      <c r="D2634" s="10"/>
    </row>
    <row r="2635" spans="4:4">
      <c r="D2635" s="10"/>
    </row>
    <row r="2636" spans="4:4">
      <c r="D2636" s="10"/>
    </row>
    <row r="2637" spans="4:4">
      <c r="D2637" s="10"/>
    </row>
    <row r="2638" spans="4:4">
      <c r="D2638" s="10"/>
    </row>
    <row r="2639" spans="4:4">
      <c r="D2639" s="10"/>
    </row>
    <row r="2640" spans="4:4">
      <c r="D2640" s="10"/>
    </row>
    <row r="2641" spans="4:4">
      <c r="D2641" s="10"/>
    </row>
    <row r="2642" spans="4:4">
      <c r="D2642" s="10"/>
    </row>
    <row r="2643" spans="4:4">
      <c r="D2643" s="10"/>
    </row>
    <row r="2644" spans="4:4">
      <c r="D2644" s="10"/>
    </row>
    <row r="2645" spans="4:4">
      <c r="D2645" s="10"/>
    </row>
    <row r="2646" spans="4:4">
      <c r="D2646" s="10"/>
    </row>
    <row r="2647" spans="4:4">
      <c r="D2647" s="10"/>
    </row>
    <row r="2648" spans="4:4">
      <c r="D2648" s="10"/>
    </row>
    <row r="2649" spans="4:4">
      <c r="D2649" s="10"/>
    </row>
    <row r="2650" spans="4:4">
      <c r="D2650" s="10"/>
    </row>
    <row r="2651" spans="4:4">
      <c r="D2651" s="10"/>
    </row>
    <row r="2652" spans="4:4">
      <c r="D2652" s="10"/>
    </row>
    <row r="2653" spans="4:4">
      <c r="D2653" s="10"/>
    </row>
    <row r="2654" spans="4:4">
      <c r="D2654" s="10"/>
    </row>
    <row r="2655" spans="4:4">
      <c r="D2655" s="10"/>
    </row>
    <row r="2656" spans="4:4">
      <c r="D2656" s="10"/>
    </row>
    <row r="2657" spans="4:4">
      <c r="D2657" s="10"/>
    </row>
    <row r="2658" spans="4:4">
      <c r="D2658" s="10"/>
    </row>
    <row r="2659" spans="4:4">
      <c r="D2659" s="10"/>
    </row>
    <row r="2660" spans="4:4">
      <c r="D2660" s="10"/>
    </row>
    <row r="2661" spans="4:4">
      <c r="D2661" s="10"/>
    </row>
    <row r="2662" spans="4:4">
      <c r="D2662" s="10"/>
    </row>
    <row r="2663" spans="4:4">
      <c r="D2663" s="10"/>
    </row>
    <row r="2664" spans="4:4">
      <c r="D2664" s="10"/>
    </row>
    <row r="2665" spans="4:4">
      <c r="D2665" s="10"/>
    </row>
    <row r="2666" spans="4:4">
      <c r="D2666" s="10"/>
    </row>
    <row r="2667" spans="4:4">
      <c r="D2667" s="10"/>
    </row>
    <row r="2668" spans="4:4">
      <c r="D2668" s="10"/>
    </row>
    <row r="2669" spans="4:4">
      <c r="D2669" s="10"/>
    </row>
    <row r="2670" spans="4:4">
      <c r="D2670" s="10"/>
    </row>
    <row r="2671" spans="4:4">
      <c r="D2671" s="10"/>
    </row>
    <row r="2672" spans="4:4">
      <c r="D2672" s="10"/>
    </row>
    <row r="2673" spans="4:4">
      <c r="D2673" s="10"/>
    </row>
    <row r="2674" spans="4:4">
      <c r="D2674" s="10"/>
    </row>
    <row r="2675" spans="4:4">
      <c r="D2675" s="10"/>
    </row>
    <row r="2676" spans="4:4">
      <c r="D2676" s="10"/>
    </row>
    <row r="2677" spans="4:4">
      <c r="D2677" s="10"/>
    </row>
    <row r="2678" spans="4:4">
      <c r="D2678" s="10"/>
    </row>
    <row r="2679" spans="4:4">
      <c r="D2679" s="10"/>
    </row>
    <row r="2680" spans="4:4">
      <c r="D2680" s="10"/>
    </row>
    <row r="2681" spans="4:4">
      <c r="D2681" s="10"/>
    </row>
    <row r="2682" spans="4:4">
      <c r="D2682" s="10"/>
    </row>
    <row r="2683" spans="4:4">
      <c r="D2683" s="10"/>
    </row>
    <row r="2684" spans="4:4">
      <c r="D2684" s="10"/>
    </row>
    <row r="2685" spans="4:4">
      <c r="D2685" s="10"/>
    </row>
    <row r="2686" spans="4:4">
      <c r="D2686" s="10"/>
    </row>
    <row r="2687" spans="4:4">
      <c r="D2687" s="10"/>
    </row>
    <row r="2688" spans="4:4">
      <c r="D2688" s="10"/>
    </row>
    <row r="2689" spans="4:4">
      <c r="D2689" s="10"/>
    </row>
    <row r="2690" spans="4:4">
      <c r="D2690" s="10"/>
    </row>
    <row r="2691" spans="4:4">
      <c r="D2691" s="10"/>
    </row>
    <row r="2692" spans="4:4">
      <c r="D2692" s="10"/>
    </row>
    <row r="2693" spans="4:4">
      <c r="D2693" s="10"/>
    </row>
    <row r="2694" spans="4:4">
      <c r="D2694" s="10"/>
    </row>
    <row r="2695" spans="4:4">
      <c r="D2695" s="10"/>
    </row>
    <row r="2696" spans="4:4">
      <c r="D2696" s="10"/>
    </row>
    <row r="2697" spans="4:4">
      <c r="D2697" s="10"/>
    </row>
    <row r="2698" spans="4:4">
      <c r="D2698" s="10"/>
    </row>
    <row r="2699" spans="4:4">
      <c r="D2699" s="10"/>
    </row>
    <row r="2700" spans="4:4">
      <c r="D2700" s="10"/>
    </row>
    <row r="2701" spans="4:4">
      <c r="D2701" s="10"/>
    </row>
    <row r="2702" spans="4:4">
      <c r="D2702" s="10"/>
    </row>
    <row r="2703" spans="4:4">
      <c r="D2703" s="10"/>
    </row>
    <row r="2704" spans="4:4">
      <c r="D2704" s="10"/>
    </row>
    <row r="2705" spans="4:4">
      <c r="D2705" s="10"/>
    </row>
    <row r="2706" spans="4:4">
      <c r="D2706" s="10"/>
    </row>
    <row r="2707" spans="4:4">
      <c r="D2707" s="10"/>
    </row>
    <row r="2708" spans="4:4">
      <c r="D2708" s="10"/>
    </row>
    <row r="2709" spans="4:4">
      <c r="D2709" s="10"/>
    </row>
    <row r="2710" spans="4:4">
      <c r="D2710" s="10"/>
    </row>
    <row r="2711" spans="4:4">
      <c r="D2711" s="10"/>
    </row>
    <row r="2712" spans="4:4">
      <c r="D2712" s="10"/>
    </row>
    <row r="2713" spans="4:4">
      <c r="D2713" s="10"/>
    </row>
    <row r="2714" spans="4:4">
      <c r="D2714" s="10"/>
    </row>
    <row r="2715" spans="4:4">
      <c r="D2715" s="10"/>
    </row>
    <row r="2716" spans="4:4">
      <c r="D2716" s="10"/>
    </row>
    <row r="2717" spans="4:4">
      <c r="D2717" s="10"/>
    </row>
    <row r="2718" spans="4:4">
      <c r="D2718" s="10"/>
    </row>
    <row r="2719" spans="4:4">
      <c r="D2719" s="10"/>
    </row>
    <row r="2720" spans="4:4">
      <c r="D2720" s="10"/>
    </row>
    <row r="2721" spans="4:4">
      <c r="D2721" s="10"/>
    </row>
    <row r="2722" spans="4:4">
      <c r="D2722" s="10"/>
    </row>
    <row r="2723" spans="4:4">
      <c r="D2723" s="10"/>
    </row>
    <row r="2724" spans="4:4">
      <c r="D2724" s="10"/>
    </row>
    <row r="2725" spans="4:4">
      <c r="D2725" s="10"/>
    </row>
    <row r="2726" spans="4:4">
      <c r="D2726" s="10"/>
    </row>
    <row r="2727" spans="4:4">
      <c r="D2727" s="10"/>
    </row>
    <row r="2728" spans="4:4">
      <c r="D2728" s="10"/>
    </row>
    <row r="2729" spans="4:4">
      <c r="D2729" s="10"/>
    </row>
    <row r="2730" spans="4:4">
      <c r="D2730" s="10"/>
    </row>
    <row r="2731" spans="4:4">
      <c r="D2731" s="10"/>
    </row>
    <row r="2732" spans="4:4">
      <c r="D2732" s="10"/>
    </row>
    <row r="2733" spans="4:4">
      <c r="D2733" s="10"/>
    </row>
    <row r="2734" spans="4:4">
      <c r="D2734" s="10"/>
    </row>
    <row r="2735" spans="4:4">
      <c r="D2735" s="10"/>
    </row>
    <row r="2736" spans="4:4">
      <c r="D2736" s="10"/>
    </row>
    <row r="2737" spans="4:4">
      <c r="D2737" s="10"/>
    </row>
    <row r="2738" spans="4:4">
      <c r="D2738" s="10"/>
    </row>
    <row r="2739" spans="4:4">
      <c r="D2739" s="10"/>
    </row>
    <row r="2740" spans="4:4">
      <c r="D2740" s="10"/>
    </row>
    <row r="2741" spans="4:4">
      <c r="D2741" s="10"/>
    </row>
    <row r="2742" spans="4:4">
      <c r="D2742" s="10"/>
    </row>
    <row r="2743" spans="4:4">
      <c r="D2743" s="10"/>
    </row>
    <row r="2744" spans="4:4">
      <c r="D2744" s="10"/>
    </row>
    <row r="2745" spans="4:4">
      <c r="D2745" s="10"/>
    </row>
    <row r="2746" spans="4:4">
      <c r="D2746" s="10"/>
    </row>
    <row r="2747" spans="4:4">
      <c r="D2747" s="10"/>
    </row>
    <row r="2748" spans="4:4">
      <c r="D2748" s="10"/>
    </row>
    <row r="2749" spans="4:4">
      <c r="D2749" s="10"/>
    </row>
    <row r="2750" spans="4:4">
      <c r="D2750" s="10"/>
    </row>
    <row r="2751" spans="4:4">
      <c r="D2751" s="10"/>
    </row>
    <row r="2752" spans="4:4">
      <c r="D2752" s="10"/>
    </row>
    <row r="2753" spans="4:4">
      <c r="D2753" s="10"/>
    </row>
    <row r="2754" spans="4:4">
      <c r="D2754" s="10"/>
    </row>
    <row r="2755" spans="4:4">
      <c r="D2755" s="10"/>
    </row>
    <row r="2756" spans="4:4">
      <c r="D2756" s="10"/>
    </row>
    <row r="2757" spans="4:4">
      <c r="D2757" s="10"/>
    </row>
    <row r="2758" spans="4:4">
      <c r="D2758" s="10"/>
    </row>
    <row r="2759" spans="4:4">
      <c r="D2759" s="10"/>
    </row>
    <row r="2760" spans="4:4">
      <c r="D2760" s="10"/>
    </row>
    <row r="2761" spans="4:4">
      <c r="D2761" s="10"/>
    </row>
    <row r="2762" spans="4:4">
      <c r="D2762" s="10"/>
    </row>
    <row r="2763" spans="4:4">
      <c r="D2763" s="10"/>
    </row>
    <row r="2764" spans="4:4">
      <c r="D2764" s="10"/>
    </row>
    <row r="2765" spans="4:4">
      <c r="D2765" s="10"/>
    </row>
    <row r="2766" spans="4:4">
      <c r="D2766" s="10"/>
    </row>
    <row r="2767" spans="4:4">
      <c r="D2767" s="10"/>
    </row>
    <row r="2768" spans="4:4">
      <c r="D2768" s="10"/>
    </row>
    <row r="2769" spans="4:4">
      <c r="D2769" s="10"/>
    </row>
    <row r="2770" spans="4:4">
      <c r="D2770" s="10"/>
    </row>
    <row r="2771" spans="4:4">
      <c r="D2771" s="10"/>
    </row>
    <row r="2772" spans="4:4">
      <c r="D2772" s="10"/>
    </row>
    <row r="2773" spans="4:4">
      <c r="D2773" s="10"/>
    </row>
    <row r="2774" spans="4:4">
      <c r="D2774" s="10"/>
    </row>
    <row r="2775" spans="4:4">
      <c r="D2775" s="10"/>
    </row>
    <row r="2776" spans="4:4">
      <c r="D2776" s="10"/>
    </row>
    <row r="2777" spans="4:4">
      <c r="D2777" s="10"/>
    </row>
    <row r="2778" spans="4:4">
      <c r="D2778" s="10"/>
    </row>
    <row r="2779" spans="4:4">
      <c r="D2779" s="10"/>
    </row>
    <row r="2780" spans="4:4">
      <c r="D2780" s="10"/>
    </row>
    <row r="2781" spans="4:4">
      <c r="D2781" s="10"/>
    </row>
    <row r="2782" spans="4:4">
      <c r="D2782" s="10"/>
    </row>
    <row r="2783" spans="4:4">
      <c r="D2783" s="10"/>
    </row>
    <row r="2784" spans="4:4">
      <c r="D2784" s="10"/>
    </row>
    <row r="2785" spans="4:4">
      <c r="D2785" s="10"/>
    </row>
    <row r="2786" spans="4:4">
      <c r="D2786" s="10"/>
    </row>
    <row r="2787" spans="4:4">
      <c r="D2787" s="10"/>
    </row>
    <row r="2788" spans="4:4">
      <c r="D2788" s="10"/>
    </row>
    <row r="2789" spans="4:4">
      <c r="D2789" s="10"/>
    </row>
    <row r="2790" spans="4:4">
      <c r="D2790" s="10"/>
    </row>
    <row r="2791" spans="4:4">
      <c r="D2791" s="10"/>
    </row>
    <row r="2792" spans="4:4">
      <c r="D2792" s="10"/>
    </row>
    <row r="2793" spans="4:4">
      <c r="D2793" s="10"/>
    </row>
    <row r="2794" spans="4:4">
      <c r="D2794" s="10"/>
    </row>
    <row r="2795" spans="4:4">
      <c r="D2795" s="10"/>
    </row>
    <row r="2796" spans="4:4">
      <c r="D2796" s="10"/>
    </row>
    <row r="2797" spans="4:4">
      <c r="D2797" s="10"/>
    </row>
    <row r="2798" spans="4:4">
      <c r="D2798" s="10"/>
    </row>
    <row r="2799" spans="4:4">
      <c r="D2799" s="10"/>
    </row>
    <row r="2800" spans="4:4">
      <c r="D2800" s="10"/>
    </row>
    <row r="2801" spans="4:4">
      <c r="D2801" s="10"/>
    </row>
    <row r="2802" spans="4:4">
      <c r="D2802" s="10"/>
    </row>
    <row r="2803" spans="4:4">
      <c r="D2803" s="10"/>
    </row>
    <row r="2804" spans="4:4">
      <c r="D2804" s="10"/>
    </row>
    <row r="2805" spans="4:4">
      <c r="D2805" s="10"/>
    </row>
    <row r="2806" spans="4:4">
      <c r="D2806" s="10"/>
    </row>
    <row r="2807" spans="4:4">
      <c r="D2807" s="10"/>
    </row>
    <row r="2808" spans="4:4">
      <c r="D2808" s="10"/>
    </row>
    <row r="2809" spans="4:4">
      <c r="D2809" s="10"/>
    </row>
    <row r="2810" spans="4:4">
      <c r="D2810" s="10"/>
    </row>
    <row r="2811" spans="4:4">
      <c r="D2811" s="10"/>
    </row>
    <row r="2812" spans="4:4">
      <c r="D2812" s="10"/>
    </row>
    <row r="2813" spans="4:4">
      <c r="D2813" s="10"/>
    </row>
    <row r="2814" spans="4:4">
      <c r="D2814" s="10"/>
    </row>
    <row r="2815" spans="4:4">
      <c r="D2815" s="10"/>
    </row>
    <row r="2816" spans="4:4">
      <c r="D2816" s="10"/>
    </row>
    <row r="2817" spans="4:4">
      <c r="D2817" s="10"/>
    </row>
    <row r="2818" spans="4:4">
      <c r="D2818" s="10"/>
    </row>
    <row r="2819" spans="4:4">
      <c r="D2819" s="10"/>
    </row>
    <row r="2820" spans="4:4">
      <c r="D2820" s="10"/>
    </row>
    <row r="2821" spans="4:4">
      <c r="D2821" s="10"/>
    </row>
    <row r="2822" spans="4:4">
      <c r="D2822" s="10"/>
    </row>
    <row r="2823" spans="4:4">
      <c r="D2823" s="10"/>
    </row>
    <row r="2824" spans="4:4">
      <c r="D2824" s="10"/>
    </row>
    <row r="2825" spans="4:4">
      <c r="D2825" s="10"/>
    </row>
    <row r="2826" spans="4:4">
      <c r="D2826" s="10"/>
    </row>
    <row r="2827" spans="4:4">
      <c r="D2827" s="10"/>
    </row>
    <row r="2828" spans="4:4">
      <c r="D2828" s="10"/>
    </row>
    <row r="2829" spans="4:4">
      <c r="D2829" s="10"/>
    </row>
    <row r="2830" spans="4:4">
      <c r="D2830" s="10"/>
    </row>
    <row r="2831" spans="4:4">
      <c r="D2831" s="10"/>
    </row>
    <row r="2832" spans="4:4">
      <c r="D2832" s="10"/>
    </row>
    <row r="2833" spans="4:4">
      <c r="D2833" s="10"/>
    </row>
    <row r="2834" spans="4:4">
      <c r="D2834" s="10"/>
    </row>
    <row r="2835" spans="4:4">
      <c r="D2835" s="10"/>
    </row>
    <row r="2836" spans="4:4">
      <c r="D2836" s="10"/>
    </row>
    <row r="2837" spans="4:4">
      <c r="D2837" s="10"/>
    </row>
    <row r="2838" spans="4:4">
      <c r="D2838" s="10"/>
    </row>
    <row r="2839" spans="4:4">
      <c r="D2839" s="10"/>
    </row>
    <row r="2840" spans="4:4">
      <c r="D2840" s="10"/>
    </row>
    <row r="2841" spans="4:4">
      <c r="D2841" s="10"/>
    </row>
    <row r="2842" spans="4:4">
      <c r="D2842" s="10"/>
    </row>
    <row r="2843" spans="4:4">
      <c r="D2843" s="10"/>
    </row>
    <row r="2844" spans="4:4">
      <c r="D2844" s="10"/>
    </row>
    <row r="2845" spans="4:4">
      <c r="D2845" s="10"/>
    </row>
    <row r="2846" spans="4:4">
      <c r="D2846" s="10"/>
    </row>
    <row r="2847" spans="4:4">
      <c r="D2847" s="10"/>
    </row>
    <row r="2848" spans="4:4">
      <c r="D2848" s="10"/>
    </row>
    <row r="2849" spans="4:4">
      <c r="D2849" s="10"/>
    </row>
    <row r="2850" spans="4:4">
      <c r="D2850" s="10"/>
    </row>
    <row r="2851" spans="4:4">
      <c r="D2851" s="10"/>
    </row>
    <row r="2852" spans="4:4">
      <c r="D2852" s="10"/>
    </row>
    <row r="2853" spans="4:4">
      <c r="D2853" s="10"/>
    </row>
    <row r="2854" spans="4:4">
      <c r="D2854" s="10"/>
    </row>
    <row r="2855" spans="4:4">
      <c r="D2855" s="10"/>
    </row>
    <row r="2856" spans="4:4">
      <c r="D2856" s="10"/>
    </row>
    <row r="2857" spans="4:4">
      <c r="D2857" s="10"/>
    </row>
    <row r="2858" spans="4:4">
      <c r="D2858" s="10"/>
    </row>
    <row r="2859" spans="4:4">
      <c r="D2859" s="10"/>
    </row>
    <row r="2860" spans="4:4">
      <c r="D2860" s="10"/>
    </row>
    <row r="2861" spans="4:4">
      <c r="D2861" s="10"/>
    </row>
    <row r="2862" spans="4:4">
      <c r="D2862" s="10"/>
    </row>
    <row r="2863" spans="4:4">
      <c r="D2863" s="10"/>
    </row>
    <row r="2864" spans="4:4">
      <c r="D2864" s="10"/>
    </row>
    <row r="2865" spans="4:4">
      <c r="D2865" s="10"/>
    </row>
    <row r="2866" spans="4:4">
      <c r="D2866" s="10"/>
    </row>
    <row r="2867" spans="4:4">
      <c r="D2867" s="10"/>
    </row>
    <row r="2868" spans="4:4">
      <c r="D2868" s="10"/>
    </row>
    <row r="2869" spans="4:4">
      <c r="D2869" s="10"/>
    </row>
    <row r="2870" spans="4:4">
      <c r="D2870" s="10"/>
    </row>
    <row r="2871" spans="4:4">
      <c r="D2871" s="10"/>
    </row>
    <row r="2872" spans="4:4">
      <c r="D2872" s="10"/>
    </row>
    <row r="2873" spans="4:4">
      <c r="D2873" s="10"/>
    </row>
    <row r="2874" spans="4:4">
      <c r="D2874" s="10"/>
    </row>
    <row r="2875" spans="4:4">
      <c r="D2875" s="10"/>
    </row>
    <row r="2876" spans="4:4">
      <c r="D2876" s="10"/>
    </row>
    <row r="2877" spans="4:4">
      <c r="D2877" s="10"/>
    </row>
    <row r="2878" spans="4:4">
      <c r="D2878" s="10"/>
    </row>
    <row r="2879" spans="4:4">
      <c r="D2879" s="10"/>
    </row>
    <row r="2880" spans="4:4">
      <c r="D2880" s="10"/>
    </row>
    <row r="2881" spans="4:4">
      <c r="D2881" s="10"/>
    </row>
    <row r="2882" spans="4:4">
      <c r="D2882" s="10"/>
    </row>
    <row r="2883" spans="4:4">
      <c r="D2883" s="10"/>
    </row>
    <row r="2884" spans="4:4">
      <c r="D2884" s="10"/>
    </row>
    <row r="2885" spans="4:4">
      <c r="D2885" s="10"/>
    </row>
    <row r="2886" spans="4:4">
      <c r="D2886" s="10"/>
    </row>
    <row r="2887" spans="4:4">
      <c r="D2887" s="10"/>
    </row>
    <row r="2888" spans="4:4">
      <c r="D2888" s="10"/>
    </row>
    <row r="2889" spans="4:4">
      <c r="D2889" s="10"/>
    </row>
    <row r="2890" spans="4:4">
      <c r="D2890" s="10"/>
    </row>
    <row r="2891" spans="4:4">
      <c r="D2891" s="10"/>
    </row>
    <row r="2892" spans="4:4">
      <c r="D2892" s="10"/>
    </row>
    <row r="2893" spans="4:4">
      <c r="D2893" s="10"/>
    </row>
    <row r="2894" spans="4:4">
      <c r="D2894" s="10"/>
    </row>
    <row r="2895" spans="4:4">
      <c r="D2895" s="10"/>
    </row>
    <row r="2896" spans="4:4">
      <c r="D2896" s="10"/>
    </row>
    <row r="2897" spans="4:4">
      <c r="D2897" s="10"/>
    </row>
    <row r="2898" spans="4:4">
      <c r="D2898" s="10"/>
    </row>
    <row r="2899" spans="4:4">
      <c r="D2899" s="10"/>
    </row>
    <row r="2900" spans="4:4">
      <c r="D2900" s="10"/>
    </row>
    <row r="2901" spans="4:4">
      <c r="D2901" s="10"/>
    </row>
    <row r="2902" spans="4:4">
      <c r="D2902" s="10"/>
    </row>
    <row r="2903" spans="4:4">
      <c r="D2903" s="10"/>
    </row>
    <row r="2904" spans="4:4">
      <c r="D2904" s="10"/>
    </row>
    <row r="2905" spans="4:4">
      <c r="D2905" s="10"/>
    </row>
    <row r="2906" spans="4:4">
      <c r="D2906" s="10"/>
    </row>
    <row r="2907" spans="4:4">
      <c r="D2907" s="10"/>
    </row>
    <row r="2908" spans="4:4">
      <c r="D2908" s="10"/>
    </row>
    <row r="2909" spans="4:4">
      <c r="D2909" s="10"/>
    </row>
    <row r="2910" spans="4:4">
      <c r="D2910" s="10"/>
    </row>
    <row r="2911" spans="4:4">
      <c r="D2911" s="10"/>
    </row>
    <row r="2912" spans="4:4">
      <c r="D2912" s="10"/>
    </row>
    <row r="2913" spans="4:4">
      <c r="D2913" s="10"/>
    </row>
    <row r="2914" spans="4:4">
      <c r="D2914" s="10"/>
    </row>
    <row r="2915" spans="4:4">
      <c r="D2915" s="10"/>
    </row>
    <row r="2916" spans="4:4">
      <c r="D2916" s="10"/>
    </row>
    <row r="2917" spans="4:4">
      <c r="D2917" s="10"/>
    </row>
    <row r="2918" spans="4:4">
      <c r="D2918" s="10"/>
    </row>
    <row r="2919" spans="4:4">
      <c r="D2919" s="10"/>
    </row>
    <row r="2920" spans="4:4">
      <c r="D2920" s="10"/>
    </row>
    <row r="2921" spans="4:4">
      <c r="D2921" s="10"/>
    </row>
    <row r="2922" spans="4:4">
      <c r="D2922" s="10"/>
    </row>
    <row r="2923" spans="4:4">
      <c r="D2923" s="10"/>
    </row>
    <row r="2924" spans="4:4">
      <c r="D2924" s="10"/>
    </row>
    <row r="2925" spans="4:4">
      <c r="D2925" s="10"/>
    </row>
    <row r="2926" spans="4:4">
      <c r="D2926" s="10"/>
    </row>
    <row r="2927" spans="4:4">
      <c r="D2927" s="10"/>
    </row>
    <row r="2928" spans="4:4">
      <c r="D2928" s="10"/>
    </row>
    <row r="2929" spans="4:4">
      <c r="D2929" s="10"/>
    </row>
    <row r="2930" spans="4:4">
      <c r="D2930" s="10"/>
    </row>
    <row r="2931" spans="4:4">
      <c r="D2931" s="10"/>
    </row>
    <row r="2932" spans="4:4">
      <c r="D2932" s="10"/>
    </row>
    <row r="2933" spans="4:4">
      <c r="D2933" s="10"/>
    </row>
    <row r="2934" spans="4:4">
      <c r="D2934" s="10"/>
    </row>
    <row r="2935" spans="4:4">
      <c r="D2935" s="10"/>
    </row>
    <row r="2936" spans="4:4">
      <c r="D2936" s="10"/>
    </row>
    <row r="2937" spans="4:4">
      <c r="D2937" s="10"/>
    </row>
    <row r="2938" spans="4:4">
      <c r="D2938" s="10"/>
    </row>
    <row r="2939" spans="4:4">
      <c r="D2939" s="10"/>
    </row>
    <row r="2940" spans="4:4">
      <c r="D2940" s="10"/>
    </row>
    <row r="2941" spans="4:4">
      <c r="D2941" s="10"/>
    </row>
    <row r="2942" spans="4:4">
      <c r="D2942" s="10"/>
    </row>
    <row r="2943" spans="4:4">
      <c r="D2943" s="10"/>
    </row>
    <row r="2944" spans="4:4">
      <c r="D2944" s="10"/>
    </row>
    <row r="2945" spans="4:4">
      <c r="D2945" s="10"/>
    </row>
    <row r="2946" spans="4:4">
      <c r="D2946" s="10"/>
    </row>
    <row r="2947" spans="4:4">
      <c r="D2947" s="10"/>
    </row>
    <row r="2948" spans="4:4">
      <c r="D2948" s="10"/>
    </row>
    <row r="2949" spans="4:4">
      <c r="D2949" s="10"/>
    </row>
    <row r="2950" spans="4:4">
      <c r="D2950" s="10"/>
    </row>
    <row r="2951" spans="4:4">
      <c r="D2951" s="10"/>
    </row>
    <row r="2952" spans="4:4">
      <c r="D2952" s="10"/>
    </row>
    <row r="2953" spans="4:4">
      <c r="D2953" s="10"/>
    </row>
    <row r="2954" spans="4:4">
      <c r="D2954" s="10"/>
    </row>
    <row r="2955" spans="4:4">
      <c r="D2955" s="10"/>
    </row>
    <row r="2956" spans="4:4">
      <c r="D2956" s="10"/>
    </row>
    <row r="2957" spans="4:4">
      <c r="D2957" s="10"/>
    </row>
    <row r="2958" spans="4:4">
      <c r="D2958" s="10"/>
    </row>
    <row r="2959" spans="4:4">
      <c r="D2959" s="10"/>
    </row>
    <row r="2960" spans="4:4">
      <c r="D2960" s="10"/>
    </row>
    <row r="2961" spans="4:4">
      <c r="D2961" s="10"/>
    </row>
    <row r="2962" spans="4:4">
      <c r="D2962" s="10"/>
    </row>
    <row r="2963" spans="4:4">
      <c r="D2963" s="10"/>
    </row>
    <row r="2964" spans="4:4">
      <c r="D2964" s="10"/>
    </row>
    <row r="2965" spans="4:4">
      <c r="D2965" s="10"/>
    </row>
    <row r="2966" spans="4:4">
      <c r="D2966" s="10"/>
    </row>
    <row r="2967" spans="4:4">
      <c r="D2967" s="10"/>
    </row>
    <row r="2968" spans="4:4">
      <c r="D2968" s="10"/>
    </row>
    <row r="2969" spans="4:4">
      <c r="D2969" s="10"/>
    </row>
    <row r="2970" spans="4:4">
      <c r="D2970" s="10"/>
    </row>
    <row r="2971" spans="4:4">
      <c r="D2971" s="10"/>
    </row>
    <row r="2972" spans="4:4">
      <c r="D2972" s="10"/>
    </row>
    <row r="2973" spans="4:4">
      <c r="D2973" s="10"/>
    </row>
    <row r="2974" spans="4:4">
      <c r="D2974" s="10"/>
    </row>
    <row r="2975" spans="4:4">
      <c r="D2975" s="10"/>
    </row>
    <row r="2976" spans="4:4">
      <c r="D2976" s="10"/>
    </row>
    <row r="2977" spans="4:4">
      <c r="D2977" s="10"/>
    </row>
    <row r="2978" spans="4:4">
      <c r="D2978" s="10"/>
    </row>
    <row r="2979" spans="4:4">
      <c r="D2979" s="10"/>
    </row>
    <row r="2980" spans="4:4">
      <c r="D2980" s="10"/>
    </row>
    <row r="2981" spans="4:4">
      <c r="D2981" s="10"/>
    </row>
    <row r="2982" spans="4:4">
      <c r="D2982" s="10"/>
    </row>
    <row r="2983" spans="4:4">
      <c r="D2983" s="10"/>
    </row>
    <row r="2984" spans="4:4">
      <c r="D2984" s="10"/>
    </row>
    <row r="2985" spans="4:4">
      <c r="D2985" s="10"/>
    </row>
    <row r="2986" spans="4:4">
      <c r="D2986" s="10"/>
    </row>
    <row r="2987" spans="4:4">
      <c r="D2987" s="10"/>
    </row>
    <row r="2988" spans="4:4">
      <c r="D2988" s="10"/>
    </row>
    <row r="2989" spans="4:4">
      <c r="D2989" s="10"/>
    </row>
    <row r="2990" spans="4:4">
      <c r="D2990" s="10"/>
    </row>
    <row r="2991" spans="4:4">
      <c r="D2991" s="10"/>
    </row>
    <row r="2992" spans="4:4">
      <c r="D2992" s="10"/>
    </row>
    <row r="2993" spans="4:4">
      <c r="D2993" s="10"/>
    </row>
    <row r="2994" spans="4:4">
      <c r="D2994" s="10"/>
    </row>
    <row r="2995" spans="4:4">
      <c r="D2995" s="10"/>
    </row>
    <row r="2996" spans="4:4">
      <c r="D2996" s="10"/>
    </row>
    <row r="2997" spans="4:4">
      <c r="D2997" s="10"/>
    </row>
    <row r="2998" spans="4:4">
      <c r="D2998" s="10"/>
    </row>
    <row r="2999" spans="4:4">
      <c r="D2999" s="10"/>
    </row>
    <row r="3000" spans="4:4">
      <c r="D3000" s="10"/>
    </row>
    <row r="3001" spans="4:4">
      <c r="D3001" s="10"/>
    </row>
    <row r="3002" spans="4:4">
      <c r="D3002" s="10"/>
    </row>
    <row r="3003" spans="4:4">
      <c r="D3003" s="10"/>
    </row>
    <row r="3004" spans="4:4">
      <c r="D3004" s="10"/>
    </row>
    <row r="3005" spans="4:4">
      <c r="D3005" s="10"/>
    </row>
    <row r="3006" spans="4:4">
      <c r="D3006" s="10"/>
    </row>
    <row r="3007" spans="4:4">
      <c r="D3007" s="10"/>
    </row>
    <row r="3008" spans="4:4">
      <c r="D3008" s="10"/>
    </row>
    <row r="3009" spans="4:4">
      <c r="D3009" s="10"/>
    </row>
    <row r="3010" spans="4:4">
      <c r="D3010" s="10"/>
    </row>
    <row r="3011" spans="4:4">
      <c r="D3011" s="10"/>
    </row>
    <row r="3012" spans="4:4">
      <c r="D3012" s="10"/>
    </row>
    <row r="3013" spans="4:4">
      <c r="D3013" s="10"/>
    </row>
    <row r="3014" spans="4:4">
      <c r="D3014" s="10"/>
    </row>
    <row r="3015" spans="4:4">
      <c r="D3015" s="10"/>
    </row>
    <row r="3016" spans="4:4">
      <c r="D3016" s="10"/>
    </row>
    <row r="3017" spans="4:4">
      <c r="D3017" s="10"/>
    </row>
    <row r="3018" spans="4:4">
      <c r="D3018" s="10"/>
    </row>
    <row r="3019" spans="4:4">
      <c r="D3019" s="10"/>
    </row>
    <row r="3020" spans="4:4">
      <c r="D3020" s="10"/>
    </row>
    <row r="3021" spans="4:4">
      <c r="D3021" s="10"/>
    </row>
    <row r="3022" spans="4:4">
      <c r="D3022" s="10"/>
    </row>
    <row r="3023" spans="4:4">
      <c r="D3023" s="10"/>
    </row>
    <row r="3024" spans="4:4">
      <c r="D3024" s="10"/>
    </row>
    <row r="3025" spans="4:4">
      <c r="D3025" s="10"/>
    </row>
    <row r="3026" spans="4:4">
      <c r="D3026" s="10"/>
    </row>
    <row r="3027" spans="4:4">
      <c r="D3027" s="10"/>
    </row>
    <row r="3028" spans="4:4">
      <c r="D3028" s="10"/>
    </row>
    <row r="3029" spans="4:4">
      <c r="D3029" s="10"/>
    </row>
    <row r="3030" spans="4:4">
      <c r="D3030" s="10"/>
    </row>
    <row r="3031" spans="4:4">
      <c r="D3031" s="10"/>
    </row>
    <row r="3032" spans="4:4">
      <c r="D3032" s="10"/>
    </row>
    <row r="3033" spans="4:4">
      <c r="D3033" s="10"/>
    </row>
    <row r="3034" spans="4:4">
      <c r="D3034" s="10"/>
    </row>
    <row r="3035" spans="4:4">
      <c r="D3035" s="10"/>
    </row>
    <row r="3036" spans="4:4">
      <c r="D3036" s="10"/>
    </row>
    <row r="3037" spans="4:4">
      <c r="D3037" s="10"/>
    </row>
    <row r="3038" spans="4:4">
      <c r="D3038" s="10"/>
    </row>
    <row r="3039" spans="4:4">
      <c r="D3039" s="10"/>
    </row>
    <row r="3040" spans="4:4">
      <c r="D3040" s="10"/>
    </row>
    <row r="3041" spans="4:4">
      <c r="D3041" s="10"/>
    </row>
    <row r="3042" spans="4:4">
      <c r="D3042" s="10"/>
    </row>
    <row r="3043" spans="4:4">
      <c r="D3043" s="10"/>
    </row>
    <row r="3044" spans="4:4">
      <c r="D3044" s="10"/>
    </row>
    <row r="3045" spans="4:4">
      <c r="D3045" s="10"/>
    </row>
    <row r="3046" spans="4:4">
      <c r="D3046" s="10"/>
    </row>
    <row r="3047" spans="4:4">
      <c r="D3047" s="10"/>
    </row>
    <row r="3048" spans="4:4">
      <c r="D3048" s="10"/>
    </row>
    <row r="3049" spans="4:4">
      <c r="D3049" s="10"/>
    </row>
    <row r="3050" spans="4:4">
      <c r="D3050" s="10"/>
    </row>
    <row r="3051" spans="4:4">
      <c r="D3051" s="10"/>
    </row>
    <row r="3052" spans="4:4">
      <c r="D3052" s="10"/>
    </row>
    <row r="3053" spans="4:4">
      <c r="D3053" s="10"/>
    </row>
    <row r="3054" spans="4:4">
      <c r="D3054" s="10"/>
    </row>
    <row r="3055" spans="4:4">
      <c r="D3055" s="10"/>
    </row>
    <row r="3056" spans="4:4">
      <c r="D3056" s="10"/>
    </row>
    <row r="3057" spans="4:4">
      <c r="D3057" s="10"/>
    </row>
    <row r="3058" spans="4:4">
      <c r="D3058" s="10"/>
    </row>
    <row r="3059" spans="4:4">
      <c r="D3059" s="10"/>
    </row>
    <row r="3060" spans="4:4">
      <c r="D3060" s="10"/>
    </row>
    <row r="3061" spans="4:4">
      <c r="D3061" s="10"/>
    </row>
    <row r="3062" spans="4:4">
      <c r="D3062" s="10"/>
    </row>
    <row r="3063" spans="4:4">
      <c r="D3063" s="10"/>
    </row>
    <row r="3064" spans="4:4">
      <c r="D3064" s="10"/>
    </row>
    <row r="3065" spans="4:4">
      <c r="D3065" s="10"/>
    </row>
    <row r="3066" spans="4:4">
      <c r="D3066" s="10"/>
    </row>
    <row r="3067" spans="4:4">
      <c r="D3067" s="10"/>
    </row>
    <row r="3068" spans="4:4">
      <c r="D3068" s="10"/>
    </row>
    <row r="3069" spans="4:4">
      <c r="D3069" s="10"/>
    </row>
    <row r="3070" spans="4:4">
      <c r="D3070" s="10"/>
    </row>
    <row r="3071" spans="4:4">
      <c r="D3071" s="10"/>
    </row>
    <row r="3072" spans="4:4">
      <c r="D3072" s="10"/>
    </row>
    <row r="3073" spans="4:4">
      <c r="D3073" s="10"/>
    </row>
    <row r="3074" spans="4:4">
      <c r="D3074" s="10"/>
    </row>
    <row r="3075" spans="4:4">
      <c r="D3075" s="10"/>
    </row>
    <row r="3076" spans="4:4">
      <c r="D3076" s="10"/>
    </row>
    <row r="3077" spans="4:4">
      <c r="D3077" s="10"/>
    </row>
    <row r="3078" spans="4:4">
      <c r="D3078" s="10"/>
    </row>
    <row r="3079" spans="4:4">
      <c r="D3079" s="10"/>
    </row>
    <row r="3080" spans="4:4">
      <c r="D3080" s="10"/>
    </row>
    <row r="3081" spans="4:4">
      <c r="D3081" s="10"/>
    </row>
    <row r="3082" spans="4:4">
      <c r="D3082" s="10"/>
    </row>
    <row r="3083" spans="4:4">
      <c r="D3083" s="10"/>
    </row>
    <row r="3084" spans="4:4">
      <c r="D3084" s="10"/>
    </row>
    <row r="3085" spans="4:4">
      <c r="D3085" s="10"/>
    </row>
    <row r="3086" spans="4:4">
      <c r="D3086" s="10"/>
    </row>
    <row r="3087" spans="4:4">
      <c r="D3087" s="10"/>
    </row>
    <row r="3088" spans="4:4">
      <c r="D3088" s="10"/>
    </row>
    <row r="3089" spans="4:4">
      <c r="D3089" s="10"/>
    </row>
    <row r="3090" spans="4:4">
      <c r="D3090" s="10"/>
    </row>
    <row r="3091" spans="4:4">
      <c r="D3091" s="10"/>
    </row>
    <row r="3092" spans="4:4">
      <c r="D3092" s="10"/>
    </row>
    <row r="3093" spans="4:4">
      <c r="D3093" s="10"/>
    </row>
    <row r="3094" spans="4:4">
      <c r="D3094" s="10"/>
    </row>
    <row r="3095" spans="4:4">
      <c r="D3095" s="10"/>
    </row>
    <row r="3096" spans="4:4">
      <c r="D3096" s="10"/>
    </row>
    <row r="3097" spans="4:4">
      <c r="D3097" s="10"/>
    </row>
    <row r="3098" spans="4:4">
      <c r="D3098" s="10"/>
    </row>
    <row r="3099" spans="4:4">
      <c r="D3099" s="10"/>
    </row>
    <row r="3100" spans="4:4">
      <c r="D3100" s="10"/>
    </row>
    <row r="3101" spans="4:4">
      <c r="D3101" s="10"/>
    </row>
    <row r="3102" spans="4:4">
      <c r="D3102" s="10"/>
    </row>
    <row r="3103" spans="4:4">
      <c r="D3103" s="10"/>
    </row>
    <row r="3104" spans="4:4">
      <c r="D3104" s="10"/>
    </row>
    <row r="3105" spans="4:4">
      <c r="D3105" s="10"/>
    </row>
    <row r="3106" spans="4:4">
      <c r="D3106" s="10"/>
    </row>
    <row r="3107" spans="4:4">
      <c r="D3107" s="10"/>
    </row>
    <row r="3108" spans="4:4">
      <c r="D3108" s="10"/>
    </row>
    <row r="3109" spans="4:4">
      <c r="D3109" s="10"/>
    </row>
    <row r="3110" spans="4:4">
      <c r="D3110" s="10"/>
    </row>
    <row r="3111" spans="4:4">
      <c r="D3111" s="10"/>
    </row>
    <row r="3112" spans="4:4">
      <c r="D3112" s="10"/>
    </row>
    <row r="3113" spans="4:4">
      <c r="D3113" s="10"/>
    </row>
    <row r="3114" spans="4:4">
      <c r="D3114" s="10"/>
    </row>
    <row r="3115" spans="4:4">
      <c r="D3115" s="10"/>
    </row>
    <row r="3116" spans="4:4">
      <c r="D3116" s="10"/>
    </row>
    <row r="3117" spans="4:4">
      <c r="D3117" s="10"/>
    </row>
    <row r="3118" spans="4:4">
      <c r="D3118" s="10"/>
    </row>
    <row r="3119" spans="4:4">
      <c r="D3119" s="10"/>
    </row>
    <row r="3120" spans="4:4">
      <c r="D3120" s="10"/>
    </row>
    <row r="3121" spans="4:4">
      <c r="D3121" s="10"/>
    </row>
    <row r="3122" spans="4:4">
      <c r="D3122" s="10"/>
    </row>
    <row r="3123" spans="4:4">
      <c r="D3123" s="10"/>
    </row>
    <row r="3124" spans="4:4">
      <c r="D3124" s="10"/>
    </row>
    <row r="3125" spans="4:4">
      <c r="D3125" s="10"/>
    </row>
    <row r="3126" spans="4:4">
      <c r="D3126" s="10"/>
    </row>
    <row r="3127" spans="4:4">
      <c r="D3127" s="10"/>
    </row>
    <row r="3128" spans="4:4">
      <c r="D3128" s="10"/>
    </row>
    <row r="3129" spans="4:4">
      <c r="D3129" s="10"/>
    </row>
    <row r="3130" spans="4:4">
      <c r="D3130" s="10"/>
    </row>
    <row r="3131" spans="4:4">
      <c r="D3131" s="10"/>
    </row>
    <row r="3132" spans="4:4">
      <c r="D3132" s="10"/>
    </row>
    <row r="3133" spans="4:4">
      <c r="D3133" s="10"/>
    </row>
    <row r="3134" spans="4:4">
      <c r="D3134" s="10"/>
    </row>
    <row r="3135" spans="4:4">
      <c r="D3135" s="10"/>
    </row>
    <row r="3136" spans="4:4">
      <c r="D3136" s="10"/>
    </row>
    <row r="3137" spans="4:4">
      <c r="D3137" s="10"/>
    </row>
    <row r="3138" spans="4:4">
      <c r="D3138" s="10"/>
    </row>
    <row r="3139" spans="4:4">
      <c r="D3139" s="10"/>
    </row>
    <row r="3140" spans="4:4">
      <c r="D3140" s="10"/>
    </row>
    <row r="3141" spans="4:4">
      <c r="D3141" s="10"/>
    </row>
    <row r="3142" spans="4:4">
      <c r="D3142" s="10"/>
    </row>
    <row r="3143" spans="4:4">
      <c r="D3143" s="10"/>
    </row>
    <row r="3144" spans="4:4">
      <c r="D3144" s="10"/>
    </row>
    <row r="3145" spans="4:4">
      <c r="D3145" s="10"/>
    </row>
    <row r="3146" spans="4:4">
      <c r="D3146" s="10"/>
    </row>
    <row r="3147" spans="4:4">
      <c r="D3147" s="10"/>
    </row>
    <row r="3148" spans="4:4">
      <c r="D3148" s="10"/>
    </row>
    <row r="3149" spans="4:4">
      <c r="D3149" s="10"/>
    </row>
    <row r="3150" spans="4:4">
      <c r="D3150" s="10"/>
    </row>
    <row r="3151" spans="4:4">
      <c r="D3151" s="10"/>
    </row>
    <row r="3152" spans="4:4">
      <c r="D3152" s="10"/>
    </row>
    <row r="3153" spans="4:4">
      <c r="D3153" s="10"/>
    </row>
    <row r="3154" spans="4:4">
      <c r="D3154" s="10"/>
    </row>
    <row r="3155" spans="4:4">
      <c r="D3155" s="10"/>
    </row>
    <row r="3156" spans="4:4">
      <c r="D3156" s="10"/>
    </row>
    <row r="3157" spans="4:4">
      <c r="D3157" s="10"/>
    </row>
    <row r="3158" spans="4:4">
      <c r="D3158" s="10"/>
    </row>
    <row r="3159" spans="4:4">
      <c r="D3159" s="10"/>
    </row>
    <row r="3160" spans="4:4">
      <c r="D3160" s="10"/>
    </row>
    <row r="3161" spans="4:4">
      <c r="D3161" s="10"/>
    </row>
    <row r="3162" spans="4:4">
      <c r="D3162" s="10"/>
    </row>
    <row r="3163" spans="4:4">
      <c r="D3163" s="10"/>
    </row>
    <row r="3164" spans="4:4">
      <c r="D3164" s="10"/>
    </row>
    <row r="3165" spans="4:4">
      <c r="D3165" s="10"/>
    </row>
    <row r="3166" spans="4:4">
      <c r="D3166" s="10"/>
    </row>
    <row r="3167" spans="4:4">
      <c r="D3167" s="10"/>
    </row>
    <row r="3168" spans="4:4">
      <c r="D3168" s="10"/>
    </row>
    <row r="3169" spans="4:4">
      <c r="D3169" s="10"/>
    </row>
    <row r="3170" spans="4:4">
      <c r="D3170" s="10"/>
    </row>
    <row r="3171" spans="4:4">
      <c r="D3171" s="10"/>
    </row>
    <row r="3172" spans="4:4">
      <c r="D3172" s="10"/>
    </row>
    <row r="3173" spans="4:4">
      <c r="D3173" s="10"/>
    </row>
    <row r="3174" spans="4:4">
      <c r="D3174" s="10"/>
    </row>
    <row r="3175" spans="4:4">
      <c r="D3175" s="10"/>
    </row>
    <row r="3176" spans="4:4">
      <c r="D3176" s="10"/>
    </row>
    <row r="3177" spans="4:4">
      <c r="D3177" s="10"/>
    </row>
    <row r="3178" spans="4:4">
      <c r="D3178" s="10"/>
    </row>
    <row r="3179" spans="4:4">
      <c r="D3179" s="10"/>
    </row>
    <row r="3180" spans="4:4">
      <c r="D3180" s="10"/>
    </row>
    <row r="3181" spans="4:4">
      <c r="D3181" s="10"/>
    </row>
    <row r="3182" spans="4:4">
      <c r="D3182" s="10"/>
    </row>
    <row r="3183" spans="4:4">
      <c r="D3183" s="10"/>
    </row>
    <row r="3184" spans="4:4">
      <c r="D3184" s="10"/>
    </row>
    <row r="3185" spans="4:4">
      <c r="D3185" s="10"/>
    </row>
    <row r="3186" spans="4:4">
      <c r="D3186" s="10"/>
    </row>
    <row r="3187" spans="4:4">
      <c r="D3187" s="10"/>
    </row>
    <row r="3188" spans="4:4">
      <c r="D3188" s="10"/>
    </row>
    <row r="3189" spans="4:4">
      <c r="D3189" s="10"/>
    </row>
    <row r="3190" spans="4:4">
      <c r="D3190" s="10"/>
    </row>
    <row r="3191" spans="4:4">
      <c r="D3191" s="10"/>
    </row>
    <row r="3192" spans="4:4">
      <c r="D3192" s="10"/>
    </row>
    <row r="3193" spans="4:4">
      <c r="D3193" s="10"/>
    </row>
    <row r="3194" spans="4:4">
      <c r="D3194" s="10"/>
    </row>
    <row r="3195" spans="4:4">
      <c r="D3195" s="10"/>
    </row>
    <row r="3196" spans="4:4">
      <c r="D3196" s="10"/>
    </row>
    <row r="3197" spans="4:4">
      <c r="D3197" s="10"/>
    </row>
    <row r="3198" spans="4:4">
      <c r="D3198" s="10"/>
    </row>
    <row r="3199" spans="4:4">
      <c r="D3199" s="10"/>
    </row>
    <row r="3200" spans="4:4">
      <c r="D3200" s="10"/>
    </row>
    <row r="3201" spans="4:4">
      <c r="D3201" s="10"/>
    </row>
    <row r="3202" spans="4:4">
      <c r="D3202" s="10"/>
    </row>
    <row r="3203" spans="4:4">
      <c r="D3203" s="10"/>
    </row>
    <row r="3204" spans="4:4">
      <c r="D3204" s="10"/>
    </row>
    <row r="3205" spans="4:4">
      <c r="D3205" s="10"/>
    </row>
    <row r="3206" spans="4:4">
      <c r="D3206" s="10"/>
    </row>
    <row r="3207" spans="4:4">
      <c r="D3207" s="10"/>
    </row>
    <row r="3208" spans="4:4">
      <c r="D3208" s="10"/>
    </row>
    <row r="3209" spans="4:4">
      <c r="D3209" s="10"/>
    </row>
    <row r="3210" spans="4:4">
      <c r="D3210" s="10"/>
    </row>
    <row r="3211" spans="4:4">
      <c r="D3211" s="10"/>
    </row>
    <row r="3212" spans="4:4">
      <c r="D3212" s="10"/>
    </row>
    <row r="3213" spans="4:4">
      <c r="D3213" s="10"/>
    </row>
    <row r="3214" spans="4:4">
      <c r="D3214" s="10"/>
    </row>
    <row r="3215" spans="4:4">
      <c r="D3215" s="10"/>
    </row>
    <row r="3216" spans="4:4">
      <c r="D3216" s="10"/>
    </row>
    <row r="3217" spans="4:4">
      <c r="D3217" s="10"/>
    </row>
    <row r="3218" spans="4:4">
      <c r="D3218" s="10"/>
    </row>
    <row r="3219" spans="4:4">
      <c r="D3219" s="10"/>
    </row>
    <row r="3220" spans="4:4">
      <c r="D3220" s="10"/>
    </row>
    <row r="3221" spans="4:4">
      <c r="D3221" s="10"/>
    </row>
    <row r="3222" spans="4:4">
      <c r="D3222" s="10"/>
    </row>
    <row r="3223" spans="4:4">
      <c r="D3223" s="10"/>
    </row>
    <row r="3224" spans="4:4">
      <c r="D3224" s="10"/>
    </row>
    <row r="3225" spans="4:4">
      <c r="D3225" s="10"/>
    </row>
    <row r="3226" spans="4:4">
      <c r="D3226" s="10"/>
    </row>
    <row r="3227" spans="4:4">
      <c r="D3227" s="10"/>
    </row>
    <row r="3228" spans="4:4">
      <c r="D3228" s="10"/>
    </row>
    <row r="3229" spans="4:4">
      <c r="D3229" s="10"/>
    </row>
    <row r="3230" spans="4:4">
      <c r="D3230" s="10"/>
    </row>
    <row r="3231" spans="4:4">
      <c r="D3231" s="10"/>
    </row>
    <row r="3232" spans="4:4">
      <c r="D3232" s="10"/>
    </row>
    <row r="3233" spans="4:4">
      <c r="D3233" s="10"/>
    </row>
    <row r="3234" spans="4:4">
      <c r="D3234" s="10"/>
    </row>
    <row r="3235" spans="4:4">
      <c r="D3235" s="10"/>
    </row>
    <row r="3236" spans="4:4">
      <c r="D3236" s="10"/>
    </row>
    <row r="3237" spans="4:4">
      <c r="D3237" s="10"/>
    </row>
    <row r="3238" spans="4:4">
      <c r="D3238" s="10"/>
    </row>
    <row r="3239" spans="4:4">
      <c r="D3239" s="10"/>
    </row>
    <row r="3240" spans="4:4">
      <c r="D3240" s="10"/>
    </row>
    <row r="3241" spans="4:4">
      <c r="D3241" s="10"/>
    </row>
    <row r="3242" spans="4:4">
      <c r="D3242" s="10"/>
    </row>
    <row r="3243" spans="4:4">
      <c r="D3243" s="10"/>
    </row>
    <row r="3244" spans="4:4">
      <c r="D3244" s="10"/>
    </row>
    <row r="3245" spans="4:4">
      <c r="D3245" s="10"/>
    </row>
    <row r="3246" spans="4:4">
      <c r="D3246" s="10"/>
    </row>
    <row r="3247" spans="4:4">
      <c r="D3247" s="10"/>
    </row>
    <row r="3248" spans="4:4">
      <c r="D3248" s="10"/>
    </row>
    <row r="3249" spans="4:4">
      <c r="D3249" s="10"/>
    </row>
    <row r="3250" spans="4:4">
      <c r="D3250" s="10"/>
    </row>
    <row r="3251" spans="4:4">
      <c r="D3251" s="10"/>
    </row>
    <row r="3252" spans="4:4">
      <c r="D3252" s="10"/>
    </row>
    <row r="3253" spans="4:4">
      <c r="D3253" s="10"/>
    </row>
    <row r="3254" spans="4:4">
      <c r="D3254" s="10"/>
    </row>
    <row r="3255" spans="4:4">
      <c r="D3255" s="10"/>
    </row>
    <row r="3256" spans="4:4">
      <c r="D3256" s="10"/>
    </row>
    <row r="3257" spans="4:4">
      <c r="D3257" s="10"/>
    </row>
    <row r="3258" spans="4:4">
      <c r="D3258" s="10"/>
    </row>
    <row r="3259" spans="4:4">
      <c r="D3259" s="10"/>
    </row>
    <row r="3260" spans="4:4">
      <c r="D3260" s="10"/>
    </row>
    <row r="3261" spans="4:4">
      <c r="D3261" s="10"/>
    </row>
    <row r="3262" spans="4:4">
      <c r="D3262" s="10"/>
    </row>
    <row r="3263" spans="4:4">
      <c r="D3263" s="10"/>
    </row>
    <row r="3264" spans="4:4">
      <c r="D3264" s="10"/>
    </row>
    <row r="3265" spans="4:4">
      <c r="D3265" s="10"/>
    </row>
    <row r="3266" spans="4:4">
      <c r="D3266" s="10"/>
    </row>
    <row r="3267" spans="4:4">
      <c r="D3267" s="10"/>
    </row>
    <row r="3268" spans="4:4">
      <c r="D3268" s="10"/>
    </row>
    <row r="3269" spans="4:4">
      <c r="D3269" s="10"/>
    </row>
    <row r="3270" spans="4:4">
      <c r="D3270" s="10"/>
    </row>
    <row r="3271" spans="4:4">
      <c r="D3271" s="10"/>
    </row>
    <row r="3272" spans="4:4">
      <c r="D3272" s="10"/>
    </row>
    <row r="3273" spans="4:4">
      <c r="D3273" s="10"/>
    </row>
    <row r="3274" spans="4:4">
      <c r="D3274" s="10"/>
    </row>
    <row r="3275" spans="4:4">
      <c r="D3275" s="10"/>
    </row>
    <row r="3276" spans="4:4">
      <c r="D3276" s="10"/>
    </row>
    <row r="3277" spans="4:4">
      <c r="D3277" s="10"/>
    </row>
    <row r="3278" spans="4:4">
      <c r="D3278" s="10"/>
    </row>
    <row r="3279" spans="4:4">
      <c r="D3279" s="10"/>
    </row>
    <row r="3280" spans="4:4">
      <c r="D3280" s="10"/>
    </row>
    <row r="3281" spans="4:4">
      <c r="D3281" s="10"/>
    </row>
    <row r="3282" spans="4:4">
      <c r="D3282" s="10"/>
    </row>
    <row r="3283" spans="4:4">
      <c r="D3283" s="10"/>
    </row>
    <row r="3284" spans="4:4">
      <c r="D3284" s="10"/>
    </row>
    <row r="3285" spans="4:4">
      <c r="D3285" s="10"/>
    </row>
    <row r="3286" spans="4:4">
      <c r="D3286" s="10"/>
    </row>
    <row r="3287" spans="4:4">
      <c r="D3287" s="10"/>
    </row>
    <row r="3288" spans="4:4">
      <c r="D3288" s="10"/>
    </row>
    <row r="3289" spans="4:4">
      <c r="D3289" s="10"/>
    </row>
    <row r="3290" spans="4:4">
      <c r="D3290" s="10"/>
    </row>
    <row r="3291" spans="4:4">
      <c r="D3291" s="10"/>
    </row>
    <row r="3292" spans="4:4">
      <c r="D3292" s="10"/>
    </row>
    <row r="3293" spans="4:4">
      <c r="D3293" s="10"/>
    </row>
    <row r="3294" spans="4:4">
      <c r="D3294" s="10"/>
    </row>
    <row r="3295" spans="4:4">
      <c r="D3295" s="10"/>
    </row>
    <row r="3296" spans="4:4">
      <c r="D3296" s="10"/>
    </row>
    <row r="3297" spans="4:4">
      <c r="D3297" s="10"/>
    </row>
    <row r="3298" spans="4:4">
      <c r="D3298" s="10"/>
    </row>
    <row r="3299" spans="4:4">
      <c r="D3299" s="10"/>
    </row>
    <row r="3300" spans="4:4">
      <c r="D3300" s="10"/>
    </row>
    <row r="3301" spans="4:4">
      <c r="D3301" s="10"/>
    </row>
    <row r="3302" spans="4:4">
      <c r="D3302" s="10"/>
    </row>
    <row r="3303" spans="4:4">
      <c r="D3303" s="10"/>
    </row>
    <row r="3304" spans="4:4">
      <c r="D3304" s="10"/>
    </row>
    <row r="3305" spans="4:4">
      <c r="D3305" s="10"/>
    </row>
    <row r="3306" spans="4:4">
      <c r="D3306" s="10"/>
    </row>
    <row r="3307" spans="4:4">
      <c r="D3307" s="10"/>
    </row>
    <row r="3308" spans="4:4">
      <c r="D3308" s="10"/>
    </row>
    <row r="3309" spans="4:4">
      <c r="D3309" s="10"/>
    </row>
    <row r="3310" spans="4:4">
      <c r="D3310" s="10"/>
    </row>
    <row r="3311" spans="4:4">
      <c r="D3311" s="10"/>
    </row>
    <row r="3312" spans="4:4">
      <c r="D3312" s="10"/>
    </row>
    <row r="3313" spans="4:4">
      <c r="D3313" s="10"/>
    </row>
    <row r="3314" spans="4:4">
      <c r="D3314" s="10"/>
    </row>
    <row r="3315" spans="4:4">
      <c r="D3315" s="10"/>
    </row>
    <row r="3316" spans="4:4">
      <c r="D3316" s="10"/>
    </row>
    <row r="3317" spans="4:4">
      <c r="D3317" s="10"/>
    </row>
    <row r="3318" spans="4:4">
      <c r="D3318" s="10"/>
    </row>
    <row r="3319" spans="4:4">
      <c r="D3319" s="10"/>
    </row>
    <row r="3320" spans="4:4">
      <c r="D3320" s="10"/>
    </row>
    <row r="3321" spans="4:4">
      <c r="D3321" s="10"/>
    </row>
    <row r="3322" spans="4:4">
      <c r="D3322" s="10"/>
    </row>
    <row r="3323" spans="4:4">
      <c r="D3323" s="10"/>
    </row>
    <row r="3324" spans="4:4">
      <c r="D3324" s="10"/>
    </row>
    <row r="3325" spans="4:4">
      <c r="D3325" s="10"/>
    </row>
    <row r="3326" spans="4:4">
      <c r="D3326" s="10"/>
    </row>
    <row r="3327" spans="4:4">
      <c r="D3327" s="10"/>
    </row>
    <row r="3328" spans="4:4">
      <c r="D3328" s="10"/>
    </row>
    <row r="3329" spans="4:4">
      <c r="D3329" s="10"/>
    </row>
    <row r="3330" spans="4:4">
      <c r="D3330" s="10"/>
    </row>
    <row r="3331" spans="4:4">
      <c r="D3331" s="10"/>
    </row>
    <row r="3332" spans="4:4">
      <c r="D3332" s="10"/>
    </row>
    <row r="3333" spans="4:4">
      <c r="D3333" s="10"/>
    </row>
    <row r="3334" spans="4:4">
      <c r="D3334" s="10"/>
    </row>
    <row r="3335" spans="4:4">
      <c r="D3335" s="10"/>
    </row>
    <row r="3336" spans="4:4">
      <c r="D3336" s="10"/>
    </row>
    <row r="3337" spans="4:4">
      <c r="D3337" s="10"/>
    </row>
    <row r="3338" spans="4:4">
      <c r="D3338" s="10"/>
    </row>
    <row r="3339" spans="4:4">
      <c r="D3339" s="10"/>
    </row>
    <row r="3340" spans="4:4">
      <c r="D3340" s="10"/>
    </row>
    <row r="3341" spans="4:4">
      <c r="D3341" s="10"/>
    </row>
    <row r="3342" spans="4:4">
      <c r="D3342" s="10"/>
    </row>
    <row r="3343" spans="4:4">
      <c r="D3343" s="10"/>
    </row>
    <row r="3344" spans="4:4">
      <c r="D3344" s="10"/>
    </row>
    <row r="3345" spans="4:4">
      <c r="D3345" s="10"/>
    </row>
    <row r="3346" spans="4:4">
      <c r="D3346" s="10"/>
    </row>
    <row r="3347" spans="4:4">
      <c r="D3347" s="10"/>
    </row>
    <row r="3348" spans="4:4">
      <c r="D3348" s="10"/>
    </row>
    <row r="3349" spans="4:4">
      <c r="D3349" s="10"/>
    </row>
    <row r="3350" spans="4:4">
      <c r="D3350" s="10"/>
    </row>
    <row r="3351" spans="4:4">
      <c r="D3351" s="10"/>
    </row>
    <row r="3352" spans="4:4">
      <c r="D3352" s="10"/>
    </row>
    <row r="3353" spans="4:4">
      <c r="D3353" s="10"/>
    </row>
    <row r="3354" spans="4:4">
      <c r="D3354" s="10"/>
    </row>
    <row r="3355" spans="4:4">
      <c r="D3355" s="10"/>
    </row>
    <row r="3356" spans="4:4">
      <c r="D3356" s="10"/>
    </row>
    <row r="3357" spans="4:4">
      <c r="D3357" s="10"/>
    </row>
    <row r="3358" spans="4:4">
      <c r="D3358" s="10"/>
    </row>
    <row r="3359" spans="4:4">
      <c r="D3359" s="10"/>
    </row>
    <row r="3360" spans="4:4">
      <c r="D3360" s="10"/>
    </row>
    <row r="3361" spans="4:4">
      <c r="D3361" s="10"/>
    </row>
    <row r="3362" spans="4:4">
      <c r="D3362" s="10"/>
    </row>
    <row r="3363" spans="4:4">
      <c r="D3363" s="10"/>
    </row>
    <row r="3364" spans="4:4">
      <c r="D3364" s="10"/>
    </row>
    <row r="3365" spans="4:4">
      <c r="D3365" s="10"/>
    </row>
    <row r="3366" spans="4:4">
      <c r="D3366" s="10"/>
    </row>
    <row r="3367" spans="4:4">
      <c r="D3367" s="10"/>
    </row>
    <row r="3368" spans="4:4">
      <c r="D3368" s="10"/>
    </row>
    <row r="3369" spans="4:4">
      <c r="D3369" s="10"/>
    </row>
    <row r="3370" spans="4:4">
      <c r="D3370" s="10"/>
    </row>
    <row r="3371" spans="4:4">
      <c r="D3371" s="10"/>
    </row>
    <row r="3372" spans="4:4">
      <c r="D3372" s="10"/>
    </row>
    <row r="3373" spans="4:4">
      <c r="D3373" s="10"/>
    </row>
    <row r="3374" spans="4:4">
      <c r="D3374" s="10"/>
    </row>
    <row r="3375" spans="4:4">
      <c r="D3375" s="10"/>
    </row>
    <row r="3376" spans="4:4">
      <c r="D3376" s="10"/>
    </row>
    <row r="3377" spans="4:4">
      <c r="D3377" s="10"/>
    </row>
    <row r="3378" spans="4:4">
      <c r="D3378" s="10"/>
    </row>
    <row r="3379" spans="4:4">
      <c r="D3379" s="10"/>
    </row>
    <row r="3380" spans="4:4">
      <c r="D3380" s="10"/>
    </row>
    <row r="3381" spans="4:4">
      <c r="D3381" s="10"/>
    </row>
    <row r="3382" spans="4:4">
      <c r="D3382" s="10"/>
    </row>
    <row r="3383" spans="4:4">
      <c r="D3383" s="10"/>
    </row>
    <row r="3384" spans="4:4">
      <c r="D3384" s="10"/>
    </row>
    <row r="3385" spans="4:4">
      <c r="D3385" s="10"/>
    </row>
    <row r="3386" spans="4:4">
      <c r="D3386" s="10"/>
    </row>
    <row r="3387" spans="4:4">
      <c r="D3387" s="10"/>
    </row>
    <row r="3388" spans="4:4">
      <c r="D3388" s="10"/>
    </row>
    <row r="3389" spans="4:4">
      <c r="D3389" s="10"/>
    </row>
    <row r="3390" spans="4:4">
      <c r="D3390" s="10"/>
    </row>
    <row r="3391" spans="4:4">
      <c r="D3391" s="10"/>
    </row>
    <row r="3392" spans="4:4">
      <c r="D3392" s="10"/>
    </row>
    <row r="3393" spans="4:4">
      <c r="D3393" s="10"/>
    </row>
    <row r="3394" spans="4:4">
      <c r="D3394" s="10"/>
    </row>
    <row r="3395" spans="4:4">
      <c r="D3395" s="10"/>
    </row>
    <row r="3396" spans="4:4">
      <c r="D3396" s="10"/>
    </row>
    <row r="3397" spans="4:4">
      <c r="D3397" s="10"/>
    </row>
    <row r="3398" spans="4:4">
      <c r="D3398" s="10"/>
    </row>
    <row r="3399" spans="4:4">
      <c r="D3399" s="10"/>
    </row>
    <row r="3400" spans="4:4">
      <c r="D3400" s="10"/>
    </row>
    <row r="3401" spans="4:4">
      <c r="D3401" s="10"/>
    </row>
    <row r="3402" spans="4:4">
      <c r="D3402" s="10"/>
    </row>
    <row r="3403" spans="4:4">
      <c r="D3403" s="10"/>
    </row>
    <row r="3404" spans="4:4">
      <c r="D3404" s="10"/>
    </row>
    <row r="3405" spans="4:4">
      <c r="D3405" s="10"/>
    </row>
    <row r="3406" spans="4:4">
      <c r="D3406" s="10"/>
    </row>
    <row r="3407" spans="4:4">
      <c r="D3407" s="10"/>
    </row>
    <row r="3408" spans="4:4">
      <c r="D3408" s="10"/>
    </row>
    <row r="3409" spans="4:4">
      <c r="D3409" s="10"/>
    </row>
    <row r="3410" spans="4:4">
      <c r="D3410" s="10"/>
    </row>
    <row r="3411" spans="4:4">
      <c r="D3411" s="10"/>
    </row>
    <row r="3412" spans="4:4">
      <c r="D3412" s="10"/>
    </row>
    <row r="3413" spans="4:4">
      <c r="D3413" s="10"/>
    </row>
    <row r="3414" spans="4:4">
      <c r="D3414" s="10"/>
    </row>
    <row r="3415" spans="4:4">
      <c r="D3415" s="10"/>
    </row>
    <row r="3416" spans="4:4">
      <c r="D3416" s="10"/>
    </row>
    <row r="3417" spans="4:4">
      <c r="D3417" s="10"/>
    </row>
    <row r="3418" spans="4:4">
      <c r="D3418" s="10"/>
    </row>
    <row r="3419" spans="4:4">
      <c r="D3419" s="10"/>
    </row>
    <row r="3420" spans="4:4">
      <c r="D3420" s="10"/>
    </row>
    <row r="3421" spans="4:4">
      <c r="D3421" s="10"/>
    </row>
    <row r="3422" spans="4:4">
      <c r="D3422" s="10"/>
    </row>
    <row r="3423" spans="4:4">
      <c r="D3423" s="10"/>
    </row>
    <row r="3424" spans="4:4">
      <c r="D3424" s="10"/>
    </row>
    <row r="3425" spans="4:4">
      <c r="D3425" s="10"/>
    </row>
    <row r="3426" spans="4:4">
      <c r="D3426" s="10"/>
    </row>
    <row r="3427" spans="4:4">
      <c r="D3427" s="10"/>
    </row>
    <row r="3428" spans="4:4">
      <c r="D3428" s="10"/>
    </row>
    <row r="3429" spans="4:4">
      <c r="D3429" s="10"/>
    </row>
    <row r="3430" spans="4:4">
      <c r="D3430" s="10"/>
    </row>
    <row r="3431" spans="4:4">
      <c r="D3431" s="10"/>
    </row>
    <row r="3432" spans="4:4">
      <c r="D3432" s="10"/>
    </row>
    <row r="3433" spans="4:4">
      <c r="D3433" s="10"/>
    </row>
    <row r="3434" spans="4:4">
      <c r="D3434" s="10"/>
    </row>
    <row r="3435" spans="4:4">
      <c r="D3435" s="10"/>
    </row>
    <row r="3436" spans="4:4">
      <c r="D3436" s="10"/>
    </row>
    <row r="3437" spans="4:4">
      <c r="D3437" s="10"/>
    </row>
    <row r="3438" spans="4:4">
      <c r="D3438" s="10"/>
    </row>
    <row r="3439" spans="4:4">
      <c r="D3439" s="10"/>
    </row>
    <row r="3440" spans="4:4">
      <c r="D3440" s="10"/>
    </row>
    <row r="3441" spans="4:4">
      <c r="D3441" s="10"/>
    </row>
    <row r="3442" spans="4:4">
      <c r="D3442" s="10"/>
    </row>
    <row r="3443" spans="4:4">
      <c r="D3443" s="10"/>
    </row>
    <row r="3444" spans="4:4">
      <c r="D3444" s="10"/>
    </row>
    <row r="3445" spans="4:4">
      <c r="D3445" s="10"/>
    </row>
    <row r="3446" spans="4:4">
      <c r="D3446" s="10"/>
    </row>
    <row r="3447" spans="4:4">
      <c r="D3447" s="10"/>
    </row>
    <row r="3448" spans="4:4">
      <c r="D3448" s="10"/>
    </row>
    <row r="3449" spans="4:4">
      <c r="D3449" s="10"/>
    </row>
    <row r="3450" spans="4:4">
      <c r="D3450" s="10"/>
    </row>
    <row r="3451" spans="4:4">
      <c r="D3451" s="10"/>
    </row>
    <row r="3452" spans="4:4">
      <c r="D3452" s="10"/>
    </row>
    <row r="3453" spans="4:4">
      <c r="D3453" s="10"/>
    </row>
    <row r="3454" spans="4:4">
      <c r="D3454" s="10"/>
    </row>
    <row r="3455" spans="4:4">
      <c r="D3455" s="10"/>
    </row>
    <row r="3456" spans="4:4">
      <c r="D3456" s="10"/>
    </row>
    <row r="3457" spans="4:4">
      <c r="D3457" s="10"/>
    </row>
    <row r="3458" spans="4:4">
      <c r="D3458" s="10"/>
    </row>
    <row r="3459" spans="4:4">
      <c r="D3459" s="10"/>
    </row>
    <row r="3460" spans="4:4">
      <c r="D3460" s="10"/>
    </row>
    <row r="3461" spans="4:4">
      <c r="D3461" s="10"/>
    </row>
    <row r="3462" spans="4:4">
      <c r="D3462" s="10"/>
    </row>
    <row r="3463" spans="4:4">
      <c r="D3463" s="10"/>
    </row>
    <row r="3464" spans="4:4">
      <c r="D3464" s="10"/>
    </row>
    <row r="3465" spans="4:4">
      <c r="D3465" s="10"/>
    </row>
    <row r="3466" spans="4:4">
      <c r="D3466" s="10"/>
    </row>
    <row r="3467" spans="4:4">
      <c r="D3467" s="10"/>
    </row>
    <row r="3468" spans="4:4">
      <c r="D3468" s="10"/>
    </row>
    <row r="3469" spans="4:4">
      <c r="D3469" s="10"/>
    </row>
    <row r="3470" spans="4:4">
      <c r="D3470" s="10"/>
    </row>
    <row r="3471" spans="4:4">
      <c r="D3471" s="10"/>
    </row>
    <row r="3472" spans="4:4">
      <c r="D3472" s="10"/>
    </row>
    <row r="3473" spans="4:4">
      <c r="D3473" s="10"/>
    </row>
    <row r="3474" spans="4:4">
      <c r="D3474" s="10"/>
    </row>
    <row r="3475" spans="4:4">
      <c r="D3475" s="10"/>
    </row>
    <row r="3476" spans="4:4">
      <c r="D3476" s="10"/>
    </row>
    <row r="3477" spans="4:4">
      <c r="D3477" s="10"/>
    </row>
    <row r="3478" spans="4:4">
      <c r="D3478" s="10"/>
    </row>
    <row r="3479" spans="4:4">
      <c r="D3479" s="10"/>
    </row>
    <row r="3480" spans="4:4">
      <c r="D3480" s="10"/>
    </row>
    <row r="3481" spans="4:4">
      <c r="D3481" s="10"/>
    </row>
    <row r="3482" spans="4:4">
      <c r="D3482" s="10"/>
    </row>
    <row r="3483" spans="4:4">
      <c r="D3483" s="10"/>
    </row>
    <row r="3484" spans="4:4">
      <c r="D3484" s="10"/>
    </row>
    <row r="3485" spans="4:4">
      <c r="D3485" s="10"/>
    </row>
    <row r="3486" spans="4:4">
      <c r="D3486" s="10"/>
    </row>
    <row r="3487" spans="4:4">
      <c r="D3487" s="10"/>
    </row>
    <row r="3488" spans="4:4">
      <c r="D3488" s="10"/>
    </row>
    <row r="3489" spans="4:4">
      <c r="D3489" s="10"/>
    </row>
    <row r="3490" spans="4:4">
      <c r="D3490" s="10"/>
    </row>
    <row r="3491" spans="4:4">
      <c r="D3491" s="10"/>
    </row>
    <row r="3492" spans="4:4">
      <c r="D3492" s="10"/>
    </row>
    <row r="3493" spans="4:4">
      <c r="D3493" s="10"/>
    </row>
    <row r="3494" spans="4:4">
      <c r="D3494" s="10"/>
    </row>
    <row r="3495" spans="4:4">
      <c r="D3495" s="10"/>
    </row>
    <row r="3496" spans="4:4">
      <c r="D3496" s="10"/>
    </row>
    <row r="3497" spans="4:4">
      <c r="D3497" s="10"/>
    </row>
    <row r="3498" spans="4:4">
      <c r="D3498" s="10"/>
    </row>
    <row r="3499" spans="4:4">
      <c r="D3499" s="10"/>
    </row>
    <row r="3500" spans="4:4">
      <c r="D3500" s="10"/>
    </row>
    <row r="3501" spans="4:4">
      <c r="D3501" s="10"/>
    </row>
    <row r="3502" spans="4:4">
      <c r="D3502" s="10"/>
    </row>
    <row r="3503" spans="4:4">
      <c r="D3503" s="10"/>
    </row>
    <row r="3504" spans="4:4">
      <c r="D3504" s="10"/>
    </row>
    <row r="3505" spans="4:4">
      <c r="D3505" s="10"/>
    </row>
    <row r="3506" spans="4:4">
      <c r="D3506" s="10"/>
    </row>
    <row r="3507" spans="4:4">
      <c r="D3507" s="10"/>
    </row>
    <row r="3508" spans="4:4">
      <c r="D3508" s="10"/>
    </row>
    <row r="3509" spans="4:4">
      <c r="D3509" s="10"/>
    </row>
    <row r="3510" spans="4:4">
      <c r="D3510" s="10"/>
    </row>
    <row r="3511" spans="4:4">
      <c r="D3511" s="10"/>
    </row>
    <row r="3512" spans="4:4">
      <c r="D3512" s="10"/>
    </row>
    <row r="3513" spans="4:4">
      <c r="D3513" s="10"/>
    </row>
    <row r="3514" spans="4:4">
      <c r="D3514" s="10"/>
    </row>
    <row r="3515" spans="4:4">
      <c r="D3515" s="10"/>
    </row>
    <row r="3516" spans="4:4">
      <c r="D3516" s="10"/>
    </row>
    <row r="3517" spans="4:4">
      <c r="D3517" s="10"/>
    </row>
    <row r="3518" spans="4:4">
      <c r="D3518" s="10"/>
    </row>
    <row r="3519" spans="4:4">
      <c r="D3519" s="10"/>
    </row>
    <row r="3520" spans="4:4">
      <c r="D3520" s="10"/>
    </row>
    <row r="3521" spans="4:4">
      <c r="D3521" s="10"/>
    </row>
    <row r="3522" spans="4:4">
      <c r="D3522" s="10"/>
    </row>
    <row r="3523" spans="4:4">
      <c r="D3523" s="10"/>
    </row>
    <row r="3524" spans="4:4">
      <c r="D3524" s="10"/>
    </row>
    <row r="3525" spans="4:4">
      <c r="D3525" s="10"/>
    </row>
    <row r="3526" spans="4:4">
      <c r="D3526" s="10"/>
    </row>
    <row r="3527" spans="4:4">
      <c r="D3527" s="10"/>
    </row>
    <row r="3528" spans="4:4">
      <c r="D3528" s="10"/>
    </row>
    <row r="3529" spans="4:4">
      <c r="D3529" s="10"/>
    </row>
    <row r="3530" spans="4:4">
      <c r="D3530" s="10"/>
    </row>
    <row r="3531" spans="4:4">
      <c r="D3531" s="10"/>
    </row>
    <row r="3532" spans="4:4">
      <c r="D3532" s="10"/>
    </row>
    <row r="3533" spans="4:4">
      <c r="D3533" s="10"/>
    </row>
    <row r="3534" spans="4:4">
      <c r="D3534" s="10"/>
    </row>
    <row r="3535" spans="4:4">
      <c r="D3535" s="10"/>
    </row>
    <row r="3536" spans="4:4">
      <c r="D3536" s="10"/>
    </row>
    <row r="3537" spans="4:4">
      <c r="D3537" s="10"/>
    </row>
    <row r="3538" spans="4:4">
      <c r="D3538" s="10"/>
    </row>
    <row r="3539" spans="4:4">
      <c r="D3539" s="10"/>
    </row>
    <row r="3540" spans="4:4">
      <c r="D3540" s="10"/>
    </row>
    <row r="3541" spans="4:4">
      <c r="D3541" s="10"/>
    </row>
    <row r="3542" spans="4:4">
      <c r="D3542" s="10"/>
    </row>
    <row r="3543" spans="4:4">
      <c r="D3543" s="10"/>
    </row>
    <row r="3544" spans="4:4">
      <c r="D3544" s="10"/>
    </row>
    <row r="3545" spans="4:4">
      <c r="D3545" s="10"/>
    </row>
    <row r="3546" spans="4:4">
      <c r="D3546" s="10"/>
    </row>
    <row r="3547" spans="4:4">
      <c r="D3547" s="10"/>
    </row>
    <row r="3548" spans="4:4">
      <c r="D3548" s="10"/>
    </row>
    <row r="3549" spans="4:4">
      <c r="D3549" s="10"/>
    </row>
    <row r="3550" spans="4:4">
      <c r="D3550" s="10"/>
    </row>
    <row r="3551" spans="4:4">
      <c r="D3551" s="10"/>
    </row>
    <row r="3552" spans="4:4">
      <c r="D3552" s="10"/>
    </row>
    <row r="3553" spans="4:4">
      <c r="D3553" s="10"/>
    </row>
    <row r="3554" spans="4:4">
      <c r="D3554" s="10"/>
    </row>
    <row r="3555" spans="4:4">
      <c r="D3555" s="10"/>
    </row>
    <row r="3556" spans="4:4">
      <c r="D3556" s="10"/>
    </row>
    <row r="3557" spans="4:4">
      <c r="D3557" s="10"/>
    </row>
    <row r="3558" spans="4:4">
      <c r="D3558" s="10"/>
    </row>
    <row r="3559" spans="4:4">
      <c r="D3559" s="10"/>
    </row>
    <row r="3560" spans="4:4">
      <c r="D3560" s="10"/>
    </row>
    <row r="3561" spans="4:4">
      <c r="D3561" s="10"/>
    </row>
    <row r="3562" spans="4:4">
      <c r="D3562" s="10"/>
    </row>
    <row r="3563" spans="4:4">
      <c r="D3563" s="10"/>
    </row>
    <row r="3564" spans="4:4">
      <c r="D3564" s="10"/>
    </row>
    <row r="3565" spans="4:4">
      <c r="D3565" s="10"/>
    </row>
    <row r="3566" spans="4:4">
      <c r="D3566" s="10"/>
    </row>
    <row r="3567" spans="4:4">
      <c r="D3567" s="10"/>
    </row>
    <row r="3568" spans="4:4">
      <c r="D3568" s="10"/>
    </row>
    <row r="3569" spans="4:4">
      <c r="D3569" s="10"/>
    </row>
    <row r="3570" spans="4:4">
      <c r="D3570" s="10"/>
    </row>
    <row r="3571" spans="4:4">
      <c r="D3571" s="10"/>
    </row>
    <row r="3572" spans="4:4">
      <c r="D3572" s="10"/>
    </row>
    <row r="3573" spans="4:4">
      <c r="D3573" s="10"/>
    </row>
    <row r="3574" spans="4:4">
      <c r="D3574" s="10"/>
    </row>
    <row r="3575" spans="4:4">
      <c r="D3575" s="10"/>
    </row>
    <row r="3576" spans="4:4">
      <c r="D3576" s="10"/>
    </row>
    <row r="3577" spans="4:4">
      <c r="D3577" s="10"/>
    </row>
    <row r="3578" spans="4:4">
      <c r="D3578" s="10"/>
    </row>
    <row r="3579" spans="4:4">
      <c r="D3579" s="10"/>
    </row>
    <row r="3580" spans="4:4">
      <c r="D3580" s="10"/>
    </row>
    <row r="3581" spans="4:4">
      <c r="D3581" s="10"/>
    </row>
    <row r="3582" spans="4:4">
      <c r="D3582" s="10"/>
    </row>
    <row r="3583" spans="4:4">
      <c r="D3583" s="10"/>
    </row>
    <row r="3584" spans="4:4">
      <c r="D3584" s="10"/>
    </row>
    <row r="3585" spans="4:4">
      <c r="D3585" s="10"/>
    </row>
    <row r="3586" spans="4:4">
      <c r="D3586" s="10"/>
    </row>
    <row r="3587" spans="4:4">
      <c r="D3587" s="10"/>
    </row>
    <row r="3588" spans="4:4">
      <c r="D3588" s="10"/>
    </row>
    <row r="3589" spans="4:4">
      <c r="D3589" s="10"/>
    </row>
    <row r="3590" spans="4:4">
      <c r="D3590" s="10"/>
    </row>
    <row r="3591" spans="4:4">
      <c r="D3591" s="10"/>
    </row>
    <row r="3592" spans="4:4">
      <c r="D3592" s="10"/>
    </row>
    <row r="3593" spans="4:4">
      <c r="D3593" s="10"/>
    </row>
    <row r="3594" spans="4:4">
      <c r="D3594" s="10"/>
    </row>
    <row r="3595" spans="4:4">
      <c r="D3595" s="10"/>
    </row>
    <row r="3596" spans="4:4">
      <c r="D3596" s="10"/>
    </row>
    <row r="3597" spans="4:4">
      <c r="D3597" s="10"/>
    </row>
    <row r="3598" spans="4:4">
      <c r="D3598" s="10"/>
    </row>
    <row r="3599" spans="4:4">
      <c r="D3599" s="10"/>
    </row>
    <row r="3600" spans="4:4">
      <c r="D3600" s="10"/>
    </row>
    <row r="3601" spans="4:4">
      <c r="D3601" s="10"/>
    </row>
    <row r="3602" spans="4:4">
      <c r="D3602" s="10"/>
    </row>
    <row r="3603" spans="4:4">
      <c r="D3603" s="10"/>
    </row>
    <row r="3604" spans="4:4">
      <c r="D3604" s="10"/>
    </row>
    <row r="3605" spans="4:4">
      <c r="D3605" s="10"/>
    </row>
    <row r="3606" spans="4:4">
      <c r="D3606" s="10"/>
    </row>
    <row r="3607" spans="4:4">
      <c r="D3607" s="10"/>
    </row>
    <row r="3608" spans="4:4">
      <c r="D3608" s="10"/>
    </row>
    <row r="3609" spans="4:4">
      <c r="D3609" s="10"/>
    </row>
    <row r="3610" spans="4:4">
      <c r="D3610" s="10"/>
    </row>
    <row r="3611" spans="4:4">
      <c r="D3611" s="10"/>
    </row>
    <row r="3612" spans="4:4">
      <c r="D3612" s="10"/>
    </row>
    <row r="3613" spans="4:4">
      <c r="D3613" s="10"/>
    </row>
    <row r="3614" spans="4:4">
      <c r="D3614" s="10"/>
    </row>
    <row r="3615" spans="4:4">
      <c r="D3615" s="10"/>
    </row>
    <row r="3616" spans="4:4">
      <c r="D3616" s="10"/>
    </row>
    <row r="3617" spans="4:4">
      <c r="D3617" s="10"/>
    </row>
    <row r="3618" spans="4:4">
      <c r="D3618" s="10"/>
    </row>
    <row r="3619" spans="4:4">
      <c r="D3619" s="10"/>
    </row>
    <row r="3620" spans="4:4">
      <c r="D3620" s="10"/>
    </row>
    <row r="3621" spans="4:4">
      <c r="D3621" s="10"/>
    </row>
    <row r="3622" spans="4:4">
      <c r="D3622" s="10"/>
    </row>
    <row r="3623" spans="4:4">
      <c r="D3623" s="10"/>
    </row>
    <row r="3624" spans="4:4">
      <c r="D3624" s="10"/>
    </row>
    <row r="3625" spans="4:4">
      <c r="D3625" s="10"/>
    </row>
    <row r="3626" spans="4:4">
      <c r="D3626" s="10"/>
    </row>
    <row r="3627" spans="4:4">
      <c r="D3627" s="10"/>
    </row>
    <row r="3628" spans="4:4">
      <c r="D3628" s="10"/>
    </row>
    <row r="3629" spans="4:4">
      <c r="D3629" s="10"/>
    </row>
    <row r="3630" spans="4:4">
      <c r="D3630" s="10"/>
    </row>
    <row r="3631" spans="4:4">
      <c r="D3631" s="10"/>
    </row>
    <row r="3632" spans="4:4">
      <c r="D3632" s="10"/>
    </row>
    <row r="3633" spans="4:4">
      <c r="D3633" s="10"/>
    </row>
    <row r="3634" spans="4:4">
      <c r="D3634" s="10"/>
    </row>
    <row r="3635" spans="4:4">
      <c r="D3635" s="10"/>
    </row>
    <row r="3636" spans="4:4">
      <c r="D3636" s="10"/>
    </row>
    <row r="3637" spans="4:4">
      <c r="D3637" s="10"/>
    </row>
    <row r="3638" spans="4:4">
      <c r="D3638" s="10"/>
    </row>
    <row r="3639" spans="4:4">
      <c r="D3639" s="10"/>
    </row>
    <row r="3640" spans="4:4">
      <c r="D3640" s="10"/>
    </row>
    <row r="3641" spans="4:4">
      <c r="D3641" s="10"/>
    </row>
    <row r="3642" spans="4:4">
      <c r="D3642" s="10"/>
    </row>
    <row r="3643" spans="4:4">
      <c r="D3643" s="10"/>
    </row>
    <row r="3644" spans="4:4">
      <c r="D3644" s="10"/>
    </row>
    <row r="3645" spans="4:4">
      <c r="D3645" s="10"/>
    </row>
    <row r="3646" spans="4:4">
      <c r="D3646" s="10"/>
    </row>
    <row r="3647" spans="4:4">
      <c r="D3647" s="10"/>
    </row>
    <row r="3648" spans="4:4">
      <c r="D3648" s="10"/>
    </row>
    <row r="3649" spans="4:4">
      <c r="D3649" s="10"/>
    </row>
    <row r="3650" spans="4:4">
      <c r="D3650" s="10"/>
    </row>
    <row r="3651" spans="4:4">
      <c r="D3651" s="10"/>
    </row>
    <row r="3652" spans="4:4">
      <c r="D3652" s="10"/>
    </row>
    <row r="3653" spans="4:4">
      <c r="D3653" s="10"/>
    </row>
    <row r="3654" spans="4:4">
      <c r="D3654" s="10"/>
    </row>
    <row r="3655" spans="4:4">
      <c r="D3655" s="10"/>
    </row>
    <row r="3656" spans="4:4">
      <c r="D3656" s="10"/>
    </row>
    <row r="3657" spans="4:4">
      <c r="D3657" s="10"/>
    </row>
    <row r="3658" spans="4:4">
      <c r="D3658" s="10"/>
    </row>
    <row r="3659" spans="4:4">
      <c r="D3659" s="10"/>
    </row>
    <row r="3660" spans="4:4">
      <c r="D3660" s="10"/>
    </row>
    <row r="3661" spans="4:4">
      <c r="D3661" s="10"/>
    </row>
    <row r="3662" spans="4:4">
      <c r="D3662" s="10"/>
    </row>
    <row r="3663" spans="4:4">
      <c r="D3663" s="10"/>
    </row>
    <row r="3664" spans="4:4">
      <c r="D3664" s="10"/>
    </row>
    <row r="3665" spans="4:4">
      <c r="D3665" s="10"/>
    </row>
    <row r="3666" spans="4:4">
      <c r="D3666" s="10"/>
    </row>
    <row r="3667" spans="4:4">
      <c r="D3667" s="10"/>
    </row>
    <row r="3668" spans="4:4">
      <c r="D3668" s="10"/>
    </row>
    <row r="3669" spans="4:4">
      <c r="D3669" s="10"/>
    </row>
    <row r="3670" spans="4:4">
      <c r="D3670" s="10"/>
    </row>
    <row r="3671" spans="4:4">
      <c r="D3671" s="10"/>
    </row>
    <row r="3672" spans="4:4">
      <c r="D3672" s="10"/>
    </row>
    <row r="3673" spans="4:4">
      <c r="D3673" s="10"/>
    </row>
    <row r="3674" spans="4:4">
      <c r="D3674" s="10"/>
    </row>
    <row r="3675" spans="4:4">
      <c r="D3675" s="10"/>
    </row>
    <row r="3676" spans="4:4">
      <c r="D3676" s="10"/>
    </row>
    <row r="3677" spans="4:4">
      <c r="D3677" s="10"/>
    </row>
    <row r="3678" spans="4:4">
      <c r="D3678" s="10"/>
    </row>
    <row r="3679" spans="4:4">
      <c r="D3679" s="10"/>
    </row>
    <row r="3680" spans="4:4">
      <c r="D3680" s="10"/>
    </row>
    <row r="3681" spans="4:4">
      <c r="D3681" s="10"/>
    </row>
    <row r="3682" spans="4:4">
      <c r="D3682" s="10"/>
    </row>
    <row r="3683" spans="4:4">
      <c r="D3683" s="10"/>
    </row>
    <row r="3684" spans="4:4">
      <c r="D3684" s="10"/>
    </row>
    <row r="3685" spans="4:4">
      <c r="D3685" s="10"/>
    </row>
    <row r="3686" spans="4:4">
      <c r="D3686" s="10"/>
    </row>
    <row r="3687" spans="4:4">
      <c r="D3687" s="10"/>
    </row>
    <row r="3688" spans="4:4">
      <c r="D3688" s="10"/>
    </row>
    <row r="3689" spans="4:4">
      <c r="D3689" s="10"/>
    </row>
    <row r="3690" spans="4:4">
      <c r="D3690" s="10"/>
    </row>
    <row r="3691" spans="4:4">
      <c r="D3691" s="10"/>
    </row>
    <row r="3692" spans="4:4">
      <c r="D3692" s="10"/>
    </row>
    <row r="3693" spans="4:4">
      <c r="D3693" s="10"/>
    </row>
    <row r="3694" spans="4:4">
      <c r="D3694" s="10"/>
    </row>
    <row r="3695" spans="4:4">
      <c r="D3695" s="10"/>
    </row>
    <row r="3696" spans="4:4">
      <c r="D3696" s="10"/>
    </row>
    <row r="3697" spans="4:4">
      <c r="D3697" s="10"/>
    </row>
    <row r="3698" spans="4:4">
      <c r="D3698" s="10"/>
    </row>
    <row r="3699" spans="4:4">
      <c r="D3699" s="10"/>
    </row>
    <row r="3700" spans="4:4">
      <c r="D3700" s="10"/>
    </row>
    <row r="3701" spans="4:4">
      <c r="D3701" s="10"/>
    </row>
    <row r="3702" spans="4:4">
      <c r="D3702" s="10"/>
    </row>
    <row r="3703" spans="4:4">
      <c r="D3703" s="10"/>
    </row>
    <row r="3704" spans="4:4">
      <c r="D3704" s="10"/>
    </row>
    <row r="3705" spans="4:4">
      <c r="D3705" s="10"/>
    </row>
    <row r="3706" spans="4:4">
      <c r="D3706" s="10"/>
    </row>
    <row r="3707" spans="4:4">
      <c r="D3707" s="10"/>
    </row>
    <row r="3708" spans="4:4">
      <c r="D3708" s="10"/>
    </row>
    <row r="3709" spans="4:4">
      <c r="D3709" s="10"/>
    </row>
    <row r="3710" spans="4:4">
      <c r="D3710" s="10"/>
    </row>
    <row r="3711" spans="4:4">
      <c r="D3711" s="10"/>
    </row>
    <row r="3712" spans="4:4">
      <c r="D3712" s="10"/>
    </row>
    <row r="3713" spans="4:4">
      <c r="D3713" s="10"/>
    </row>
    <row r="3714" spans="4:4">
      <c r="D3714" s="10"/>
    </row>
    <row r="3715" spans="4:4">
      <c r="D3715" s="10"/>
    </row>
    <row r="3716" spans="4:4">
      <c r="D3716" s="10"/>
    </row>
    <row r="3717" spans="4:4">
      <c r="D3717" s="10"/>
    </row>
    <row r="3718" spans="4:4">
      <c r="D3718" s="10"/>
    </row>
    <row r="3719" spans="4:4">
      <c r="D3719" s="10"/>
    </row>
    <row r="3720" spans="4:4">
      <c r="D3720" s="10"/>
    </row>
    <row r="3721" spans="4:4">
      <c r="D3721" s="10"/>
    </row>
    <row r="3722" spans="4:4">
      <c r="D3722" s="10"/>
    </row>
    <row r="3723" spans="4:4">
      <c r="D3723" s="10"/>
    </row>
    <row r="3724" spans="4:4">
      <c r="D3724" s="10"/>
    </row>
    <row r="3725" spans="4:4">
      <c r="D3725" s="10"/>
    </row>
    <row r="3726" spans="4:4">
      <c r="D3726" s="10"/>
    </row>
    <row r="3727" spans="4:4">
      <c r="D3727" s="10"/>
    </row>
    <row r="3728" spans="4:4">
      <c r="D3728" s="10"/>
    </row>
    <row r="3729" spans="4:4">
      <c r="D3729" s="10"/>
    </row>
    <row r="3730" spans="4:4">
      <c r="D3730" s="10"/>
    </row>
    <row r="3731" spans="4:4">
      <c r="D3731" s="10"/>
    </row>
    <row r="3732" spans="4:4">
      <c r="D3732" s="10"/>
    </row>
    <row r="3733" spans="4:4">
      <c r="D3733" s="10"/>
    </row>
    <row r="3734" spans="4:4">
      <c r="D3734" s="10"/>
    </row>
    <row r="3735" spans="4:4">
      <c r="D3735" s="10"/>
    </row>
    <row r="3736" spans="4:4">
      <c r="D3736" s="10"/>
    </row>
    <row r="3737" spans="4:4">
      <c r="D3737" s="10"/>
    </row>
    <row r="3738" spans="4:4">
      <c r="D3738" s="10"/>
    </row>
    <row r="3739" spans="4:4">
      <c r="D3739" s="10"/>
    </row>
    <row r="3740" spans="4:4">
      <c r="D3740" s="10"/>
    </row>
    <row r="3741" spans="4:4">
      <c r="D3741" s="10"/>
    </row>
    <row r="3742" spans="4:4">
      <c r="D3742" s="10"/>
    </row>
    <row r="3743" spans="4:4">
      <c r="D3743" s="10"/>
    </row>
    <row r="3744" spans="4:4">
      <c r="D3744" s="10"/>
    </row>
    <row r="3745" spans="4:4">
      <c r="D3745" s="10"/>
    </row>
    <row r="3746" spans="4:4">
      <c r="D3746" s="10"/>
    </row>
    <row r="3747" spans="4:4">
      <c r="D3747" s="10"/>
    </row>
    <row r="3748" spans="4:4">
      <c r="D3748" s="10"/>
    </row>
    <row r="3749" spans="4:4">
      <c r="D3749" s="10"/>
    </row>
    <row r="3750" spans="4:4">
      <c r="D3750" s="10"/>
    </row>
    <row r="3751" spans="4:4">
      <c r="D3751" s="10"/>
    </row>
    <row r="3752" spans="4:4">
      <c r="D3752" s="10"/>
    </row>
    <row r="3753" spans="4:4">
      <c r="D3753" s="10"/>
    </row>
    <row r="3754" spans="4:4">
      <c r="D3754" s="10"/>
    </row>
    <row r="3755" spans="4:4">
      <c r="D3755" s="10"/>
    </row>
    <row r="3756" spans="4:4">
      <c r="D3756" s="10"/>
    </row>
    <row r="3757" spans="4:4">
      <c r="D3757" s="10"/>
    </row>
    <row r="3758" spans="4:4">
      <c r="D3758" s="10"/>
    </row>
    <row r="3759" spans="4:4">
      <c r="D3759" s="10"/>
    </row>
    <row r="3760" spans="4:4">
      <c r="D3760" s="10"/>
    </row>
    <row r="3761" spans="4:4">
      <c r="D3761" s="10"/>
    </row>
    <row r="3762" spans="4:4">
      <c r="D3762" s="10"/>
    </row>
    <row r="3763" spans="4:4">
      <c r="D3763" s="10"/>
    </row>
    <row r="3764" spans="4:4">
      <c r="D3764" s="10"/>
    </row>
    <row r="3765" spans="4:4">
      <c r="D3765" s="10"/>
    </row>
    <row r="3766" spans="4:4">
      <c r="D3766" s="10"/>
    </row>
    <row r="3767" spans="4:4">
      <c r="D3767" s="10"/>
    </row>
    <row r="3768" spans="4:4">
      <c r="D3768" s="10"/>
    </row>
    <row r="3769" spans="4:4">
      <c r="D3769" s="10"/>
    </row>
    <row r="3770" spans="4:4">
      <c r="D3770" s="10"/>
    </row>
    <row r="3771" spans="4:4">
      <c r="D3771" s="10"/>
    </row>
    <row r="3772" spans="4:4">
      <c r="D3772" s="10"/>
    </row>
    <row r="3773" spans="4:4">
      <c r="D3773" s="10"/>
    </row>
    <row r="3774" spans="4:4">
      <c r="D3774" s="10"/>
    </row>
    <row r="3775" spans="4:4">
      <c r="D3775" s="10"/>
    </row>
    <row r="3776" spans="4:4">
      <c r="D3776" s="10"/>
    </row>
    <row r="3777" spans="4:4">
      <c r="D3777" s="10"/>
    </row>
    <row r="3778" spans="4:4">
      <c r="D3778" s="10"/>
    </row>
    <row r="3779" spans="4:4">
      <c r="D3779" s="10"/>
    </row>
    <row r="3780" spans="4:4">
      <c r="D3780" s="10"/>
    </row>
    <row r="3781" spans="4:4">
      <c r="D3781" s="10"/>
    </row>
    <row r="3782" spans="4:4">
      <c r="D3782" s="10"/>
    </row>
    <row r="3783" spans="4:4">
      <c r="D3783" s="10"/>
    </row>
    <row r="3784" spans="4:4">
      <c r="D3784" s="10"/>
    </row>
    <row r="3785" spans="4:4">
      <c r="D3785" s="10"/>
    </row>
    <row r="3786" spans="4:4">
      <c r="D3786" s="10"/>
    </row>
    <row r="3787" spans="4:4">
      <c r="D3787" s="10"/>
    </row>
    <row r="3788" spans="4:4">
      <c r="D3788" s="10"/>
    </row>
    <row r="3789" spans="4:4">
      <c r="D3789" s="10"/>
    </row>
    <row r="3790" spans="4:4">
      <c r="D3790" s="10"/>
    </row>
    <row r="3791" spans="4:4">
      <c r="D3791" s="10"/>
    </row>
    <row r="3792" spans="4:4">
      <c r="D3792" s="10"/>
    </row>
    <row r="3793" spans="4:4">
      <c r="D3793" s="10"/>
    </row>
    <row r="3794" spans="4:4">
      <c r="D3794" s="10"/>
    </row>
    <row r="3795" spans="4:4">
      <c r="D3795" s="10"/>
    </row>
    <row r="3796" spans="4:4">
      <c r="D3796" s="10"/>
    </row>
    <row r="3797" spans="4:4">
      <c r="D3797" s="10"/>
    </row>
    <row r="3798" spans="4:4">
      <c r="D3798" s="10"/>
    </row>
    <row r="3799" spans="4:4">
      <c r="D3799" s="10"/>
    </row>
    <row r="3800" spans="4:4">
      <c r="D3800" s="10"/>
    </row>
    <row r="3801" spans="4:4">
      <c r="D3801" s="10"/>
    </row>
    <row r="3802" spans="4:4">
      <c r="D3802" s="10"/>
    </row>
    <row r="3803" spans="4:4">
      <c r="D3803" s="10"/>
    </row>
    <row r="3804" spans="4:4">
      <c r="D3804" s="10"/>
    </row>
    <row r="3805" spans="4:4">
      <c r="D3805" s="10"/>
    </row>
    <row r="3806" spans="4:4">
      <c r="D3806" s="10"/>
    </row>
    <row r="3807" spans="4:4">
      <c r="D3807" s="10"/>
    </row>
    <row r="3808" spans="4:4">
      <c r="D3808" s="10"/>
    </row>
    <row r="3809" spans="4:4">
      <c r="D3809" s="10"/>
    </row>
    <row r="3810" spans="4:4">
      <c r="D3810" s="10"/>
    </row>
    <row r="3811" spans="4:4">
      <c r="D3811" s="10"/>
    </row>
    <row r="3812" spans="4:4">
      <c r="D3812" s="10"/>
    </row>
    <row r="3813" spans="4:4">
      <c r="D3813" s="10"/>
    </row>
    <row r="3814" spans="4:4">
      <c r="D3814" s="10"/>
    </row>
    <row r="3815" spans="4:4">
      <c r="D3815" s="10"/>
    </row>
    <row r="3816" spans="4:4">
      <c r="D3816" s="10"/>
    </row>
    <row r="3817" spans="4:4">
      <c r="D3817" s="10"/>
    </row>
    <row r="3818" spans="4:4">
      <c r="D3818" s="10"/>
    </row>
    <row r="3819" spans="4:4">
      <c r="D3819" s="10"/>
    </row>
    <row r="3820" spans="4:4">
      <c r="D3820" s="10"/>
    </row>
    <row r="3821" spans="4:4">
      <c r="D3821" s="10"/>
    </row>
    <row r="3822" spans="4:4">
      <c r="D3822" s="10"/>
    </row>
    <row r="3823" spans="4:4">
      <c r="D3823" s="10"/>
    </row>
    <row r="3824" spans="4:4">
      <c r="D3824" s="10"/>
    </row>
    <row r="3825" spans="4:4">
      <c r="D3825" s="10"/>
    </row>
    <row r="3826" spans="4:4">
      <c r="D3826" s="10"/>
    </row>
    <row r="3827" spans="4:4">
      <c r="D3827" s="10"/>
    </row>
    <row r="3828" spans="4:4">
      <c r="D3828" s="10"/>
    </row>
    <row r="3829" spans="4:4">
      <c r="D3829" s="10"/>
    </row>
    <row r="3830" spans="4:4">
      <c r="D3830" s="10"/>
    </row>
    <row r="3831" spans="4:4">
      <c r="D3831" s="10"/>
    </row>
    <row r="3832" spans="4:4">
      <c r="D3832" s="10"/>
    </row>
    <row r="3833" spans="4:4">
      <c r="D3833" s="10"/>
    </row>
    <row r="3834" spans="4:4">
      <c r="D3834" s="10"/>
    </row>
    <row r="3835" spans="4:4">
      <c r="D3835" s="10"/>
    </row>
    <row r="3836" spans="4:4">
      <c r="D3836" s="10"/>
    </row>
    <row r="3837" spans="4:4">
      <c r="D3837" s="10"/>
    </row>
    <row r="3838" spans="4:4">
      <c r="D3838" s="10"/>
    </row>
    <row r="3839" spans="4:4">
      <c r="D3839" s="10"/>
    </row>
    <row r="3840" spans="4:4">
      <c r="D3840" s="10"/>
    </row>
    <row r="3841" spans="4:4">
      <c r="D3841" s="10"/>
    </row>
    <row r="3842" spans="4:4">
      <c r="D3842" s="10"/>
    </row>
    <row r="3843" spans="4:4">
      <c r="D3843" s="10"/>
    </row>
    <row r="3844" spans="4:4">
      <c r="D3844" s="10"/>
    </row>
    <row r="3845" spans="4:4">
      <c r="D3845" s="10"/>
    </row>
    <row r="3846" spans="4:4">
      <c r="D3846" s="10"/>
    </row>
    <row r="3847" spans="4:4">
      <c r="D3847" s="10"/>
    </row>
    <row r="3848" spans="4:4">
      <c r="D3848" s="10"/>
    </row>
    <row r="3849" spans="4:4">
      <c r="D3849" s="10"/>
    </row>
    <row r="3850" spans="4:4">
      <c r="D3850" s="10"/>
    </row>
    <row r="3851" spans="4:4">
      <c r="D3851" s="10"/>
    </row>
    <row r="3852" spans="4:4">
      <c r="D3852" s="10"/>
    </row>
    <row r="3853" spans="4:4">
      <c r="D3853" s="10"/>
    </row>
    <row r="3854" spans="4:4">
      <c r="D3854" s="10"/>
    </row>
    <row r="3855" spans="4:4">
      <c r="D3855" s="10"/>
    </row>
    <row r="3856" spans="4:4">
      <c r="D3856" s="10"/>
    </row>
    <row r="3857" spans="4:4">
      <c r="D3857" s="10"/>
    </row>
    <row r="3858" spans="4:4">
      <c r="D3858" s="10"/>
    </row>
    <row r="3859" spans="4:4">
      <c r="D3859" s="10"/>
    </row>
    <row r="3860" spans="4:4">
      <c r="D3860" s="10"/>
    </row>
    <row r="3861" spans="4:4">
      <c r="D3861" s="10"/>
    </row>
    <row r="3862" spans="4:4">
      <c r="D3862" s="10"/>
    </row>
    <row r="3863" spans="4:4">
      <c r="D3863" s="10"/>
    </row>
    <row r="3864" spans="4:4">
      <c r="D3864" s="10"/>
    </row>
    <row r="3865" spans="4:4">
      <c r="D3865" s="10"/>
    </row>
    <row r="3866" spans="4:4">
      <c r="D3866" s="10"/>
    </row>
    <row r="3867" spans="4:4">
      <c r="D3867" s="10"/>
    </row>
    <row r="3868" spans="4:4">
      <c r="D3868" s="10"/>
    </row>
    <row r="3869" spans="4:4">
      <c r="D3869" s="10"/>
    </row>
    <row r="3870" spans="4:4">
      <c r="D3870" s="10"/>
    </row>
    <row r="3871" spans="4:4">
      <c r="D3871" s="10"/>
    </row>
    <row r="3872" spans="4:4">
      <c r="D3872" s="10"/>
    </row>
    <row r="3873" spans="4:4">
      <c r="D3873" s="10"/>
    </row>
    <row r="3874" spans="4:4">
      <c r="D3874" s="10"/>
    </row>
    <row r="3875" spans="4:4">
      <c r="D3875" s="10"/>
    </row>
    <row r="3876" spans="4:4">
      <c r="D3876" s="10"/>
    </row>
    <row r="3877" spans="4:4">
      <c r="D3877" s="10"/>
    </row>
    <row r="3878" spans="4:4">
      <c r="D3878" s="10"/>
    </row>
    <row r="3879" spans="4:4">
      <c r="D3879" s="10"/>
    </row>
    <row r="3880" spans="4:4">
      <c r="D3880" s="10"/>
    </row>
    <row r="3881" spans="4:4">
      <c r="D3881" s="10"/>
    </row>
    <row r="3882" spans="4:4">
      <c r="D3882" s="10"/>
    </row>
    <row r="3883" spans="4:4">
      <c r="D3883" s="10"/>
    </row>
    <row r="3884" spans="4:4">
      <c r="D3884" s="10"/>
    </row>
    <row r="3885" spans="4:4">
      <c r="D3885" s="10"/>
    </row>
    <row r="3886" spans="4:4">
      <c r="D3886" s="10"/>
    </row>
    <row r="3887" spans="4:4">
      <c r="D3887" s="10"/>
    </row>
    <row r="3888" spans="4:4">
      <c r="D3888" s="10"/>
    </row>
    <row r="3889" spans="4:4">
      <c r="D3889" s="10"/>
    </row>
    <row r="3890" spans="4:4">
      <c r="D3890" s="10"/>
    </row>
    <row r="3891" spans="4:4">
      <c r="D3891" s="10"/>
    </row>
    <row r="3892" spans="4:4">
      <c r="D3892" s="10"/>
    </row>
    <row r="3893" spans="4:4">
      <c r="D3893" s="10"/>
    </row>
    <row r="3894" spans="4:4">
      <c r="D3894" s="10"/>
    </row>
    <row r="3895" spans="4:4">
      <c r="D3895" s="10"/>
    </row>
    <row r="3896" spans="4:4">
      <c r="D3896" s="10"/>
    </row>
    <row r="3897" spans="4:4">
      <c r="D3897" s="10"/>
    </row>
    <row r="3898" spans="4:4">
      <c r="D3898" s="10"/>
    </row>
    <row r="3899" spans="4:4">
      <c r="D3899" s="10"/>
    </row>
    <row r="3900" spans="4:4">
      <c r="D3900" s="10"/>
    </row>
    <row r="3901" spans="4:4">
      <c r="D3901" s="10"/>
    </row>
    <row r="3902" spans="4:4">
      <c r="D3902" s="10"/>
    </row>
    <row r="3903" spans="4:4">
      <c r="D3903" s="10"/>
    </row>
    <row r="3904" spans="4:4">
      <c r="D3904" s="10"/>
    </row>
    <row r="3905" spans="4:4">
      <c r="D3905" s="10"/>
    </row>
    <row r="3906" spans="4:4">
      <c r="D3906" s="10"/>
    </row>
    <row r="3907" spans="4:4">
      <c r="D3907" s="10"/>
    </row>
    <row r="3908" spans="4:4">
      <c r="D3908" s="10"/>
    </row>
    <row r="3909" spans="4:4">
      <c r="D3909" s="10"/>
    </row>
    <row r="3910" spans="4:4">
      <c r="D3910" s="10"/>
    </row>
    <row r="3911" spans="4:4">
      <c r="D3911" s="10"/>
    </row>
    <row r="3912" spans="4:4">
      <c r="D3912" s="10"/>
    </row>
    <row r="3913" spans="4:4">
      <c r="D3913" s="10"/>
    </row>
    <row r="3914" spans="4:4">
      <c r="D3914" s="10"/>
    </row>
    <row r="3915" spans="4:4">
      <c r="D3915" s="10"/>
    </row>
    <row r="3916" spans="4:4">
      <c r="D3916" s="10"/>
    </row>
    <row r="3917" spans="4:4">
      <c r="D3917" s="10"/>
    </row>
    <row r="3918" spans="4:4">
      <c r="D3918" s="10"/>
    </row>
    <row r="3919" spans="4:4">
      <c r="D3919" s="10"/>
    </row>
    <row r="3920" spans="4:4">
      <c r="D3920" s="10"/>
    </row>
    <row r="3921" spans="4:4">
      <c r="D3921" s="10"/>
    </row>
    <row r="3922" spans="4:4">
      <c r="D3922" s="10"/>
    </row>
    <row r="3923" spans="4:4">
      <c r="D3923" s="10"/>
    </row>
    <row r="3924" spans="4:4">
      <c r="D3924" s="10"/>
    </row>
    <row r="3925" spans="4:4">
      <c r="D3925" s="10"/>
    </row>
    <row r="3926" spans="4:4">
      <c r="D3926" s="10"/>
    </row>
    <row r="3927" spans="4:4">
      <c r="D3927" s="10"/>
    </row>
    <row r="3928" spans="4:4">
      <c r="D3928" s="10"/>
    </row>
    <row r="3929" spans="4:4">
      <c r="D3929" s="10"/>
    </row>
    <row r="3930" spans="4:4">
      <c r="D3930" s="10"/>
    </row>
    <row r="3931" spans="4:4">
      <c r="D3931" s="10"/>
    </row>
    <row r="3932" spans="4:4">
      <c r="D3932" s="10"/>
    </row>
    <row r="3933" spans="4:4">
      <c r="D3933" s="10"/>
    </row>
    <row r="3934" spans="4:4">
      <c r="D3934" s="10"/>
    </row>
    <row r="3935" spans="4:4">
      <c r="D3935" s="10"/>
    </row>
    <row r="3936" spans="4:4">
      <c r="D3936" s="10"/>
    </row>
    <row r="3937" spans="4:4">
      <c r="D3937" s="10"/>
    </row>
    <row r="3938" spans="4:4">
      <c r="D3938" s="10"/>
    </row>
    <row r="3939" spans="4:4">
      <c r="D3939" s="10"/>
    </row>
    <row r="3940" spans="4:4">
      <c r="D3940" s="10"/>
    </row>
    <row r="3941" spans="4:4">
      <c r="D3941" s="10"/>
    </row>
    <row r="3942" spans="4:4">
      <c r="D3942" s="10"/>
    </row>
    <row r="3943" spans="4:4">
      <c r="D3943" s="10"/>
    </row>
    <row r="3944" spans="4:4">
      <c r="D3944" s="10"/>
    </row>
    <row r="3945" spans="4:4">
      <c r="D3945" s="10"/>
    </row>
    <row r="3946" spans="4:4">
      <c r="D3946" s="10"/>
    </row>
    <row r="3947" spans="4:4">
      <c r="D3947" s="10"/>
    </row>
    <row r="3948" spans="4:4">
      <c r="D3948" s="10"/>
    </row>
    <row r="3949" spans="4:4">
      <c r="D3949" s="10"/>
    </row>
    <row r="3950" spans="4:4">
      <c r="D3950" s="10"/>
    </row>
    <row r="3951" spans="4:4">
      <c r="D3951" s="10"/>
    </row>
    <row r="3952" spans="4:4">
      <c r="D3952" s="10"/>
    </row>
    <row r="3953" spans="4:4">
      <c r="D3953" s="10"/>
    </row>
    <row r="3954" spans="4:4">
      <c r="D3954" s="10"/>
    </row>
    <row r="3955" spans="4:4">
      <c r="D3955" s="10"/>
    </row>
    <row r="3956" spans="4:4">
      <c r="D3956" s="10"/>
    </row>
    <row r="3957" spans="4:4">
      <c r="D3957" s="10"/>
    </row>
    <row r="3958" spans="4:4">
      <c r="D3958" s="10"/>
    </row>
    <row r="3959" spans="4:4">
      <c r="D3959" s="10"/>
    </row>
    <row r="3960" spans="4:4">
      <c r="D3960" s="10"/>
    </row>
    <row r="3961" spans="4:4">
      <c r="D3961" s="10"/>
    </row>
    <row r="3962" spans="4:4">
      <c r="D3962" s="10"/>
    </row>
    <row r="3963" spans="4:4">
      <c r="D3963" s="10"/>
    </row>
    <row r="3964" spans="4:4">
      <c r="D3964" s="10"/>
    </row>
    <row r="3965" spans="4:4">
      <c r="D3965" s="10"/>
    </row>
    <row r="3966" spans="4:4">
      <c r="D3966" s="10"/>
    </row>
    <row r="3967" spans="4:4">
      <c r="D3967" s="10"/>
    </row>
    <row r="3968" spans="4:4">
      <c r="D3968" s="10"/>
    </row>
    <row r="3969" spans="4:4">
      <c r="D3969" s="10"/>
    </row>
    <row r="3970" spans="4:4">
      <c r="D3970" s="10"/>
    </row>
    <row r="3971" spans="4:4">
      <c r="D3971" s="10"/>
    </row>
    <row r="3972" spans="4:4">
      <c r="D3972" s="10"/>
    </row>
    <row r="3973" spans="4:4">
      <c r="D3973" s="10"/>
    </row>
    <row r="3974" spans="4:4">
      <c r="D3974" s="10"/>
    </row>
    <row r="3975" spans="4:4">
      <c r="D3975" s="10"/>
    </row>
    <row r="3976" spans="4:4">
      <c r="D3976" s="10"/>
    </row>
    <row r="3977" spans="4:4">
      <c r="D3977" s="10"/>
    </row>
    <row r="3978" spans="4:4">
      <c r="D3978" s="10"/>
    </row>
    <row r="3979" spans="4:4">
      <c r="D3979" s="10"/>
    </row>
    <row r="3980" spans="4:4">
      <c r="D3980" s="10"/>
    </row>
    <row r="3981" spans="4:4">
      <c r="D3981" s="10"/>
    </row>
    <row r="3982" spans="4:4">
      <c r="D3982" s="10"/>
    </row>
    <row r="3983" spans="4:4">
      <c r="D3983" s="10"/>
    </row>
    <row r="3984" spans="4:4">
      <c r="D3984" s="10"/>
    </row>
    <row r="3985" spans="4:4">
      <c r="D3985" s="10"/>
    </row>
    <row r="3986" spans="4:4">
      <c r="D3986" s="10"/>
    </row>
    <row r="3987" spans="4:4">
      <c r="D3987" s="10"/>
    </row>
    <row r="3988" spans="4:4">
      <c r="D3988" s="10"/>
    </row>
    <row r="3989" spans="4:4">
      <c r="D3989" s="10"/>
    </row>
    <row r="3990" spans="4:4">
      <c r="D3990" s="10"/>
    </row>
    <row r="3991" spans="4:4">
      <c r="D3991" s="10"/>
    </row>
    <row r="3992" spans="4:4">
      <c r="D3992" s="10"/>
    </row>
    <row r="3993" spans="4:4">
      <c r="D3993" s="10"/>
    </row>
    <row r="3994" spans="4:4">
      <c r="D3994" s="10"/>
    </row>
    <row r="3995" spans="4:4">
      <c r="D3995" s="10"/>
    </row>
    <row r="3996" spans="4:4">
      <c r="D3996" s="10"/>
    </row>
    <row r="3997" spans="4:4">
      <c r="D3997" s="10"/>
    </row>
    <row r="3998" spans="4:4">
      <c r="D3998" s="10"/>
    </row>
    <row r="3999" spans="4:4">
      <c r="D3999" s="10"/>
    </row>
    <row r="4000" spans="4:4">
      <c r="D4000" s="10"/>
    </row>
    <row r="4001" spans="4:4">
      <c r="D4001" s="10"/>
    </row>
    <row r="4002" spans="4:4">
      <c r="D4002" s="10"/>
    </row>
    <row r="4003" spans="4:4">
      <c r="D4003" s="10"/>
    </row>
    <row r="4004" spans="4:4">
      <c r="D4004" s="10"/>
    </row>
    <row r="4005" spans="4:4">
      <c r="D4005" s="10"/>
    </row>
    <row r="4006" spans="4:4">
      <c r="D4006" s="10"/>
    </row>
    <row r="4007" spans="4:4">
      <c r="D4007" s="10"/>
    </row>
    <row r="4008" spans="4:4">
      <c r="D4008" s="10"/>
    </row>
    <row r="4009" spans="4:4">
      <c r="D4009" s="10"/>
    </row>
    <row r="4010" spans="4:4">
      <c r="D4010" s="10"/>
    </row>
    <row r="4011" spans="4:4">
      <c r="D4011" s="10"/>
    </row>
    <row r="4012" spans="4:4">
      <c r="D4012" s="10"/>
    </row>
    <row r="4013" spans="4:4">
      <c r="D4013" s="10"/>
    </row>
    <row r="4014" spans="4:4">
      <c r="D4014" s="10"/>
    </row>
    <row r="4015" spans="4:4">
      <c r="D4015" s="10"/>
    </row>
    <row r="4016" spans="4:4">
      <c r="D4016" s="10"/>
    </row>
    <row r="4017" spans="4:4">
      <c r="D4017" s="10"/>
    </row>
    <row r="4018" spans="4:4">
      <c r="D4018" s="10"/>
    </row>
    <row r="4019" spans="4:4">
      <c r="D4019" s="10"/>
    </row>
    <row r="4020" spans="4:4">
      <c r="D4020" s="10"/>
    </row>
    <row r="4021" spans="4:4">
      <c r="D4021" s="10"/>
    </row>
    <row r="4022" spans="4:4">
      <c r="D4022" s="10"/>
    </row>
    <row r="4023" spans="4:4">
      <c r="D4023" s="10"/>
    </row>
    <row r="4024" spans="4:4">
      <c r="D4024" s="10"/>
    </row>
    <row r="4025" spans="4:4">
      <c r="D4025" s="10"/>
    </row>
    <row r="4026" spans="4:4">
      <c r="D4026" s="10"/>
    </row>
    <row r="4027" spans="4:4">
      <c r="D4027" s="10"/>
    </row>
    <row r="4028" spans="4:4">
      <c r="D4028" s="10"/>
    </row>
    <row r="4029" spans="4:4">
      <c r="D4029" s="10"/>
    </row>
    <row r="4030" spans="4:4">
      <c r="D4030" s="10"/>
    </row>
    <row r="4031" spans="4:4">
      <c r="D4031" s="10"/>
    </row>
    <row r="4032" spans="4:4">
      <c r="D4032" s="10"/>
    </row>
    <row r="4033" spans="4:4">
      <c r="D4033" s="10"/>
    </row>
    <row r="4034" spans="4:4">
      <c r="D4034" s="10"/>
    </row>
    <row r="4035" spans="4:4">
      <c r="D4035" s="10"/>
    </row>
    <row r="4036" spans="4:4">
      <c r="D4036" s="10"/>
    </row>
    <row r="4037" spans="4:4">
      <c r="D4037" s="10"/>
    </row>
    <row r="4038" spans="4:4">
      <c r="D4038" s="10"/>
    </row>
    <row r="4039" spans="4:4">
      <c r="D4039" s="10"/>
    </row>
    <row r="4040" spans="4:4">
      <c r="D4040" s="10"/>
    </row>
    <row r="4041" spans="4:4">
      <c r="D4041" s="10"/>
    </row>
    <row r="4042" spans="4:4">
      <c r="D4042" s="10"/>
    </row>
    <row r="4043" spans="4:4">
      <c r="D4043" s="10"/>
    </row>
    <row r="4044" spans="4:4">
      <c r="D4044" s="10"/>
    </row>
    <row r="4045" spans="4:4">
      <c r="D4045" s="10"/>
    </row>
    <row r="4046" spans="4:4">
      <c r="D4046" s="10"/>
    </row>
    <row r="4047" spans="4:4">
      <c r="D4047" s="10"/>
    </row>
    <row r="4048" spans="4:4">
      <c r="D4048" s="10"/>
    </row>
    <row r="4049" spans="4:4">
      <c r="D4049" s="10"/>
    </row>
    <row r="4050" spans="4:4">
      <c r="D4050" s="10"/>
    </row>
    <row r="4051" spans="4:4">
      <c r="D4051" s="10"/>
    </row>
    <row r="4052" spans="4:4">
      <c r="D4052" s="10"/>
    </row>
    <row r="4053" spans="4:4">
      <c r="D4053" s="10"/>
    </row>
    <row r="4054" spans="4:4">
      <c r="D4054" s="10"/>
    </row>
    <row r="4055" spans="4:4">
      <c r="D4055" s="10"/>
    </row>
    <row r="4056" spans="4:4">
      <c r="D4056" s="10"/>
    </row>
    <row r="4057" spans="4:4">
      <c r="D4057" s="10"/>
    </row>
    <row r="4058" spans="4:4">
      <c r="D4058" s="10"/>
    </row>
    <row r="4059" spans="4:4">
      <c r="D4059" s="10"/>
    </row>
    <row r="4060" spans="4:4">
      <c r="D4060" s="10"/>
    </row>
    <row r="4061" spans="4:4">
      <c r="D4061" s="10"/>
    </row>
    <row r="4062" spans="4:4">
      <c r="D4062" s="10"/>
    </row>
    <row r="4063" spans="4:4">
      <c r="D4063" s="10"/>
    </row>
    <row r="4064" spans="4:4">
      <c r="D4064" s="10"/>
    </row>
    <row r="4065" spans="4:4">
      <c r="D4065" s="10"/>
    </row>
    <row r="4066" spans="4:4">
      <c r="D4066" s="10"/>
    </row>
    <row r="4067" spans="4:4">
      <c r="D4067" s="10"/>
    </row>
    <row r="4068" spans="4:4">
      <c r="D4068" s="10"/>
    </row>
    <row r="4069" spans="4:4">
      <c r="D4069" s="10"/>
    </row>
    <row r="4070" spans="4:4">
      <c r="D4070" s="10"/>
    </row>
    <row r="4071" spans="4:4">
      <c r="D4071" s="10"/>
    </row>
    <row r="4072" spans="4:4">
      <c r="D4072" s="10"/>
    </row>
    <row r="4073" spans="4:4">
      <c r="D4073" s="10"/>
    </row>
    <row r="4074" spans="4:4">
      <c r="D4074" s="10"/>
    </row>
    <row r="4075" spans="4:4">
      <c r="D4075" s="10"/>
    </row>
    <row r="4076" spans="4:4">
      <c r="D4076" s="10"/>
    </row>
    <row r="4077" spans="4:4">
      <c r="D4077" s="10"/>
    </row>
    <row r="4078" spans="4:4">
      <c r="D4078" s="10"/>
    </row>
    <row r="4079" spans="4:4">
      <c r="D4079" s="10"/>
    </row>
    <row r="4080" spans="4:4">
      <c r="D4080" s="10"/>
    </row>
    <row r="4081" spans="4:4">
      <c r="D4081" s="10"/>
    </row>
    <row r="4082" spans="4:4">
      <c r="D4082" s="10"/>
    </row>
    <row r="4083" spans="4:4">
      <c r="D4083" s="10"/>
    </row>
    <row r="4084" spans="4:4">
      <c r="D4084" s="10"/>
    </row>
    <row r="4085" spans="4:4">
      <c r="D4085" s="10"/>
    </row>
    <row r="4086" spans="4:4">
      <c r="D4086" s="10"/>
    </row>
    <row r="4087" spans="4:4">
      <c r="D4087" s="10"/>
    </row>
    <row r="4088" spans="4:4">
      <c r="D4088" s="10"/>
    </row>
    <row r="4089" spans="4:4">
      <c r="D4089" s="10"/>
    </row>
    <row r="4090" spans="4:4">
      <c r="D4090" s="10"/>
    </row>
    <row r="4091" spans="4:4">
      <c r="D4091" s="10"/>
    </row>
    <row r="4092" spans="4:4">
      <c r="D4092" s="10"/>
    </row>
    <row r="4093" spans="4:4">
      <c r="D4093" s="10"/>
    </row>
    <row r="4094" spans="4:4">
      <c r="D4094" s="10"/>
    </row>
    <row r="4095" spans="4:4">
      <c r="D4095" s="10"/>
    </row>
    <row r="4096" spans="4:4">
      <c r="D4096" s="10"/>
    </row>
    <row r="4097" spans="4:4">
      <c r="D4097" s="10"/>
    </row>
    <row r="4098" spans="4:4">
      <c r="D4098" s="10"/>
    </row>
    <row r="4099" spans="4:4">
      <c r="D4099" s="10"/>
    </row>
    <row r="4100" spans="4:4">
      <c r="D4100" s="10"/>
    </row>
    <row r="4101" spans="4:4">
      <c r="D4101" s="10"/>
    </row>
    <row r="4102" spans="4:4">
      <c r="D4102" s="10"/>
    </row>
    <row r="4103" spans="4:4">
      <c r="D4103" s="10"/>
    </row>
    <row r="4104" spans="4:4">
      <c r="D4104" s="10"/>
    </row>
    <row r="4105" spans="4:4">
      <c r="D4105" s="10"/>
    </row>
    <row r="4106" spans="4:4">
      <c r="D4106" s="10"/>
    </row>
    <row r="4107" spans="4:4">
      <c r="D4107" s="10"/>
    </row>
    <row r="4108" spans="4:4">
      <c r="D4108" s="10"/>
    </row>
    <row r="4109" spans="4:4">
      <c r="D4109" s="10"/>
    </row>
    <row r="4110" spans="4:4">
      <c r="D4110" s="10"/>
    </row>
    <row r="4111" spans="4:4">
      <c r="D4111" s="10"/>
    </row>
    <row r="4112" spans="4:4">
      <c r="D4112" s="10"/>
    </row>
    <row r="4113" spans="4:4">
      <c r="D4113" s="10"/>
    </row>
    <row r="4114" spans="4:4">
      <c r="D4114" s="10"/>
    </row>
    <row r="4115" spans="4:4">
      <c r="D4115" s="10"/>
    </row>
    <row r="4116" spans="4:4">
      <c r="D4116" s="10"/>
    </row>
    <row r="4117" spans="4:4">
      <c r="D4117" s="10"/>
    </row>
    <row r="4118" spans="4:4">
      <c r="D4118" s="10"/>
    </row>
    <row r="4119" spans="4:4">
      <c r="D4119" s="10"/>
    </row>
    <row r="4120" spans="4:4">
      <c r="D4120" s="10"/>
    </row>
    <row r="4121" spans="4:4">
      <c r="D4121" s="10"/>
    </row>
    <row r="4122" spans="4:4">
      <c r="D4122" s="10"/>
    </row>
    <row r="4123" spans="4:4">
      <c r="D4123" s="10"/>
    </row>
    <row r="4124" spans="4:4">
      <c r="D4124" s="10"/>
    </row>
    <row r="4125" spans="4:4">
      <c r="D4125" s="10"/>
    </row>
    <row r="4126" spans="4:4">
      <c r="D4126" s="10"/>
    </row>
    <row r="4127" spans="4:4">
      <c r="D4127" s="10"/>
    </row>
    <row r="4128" spans="4:4">
      <c r="D4128" s="10"/>
    </row>
    <row r="4129" spans="4:4">
      <c r="D4129" s="10"/>
    </row>
    <row r="4130" spans="4:4">
      <c r="D4130" s="10"/>
    </row>
    <row r="4131" spans="4:4">
      <c r="D4131" s="10"/>
    </row>
    <row r="4132" spans="4:4">
      <c r="D4132" s="10"/>
    </row>
    <row r="4133" spans="4:4">
      <c r="D4133" s="10"/>
    </row>
    <row r="4134" spans="4:4">
      <c r="D4134" s="10"/>
    </row>
    <row r="4135" spans="4:4">
      <c r="D4135" s="10"/>
    </row>
    <row r="4136" spans="4:4">
      <c r="D4136" s="10"/>
    </row>
    <row r="4137" spans="4:4">
      <c r="D4137" s="10"/>
    </row>
    <row r="4138" spans="4:4">
      <c r="D4138" s="10"/>
    </row>
    <row r="4139" spans="4:4">
      <c r="D4139" s="10"/>
    </row>
    <row r="4140" spans="4:4">
      <c r="D4140" s="10"/>
    </row>
    <row r="4141" spans="4:4">
      <c r="D4141" s="10"/>
    </row>
    <row r="4142" spans="4:4">
      <c r="D4142" s="10"/>
    </row>
    <row r="4143" spans="4:4">
      <c r="D4143" s="10"/>
    </row>
    <row r="4144" spans="4:4">
      <c r="D4144" s="10"/>
    </row>
    <row r="4145" spans="4:4">
      <c r="D4145" s="10"/>
    </row>
    <row r="4146" spans="4:4">
      <c r="D4146" s="10"/>
    </row>
    <row r="4147" spans="4:4">
      <c r="D4147" s="10"/>
    </row>
    <row r="4148" spans="4:4">
      <c r="D4148" s="10"/>
    </row>
    <row r="4149" spans="4:4">
      <c r="D4149" s="10"/>
    </row>
    <row r="4150" spans="4:4">
      <c r="D4150" s="10"/>
    </row>
    <row r="4151" spans="4:4">
      <c r="D4151" s="10"/>
    </row>
    <row r="4152" spans="4:4">
      <c r="D4152" s="10"/>
    </row>
    <row r="4153" spans="4:4">
      <c r="D4153" s="10"/>
    </row>
    <row r="4154" spans="4:4">
      <c r="D4154" s="10"/>
    </row>
    <row r="4155" spans="4:4">
      <c r="D4155" s="10"/>
    </row>
    <row r="4156" spans="4:4">
      <c r="D4156" s="10"/>
    </row>
    <row r="4157" spans="4:4">
      <c r="D4157" s="10"/>
    </row>
    <row r="4158" spans="4:4">
      <c r="D4158" s="10"/>
    </row>
    <row r="4159" spans="4:4">
      <c r="D4159" s="10"/>
    </row>
    <row r="4160" spans="4:4">
      <c r="D4160" s="10"/>
    </row>
    <row r="4161" spans="4:4">
      <c r="D4161" s="10"/>
    </row>
    <row r="4162" spans="4:4">
      <c r="D4162" s="10"/>
    </row>
    <row r="4163" spans="4:4">
      <c r="D4163" s="10"/>
    </row>
    <row r="4164" spans="4:4">
      <c r="D4164" s="10"/>
    </row>
    <row r="4165" spans="4:4">
      <c r="D4165" s="10"/>
    </row>
    <row r="4166" spans="4:4">
      <c r="D4166" s="10"/>
    </row>
    <row r="4167" spans="4:4">
      <c r="D4167" s="10"/>
    </row>
    <row r="4168" spans="4:4">
      <c r="D4168" s="10"/>
    </row>
    <row r="4169" spans="4:4">
      <c r="D4169" s="10"/>
    </row>
    <row r="4170" spans="4:4">
      <c r="D4170" s="10"/>
    </row>
    <row r="4171" spans="4:4">
      <c r="D4171" s="10"/>
    </row>
    <row r="4172" spans="4:4">
      <c r="D4172" s="10"/>
    </row>
    <row r="4173" spans="4:4">
      <c r="D4173" s="10"/>
    </row>
    <row r="4174" spans="4:4">
      <c r="D4174" s="10"/>
    </row>
    <row r="4175" spans="4:4">
      <c r="D4175" s="10"/>
    </row>
    <row r="4176" spans="4:4">
      <c r="D4176" s="10"/>
    </row>
    <row r="4177" spans="4:4">
      <c r="D4177" s="10"/>
    </row>
    <row r="4178" spans="4:4">
      <c r="D4178" s="10"/>
    </row>
    <row r="4179" spans="4:4">
      <c r="D4179" s="10"/>
    </row>
    <row r="4180" spans="4:4">
      <c r="D4180" s="10"/>
    </row>
    <row r="4181" spans="4:4">
      <c r="D4181" s="10"/>
    </row>
    <row r="4182" spans="4:4">
      <c r="D4182" s="10"/>
    </row>
    <row r="4183" spans="4:4">
      <c r="D4183" s="10"/>
    </row>
    <row r="4184" spans="4:4">
      <c r="D4184" s="10"/>
    </row>
    <row r="4185" spans="4:4">
      <c r="D4185" s="10"/>
    </row>
    <row r="4186" spans="4:4">
      <c r="D4186" s="10"/>
    </row>
    <row r="4187" spans="4:4">
      <c r="D4187" s="10"/>
    </row>
    <row r="4188" spans="4:4">
      <c r="D4188" s="10"/>
    </row>
    <row r="4189" spans="4:4">
      <c r="D4189" s="10"/>
    </row>
    <row r="4190" spans="4:4">
      <c r="D4190" s="10"/>
    </row>
    <row r="4191" spans="4:4">
      <c r="D4191" s="10"/>
    </row>
    <row r="4192" spans="4:4">
      <c r="D4192" s="10"/>
    </row>
    <row r="4193" spans="4:4">
      <c r="D4193" s="10"/>
    </row>
    <row r="4194" spans="4:4">
      <c r="D4194" s="10"/>
    </row>
    <row r="4195" spans="4:4">
      <c r="D4195" s="10"/>
    </row>
    <row r="4196" spans="4:4">
      <c r="D4196" s="10"/>
    </row>
    <row r="4197" spans="4:4">
      <c r="D4197" s="10"/>
    </row>
    <row r="4198" spans="4:4">
      <c r="D4198" s="10"/>
    </row>
    <row r="4199" spans="4:4">
      <c r="D4199" s="10"/>
    </row>
    <row r="4200" spans="4:4">
      <c r="D4200" s="10"/>
    </row>
    <row r="4201" spans="4:4">
      <c r="D4201" s="10"/>
    </row>
    <row r="4202" spans="4:4">
      <c r="D4202" s="10"/>
    </row>
    <row r="4203" spans="4:4">
      <c r="D4203" s="10"/>
    </row>
    <row r="4204" spans="4:4">
      <c r="D4204" s="10"/>
    </row>
    <row r="4205" spans="4:4">
      <c r="D4205" s="10"/>
    </row>
    <row r="4206" spans="4:4">
      <c r="D4206" s="10"/>
    </row>
    <row r="4207" spans="4:4">
      <c r="D4207" s="10"/>
    </row>
    <row r="4208" spans="4:4">
      <c r="D4208" s="10"/>
    </row>
    <row r="4209" spans="4:4">
      <c r="D4209" s="10"/>
    </row>
    <row r="4210" spans="4:4">
      <c r="D4210" s="10"/>
    </row>
    <row r="4211" spans="4:4">
      <c r="D4211" s="10"/>
    </row>
    <row r="4212" spans="4:4">
      <c r="D4212" s="10"/>
    </row>
    <row r="4213" spans="4:4">
      <c r="D4213" s="10"/>
    </row>
    <row r="4214" spans="4:4">
      <c r="D4214" s="10"/>
    </row>
    <row r="4215" spans="4:4">
      <c r="D4215" s="10"/>
    </row>
    <row r="4216" spans="4:4">
      <c r="D4216" s="10"/>
    </row>
    <row r="4217" spans="4:4">
      <c r="D4217" s="10"/>
    </row>
    <row r="4218" spans="4:4">
      <c r="D4218" s="10"/>
    </row>
    <row r="4219" spans="4:4">
      <c r="D4219" s="10"/>
    </row>
    <row r="4220" spans="4:4">
      <c r="D4220" s="10"/>
    </row>
    <row r="4221" spans="4:4">
      <c r="D4221" s="10"/>
    </row>
    <row r="4222" spans="4:4">
      <c r="D4222" s="10"/>
    </row>
    <row r="4223" spans="4:4">
      <c r="D4223" s="10"/>
    </row>
    <row r="4224" spans="4:4">
      <c r="D4224" s="10"/>
    </row>
    <row r="4225" spans="4:4">
      <c r="D4225" s="10"/>
    </row>
    <row r="4226" spans="4:4">
      <c r="D4226" s="10"/>
    </row>
    <row r="4227" spans="4:4">
      <c r="D4227" s="10"/>
    </row>
    <row r="4228" spans="4:4">
      <c r="D4228" s="10"/>
    </row>
    <row r="4229" spans="4:4">
      <c r="D4229" s="10"/>
    </row>
    <row r="4230" spans="4:4">
      <c r="D4230" s="10"/>
    </row>
    <row r="4231" spans="4:4">
      <c r="D4231" s="10"/>
    </row>
    <row r="4232" spans="4:4">
      <c r="D4232" s="10"/>
    </row>
    <row r="4233" spans="4:4">
      <c r="D4233" s="10"/>
    </row>
    <row r="4234" spans="4:4">
      <c r="D4234" s="10"/>
    </row>
    <row r="4235" spans="4:4">
      <c r="D4235" s="10"/>
    </row>
    <row r="4236" spans="4:4">
      <c r="D4236" s="10"/>
    </row>
    <row r="4237" spans="4:4">
      <c r="D4237" s="10"/>
    </row>
    <row r="4238" spans="4:4">
      <c r="D4238" s="10"/>
    </row>
    <row r="4239" spans="4:4">
      <c r="D4239" s="10"/>
    </row>
    <row r="4240" spans="4:4">
      <c r="D4240" s="10"/>
    </row>
    <row r="4241" spans="4:4">
      <c r="D4241" s="10"/>
    </row>
    <row r="4242" spans="4:4">
      <c r="D4242" s="10"/>
    </row>
    <row r="4243" spans="4:4">
      <c r="D4243" s="10"/>
    </row>
    <row r="4244" spans="4:4">
      <c r="D4244" s="10"/>
    </row>
    <row r="4245" spans="4:4">
      <c r="D4245" s="10"/>
    </row>
    <row r="4246" spans="4:4">
      <c r="D4246" s="10"/>
    </row>
    <row r="4247" spans="4:4">
      <c r="D4247" s="10"/>
    </row>
    <row r="4248" spans="4:4">
      <c r="D4248" s="10"/>
    </row>
    <row r="4249" spans="4:4">
      <c r="D4249" s="10"/>
    </row>
    <row r="4250" spans="4:4">
      <c r="D4250" s="10"/>
    </row>
    <row r="4251" spans="4:4">
      <c r="D4251" s="10"/>
    </row>
    <row r="4252" spans="4:4">
      <c r="D4252" s="10"/>
    </row>
    <row r="4253" spans="4:4">
      <c r="D4253" s="10"/>
    </row>
    <row r="4254" spans="4:4">
      <c r="D4254" s="10"/>
    </row>
    <row r="4255" spans="4:4">
      <c r="D4255" s="10"/>
    </row>
    <row r="4256" spans="4:4">
      <c r="D4256" s="10"/>
    </row>
    <row r="4257" spans="4:4">
      <c r="D4257" s="10"/>
    </row>
    <row r="4258" spans="4:4">
      <c r="D4258" s="10"/>
    </row>
    <row r="4259" spans="4:4">
      <c r="D4259" s="10"/>
    </row>
    <row r="4260" spans="4:4">
      <c r="D4260" s="10"/>
    </row>
    <row r="4261" spans="4:4">
      <c r="D4261" s="10"/>
    </row>
    <row r="4262" spans="4:4">
      <c r="D4262" s="10"/>
    </row>
    <row r="4263" spans="4:4">
      <c r="D4263" s="10"/>
    </row>
    <row r="4264" spans="4:4">
      <c r="D4264" s="10"/>
    </row>
    <row r="4265" spans="4:4">
      <c r="D4265" s="10"/>
    </row>
    <row r="4266" spans="4:4">
      <c r="D4266" s="10"/>
    </row>
    <row r="4267" spans="4:4">
      <c r="D4267" s="10"/>
    </row>
    <row r="4268" spans="4:4">
      <c r="D4268" s="10"/>
    </row>
    <row r="4269" spans="4:4">
      <c r="D4269" s="10"/>
    </row>
    <row r="4270" spans="4:4">
      <c r="D4270" s="10"/>
    </row>
    <row r="4271" spans="4:4">
      <c r="D4271" s="10"/>
    </row>
    <row r="4272" spans="4:4">
      <c r="D4272" s="10"/>
    </row>
    <row r="4273" spans="4:4">
      <c r="D4273" s="10"/>
    </row>
    <row r="4274" spans="4:4">
      <c r="D4274" s="10"/>
    </row>
    <row r="4275" spans="4:4">
      <c r="D4275" s="10"/>
    </row>
    <row r="4276" spans="4:4">
      <c r="D4276" s="10"/>
    </row>
    <row r="4277" spans="4:4">
      <c r="D4277" s="10"/>
    </row>
    <row r="4278" spans="4:4">
      <c r="D4278" s="10"/>
    </row>
    <row r="4279" spans="4:4">
      <c r="D4279" s="10"/>
    </row>
    <row r="4280" spans="4:4">
      <c r="D4280" s="10"/>
    </row>
    <row r="4281" spans="4:4">
      <c r="D4281" s="10"/>
    </row>
    <row r="4282" spans="4:4">
      <c r="D4282" s="10"/>
    </row>
    <row r="4283" spans="4:4">
      <c r="D4283" s="10"/>
    </row>
    <row r="4284" spans="4:4">
      <c r="D4284" s="10"/>
    </row>
    <row r="4285" spans="4:4">
      <c r="D4285" s="10"/>
    </row>
    <row r="4286" spans="4:4">
      <c r="D4286" s="10"/>
    </row>
    <row r="4287" spans="4:4">
      <c r="D4287" s="10"/>
    </row>
    <row r="4288" spans="4:4">
      <c r="D4288" s="10"/>
    </row>
    <row r="4289" spans="4:4">
      <c r="D4289" s="10"/>
    </row>
    <row r="4290" spans="4:4">
      <c r="D4290" s="10"/>
    </row>
    <row r="4291" spans="4:4">
      <c r="D4291" s="10"/>
    </row>
    <row r="4292" spans="4:4">
      <c r="D4292" s="10"/>
    </row>
    <row r="4293" spans="4:4">
      <c r="D4293" s="10"/>
    </row>
    <row r="4294" spans="4:4">
      <c r="D4294" s="10"/>
    </row>
    <row r="4295" spans="4:4">
      <c r="D4295" s="10"/>
    </row>
    <row r="4296" spans="4:4">
      <c r="D4296" s="10"/>
    </row>
    <row r="4297" spans="4:4">
      <c r="D4297" s="10"/>
    </row>
    <row r="4298" spans="4:4">
      <c r="D4298" s="10"/>
    </row>
    <row r="4299" spans="4:4">
      <c r="D4299" s="10"/>
    </row>
    <row r="4300" spans="4:4">
      <c r="D4300" s="10"/>
    </row>
    <row r="4301" spans="4:4">
      <c r="D4301" s="10"/>
    </row>
    <row r="4302" spans="4:4">
      <c r="D4302" s="10"/>
    </row>
    <row r="4303" spans="4:4">
      <c r="D4303" s="10"/>
    </row>
    <row r="4304" spans="4:4">
      <c r="D4304" s="10"/>
    </row>
    <row r="4305" spans="4:4">
      <c r="D4305" s="10"/>
    </row>
    <row r="4306" spans="4:4">
      <c r="D4306" s="10"/>
    </row>
    <row r="4307" spans="4:4">
      <c r="D4307" s="10"/>
    </row>
    <row r="4308" spans="4:4">
      <c r="D4308" s="10"/>
    </row>
    <row r="4309" spans="4:4">
      <c r="D4309" s="10"/>
    </row>
    <row r="4310" spans="4:4">
      <c r="D4310" s="10"/>
    </row>
    <row r="4311" spans="4:4">
      <c r="D4311" s="10"/>
    </row>
    <row r="4312" spans="4:4">
      <c r="D4312" s="10"/>
    </row>
    <row r="4313" spans="4:4">
      <c r="D4313" s="10"/>
    </row>
    <row r="4314" spans="4:4">
      <c r="D4314" s="10"/>
    </row>
    <row r="4315" spans="4:4">
      <c r="D4315" s="10"/>
    </row>
    <row r="4316" spans="4:4">
      <c r="D4316" s="10"/>
    </row>
    <row r="4317" spans="4:4">
      <c r="D4317" s="10"/>
    </row>
    <row r="4318" spans="4:4">
      <c r="D4318" s="10"/>
    </row>
    <row r="4319" spans="4:4">
      <c r="D4319" s="10"/>
    </row>
    <row r="4320" spans="4:4">
      <c r="D4320" s="10"/>
    </row>
    <row r="4321" spans="4:4">
      <c r="D4321" s="10"/>
    </row>
    <row r="4322" spans="4:4">
      <c r="D4322" s="10"/>
    </row>
    <row r="4323" spans="4:4">
      <c r="D4323" s="10"/>
    </row>
    <row r="4324" spans="4:4">
      <c r="D4324" s="10"/>
    </row>
    <row r="4325" spans="4:4">
      <c r="D4325" s="10"/>
    </row>
    <row r="4326" spans="4:4">
      <c r="D4326" s="10"/>
    </row>
    <row r="4327" spans="4:4">
      <c r="D4327" s="10"/>
    </row>
    <row r="4328" spans="4:4">
      <c r="D4328" s="10"/>
    </row>
    <row r="4329" spans="4:4">
      <c r="D4329" s="10"/>
    </row>
    <row r="4330" spans="4:4">
      <c r="D4330" s="10"/>
    </row>
    <row r="4331" spans="4:4">
      <c r="D4331" s="10"/>
    </row>
    <row r="4332" spans="4:4">
      <c r="D4332" s="10"/>
    </row>
    <row r="4333" spans="4:4">
      <c r="D4333" s="10"/>
    </row>
    <row r="4334" spans="4:4">
      <c r="D4334" s="10"/>
    </row>
    <row r="4335" spans="4:4">
      <c r="D4335" s="10"/>
    </row>
    <row r="4336" spans="4:4">
      <c r="D4336" s="10"/>
    </row>
    <row r="4337" spans="4:4">
      <c r="D4337" s="10"/>
    </row>
    <row r="4338" spans="4:4">
      <c r="D4338" s="10"/>
    </row>
    <row r="4339" spans="4:4">
      <c r="D4339" s="10"/>
    </row>
    <row r="4340" spans="4:4">
      <c r="D4340" s="10"/>
    </row>
    <row r="4341" spans="4:4">
      <c r="D4341" s="10"/>
    </row>
    <row r="4342" spans="4:4">
      <c r="D4342" s="10"/>
    </row>
    <row r="4343" spans="4:4">
      <c r="D4343" s="10"/>
    </row>
    <row r="4344" spans="4:4">
      <c r="D4344" s="10"/>
    </row>
    <row r="4345" spans="4:4">
      <c r="D4345" s="10"/>
    </row>
    <row r="4346" spans="4:4">
      <c r="D4346" s="10"/>
    </row>
    <row r="4347" spans="4:4">
      <c r="D4347" s="10"/>
    </row>
    <row r="4348" spans="4:4">
      <c r="D4348" s="10"/>
    </row>
    <row r="4349" spans="4:4">
      <c r="D4349" s="10"/>
    </row>
    <row r="4350" spans="4:4">
      <c r="D4350" s="10"/>
    </row>
    <row r="4351" spans="4:4">
      <c r="D4351" s="10"/>
    </row>
    <row r="4352" spans="4:4">
      <c r="D4352" s="10"/>
    </row>
    <row r="4353" spans="4:4">
      <c r="D4353" s="10"/>
    </row>
    <row r="4354" spans="4:4">
      <c r="D4354" s="10"/>
    </row>
    <row r="4355" spans="4:4">
      <c r="D4355" s="10"/>
    </row>
    <row r="4356" spans="4:4">
      <c r="D4356" s="10"/>
    </row>
    <row r="4357" spans="4:4">
      <c r="D4357" s="10"/>
    </row>
    <row r="4358" spans="4:4">
      <c r="D4358" s="10"/>
    </row>
    <row r="4359" spans="4:4">
      <c r="D4359" s="10"/>
    </row>
    <row r="4360" spans="4:4">
      <c r="D4360" s="10"/>
    </row>
    <row r="4361" spans="4:4">
      <c r="D4361" s="10"/>
    </row>
    <row r="4362" spans="4:4">
      <c r="D4362" s="10"/>
    </row>
    <row r="4363" spans="4:4">
      <c r="D4363" s="10"/>
    </row>
    <row r="4364" spans="4:4">
      <c r="D4364" s="10"/>
    </row>
    <row r="4365" spans="4:4">
      <c r="D4365" s="10"/>
    </row>
    <row r="4366" spans="4:4">
      <c r="D4366" s="10"/>
    </row>
    <row r="4367" spans="4:4">
      <c r="D4367" s="10"/>
    </row>
    <row r="4368" spans="4:4">
      <c r="D4368" s="10"/>
    </row>
    <row r="4369" spans="4:4">
      <c r="D4369" s="10"/>
    </row>
    <row r="4370" spans="4:4">
      <c r="D4370" s="10"/>
    </row>
    <row r="4371" spans="4:4">
      <c r="D4371" s="10"/>
    </row>
    <row r="4372" spans="4:4">
      <c r="D4372" s="10"/>
    </row>
    <row r="4373" spans="4:4">
      <c r="D4373" s="10"/>
    </row>
    <row r="4374" spans="4:4">
      <c r="D4374" s="10"/>
    </row>
    <row r="4375" spans="4:4">
      <c r="D4375" s="10"/>
    </row>
    <row r="4376" spans="4:4">
      <c r="D4376" s="10"/>
    </row>
    <row r="4377" spans="4:4">
      <c r="D4377" s="10"/>
    </row>
    <row r="4378" spans="4:4">
      <c r="D4378" s="10"/>
    </row>
    <row r="4379" spans="4:4">
      <c r="D4379" s="10"/>
    </row>
    <row r="4380" spans="4:4">
      <c r="D4380" s="10"/>
    </row>
    <row r="4381" spans="4:4">
      <c r="D4381" s="10"/>
    </row>
    <row r="4382" spans="4:4">
      <c r="D4382" s="10"/>
    </row>
    <row r="4383" spans="4:4">
      <c r="D4383" s="10"/>
    </row>
    <row r="4384" spans="4:4">
      <c r="D4384" s="10"/>
    </row>
    <row r="4385" spans="4:4">
      <c r="D4385" s="10"/>
    </row>
    <row r="4386" spans="4:4">
      <c r="D4386" s="10"/>
    </row>
    <row r="4387" spans="4:4">
      <c r="D4387" s="10"/>
    </row>
    <row r="4388" spans="4:4">
      <c r="D4388" s="10"/>
    </row>
    <row r="4389" spans="4:4">
      <c r="D4389" s="10"/>
    </row>
    <row r="4390" spans="4:4">
      <c r="D4390" s="10"/>
    </row>
    <row r="4391" spans="4:4">
      <c r="D4391" s="10"/>
    </row>
    <row r="4392" spans="4:4">
      <c r="D4392" s="10"/>
    </row>
    <row r="4393" spans="4:4">
      <c r="D4393" s="10"/>
    </row>
    <row r="4394" spans="4:4">
      <c r="D4394" s="10"/>
    </row>
    <row r="4395" spans="4:4">
      <c r="D4395" s="10"/>
    </row>
    <row r="4396" spans="4:4">
      <c r="D4396" s="10"/>
    </row>
    <row r="4397" spans="4:4">
      <c r="D4397" s="10"/>
    </row>
    <row r="4398" spans="4:4">
      <c r="D4398" s="10"/>
    </row>
    <row r="4399" spans="4:4">
      <c r="D4399" s="10"/>
    </row>
    <row r="4400" spans="4:4">
      <c r="D4400" s="10"/>
    </row>
    <row r="4401" spans="4:4">
      <c r="D4401" s="10"/>
    </row>
    <row r="4402" spans="4:4">
      <c r="D4402" s="10"/>
    </row>
    <row r="4403" spans="4:4">
      <c r="D4403" s="10"/>
    </row>
    <row r="4404" spans="4:4">
      <c r="D4404" s="10"/>
    </row>
    <row r="4405" spans="4:4">
      <c r="D4405" s="10"/>
    </row>
    <row r="4406" spans="4:4">
      <c r="D4406" s="10"/>
    </row>
    <row r="4407" spans="4:4">
      <c r="D4407" s="10"/>
    </row>
    <row r="4408" spans="4:4">
      <c r="D4408" s="10"/>
    </row>
    <row r="4409" spans="4:4">
      <c r="D4409" s="10"/>
    </row>
    <row r="4410" spans="4:4">
      <c r="D4410" s="10"/>
    </row>
    <row r="4411" spans="4:4">
      <c r="D4411" s="10"/>
    </row>
    <row r="4412" spans="4:4">
      <c r="D4412" s="10"/>
    </row>
    <row r="4413" spans="4:4">
      <c r="D4413" s="10"/>
    </row>
    <row r="4414" spans="4:4">
      <c r="D4414" s="10"/>
    </row>
    <row r="4415" spans="4:4">
      <c r="D4415" s="10"/>
    </row>
    <row r="4416" spans="4:4">
      <c r="D4416" s="10"/>
    </row>
    <row r="4417" spans="4:4">
      <c r="D4417" s="10"/>
    </row>
    <row r="4418" spans="4:4">
      <c r="D4418" s="10"/>
    </row>
    <row r="4419" spans="4:4">
      <c r="D4419" s="10"/>
    </row>
    <row r="4420" spans="4:4">
      <c r="D4420" s="10"/>
    </row>
    <row r="4421" spans="4:4">
      <c r="D4421" s="10"/>
    </row>
    <row r="4422" spans="4:4">
      <c r="D4422" s="10"/>
    </row>
    <row r="4423" spans="4:4">
      <c r="D4423" s="10"/>
    </row>
    <row r="4424" spans="4:4">
      <c r="D4424" s="10"/>
    </row>
    <row r="4425" spans="4:4">
      <c r="D4425" s="10"/>
    </row>
    <row r="4426" spans="4:4">
      <c r="D4426" s="10"/>
    </row>
    <row r="4427" spans="4:4">
      <c r="D4427" s="10"/>
    </row>
    <row r="4428" spans="4:4">
      <c r="D4428" s="10"/>
    </row>
    <row r="4429" spans="4:4">
      <c r="D4429" s="10"/>
    </row>
    <row r="4430" spans="4:4">
      <c r="D4430" s="10"/>
    </row>
    <row r="4431" spans="4:4">
      <c r="D4431" s="10"/>
    </row>
    <row r="4432" spans="4:4">
      <c r="D4432" s="10"/>
    </row>
    <row r="4433" spans="4:4">
      <c r="D4433" s="10"/>
    </row>
    <row r="4434" spans="4:4">
      <c r="D4434" s="10"/>
    </row>
    <row r="4435" spans="4:4">
      <c r="D4435" s="10"/>
    </row>
    <row r="4436" spans="4:4">
      <c r="D4436" s="10"/>
    </row>
    <row r="4437" spans="4:4">
      <c r="D4437" s="10"/>
    </row>
    <row r="4438" spans="4:4">
      <c r="D4438" s="10"/>
    </row>
    <row r="4439" spans="4:4">
      <c r="D4439" s="10"/>
    </row>
    <row r="4440" spans="4:4">
      <c r="D4440" s="10"/>
    </row>
    <row r="4441" spans="4:4">
      <c r="D4441" s="10"/>
    </row>
    <row r="4442" spans="4:4">
      <c r="D4442" s="10"/>
    </row>
    <row r="4443" spans="4:4">
      <c r="D4443" s="10"/>
    </row>
    <row r="4444" spans="4:4">
      <c r="D4444" s="10"/>
    </row>
    <row r="4445" spans="4:4">
      <c r="D4445" s="10"/>
    </row>
    <row r="4446" spans="4:4">
      <c r="D4446" s="10"/>
    </row>
    <row r="4447" spans="4:4">
      <c r="D4447" s="10"/>
    </row>
    <row r="4448" spans="4:4">
      <c r="D4448" s="10"/>
    </row>
    <row r="4449" spans="4:4">
      <c r="D4449" s="10"/>
    </row>
    <row r="4450" spans="4:4">
      <c r="D4450" s="10"/>
    </row>
    <row r="4451" spans="4:4">
      <c r="D4451" s="10"/>
    </row>
    <row r="4452" spans="4:4">
      <c r="D4452" s="10"/>
    </row>
    <row r="4453" spans="4:4">
      <c r="D4453" s="10"/>
    </row>
    <row r="4454" spans="4:4">
      <c r="D4454" s="10"/>
    </row>
    <row r="4455" spans="4:4">
      <c r="D4455" s="10"/>
    </row>
    <row r="4456" spans="4:4">
      <c r="D4456" s="10"/>
    </row>
    <row r="4457" spans="4:4">
      <c r="D4457" s="10"/>
    </row>
    <row r="4458" spans="4:4">
      <c r="D4458" s="10"/>
    </row>
    <row r="4459" spans="4:4">
      <c r="D4459" s="10"/>
    </row>
    <row r="4460" spans="4:4">
      <c r="D4460" s="10"/>
    </row>
    <row r="4461" spans="4:4">
      <c r="D4461" s="10"/>
    </row>
    <row r="4462" spans="4:4">
      <c r="D4462" s="10"/>
    </row>
    <row r="4463" spans="4:4">
      <c r="D4463" s="10"/>
    </row>
    <row r="4464" spans="4:4">
      <c r="D4464" s="10"/>
    </row>
    <row r="4465" spans="4:4">
      <c r="D4465" s="10"/>
    </row>
    <row r="4466" spans="4:4">
      <c r="D4466" s="10"/>
    </row>
    <row r="4467" spans="4:4">
      <c r="D4467" s="10"/>
    </row>
    <row r="4468" spans="4:4">
      <c r="D4468" s="10"/>
    </row>
    <row r="4469" spans="4:4">
      <c r="D4469" s="10"/>
    </row>
    <row r="4470" spans="4:4">
      <c r="D4470" s="10"/>
    </row>
    <row r="4471" spans="4:4">
      <c r="D4471" s="10"/>
    </row>
    <row r="4472" spans="4:4">
      <c r="D4472" s="10"/>
    </row>
    <row r="4473" spans="4:4">
      <c r="D4473" s="10"/>
    </row>
    <row r="4474" spans="4:4">
      <c r="D4474" s="10"/>
    </row>
    <row r="4475" spans="4:4">
      <c r="D4475" s="10"/>
    </row>
    <row r="4476" spans="4:4">
      <c r="D4476" s="10"/>
    </row>
    <row r="4477" spans="4:4">
      <c r="D4477" s="10"/>
    </row>
    <row r="4478" spans="4:4">
      <c r="D4478" s="10"/>
    </row>
    <row r="4479" spans="4:4">
      <c r="D4479" s="10"/>
    </row>
    <row r="4480" spans="4:4">
      <c r="D4480" s="10"/>
    </row>
    <row r="4481" spans="4:4">
      <c r="D4481" s="10"/>
    </row>
    <row r="4482" spans="4:4">
      <c r="D4482" s="10"/>
    </row>
    <row r="4483" spans="4:4">
      <c r="D4483" s="10"/>
    </row>
    <row r="4484" spans="4:4">
      <c r="D4484" s="10"/>
    </row>
    <row r="4485" spans="4:4">
      <c r="D4485" s="10"/>
    </row>
    <row r="4486" spans="4:4">
      <c r="D4486" s="10"/>
    </row>
    <row r="4487" spans="4:4">
      <c r="D4487" s="10"/>
    </row>
    <row r="4488" spans="4:4">
      <c r="D4488" s="10"/>
    </row>
    <row r="4489" spans="4:4">
      <c r="D4489" s="10"/>
    </row>
    <row r="4490" spans="4:4">
      <c r="D4490" s="10"/>
    </row>
    <row r="4491" spans="4:4">
      <c r="D4491" s="10"/>
    </row>
    <row r="4492" spans="4:4">
      <c r="D4492" s="10"/>
    </row>
    <row r="4493" spans="4:4">
      <c r="D4493" s="10"/>
    </row>
    <row r="4494" spans="4:4">
      <c r="D4494" s="10"/>
    </row>
    <row r="4495" spans="4:4">
      <c r="D4495" s="10"/>
    </row>
    <row r="4496" spans="4:4">
      <c r="D4496" s="10"/>
    </row>
    <row r="4497" spans="4:4">
      <c r="D4497" s="10"/>
    </row>
    <row r="4498" spans="4:4">
      <c r="D4498" s="10"/>
    </row>
    <row r="4499" spans="4:4">
      <c r="D4499" s="10"/>
    </row>
    <row r="4500" spans="4:4">
      <c r="D4500" s="10"/>
    </row>
    <row r="4501" spans="4:4">
      <c r="D4501" s="10"/>
    </row>
    <row r="4502" spans="4:4">
      <c r="D4502" s="10"/>
    </row>
    <row r="4503" spans="4:4">
      <c r="D4503" s="10"/>
    </row>
    <row r="4504" spans="4:4">
      <c r="D4504" s="10"/>
    </row>
    <row r="4505" spans="4:4">
      <c r="D4505" s="10"/>
    </row>
    <row r="4506" spans="4:4">
      <c r="D4506" s="10"/>
    </row>
    <row r="4507" spans="4:4">
      <c r="D4507" s="10"/>
    </row>
    <row r="4508" spans="4:4">
      <c r="D4508" s="10"/>
    </row>
    <row r="4509" spans="4:4">
      <c r="D4509" s="10"/>
    </row>
    <row r="4510" spans="4:4">
      <c r="D4510" s="10"/>
    </row>
    <row r="4511" spans="4:4">
      <c r="D4511" s="10"/>
    </row>
    <row r="4512" spans="4:4">
      <c r="D4512" s="10"/>
    </row>
    <row r="4513" spans="4:4">
      <c r="D4513" s="10"/>
    </row>
    <row r="4514" spans="4:4">
      <c r="D4514" s="10"/>
    </row>
    <row r="4515" spans="4:4">
      <c r="D4515" s="10"/>
    </row>
    <row r="4516" spans="4:4">
      <c r="D4516" s="10"/>
    </row>
    <row r="4517" spans="4:4">
      <c r="D4517" s="10"/>
    </row>
    <row r="4518" spans="4:4">
      <c r="D4518" s="10"/>
    </row>
    <row r="4519" spans="4:4">
      <c r="D4519" s="10"/>
    </row>
    <row r="4520" spans="4:4">
      <c r="D4520" s="10"/>
    </row>
    <row r="4521" spans="4:4">
      <c r="D4521" s="10"/>
    </row>
    <row r="4522" spans="4:4">
      <c r="D4522" s="10"/>
    </row>
    <row r="4523" spans="4:4">
      <c r="D4523" s="10"/>
    </row>
    <row r="4524" spans="4:4">
      <c r="D4524" s="10"/>
    </row>
    <row r="4525" spans="4:4">
      <c r="D4525" s="10"/>
    </row>
    <row r="4526" spans="4:4">
      <c r="D4526" s="10"/>
    </row>
    <row r="4527" spans="4:4">
      <c r="D4527" s="10"/>
    </row>
    <row r="4528" spans="4:4">
      <c r="D4528" s="10"/>
    </row>
    <row r="4529" spans="4:4">
      <c r="D4529" s="10"/>
    </row>
    <row r="4530" spans="4:4">
      <c r="D4530" s="10"/>
    </row>
    <row r="4531" spans="4:4">
      <c r="D4531" s="10"/>
    </row>
    <row r="4532" spans="4:4">
      <c r="D4532" s="10"/>
    </row>
    <row r="4533" spans="4:4">
      <c r="D4533" s="10"/>
    </row>
    <row r="4534" spans="4:4">
      <c r="D4534" s="10"/>
    </row>
    <row r="4535" spans="4:4">
      <c r="D4535" s="10"/>
    </row>
    <row r="4536" spans="4:4">
      <c r="D4536" s="10"/>
    </row>
    <row r="4537" spans="4:4">
      <c r="D4537" s="10"/>
    </row>
    <row r="4538" spans="4:4">
      <c r="D4538" s="10"/>
    </row>
    <row r="4539" spans="4:4">
      <c r="D4539" s="10"/>
    </row>
    <row r="4540" spans="4:4">
      <c r="D4540" s="10"/>
    </row>
    <row r="4541" spans="4:4">
      <c r="D4541" s="10"/>
    </row>
    <row r="4542" spans="4:4">
      <c r="D4542" s="10"/>
    </row>
    <row r="4543" spans="4:4">
      <c r="D4543" s="10"/>
    </row>
    <row r="4544" spans="4:4">
      <c r="D4544" s="10"/>
    </row>
    <row r="4545" spans="4:4">
      <c r="D4545" s="10"/>
    </row>
    <row r="4546" spans="4:4">
      <c r="D4546" s="10"/>
    </row>
    <row r="4547" spans="4:4">
      <c r="D4547" s="10"/>
    </row>
    <row r="4548" spans="4:4">
      <c r="D4548" s="10"/>
    </row>
    <row r="4549" spans="4:4">
      <c r="D4549" s="10"/>
    </row>
    <row r="4550" spans="4:4">
      <c r="D4550" s="10"/>
    </row>
    <row r="4551" spans="4:4">
      <c r="D4551" s="10"/>
    </row>
    <row r="4552" spans="4:4">
      <c r="D4552" s="10"/>
    </row>
    <row r="4553" spans="4:4">
      <c r="D4553" s="10"/>
    </row>
    <row r="4554" spans="4:4">
      <c r="D4554" s="10"/>
    </row>
    <row r="4555" spans="4:4">
      <c r="D4555" s="10"/>
    </row>
    <row r="4556" spans="4:4">
      <c r="D4556" s="10"/>
    </row>
    <row r="4557" spans="4:4">
      <c r="D4557" s="10"/>
    </row>
    <row r="4558" spans="4:4">
      <c r="D4558" s="10"/>
    </row>
    <row r="4559" spans="4:4">
      <c r="D4559" s="10"/>
    </row>
    <row r="4560" spans="4:4">
      <c r="D4560" s="10"/>
    </row>
    <row r="4561" spans="4:4">
      <c r="D4561" s="10"/>
    </row>
    <row r="4562" spans="4:4">
      <c r="D4562" s="10"/>
    </row>
    <row r="4563" spans="4:4">
      <c r="D4563" s="10"/>
    </row>
    <row r="4564" spans="4:4">
      <c r="D4564" s="10"/>
    </row>
    <row r="4565" spans="4:4">
      <c r="D4565" s="10"/>
    </row>
    <row r="4566" spans="4:4">
      <c r="D4566" s="10"/>
    </row>
    <row r="4567" spans="4:4">
      <c r="D4567" s="10"/>
    </row>
    <row r="4568" spans="4:4">
      <c r="D4568" s="10"/>
    </row>
    <row r="4569" spans="4:4">
      <c r="D4569" s="10"/>
    </row>
    <row r="4570" spans="4:4">
      <c r="D4570" s="10"/>
    </row>
    <row r="4571" spans="4:4">
      <c r="D4571" s="10"/>
    </row>
    <row r="4572" spans="4:4">
      <c r="D4572" s="10"/>
    </row>
    <row r="4573" spans="4:4">
      <c r="D4573" s="10"/>
    </row>
    <row r="4574" spans="4:4">
      <c r="D4574" s="10"/>
    </row>
    <row r="4575" spans="4:4">
      <c r="D4575" s="10"/>
    </row>
    <row r="4576" spans="4:4">
      <c r="D4576" s="10"/>
    </row>
    <row r="4577" spans="4:4">
      <c r="D4577" s="10"/>
    </row>
    <row r="4578" spans="4:4">
      <c r="D4578" s="10"/>
    </row>
    <row r="4579" spans="4:4">
      <c r="D4579" s="10"/>
    </row>
    <row r="4580" spans="4:4">
      <c r="D4580" s="10"/>
    </row>
    <row r="4581" spans="4:4">
      <c r="D4581" s="10"/>
    </row>
    <row r="4582" spans="4:4">
      <c r="D4582" s="10"/>
    </row>
    <row r="4583" spans="4:4">
      <c r="D4583" s="10"/>
    </row>
    <row r="4584" spans="4:4">
      <c r="D4584" s="10"/>
    </row>
    <row r="4585" spans="4:4">
      <c r="D4585" s="10"/>
    </row>
    <row r="4586" spans="4:4">
      <c r="D4586" s="10"/>
    </row>
    <row r="4587" spans="4:4">
      <c r="D4587" s="10"/>
    </row>
    <row r="4588" spans="4:4">
      <c r="D4588" s="10"/>
    </row>
    <row r="4589" spans="4:4">
      <c r="D4589" s="10"/>
    </row>
    <row r="4590" spans="4:4">
      <c r="D4590" s="10"/>
    </row>
    <row r="4591" spans="4:4">
      <c r="D4591" s="10"/>
    </row>
    <row r="4592" spans="4:4">
      <c r="D4592" s="10"/>
    </row>
    <row r="4593" spans="4:4">
      <c r="D4593" s="10"/>
    </row>
    <row r="4594" spans="4:4">
      <c r="D4594" s="10"/>
    </row>
    <row r="4595" spans="4:4">
      <c r="D4595" s="10"/>
    </row>
    <row r="4596" spans="4:4">
      <c r="D4596" s="10"/>
    </row>
    <row r="4597" spans="4:4">
      <c r="D4597" s="10"/>
    </row>
    <row r="4598" spans="4:4">
      <c r="D4598" s="10"/>
    </row>
    <row r="4599" spans="4:4">
      <c r="D4599" s="10"/>
    </row>
    <row r="4600" spans="4:4">
      <c r="D4600" s="10"/>
    </row>
    <row r="4601" spans="4:4">
      <c r="D4601" s="10"/>
    </row>
    <row r="4602" spans="4:4">
      <c r="D4602" s="10"/>
    </row>
    <row r="4603" spans="4:4">
      <c r="D4603" s="10"/>
    </row>
    <row r="4604" spans="4:4">
      <c r="D4604" s="10"/>
    </row>
    <row r="4605" spans="4:4">
      <c r="D4605" s="10"/>
    </row>
    <row r="4606" spans="4:4">
      <c r="D4606" s="10"/>
    </row>
    <row r="4607" spans="4:4">
      <c r="D4607" s="10"/>
    </row>
    <row r="4608" spans="4:4">
      <c r="D4608" s="10"/>
    </row>
    <row r="4609" spans="4:4">
      <c r="D4609" s="10"/>
    </row>
    <row r="4610" spans="4:4">
      <c r="D4610" s="10"/>
    </row>
    <row r="4611" spans="4:4">
      <c r="D4611" s="10"/>
    </row>
    <row r="4612" spans="4:4">
      <c r="D4612" s="10"/>
    </row>
    <row r="4613" spans="4:4">
      <c r="D4613" s="10"/>
    </row>
    <row r="4614" spans="4:4">
      <c r="D4614" s="10"/>
    </row>
    <row r="4615" spans="4:4">
      <c r="D4615" s="10"/>
    </row>
    <row r="4616" spans="4:4">
      <c r="D4616" s="10"/>
    </row>
    <row r="4617" spans="4:4">
      <c r="D4617" s="10"/>
    </row>
    <row r="4618" spans="4:4">
      <c r="D4618" s="10"/>
    </row>
    <row r="4619" spans="4:4">
      <c r="D4619" s="10"/>
    </row>
    <row r="4620" spans="4:4">
      <c r="D4620" s="10"/>
    </row>
    <row r="4621" spans="4:4">
      <c r="D4621" s="10"/>
    </row>
    <row r="4622" spans="4:4">
      <c r="D4622" s="10"/>
    </row>
    <row r="4623" spans="4:4">
      <c r="D4623" s="10"/>
    </row>
    <row r="4624" spans="4:4">
      <c r="D4624" s="10"/>
    </row>
    <row r="4625" spans="4:4">
      <c r="D4625" s="10"/>
    </row>
    <row r="4626" spans="4:4">
      <c r="D4626" s="10"/>
    </row>
    <row r="4627" spans="4:4">
      <c r="D4627" s="10"/>
    </row>
    <row r="4628" spans="4:4">
      <c r="D4628" s="10"/>
    </row>
    <row r="4629" spans="4:4">
      <c r="D4629" s="10"/>
    </row>
    <row r="4630" spans="4:4">
      <c r="D4630" s="10"/>
    </row>
    <row r="4631" spans="4:4">
      <c r="D4631" s="10"/>
    </row>
    <row r="4632" spans="4:4">
      <c r="D4632" s="10"/>
    </row>
    <row r="4633" spans="4:4">
      <c r="D4633" s="10"/>
    </row>
    <row r="4634" spans="4:4">
      <c r="D4634" s="10"/>
    </row>
    <row r="4635" spans="4:4">
      <c r="D4635" s="10"/>
    </row>
    <row r="4636" spans="4:4">
      <c r="D4636" s="10"/>
    </row>
    <row r="4637" spans="4:4">
      <c r="D4637" s="10"/>
    </row>
    <row r="4638" spans="4:4">
      <c r="D4638" s="10"/>
    </row>
    <row r="4639" spans="4:4">
      <c r="D4639" s="10"/>
    </row>
    <row r="4640" spans="4:4">
      <c r="D4640" s="10"/>
    </row>
    <row r="4641" spans="4:4">
      <c r="D4641" s="10"/>
    </row>
    <row r="4642" spans="4:4">
      <c r="D4642" s="10"/>
    </row>
    <row r="4643" spans="4:4">
      <c r="D4643" s="10"/>
    </row>
    <row r="4644" spans="4:4">
      <c r="D4644" s="10"/>
    </row>
    <row r="4645" spans="4:4">
      <c r="D4645" s="10"/>
    </row>
    <row r="4646" spans="4:4">
      <c r="D4646" s="10"/>
    </row>
    <row r="4647" spans="4:4">
      <c r="D4647" s="10"/>
    </row>
    <row r="4648" spans="4:4">
      <c r="D4648" s="10"/>
    </row>
    <row r="4649" spans="4:4">
      <c r="D4649" s="10"/>
    </row>
    <row r="4650" spans="4:4">
      <c r="D4650" s="10"/>
    </row>
    <row r="4651" spans="4:4">
      <c r="D4651" s="10"/>
    </row>
    <row r="4652" spans="4:4">
      <c r="D4652" s="10"/>
    </row>
    <row r="4653" spans="4:4">
      <c r="D4653" s="10"/>
    </row>
    <row r="4654" spans="4:4">
      <c r="D4654" s="10"/>
    </row>
    <row r="4655" spans="4:4">
      <c r="D4655" s="10"/>
    </row>
    <row r="4656" spans="4:4">
      <c r="D4656" s="10"/>
    </row>
    <row r="4657" spans="4:4">
      <c r="D4657" s="10"/>
    </row>
    <row r="4658" spans="4:4">
      <c r="D4658" s="10"/>
    </row>
    <row r="4659" spans="4:4">
      <c r="D4659" s="10"/>
    </row>
    <row r="4660" spans="4:4">
      <c r="D4660" s="10"/>
    </row>
    <row r="4661" spans="4:4">
      <c r="D4661" s="10"/>
    </row>
    <row r="4662" spans="4:4">
      <c r="D4662" s="10"/>
    </row>
    <row r="4663" spans="4:4">
      <c r="D4663" s="10"/>
    </row>
    <row r="4664" spans="4:4">
      <c r="D4664" s="10"/>
    </row>
    <row r="4665" spans="4:4">
      <c r="D4665" s="10"/>
    </row>
    <row r="4666" spans="4:4">
      <c r="D4666" s="10"/>
    </row>
    <row r="4667" spans="4:4">
      <c r="D4667" s="10"/>
    </row>
    <row r="4668" spans="4:4">
      <c r="D4668" s="10"/>
    </row>
    <row r="4669" spans="4:4">
      <c r="D4669" s="10"/>
    </row>
    <row r="4670" spans="4:4">
      <c r="D4670" s="10"/>
    </row>
    <row r="4671" spans="4:4">
      <c r="D4671" s="10"/>
    </row>
    <row r="4672" spans="4:4">
      <c r="D4672" s="10"/>
    </row>
    <row r="4673" spans="4:4">
      <c r="D4673" s="10"/>
    </row>
    <row r="4674" spans="4:4">
      <c r="D4674" s="10"/>
    </row>
    <row r="4675" spans="4:4">
      <c r="D4675" s="10"/>
    </row>
    <row r="4676" spans="4:4">
      <c r="D4676" s="10"/>
    </row>
    <row r="4677" spans="4:4">
      <c r="D4677" s="10"/>
    </row>
    <row r="4678" spans="4:4">
      <c r="D4678" s="10"/>
    </row>
    <row r="4679" spans="4:4">
      <c r="D4679" s="10"/>
    </row>
    <row r="4680" spans="4:4">
      <c r="D4680" s="10"/>
    </row>
    <row r="4681" spans="4:4">
      <c r="D4681" s="10"/>
    </row>
    <row r="4682" spans="4:4">
      <c r="D4682" s="10"/>
    </row>
    <row r="4683" spans="4:4">
      <c r="D4683" s="10"/>
    </row>
    <row r="4684" spans="4:4">
      <c r="D4684" s="10"/>
    </row>
    <row r="4685" spans="4:4">
      <c r="D4685" s="10"/>
    </row>
    <row r="4686" spans="4:4">
      <c r="D4686" s="10"/>
    </row>
    <row r="4687" spans="4:4">
      <c r="D4687" s="10"/>
    </row>
    <row r="4688" spans="4:4">
      <c r="D4688" s="10"/>
    </row>
    <row r="4689" spans="4:4">
      <c r="D4689" s="10"/>
    </row>
    <row r="4690" spans="4:4">
      <c r="D4690" s="10"/>
    </row>
    <row r="4691" spans="4:4">
      <c r="D4691" s="10"/>
    </row>
    <row r="4692" spans="4:4">
      <c r="D4692" s="10"/>
    </row>
    <row r="4693" spans="4:4">
      <c r="D4693" s="10"/>
    </row>
    <row r="4694" spans="4:4">
      <c r="D4694" s="10"/>
    </row>
    <row r="4695" spans="4:4">
      <c r="D4695" s="10"/>
    </row>
    <row r="4696" spans="4:4">
      <c r="D4696" s="10"/>
    </row>
    <row r="4697" spans="4:4">
      <c r="D4697" s="10"/>
    </row>
    <row r="4698" spans="4:4">
      <c r="D4698" s="10"/>
    </row>
    <row r="4699" spans="4:4">
      <c r="D4699" s="10"/>
    </row>
    <row r="4700" spans="4:4">
      <c r="D4700" s="10"/>
    </row>
    <row r="4701" spans="4:4">
      <c r="D4701" s="10"/>
    </row>
    <row r="4702" spans="4:4">
      <c r="D4702" s="10"/>
    </row>
    <row r="4703" spans="4:4">
      <c r="D4703" s="10"/>
    </row>
    <row r="4704" spans="4:4">
      <c r="D4704" s="10"/>
    </row>
    <row r="4705" spans="4:4">
      <c r="D4705" s="10"/>
    </row>
    <row r="4706" spans="4:4">
      <c r="D4706" s="10"/>
    </row>
    <row r="4707" spans="4:4">
      <c r="D4707" s="10"/>
    </row>
    <row r="4708" spans="4:4">
      <c r="D4708" s="10"/>
    </row>
    <row r="4709" spans="4:4">
      <c r="D4709" s="10"/>
    </row>
    <row r="4710" spans="4:4">
      <c r="D4710" s="10"/>
    </row>
    <row r="4711" spans="4:4">
      <c r="D4711" s="10"/>
    </row>
    <row r="4712" spans="4:4">
      <c r="D4712" s="10"/>
    </row>
    <row r="4713" spans="4:4">
      <c r="D4713" s="10"/>
    </row>
    <row r="4714" spans="4:4">
      <c r="D4714" s="10"/>
    </row>
    <row r="4715" spans="4:4">
      <c r="D4715" s="10"/>
    </row>
    <row r="4716" spans="4:4">
      <c r="D4716" s="10"/>
    </row>
    <row r="4717" spans="4:4">
      <c r="D4717" s="10"/>
    </row>
    <row r="4718" spans="4:4">
      <c r="D4718" s="10"/>
    </row>
    <row r="4719" spans="4:4">
      <c r="D4719" s="10"/>
    </row>
    <row r="4720" spans="4:4">
      <c r="D4720" s="10"/>
    </row>
    <row r="4721" spans="4:4">
      <c r="D4721" s="10"/>
    </row>
    <row r="4722" spans="4:4">
      <c r="D4722" s="10"/>
    </row>
    <row r="4723" spans="4:4">
      <c r="D4723" s="10"/>
    </row>
    <row r="4724" spans="4:4">
      <c r="D4724" s="10"/>
    </row>
    <row r="4725" spans="4:4">
      <c r="D4725" s="10"/>
    </row>
    <row r="4726" spans="4:4">
      <c r="D4726" s="10"/>
    </row>
    <row r="4727" spans="4:4">
      <c r="D4727" s="10"/>
    </row>
    <row r="4728" spans="4:4">
      <c r="D4728" s="10"/>
    </row>
    <row r="4729" spans="4:4">
      <c r="D4729" s="10"/>
    </row>
    <row r="4730" spans="4:4">
      <c r="D4730" s="10"/>
    </row>
    <row r="4731" spans="4:4">
      <c r="D4731" s="10"/>
    </row>
    <row r="4732" spans="4:4">
      <c r="D4732" s="10"/>
    </row>
    <row r="4733" spans="4:4">
      <c r="D4733" s="10"/>
    </row>
    <row r="4734" spans="4:4">
      <c r="D4734" s="10"/>
    </row>
    <row r="4735" spans="4:4">
      <c r="D4735" s="10"/>
    </row>
    <row r="4736" spans="4:4">
      <c r="D4736" s="10"/>
    </row>
    <row r="4737" spans="4:4">
      <c r="D4737" s="10"/>
    </row>
    <row r="4738" spans="4:4">
      <c r="D4738" s="10"/>
    </row>
    <row r="4739" spans="4:4">
      <c r="D4739" s="10"/>
    </row>
    <row r="4740" spans="4:4">
      <c r="D4740" s="10"/>
    </row>
    <row r="4741" spans="4:4">
      <c r="D4741" s="10"/>
    </row>
    <row r="4742" spans="4:4">
      <c r="D4742" s="10"/>
    </row>
    <row r="4743" spans="4:4">
      <c r="D4743" s="10"/>
    </row>
    <row r="4744" spans="4:4">
      <c r="D4744" s="10"/>
    </row>
    <row r="4745" spans="4:4">
      <c r="D4745" s="10"/>
    </row>
    <row r="4746" spans="4:4">
      <c r="D4746" s="10"/>
    </row>
    <row r="4747" spans="4:4">
      <c r="D4747" s="10"/>
    </row>
    <row r="4748" spans="4:4">
      <c r="D4748" s="10"/>
    </row>
    <row r="4749" spans="4:4">
      <c r="D4749" s="10"/>
    </row>
    <row r="4750" spans="4:4">
      <c r="D4750" s="10"/>
    </row>
    <row r="4751" spans="4:4">
      <c r="D4751" s="10"/>
    </row>
    <row r="4752" spans="4:4">
      <c r="D4752" s="10"/>
    </row>
    <row r="4753" spans="4:4">
      <c r="D4753" s="10"/>
    </row>
    <row r="4754" spans="4:4">
      <c r="D4754" s="10"/>
    </row>
    <row r="4755" spans="4:4">
      <c r="D4755" s="10"/>
    </row>
    <row r="4756" spans="4:4">
      <c r="D4756" s="10"/>
    </row>
    <row r="4757" spans="4:4">
      <c r="D4757" s="10"/>
    </row>
    <row r="4758" spans="4:4">
      <c r="D4758" s="10"/>
    </row>
    <row r="4759" spans="4:4">
      <c r="D4759" s="10"/>
    </row>
    <row r="4760" spans="4:4">
      <c r="D4760" s="10"/>
    </row>
    <row r="4761" spans="4:4">
      <c r="D4761" s="10"/>
    </row>
    <row r="4762" spans="4:4">
      <c r="D4762" s="10"/>
    </row>
    <row r="4763" spans="4:4">
      <c r="D4763" s="10"/>
    </row>
    <row r="4764" spans="4:4">
      <c r="D4764" s="10"/>
    </row>
    <row r="4765" spans="4:4">
      <c r="D4765" s="10"/>
    </row>
    <row r="4766" spans="4:4">
      <c r="D4766" s="10"/>
    </row>
    <row r="4767" spans="4:4">
      <c r="D4767" s="10"/>
    </row>
    <row r="4768" spans="4:4">
      <c r="D4768" s="10"/>
    </row>
    <row r="4769" spans="4:4">
      <c r="D4769" s="10"/>
    </row>
    <row r="4770" spans="4:4">
      <c r="D4770" s="10"/>
    </row>
    <row r="4771" spans="4:4">
      <c r="D4771" s="10"/>
    </row>
    <row r="4772" spans="4:4">
      <c r="D4772" s="10"/>
    </row>
    <row r="4773" spans="4:4">
      <c r="D4773" s="10"/>
    </row>
    <row r="4774" spans="4:4">
      <c r="D4774" s="10"/>
    </row>
    <row r="4775" spans="4:4">
      <c r="D4775" s="10"/>
    </row>
    <row r="4776" spans="4:4">
      <c r="D4776" s="10"/>
    </row>
    <row r="4777" spans="4:4">
      <c r="D4777" s="10"/>
    </row>
    <row r="4778" spans="4:4">
      <c r="D4778" s="10"/>
    </row>
    <row r="4779" spans="4:4">
      <c r="D4779" s="10"/>
    </row>
    <row r="4780" spans="4:4">
      <c r="D4780" s="10"/>
    </row>
    <row r="4781" spans="4:4">
      <c r="D4781" s="10"/>
    </row>
    <row r="4782" spans="4:4">
      <c r="D4782" s="10"/>
    </row>
    <row r="4783" spans="4:4">
      <c r="D4783" s="10"/>
    </row>
    <row r="4784" spans="4:4">
      <c r="D4784" s="10"/>
    </row>
    <row r="4785" spans="4:4">
      <c r="D4785" s="10"/>
    </row>
    <row r="4786" spans="4:4">
      <c r="D4786" s="10"/>
    </row>
    <row r="4787" spans="4:4">
      <c r="D4787" s="10"/>
    </row>
    <row r="4788" spans="4:4">
      <c r="D4788" s="10"/>
    </row>
    <row r="4789" spans="4:4">
      <c r="D4789" s="10"/>
    </row>
    <row r="4790" spans="4:4">
      <c r="D4790" s="10"/>
    </row>
    <row r="4791" spans="4:4">
      <c r="D4791" s="10"/>
    </row>
    <row r="4792" spans="4:4">
      <c r="D4792" s="10"/>
    </row>
    <row r="4793" spans="4:4">
      <c r="D4793" s="10"/>
    </row>
    <row r="4794" spans="4:4">
      <c r="D4794" s="10"/>
    </row>
    <row r="4795" spans="4:4">
      <c r="D4795" s="10"/>
    </row>
    <row r="4796" spans="4:4">
      <c r="D4796" s="10"/>
    </row>
    <row r="4797" spans="4:4">
      <c r="D4797" s="10"/>
    </row>
    <row r="4798" spans="4:4">
      <c r="D4798" s="10"/>
    </row>
    <row r="4799" spans="4:4">
      <c r="D4799" s="10"/>
    </row>
    <row r="4800" spans="4:4">
      <c r="D4800" s="10"/>
    </row>
    <row r="4801" spans="4:4">
      <c r="D4801" s="10"/>
    </row>
    <row r="4802" spans="4:4">
      <c r="D4802" s="10"/>
    </row>
    <row r="4803" spans="4:4">
      <c r="D4803" s="10"/>
    </row>
    <row r="4804" spans="4:4">
      <c r="D4804" s="10"/>
    </row>
    <row r="4805" spans="4:4">
      <c r="D4805" s="10"/>
    </row>
    <row r="4806" spans="4:4">
      <c r="D4806" s="10"/>
    </row>
    <row r="4807" spans="4:4">
      <c r="D4807" s="10"/>
    </row>
    <row r="4808" spans="4:4">
      <c r="D4808" s="10"/>
    </row>
    <row r="4809" spans="4:4">
      <c r="D4809" s="10"/>
    </row>
    <row r="4810" spans="4:4">
      <c r="D4810" s="10"/>
    </row>
    <row r="4811" spans="4:4">
      <c r="D4811" s="10"/>
    </row>
    <row r="4812" spans="4:4">
      <c r="D4812" s="10"/>
    </row>
    <row r="4813" spans="4:4">
      <c r="D4813" s="10"/>
    </row>
    <row r="4814" spans="4:4">
      <c r="D4814" s="10"/>
    </row>
    <row r="4815" spans="4:4">
      <c r="D4815" s="10"/>
    </row>
    <row r="4816" spans="4:4">
      <c r="D4816" s="10"/>
    </row>
    <row r="4817" spans="4:4">
      <c r="D4817" s="10"/>
    </row>
    <row r="4818" spans="4:4">
      <c r="D4818" s="10"/>
    </row>
    <row r="4819" spans="4:4">
      <c r="D4819" s="10"/>
    </row>
    <row r="4820" spans="4:4">
      <c r="D4820" s="10"/>
    </row>
    <row r="4821" spans="4:4">
      <c r="D4821" s="10"/>
    </row>
    <row r="4822" spans="4:4">
      <c r="D4822" s="10"/>
    </row>
    <row r="4823" spans="4:4">
      <c r="D4823" s="10"/>
    </row>
    <row r="4824" spans="4:4">
      <c r="D4824" s="10"/>
    </row>
    <row r="4825" spans="4:4">
      <c r="D4825" s="10"/>
    </row>
    <row r="4826" spans="4:4">
      <c r="D4826" s="10"/>
    </row>
    <row r="4827" spans="4:4">
      <c r="D4827" s="10"/>
    </row>
    <row r="4828" spans="4:4">
      <c r="D4828" s="10"/>
    </row>
    <row r="4829" spans="4:4">
      <c r="D4829" s="10"/>
    </row>
    <row r="4830" spans="4:4">
      <c r="D4830" s="10"/>
    </row>
    <row r="4831" spans="4:4">
      <c r="D4831" s="10"/>
    </row>
    <row r="4832" spans="4:4">
      <c r="D4832" s="10"/>
    </row>
    <row r="4833" spans="4:4">
      <c r="D4833" s="10"/>
    </row>
    <row r="4834" spans="4:4">
      <c r="D4834" s="10"/>
    </row>
    <row r="4835" spans="4:4">
      <c r="D4835" s="10"/>
    </row>
    <row r="4836" spans="4:4">
      <c r="D4836" s="10"/>
    </row>
    <row r="4837" spans="4:4">
      <c r="D4837" s="10"/>
    </row>
    <row r="4838" spans="4:4">
      <c r="D4838" s="10"/>
    </row>
    <row r="4839" spans="4:4">
      <c r="D4839" s="10"/>
    </row>
    <row r="4840" spans="4:4">
      <c r="D4840" s="10"/>
    </row>
    <row r="4841" spans="4:4">
      <c r="D4841" s="10"/>
    </row>
    <row r="4842" spans="4:4">
      <c r="D4842" s="10"/>
    </row>
    <row r="4843" spans="4:4">
      <c r="D4843" s="10"/>
    </row>
    <row r="4844" spans="4:4">
      <c r="D4844" s="10"/>
    </row>
    <row r="4845" spans="4:4">
      <c r="D4845" s="10"/>
    </row>
    <row r="4846" spans="4:4">
      <c r="D4846" s="10"/>
    </row>
    <row r="4847" spans="4:4">
      <c r="D4847" s="10"/>
    </row>
    <row r="4848" spans="4:4">
      <c r="D4848" s="10"/>
    </row>
    <row r="4849" spans="4:4">
      <c r="D4849" s="10"/>
    </row>
    <row r="4850" spans="4:4">
      <c r="D4850" s="10"/>
    </row>
    <row r="4851" spans="4:4">
      <c r="D4851" s="10"/>
    </row>
    <row r="4852" spans="4:4">
      <c r="D4852" s="10"/>
    </row>
    <row r="4853" spans="4:4">
      <c r="D4853" s="10"/>
    </row>
    <row r="4854" spans="4:4">
      <c r="D4854" s="10"/>
    </row>
    <row r="4855" spans="4:4">
      <c r="D4855" s="10"/>
    </row>
    <row r="4856" spans="4:4">
      <c r="D4856" s="10"/>
    </row>
    <row r="4857" spans="4:4">
      <c r="D4857" s="10"/>
    </row>
    <row r="4858" spans="4:4">
      <c r="D4858" s="10"/>
    </row>
    <row r="4859" spans="4:4">
      <c r="D4859" s="10"/>
    </row>
    <row r="4860" spans="4:4">
      <c r="D4860" s="10"/>
    </row>
    <row r="4861" spans="4:4">
      <c r="D4861" s="10"/>
    </row>
    <row r="4862" spans="4:4">
      <c r="D4862" s="10"/>
    </row>
    <row r="4863" spans="4:4">
      <c r="D4863" s="10"/>
    </row>
    <row r="4864" spans="4:4">
      <c r="D4864" s="10"/>
    </row>
    <row r="4865" spans="4:4">
      <c r="D4865" s="10"/>
    </row>
    <row r="4866" spans="4:4">
      <c r="D4866" s="10"/>
    </row>
    <row r="4867" spans="4:4">
      <c r="D4867" s="10"/>
    </row>
    <row r="4868" spans="4:4">
      <c r="D4868" s="10"/>
    </row>
    <row r="4869" spans="4:4">
      <c r="D4869" s="10"/>
    </row>
    <row r="4870" spans="4:4">
      <c r="D4870" s="10"/>
    </row>
    <row r="4871" spans="4:4">
      <c r="D4871" s="10"/>
    </row>
    <row r="4872" spans="4:4">
      <c r="D4872" s="10"/>
    </row>
    <row r="4873" spans="4:4">
      <c r="D4873" s="10"/>
    </row>
    <row r="4874" spans="4:4">
      <c r="D4874" s="10"/>
    </row>
    <row r="4875" spans="4:4">
      <c r="D4875" s="10"/>
    </row>
    <row r="4876" spans="4:4">
      <c r="D4876" s="10"/>
    </row>
    <row r="4877" spans="4:4">
      <c r="D4877" s="10"/>
    </row>
    <row r="4878" spans="4:4">
      <c r="D4878" s="10"/>
    </row>
    <row r="4879" spans="4:4">
      <c r="D4879" s="10"/>
    </row>
    <row r="4880" spans="4:4">
      <c r="D4880" s="10"/>
    </row>
    <row r="4881" spans="4:4">
      <c r="D4881" s="10"/>
    </row>
    <row r="4882" spans="4:4">
      <c r="D4882" s="10"/>
    </row>
    <row r="4883" spans="4:4">
      <c r="D4883" s="10"/>
    </row>
    <row r="4884" spans="4:4">
      <c r="D4884" s="10"/>
    </row>
    <row r="4885" spans="4:4">
      <c r="D4885" s="10"/>
    </row>
    <row r="4886" spans="4:4">
      <c r="D4886" s="10"/>
    </row>
    <row r="4887" spans="4:4">
      <c r="D4887" s="10"/>
    </row>
    <row r="4888" spans="4:4">
      <c r="D4888" s="10"/>
    </row>
    <row r="4889" spans="4:4">
      <c r="D4889" s="10"/>
    </row>
    <row r="4890" spans="4:4">
      <c r="D4890" s="10"/>
    </row>
    <row r="4891" spans="4:4">
      <c r="D4891" s="10"/>
    </row>
    <row r="4892" spans="4:4">
      <c r="D4892" s="10"/>
    </row>
    <row r="4893" spans="4:4">
      <c r="D4893" s="10"/>
    </row>
    <row r="4894" spans="4:4">
      <c r="D4894" s="10"/>
    </row>
    <row r="4895" spans="4:4">
      <c r="D4895" s="10"/>
    </row>
    <row r="4896" spans="4:4">
      <c r="D4896" s="10"/>
    </row>
    <row r="4897" spans="4:4">
      <c r="D4897" s="10"/>
    </row>
    <row r="4898" spans="4:4">
      <c r="D4898" s="10"/>
    </row>
    <row r="4899" spans="4:4">
      <c r="D4899" s="10"/>
    </row>
    <row r="4900" spans="4:4">
      <c r="D4900" s="10"/>
    </row>
    <row r="4901" spans="4:4">
      <c r="D4901" s="10"/>
    </row>
    <row r="4902" spans="4:4">
      <c r="D4902" s="10"/>
    </row>
    <row r="4903" spans="4:4">
      <c r="D4903" s="10"/>
    </row>
    <row r="4904" spans="4:4">
      <c r="D4904" s="10"/>
    </row>
    <row r="4905" spans="4:4">
      <c r="D4905" s="10"/>
    </row>
    <row r="4906" spans="4:4">
      <c r="D4906" s="10"/>
    </row>
    <row r="4907" spans="4:4">
      <c r="D4907" s="10"/>
    </row>
    <row r="4908" spans="4:4">
      <c r="D4908" s="10"/>
    </row>
    <row r="4909" spans="4:4">
      <c r="D4909" s="10"/>
    </row>
    <row r="4910" spans="4:4">
      <c r="D4910" s="10"/>
    </row>
    <row r="4911" spans="4:4">
      <c r="D4911" s="10"/>
    </row>
    <row r="4912" spans="4:4">
      <c r="D4912" s="10"/>
    </row>
    <row r="4913" spans="4:4">
      <c r="D4913" s="10"/>
    </row>
    <row r="4914" spans="4:4">
      <c r="D4914" s="10"/>
    </row>
    <row r="4915" spans="4:4">
      <c r="D4915" s="10"/>
    </row>
    <row r="4916" spans="4:4">
      <c r="D4916" s="10"/>
    </row>
    <row r="4917" spans="4:4">
      <c r="D4917" s="10"/>
    </row>
    <row r="4918" spans="4:4">
      <c r="D4918" s="10"/>
    </row>
    <row r="4919" spans="4:4">
      <c r="D4919" s="10"/>
    </row>
    <row r="4920" spans="4:4">
      <c r="D4920" s="10"/>
    </row>
    <row r="4921" spans="4:4">
      <c r="D4921" s="10"/>
    </row>
    <row r="4922" spans="4:4">
      <c r="D4922" s="10"/>
    </row>
    <row r="4923" spans="4:4">
      <c r="D4923" s="10"/>
    </row>
    <row r="4924" spans="4:4">
      <c r="D4924" s="10"/>
    </row>
    <row r="4925" spans="4:4">
      <c r="D4925" s="10"/>
    </row>
    <row r="4926" spans="4:4">
      <c r="D4926" s="10"/>
    </row>
    <row r="4927" spans="4:4">
      <c r="D4927" s="10"/>
    </row>
    <row r="4928" spans="4:4">
      <c r="D4928" s="10"/>
    </row>
    <row r="4929" spans="4:4">
      <c r="D4929" s="10"/>
    </row>
    <row r="4930" spans="4:4">
      <c r="D4930" s="10"/>
    </row>
    <row r="4931" spans="4:4">
      <c r="D4931" s="10"/>
    </row>
    <row r="4932" spans="4:4">
      <c r="D4932" s="10"/>
    </row>
    <row r="4933" spans="4:4">
      <c r="D4933" s="10"/>
    </row>
    <row r="4934" spans="4:4">
      <c r="D4934" s="10"/>
    </row>
    <row r="4935" spans="4:4">
      <c r="D4935" s="10"/>
    </row>
    <row r="4936" spans="4:4">
      <c r="D4936" s="10"/>
    </row>
    <row r="4937" spans="4:4">
      <c r="D4937" s="10"/>
    </row>
    <row r="4938" spans="4:4">
      <c r="D4938" s="10"/>
    </row>
    <row r="4939" spans="4:4">
      <c r="D4939" s="10"/>
    </row>
    <row r="4940" spans="4:4">
      <c r="D4940" s="10"/>
    </row>
    <row r="4941" spans="4:4">
      <c r="D4941" s="10"/>
    </row>
    <row r="4942" spans="4:4">
      <c r="D4942" s="10"/>
    </row>
    <row r="4943" spans="4:4">
      <c r="D4943" s="10"/>
    </row>
    <row r="4944" spans="4:4">
      <c r="D4944" s="10"/>
    </row>
    <row r="4945" spans="4:4">
      <c r="D4945" s="10"/>
    </row>
    <row r="4946" spans="4:4">
      <c r="D4946" s="10"/>
    </row>
    <row r="4947" spans="4:4">
      <c r="D4947" s="10"/>
    </row>
    <row r="4948" spans="4:4">
      <c r="D4948" s="10"/>
    </row>
    <row r="4949" spans="4:4">
      <c r="D4949" s="10"/>
    </row>
    <row r="4950" spans="4:4">
      <c r="D4950" s="10"/>
    </row>
    <row r="4951" spans="4:4">
      <c r="D4951" s="10"/>
    </row>
    <row r="4952" spans="4:4">
      <c r="D4952" s="10"/>
    </row>
    <row r="4953" spans="4:4">
      <c r="D4953" s="10"/>
    </row>
    <row r="4954" spans="4:4">
      <c r="D4954" s="10"/>
    </row>
    <row r="4955" spans="4:4">
      <c r="D4955" s="10"/>
    </row>
    <row r="4956" spans="4:4">
      <c r="D4956" s="10"/>
    </row>
    <row r="4957" spans="4:4">
      <c r="D4957" s="10"/>
    </row>
    <row r="4958" spans="4:4">
      <c r="D4958" s="10"/>
    </row>
    <row r="4959" spans="4:4">
      <c r="D4959" s="10"/>
    </row>
    <row r="4960" spans="4:4">
      <c r="D4960" s="10"/>
    </row>
    <row r="4961" spans="4:4">
      <c r="D4961" s="10"/>
    </row>
    <row r="4962" spans="4:4">
      <c r="D4962" s="10"/>
    </row>
    <row r="4963" spans="4:4">
      <c r="D4963" s="10"/>
    </row>
    <row r="4964" spans="4:4">
      <c r="D4964" s="10"/>
    </row>
    <row r="4965" spans="4:4">
      <c r="D4965" s="10"/>
    </row>
    <row r="4966" spans="4:4">
      <c r="D4966" s="10"/>
    </row>
    <row r="4967" spans="4:4">
      <c r="D4967" s="10"/>
    </row>
    <row r="4968" spans="4:4">
      <c r="D4968" s="10"/>
    </row>
    <row r="4969" spans="4:4">
      <c r="D4969" s="10"/>
    </row>
    <row r="4970" spans="4:4">
      <c r="D4970" s="10"/>
    </row>
    <row r="4971" spans="4:4">
      <c r="D4971" s="10"/>
    </row>
    <row r="4972" spans="4:4">
      <c r="D4972" s="10"/>
    </row>
    <row r="4973" spans="4:4">
      <c r="D4973" s="10"/>
    </row>
    <row r="4974" spans="4:4">
      <c r="D4974" s="10"/>
    </row>
    <row r="4975" spans="4:4">
      <c r="D4975" s="10"/>
    </row>
    <row r="4976" spans="4:4">
      <c r="D4976" s="10"/>
    </row>
    <row r="4977" spans="4:4">
      <c r="D4977" s="10"/>
    </row>
    <row r="4978" spans="4:4">
      <c r="D4978" s="10"/>
    </row>
    <row r="4979" spans="4:4">
      <c r="D4979" s="10"/>
    </row>
    <row r="4980" spans="4:4">
      <c r="D4980" s="10"/>
    </row>
    <row r="4981" spans="4:4">
      <c r="D4981" s="10"/>
    </row>
    <row r="4982" spans="4:4">
      <c r="D4982" s="10"/>
    </row>
    <row r="4983" spans="4:4">
      <c r="D4983" s="10"/>
    </row>
    <row r="4984" spans="4:4">
      <c r="D4984" s="10"/>
    </row>
    <row r="4985" spans="4:4">
      <c r="D4985" s="10"/>
    </row>
    <row r="4986" spans="4:4">
      <c r="D4986" s="10"/>
    </row>
    <row r="4987" spans="4:4">
      <c r="D4987" s="10"/>
    </row>
    <row r="4988" spans="4:4">
      <c r="D4988" s="10"/>
    </row>
    <row r="4989" spans="4:4">
      <c r="D4989" s="10"/>
    </row>
    <row r="4990" spans="4:4">
      <c r="D4990" s="10"/>
    </row>
    <row r="4991" spans="4:4">
      <c r="D4991" s="10"/>
    </row>
    <row r="4992" spans="4:4">
      <c r="D4992" s="10"/>
    </row>
    <row r="4993" spans="4:4">
      <c r="D4993" s="10"/>
    </row>
    <row r="4994" spans="4:4">
      <c r="D4994" s="10"/>
    </row>
    <row r="4995" spans="4:4">
      <c r="D4995" s="10"/>
    </row>
    <row r="4996" spans="4:4">
      <c r="D4996" s="10"/>
    </row>
    <row r="4997" spans="4:4">
      <c r="D4997" s="10"/>
    </row>
    <row r="4998" spans="4:4">
      <c r="D4998" s="10"/>
    </row>
    <row r="4999" spans="4:4">
      <c r="D4999" s="10"/>
    </row>
    <row r="5000" spans="4:4">
      <c r="D5000" s="10"/>
    </row>
  </sheetData>
  <mergeCells count="15">
    <mergeCell ref="C15:G15"/>
    <mergeCell ref="A1:G1"/>
    <mergeCell ref="C2:G2"/>
    <mergeCell ref="C3:G3"/>
    <mergeCell ref="C4:G4"/>
    <mergeCell ref="C12:G12"/>
    <mergeCell ref="C49:G49"/>
    <mergeCell ref="C61:G61"/>
    <mergeCell ref="C68:G68"/>
    <mergeCell ref="C18:G18"/>
    <mergeCell ref="C21:G21"/>
    <mergeCell ref="C26:G26"/>
    <mergeCell ref="C37:G37"/>
    <mergeCell ref="C42:G42"/>
    <mergeCell ref="C46:G46"/>
  </mergeCells>
  <pageMargins left="0.59055118110236204" right="0.196850393700787" top="0.78740157499999996" bottom="0.78740157499999996" header="0.3" footer="0.3"/>
  <pageSetup paperSize="9" orientation="landscape" horizontalDpi="0" verticalDpi="0" r:id="rId1"/>
  <headerFooter>
    <oddFooter>&amp;RStránka &amp;P z &amp;N&amp;LZpracováno programem BUILDpower S,  © RTS, a.s.</oddFooter>
  </headerFooter>
  <legacyDrawing r:id="rId2"/>
</worksheet>
</file>

<file path=xl/worksheets/sheet12.xml><?xml version="1.0" encoding="utf-8"?>
<worksheet xmlns="http://schemas.openxmlformats.org/spreadsheetml/2006/main" xmlns:r="http://schemas.openxmlformats.org/officeDocument/2006/relationships">
  <sheetPr>
    <outlinePr summaryBelow="0"/>
  </sheetPr>
  <dimension ref="A1:BF5000"/>
  <sheetViews>
    <sheetView workbookViewId="0">
      <pane ySplit="7" topLeftCell="A8" activePane="bottomLeft" state="frozen"/>
      <selection pane="bottomLeft" activeCell="X59" sqref="X59"/>
    </sheetView>
  </sheetViews>
  <sheetFormatPr defaultRowHeight="13.2" outlineLevelRow="1"/>
  <cols>
    <col min="1" max="1" width="3.44140625" customWidth="1"/>
    <col min="2" max="2" width="12.6640625" style="119" customWidth="1"/>
    <col min="3" max="3" width="63.33203125" style="119" customWidth="1"/>
    <col min="4" max="4" width="4.88671875" customWidth="1"/>
    <col min="5" max="5" width="10.6640625" customWidth="1"/>
    <col min="6" max="6" width="9.88671875" customWidth="1"/>
    <col min="7" max="7" width="12.77734375" customWidth="1"/>
    <col min="8" max="17" width="0" hidden="1" customWidth="1"/>
    <col min="18" max="18" width="8.44140625" customWidth="1"/>
    <col min="19" max="22" width="0" hidden="1" customWidth="1"/>
    <col min="27" max="27" width="0" hidden="1" customWidth="1"/>
    <col min="29" max="39" width="0" hidden="1" customWidth="1"/>
    <col min="51" max="51" width="98.6640625" customWidth="1"/>
  </cols>
  <sheetData>
    <row r="1" spans="1:58" ht="15.75" customHeight="1">
      <c r="A1" s="252" t="s">
        <v>146</v>
      </c>
      <c r="B1" s="252"/>
      <c r="C1" s="252"/>
      <c r="D1" s="252"/>
      <c r="E1" s="252"/>
      <c r="F1" s="252"/>
      <c r="G1" s="252"/>
      <c r="AE1" t="s">
        <v>147</v>
      </c>
    </row>
    <row r="2" spans="1:58" ht="25.05" customHeight="1">
      <c r="A2" s="137" t="s">
        <v>7</v>
      </c>
      <c r="B2" s="48" t="s">
        <v>43</v>
      </c>
      <c r="C2" s="253" t="s">
        <v>44</v>
      </c>
      <c r="D2" s="254"/>
      <c r="E2" s="254"/>
      <c r="F2" s="254"/>
      <c r="G2" s="255"/>
      <c r="AE2" t="s">
        <v>148</v>
      </c>
    </row>
    <row r="3" spans="1:58" ht="25.05" customHeight="1">
      <c r="A3" s="137" t="s">
        <v>8</v>
      </c>
      <c r="B3" s="48" t="s">
        <v>59</v>
      </c>
      <c r="C3" s="253" t="s">
        <v>44</v>
      </c>
      <c r="D3" s="254"/>
      <c r="E3" s="254"/>
      <c r="F3" s="254"/>
      <c r="G3" s="255"/>
      <c r="AA3" s="119" t="s">
        <v>148</v>
      </c>
      <c r="AE3" t="s">
        <v>149</v>
      </c>
    </row>
    <row r="4" spans="1:58" ht="25.05" customHeight="1">
      <c r="A4" s="138" t="s">
        <v>9</v>
      </c>
      <c r="B4" s="139" t="s">
        <v>68</v>
      </c>
      <c r="C4" s="256" t="s">
        <v>69</v>
      </c>
      <c r="D4" s="257"/>
      <c r="E4" s="257"/>
      <c r="F4" s="257"/>
      <c r="G4" s="258"/>
      <c r="AE4" t="s">
        <v>150</v>
      </c>
    </row>
    <row r="5" spans="1:58">
      <c r="D5" s="10"/>
    </row>
    <row r="6" spans="1:58" ht="39.6">
      <c r="A6" s="141" t="s">
        <v>151</v>
      </c>
      <c r="B6" s="143" t="s">
        <v>152</v>
      </c>
      <c r="C6" s="143" t="s">
        <v>153</v>
      </c>
      <c r="D6" s="142" t="s">
        <v>154</v>
      </c>
      <c r="E6" s="141" t="s">
        <v>155</v>
      </c>
      <c r="F6" s="140" t="s">
        <v>156</v>
      </c>
      <c r="G6" s="141" t="s">
        <v>29</v>
      </c>
      <c r="H6" s="144" t="s">
        <v>30</v>
      </c>
      <c r="I6" s="144" t="s">
        <v>157</v>
      </c>
      <c r="J6" s="144" t="s">
        <v>31</v>
      </c>
      <c r="K6" s="144" t="s">
        <v>158</v>
      </c>
      <c r="L6" s="144" t="s">
        <v>159</v>
      </c>
      <c r="M6" s="144" t="s">
        <v>160</v>
      </c>
      <c r="N6" s="144" t="s">
        <v>161</v>
      </c>
      <c r="O6" s="144" t="s">
        <v>162</v>
      </c>
      <c r="P6" s="144" t="s">
        <v>163</v>
      </c>
      <c r="Q6" s="144" t="s">
        <v>164</v>
      </c>
      <c r="R6" s="144" t="s">
        <v>165</v>
      </c>
      <c r="S6" s="144" t="s">
        <v>166</v>
      </c>
      <c r="T6" s="144" t="s">
        <v>167</v>
      </c>
      <c r="U6" s="144" t="s">
        <v>168</v>
      </c>
      <c r="V6" s="144" t="s">
        <v>169</v>
      </c>
    </row>
    <row r="7" spans="1:58" hidden="1">
      <c r="A7" s="3"/>
      <c r="B7" s="4"/>
      <c r="C7" s="4"/>
      <c r="D7" s="6"/>
      <c r="E7" s="146"/>
      <c r="F7" s="147"/>
      <c r="G7" s="147"/>
      <c r="H7" s="147"/>
      <c r="I7" s="147"/>
      <c r="J7" s="147"/>
      <c r="K7" s="147"/>
      <c r="L7" s="147"/>
      <c r="M7" s="147"/>
      <c r="N7" s="147"/>
      <c r="O7" s="147"/>
      <c r="P7" s="147"/>
      <c r="Q7" s="147"/>
      <c r="R7" s="147"/>
      <c r="S7" s="147"/>
      <c r="T7" s="147"/>
      <c r="U7" s="147"/>
      <c r="V7" s="147"/>
    </row>
    <row r="8" spans="1:58">
      <c r="A8" s="158" t="s">
        <v>170</v>
      </c>
      <c r="B8" s="159" t="s">
        <v>81</v>
      </c>
      <c r="C8" s="173" t="s">
        <v>82</v>
      </c>
      <c r="D8" s="160"/>
      <c r="E8" s="161"/>
      <c r="F8" s="162"/>
      <c r="G8" s="162">
        <f>SUMIF(AE9:AE39,"&lt;&gt;NOR",G9:G39)</f>
        <v>0</v>
      </c>
      <c r="H8" s="162"/>
      <c r="I8" s="162">
        <f>SUM(I9:I39)</f>
        <v>13381.07</v>
      </c>
      <c r="J8" s="162"/>
      <c r="K8" s="162">
        <f>SUM(K9:K39)</f>
        <v>81421.600000000006</v>
      </c>
      <c r="L8" s="162"/>
      <c r="M8" s="162">
        <f>SUM(M9:M39)</f>
        <v>0</v>
      </c>
      <c r="N8" s="162"/>
      <c r="O8" s="162">
        <f>SUM(O9:O39)</f>
        <v>43.31</v>
      </c>
      <c r="P8" s="162"/>
      <c r="Q8" s="162">
        <f>SUM(Q9:Q39)</f>
        <v>39.6</v>
      </c>
      <c r="R8" s="163"/>
      <c r="S8" s="157"/>
      <c r="T8" s="157">
        <f>SUM(T9:T39)</f>
        <v>122.08</v>
      </c>
      <c r="U8" s="157"/>
      <c r="V8" s="157"/>
      <c r="AE8" t="s">
        <v>171</v>
      </c>
    </row>
    <row r="9" spans="1:58" ht="20.399999999999999" outlineLevel="1">
      <c r="A9" s="164">
        <v>1</v>
      </c>
      <c r="B9" s="165" t="s">
        <v>216</v>
      </c>
      <c r="C9" s="174" t="s">
        <v>217</v>
      </c>
      <c r="D9" s="166" t="s">
        <v>218</v>
      </c>
      <c r="E9" s="167">
        <v>60.0032</v>
      </c>
      <c r="F9" s="168">
        <v>0</v>
      </c>
      <c r="G9" s="169">
        <f>ROUND(E9*F9,2)</f>
        <v>0</v>
      </c>
      <c r="H9" s="168">
        <v>0</v>
      </c>
      <c r="I9" s="169">
        <f>ROUND(E9*H9,2)</f>
        <v>0</v>
      </c>
      <c r="J9" s="168">
        <v>69.599999999999994</v>
      </c>
      <c r="K9" s="169">
        <f>ROUND(E9*J9,2)</f>
        <v>4176.22</v>
      </c>
      <c r="L9" s="169">
        <v>21</v>
      </c>
      <c r="M9" s="169">
        <f>G9*(1+L9/100)</f>
        <v>0</v>
      </c>
      <c r="N9" s="169">
        <v>0</v>
      </c>
      <c r="O9" s="169">
        <f>ROUND(E9*N9,2)</f>
        <v>0</v>
      </c>
      <c r="P9" s="169">
        <v>0.66</v>
      </c>
      <c r="Q9" s="169">
        <f>ROUND(E9*P9,2)</f>
        <v>39.6</v>
      </c>
      <c r="R9" s="170" t="s">
        <v>219</v>
      </c>
      <c r="S9" s="156">
        <v>0.11899999999999999</v>
      </c>
      <c r="T9" s="156">
        <f>ROUND(E9*S9,2)</f>
        <v>7.14</v>
      </c>
      <c r="U9" s="156"/>
      <c r="V9" s="156" t="s">
        <v>220</v>
      </c>
      <c r="W9" s="145"/>
      <c r="X9" s="145"/>
      <c r="Y9" s="145"/>
      <c r="Z9" s="145"/>
      <c r="AA9" s="145"/>
      <c r="AB9" s="145"/>
      <c r="AC9" s="145"/>
      <c r="AD9" s="145"/>
      <c r="AE9" s="145" t="s">
        <v>221</v>
      </c>
      <c r="AF9" s="145"/>
      <c r="AG9" s="145"/>
      <c r="AH9" s="145"/>
      <c r="AI9" s="145"/>
      <c r="AJ9" s="145"/>
      <c r="AK9" s="145"/>
      <c r="AL9" s="145"/>
      <c r="AM9" s="145"/>
      <c r="AN9" s="145"/>
      <c r="AO9" s="145"/>
      <c r="AP9" s="145"/>
      <c r="AQ9" s="145"/>
      <c r="AR9" s="145"/>
      <c r="AS9" s="145"/>
      <c r="AT9" s="145"/>
      <c r="AU9" s="145"/>
      <c r="AV9" s="145"/>
      <c r="AW9" s="145"/>
      <c r="AX9" s="145"/>
      <c r="AY9" s="145"/>
      <c r="AZ9" s="145"/>
      <c r="BA9" s="145"/>
      <c r="BB9" s="145"/>
      <c r="BC9" s="145"/>
      <c r="BD9" s="145"/>
      <c r="BE9" s="145"/>
      <c r="BF9" s="145"/>
    </row>
    <row r="10" spans="1:58" outlineLevel="1">
      <c r="A10" s="152"/>
      <c r="B10" s="153"/>
      <c r="C10" s="187" t="s">
        <v>940</v>
      </c>
      <c r="D10" s="178"/>
      <c r="E10" s="179">
        <v>60.0032</v>
      </c>
      <c r="F10" s="156"/>
      <c r="G10" s="156"/>
      <c r="H10" s="156"/>
      <c r="I10" s="156"/>
      <c r="J10" s="156"/>
      <c r="K10" s="156"/>
      <c r="L10" s="156"/>
      <c r="M10" s="156"/>
      <c r="N10" s="156"/>
      <c r="O10" s="156"/>
      <c r="P10" s="156"/>
      <c r="Q10" s="156"/>
      <c r="R10" s="156"/>
      <c r="S10" s="156"/>
      <c r="T10" s="156"/>
      <c r="U10" s="156"/>
      <c r="V10" s="156"/>
      <c r="W10" s="145"/>
      <c r="X10" s="145"/>
      <c r="Y10" s="145"/>
      <c r="Z10" s="145"/>
      <c r="AA10" s="145"/>
      <c r="AB10" s="145"/>
      <c r="AC10" s="145"/>
      <c r="AD10" s="145"/>
      <c r="AE10" s="145" t="s">
        <v>223</v>
      </c>
      <c r="AF10" s="145">
        <v>0</v>
      </c>
      <c r="AG10" s="145"/>
      <c r="AH10" s="145"/>
      <c r="AI10" s="145"/>
      <c r="AJ10" s="145"/>
      <c r="AK10" s="145"/>
      <c r="AL10" s="145"/>
      <c r="AM10" s="145"/>
      <c r="AN10" s="145"/>
      <c r="AO10" s="145"/>
      <c r="AP10" s="145"/>
      <c r="AQ10" s="145"/>
      <c r="AR10" s="145"/>
      <c r="AS10" s="145"/>
      <c r="AT10" s="145"/>
      <c r="AU10" s="145"/>
      <c r="AV10" s="145"/>
      <c r="AW10" s="145"/>
      <c r="AX10" s="145"/>
      <c r="AY10" s="145"/>
      <c r="AZ10" s="145"/>
      <c r="BA10" s="145"/>
      <c r="BB10" s="145"/>
      <c r="BC10" s="145"/>
      <c r="BD10" s="145"/>
      <c r="BE10" s="145"/>
      <c r="BF10" s="145"/>
    </row>
    <row r="11" spans="1:58" outlineLevel="1">
      <c r="A11" s="164">
        <v>2</v>
      </c>
      <c r="B11" s="165" t="s">
        <v>224</v>
      </c>
      <c r="C11" s="174" t="s">
        <v>225</v>
      </c>
      <c r="D11" s="166" t="s">
        <v>218</v>
      </c>
      <c r="E11" s="167">
        <v>60.0032</v>
      </c>
      <c r="F11" s="168">
        <v>0</v>
      </c>
      <c r="G11" s="169">
        <f>ROUND(E11*F11,2)</f>
        <v>0</v>
      </c>
      <c r="H11" s="168">
        <v>0</v>
      </c>
      <c r="I11" s="169">
        <f>ROUND(E11*H11,2)</f>
        <v>0</v>
      </c>
      <c r="J11" s="168">
        <v>26.5</v>
      </c>
      <c r="K11" s="169">
        <f>ROUND(E11*J11,2)</f>
        <v>1590.08</v>
      </c>
      <c r="L11" s="169">
        <v>21</v>
      </c>
      <c r="M11" s="169">
        <f>G11*(1+L11/100)</f>
        <v>0</v>
      </c>
      <c r="N11" s="169">
        <v>0</v>
      </c>
      <c r="O11" s="169">
        <f>ROUND(E11*N11,2)</f>
        <v>0</v>
      </c>
      <c r="P11" s="169">
        <v>0</v>
      </c>
      <c r="Q11" s="169">
        <f>ROUND(E11*P11,2)</f>
        <v>0</v>
      </c>
      <c r="R11" s="170" t="s">
        <v>219</v>
      </c>
      <c r="S11" s="156">
        <v>0.01</v>
      </c>
      <c r="T11" s="156">
        <f>ROUND(E11*S11,2)</f>
        <v>0.6</v>
      </c>
      <c r="U11" s="156"/>
      <c r="V11" s="156" t="s">
        <v>220</v>
      </c>
      <c r="W11" s="145"/>
      <c r="X11" s="145"/>
      <c r="Y11" s="145"/>
      <c r="Z11" s="145"/>
      <c r="AA11" s="145"/>
      <c r="AB11" s="145"/>
      <c r="AC11" s="145"/>
      <c r="AD11" s="145"/>
      <c r="AE11" s="145" t="s">
        <v>221</v>
      </c>
      <c r="AF11" s="145"/>
      <c r="AG11" s="145"/>
      <c r="AH11" s="145"/>
      <c r="AI11" s="145"/>
      <c r="AJ11" s="145"/>
      <c r="AK11" s="145"/>
      <c r="AL11" s="145"/>
      <c r="AM11" s="145"/>
      <c r="AN11" s="145"/>
      <c r="AO11" s="145"/>
      <c r="AP11" s="145"/>
      <c r="AQ11" s="145"/>
      <c r="AR11" s="145"/>
      <c r="AS11" s="145"/>
      <c r="AT11" s="145"/>
      <c r="AU11" s="145"/>
      <c r="AV11" s="145"/>
      <c r="AW11" s="145"/>
      <c r="AX11" s="145"/>
      <c r="AY11" s="145"/>
      <c r="AZ11" s="145"/>
      <c r="BA11" s="145"/>
      <c r="BB11" s="145"/>
      <c r="BC11" s="145"/>
      <c r="BD11" s="145"/>
      <c r="BE11" s="145"/>
      <c r="BF11" s="145"/>
    </row>
    <row r="12" spans="1:58" outlineLevel="1">
      <c r="A12" s="152"/>
      <c r="B12" s="153"/>
      <c r="C12" s="261" t="s">
        <v>226</v>
      </c>
      <c r="D12" s="262"/>
      <c r="E12" s="262"/>
      <c r="F12" s="262"/>
      <c r="G12" s="262"/>
      <c r="H12" s="156"/>
      <c r="I12" s="156"/>
      <c r="J12" s="156"/>
      <c r="K12" s="156"/>
      <c r="L12" s="156"/>
      <c r="M12" s="156"/>
      <c r="N12" s="156"/>
      <c r="O12" s="156"/>
      <c r="P12" s="156"/>
      <c r="Q12" s="156"/>
      <c r="R12" s="156"/>
      <c r="S12" s="156"/>
      <c r="T12" s="156"/>
      <c r="U12" s="156"/>
      <c r="V12" s="156"/>
      <c r="W12" s="145"/>
      <c r="X12" s="145"/>
      <c r="Y12" s="145"/>
      <c r="Z12" s="145"/>
      <c r="AA12" s="145"/>
      <c r="AB12" s="145"/>
      <c r="AC12" s="145"/>
      <c r="AD12" s="145"/>
      <c r="AE12" s="145" t="s">
        <v>227</v>
      </c>
      <c r="AF12" s="145"/>
      <c r="AG12" s="145"/>
      <c r="AH12" s="145"/>
      <c r="AI12" s="145"/>
      <c r="AJ12" s="145"/>
      <c r="AK12" s="145"/>
      <c r="AL12" s="145"/>
      <c r="AM12" s="145"/>
      <c r="AN12" s="145"/>
      <c r="AO12" s="145"/>
      <c r="AP12" s="145"/>
      <c r="AQ12" s="145"/>
      <c r="AR12" s="145"/>
      <c r="AS12" s="145"/>
      <c r="AT12" s="145"/>
      <c r="AU12" s="145"/>
      <c r="AV12" s="145"/>
      <c r="AW12" s="145"/>
      <c r="AX12" s="145"/>
      <c r="AY12" s="145"/>
      <c r="AZ12" s="145"/>
      <c r="BA12" s="145"/>
      <c r="BB12" s="145"/>
      <c r="BC12" s="145"/>
      <c r="BD12" s="145"/>
      <c r="BE12" s="145"/>
      <c r="BF12" s="145"/>
    </row>
    <row r="13" spans="1:58" outlineLevel="1">
      <c r="A13" s="152"/>
      <c r="B13" s="153"/>
      <c r="C13" s="187" t="s">
        <v>940</v>
      </c>
      <c r="D13" s="178"/>
      <c r="E13" s="179">
        <v>60.0032</v>
      </c>
      <c r="F13" s="156"/>
      <c r="G13" s="156"/>
      <c r="H13" s="156"/>
      <c r="I13" s="156"/>
      <c r="J13" s="156"/>
      <c r="K13" s="156"/>
      <c r="L13" s="156"/>
      <c r="M13" s="156"/>
      <c r="N13" s="156"/>
      <c r="O13" s="156"/>
      <c r="P13" s="156"/>
      <c r="Q13" s="156"/>
      <c r="R13" s="156"/>
      <c r="S13" s="156"/>
      <c r="T13" s="156"/>
      <c r="U13" s="156"/>
      <c r="V13" s="156"/>
      <c r="W13" s="145"/>
      <c r="X13" s="145"/>
      <c r="Y13" s="145"/>
      <c r="Z13" s="145"/>
      <c r="AA13" s="145"/>
      <c r="AB13" s="145"/>
      <c r="AC13" s="145"/>
      <c r="AD13" s="145"/>
      <c r="AE13" s="145" t="s">
        <v>223</v>
      </c>
      <c r="AF13" s="145">
        <v>0</v>
      </c>
      <c r="AG13" s="145"/>
      <c r="AH13" s="145"/>
      <c r="AI13" s="145"/>
      <c r="AJ13" s="145"/>
      <c r="AK13" s="145"/>
      <c r="AL13" s="145"/>
      <c r="AM13" s="145"/>
      <c r="AN13" s="145"/>
      <c r="AO13" s="145"/>
      <c r="AP13" s="145"/>
      <c r="AQ13" s="145"/>
      <c r="AR13" s="145"/>
      <c r="AS13" s="145"/>
      <c r="AT13" s="145"/>
      <c r="AU13" s="145"/>
      <c r="AV13" s="145"/>
      <c r="AW13" s="145"/>
      <c r="AX13" s="145"/>
      <c r="AY13" s="145"/>
      <c r="AZ13" s="145"/>
      <c r="BA13" s="145"/>
      <c r="BB13" s="145"/>
      <c r="BC13" s="145"/>
      <c r="BD13" s="145"/>
      <c r="BE13" s="145"/>
      <c r="BF13" s="145"/>
    </row>
    <row r="14" spans="1:58" outlineLevel="1">
      <c r="A14" s="164">
        <v>3</v>
      </c>
      <c r="B14" s="165" t="s">
        <v>735</v>
      </c>
      <c r="C14" s="174" t="s">
        <v>736</v>
      </c>
      <c r="D14" s="166" t="s">
        <v>230</v>
      </c>
      <c r="E14" s="167">
        <v>46.802500000000002</v>
      </c>
      <c r="F14" s="168">
        <v>0</v>
      </c>
      <c r="G14" s="169">
        <f>ROUND(E14*F14,2)</f>
        <v>0</v>
      </c>
      <c r="H14" s="168">
        <v>0</v>
      </c>
      <c r="I14" s="169">
        <f>ROUND(E14*H14,2)</f>
        <v>0</v>
      </c>
      <c r="J14" s="168">
        <v>934</v>
      </c>
      <c r="K14" s="169">
        <f>ROUND(E14*J14,2)</f>
        <v>43713.54</v>
      </c>
      <c r="L14" s="169">
        <v>21</v>
      </c>
      <c r="M14" s="169">
        <f>G14*(1+L14/100)</f>
        <v>0</v>
      </c>
      <c r="N14" s="169">
        <v>0</v>
      </c>
      <c r="O14" s="169">
        <f>ROUND(E14*N14,2)</f>
        <v>0</v>
      </c>
      <c r="P14" s="169">
        <v>0</v>
      </c>
      <c r="Q14" s="169">
        <f>ROUND(E14*P14,2)</f>
        <v>0</v>
      </c>
      <c r="R14" s="170" t="s">
        <v>219</v>
      </c>
      <c r="S14" s="156">
        <v>2.2490000000000001</v>
      </c>
      <c r="T14" s="156">
        <f>ROUND(E14*S14,2)</f>
        <v>105.26</v>
      </c>
      <c r="U14" s="156"/>
      <c r="V14" s="156" t="s">
        <v>220</v>
      </c>
      <c r="W14" s="145"/>
      <c r="X14" s="145"/>
      <c r="Y14" s="145"/>
      <c r="Z14" s="145"/>
      <c r="AA14" s="145"/>
      <c r="AB14" s="145"/>
      <c r="AC14" s="145"/>
      <c r="AD14" s="145"/>
      <c r="AE14" s="145" t="s">
        <v>221</v>
      </c>
      <c r="AF14" s="145"/>
      <c r="AG14" s="145"/>
      <c r="AH14" s="145"/>
      <c r="AI14" s="145"/>
      <c r="AJ14" s="145"/>
      <c r="AK14" s="145"/>
      <c r="AL14" s="145"/>
      <c r="AM14" s="145"/>
      <c r="AN14" s="145"/>
      <c r="AO14" s="145"/>
      <c r="AP14" s="145"/>
      <c r="AQ14" s="145"/>
      <c r="AR14" s="145"/>
      <c r="AS14" s="145"/>
      <c r="AT14" s="145"/>
      <c r="AU14" s="145"/>
      <c r="AV14" s="145"/>
      <c r="AW14" s="145"/>
      <c r="AX14" s="145"/>
      <c r="AY14" s="145"/>
      <c r="AZ14" s="145"/>
      <c r="BA14" s="145"/>
      <c r="BB14" s="145"/>
      <c r="BC14" s="145"/>
      <c r="BD14" s="145"/>
      <c r="BE14" s="145"/>
      <c r="BF14" s="145"/>
    </row>
    <row r="15" spans="1:58" ht="21" outlineLevel="1">
      <c r="A15" s="152"/>
      <c r="B15" s="153"/>
      <c r="C15" s="261" t="s">
        <v>737</v>
      </c>
      <c r="D15" s="262"/>
      <c r="E15" s="262"/>
      <c r="F15" s="262"/>
      <c r="G15" s="262"/>
      <c r="H15" s="156"/>
      <c r="I15" s="156"/>
      <c r="J15" s="156"/>
      <c r="K15" s="156"/>
      <c r="L15" s="156"/>
      <c r="M15" s="156"/>
      <c r="N15" s="156"/>
      <c r="O15" s="156"/>
      <c r="P15" s="156"/>
      <c r="Q15" s="156"/>
      <c r="R15" s="156"/>
      <c r="S15" s="156"/>
      <c r="T15" s="156"/>
      <c r="U15" s="156"/>
      <c r="V15" s="156"/>
      <c r="W15" s="145"/>
      <c r="X15" s="145"/>
      <c r="Y15" s="145"/>
      <c r="Z15" s="145"/>
      <c r="AA15" s="145"/>
      <c r="AB15" s="145"/>
      <c r="AC15" s="145"/>
      <c r="AD15" s="145"/>
      <c r="AE15" s="145" t="s">
        <v>227</v>
      </c>
      <c r="AF15" s="145"/>
      <c r="AG15" s="145"/>
      <c r="AH15" s="145"/>
      <c r="AI15" s="145"/>
      <c r="AJ15" s="145"/>
      <c r="AK15" s="145"/>
      <c r="AL15" s="145"/>
      <c r="AM15" s="145"/>
      <c r="AN15" s="145"/>
      <c r="AO15" s="145"/>
      <c r="AP15" s="145"/>
      <c r="AQ15" s="145"/>
      <c r="AR15" s="145"/>
      <c r="AS15" s="145"/>
      <c r="AT15" s="145"/>
      <c r="AU15" s="145"/>
      <c r="AV15" s="145"/>
      <c r="AW15" s="145"/>
      <c r="AX15" s="145"/>
      <c r="AY15" s="171" t="str">
        <f>C15</f>
        <v>s urovnáním dna do předepsaného profilu a spádu, s případně nutným přemístěním výkopku ve výkopišti a dále buď s přemístěním výkopku na přilehlém terénu na vzdálenost do 3 m od kraje jámy nebo s naložením na dopravní prostředek</v>
      </c>
      <c r="AZ15" s="145"/>
      <c r="BA15" s="145"/>
      <c r="BB15" s="145"/>
      <c r="BC15" s="145"/>
      <c r="BD15" s="145"/>
      <c r="BE15" s="145"/>
      <c r="BF15" s="145"/>
    </row>
    <row r="16" spans="1:58" outlineLevel="1">
      <c r="A16" s="152"/>
      <c r="B16" s="153"/>
      <c r="C16" s="187" t="s">
        <v>941</v>
      </c>
      <c r="D16" s="178"/>
      <c r="E16" s="179">
        <v>46.802500000000002</v>
      </c>
      <c r="F16" s="156"/>
      <c r="G16" s="156"/>
      <c r="H16" s="156"/>
      <c r="I16" s="156"/>
      <c r="J16" s="156"/>
      <c r="K16" s="156"/>
      <c r="L16" s="156"/>
      <c r="M16" s="156"/>
      <c r="N16" s="156"/>
      <c r="O16" s="156"/>
      <c r="P16" s="156"/>
      <c r="Q16" s="156"/>
      <c r="R16" s="156"/>
      <c r="S16" s="156"/>
      <c r="T16" s="156"/>
      <c r="U16" s="156"/>
      <c r="V16" s="156"/>
      <c r="W16" s="145"/>
      <c r="X16" s="145"/>
      <c r="Y16" s="145"/>
      <c r="Z16" s="145"/>
      <c r="AA16" s="145"/>
      <c r="AB16" s="145"/>
      <c r="AC16" s="145"/>
      <c r="AD16" s="145"/>
      <c r="AE16" s="145" t="s">
        <v>223</v>
      </c>
      <c r="AF16" s="145">
        <v>0</v>
      </c>
      <c r="AG16" s="145"/>
      <c r="AH16" s="145"/>
      <c r="AI16" s="145"/>
      <c r="AJ16" s="145"/>
      <c r="AK16" s="145"/>
      <c r="AL16" s="145"/>
      <c r="AM16" s="145"/>
      <c r="AN16" s="145"/>
      <c r="AO16" s="145"/>
      <c r="AP16" s="145"/>
      <c r="AQ16" s="145"/>
      <c r="AR16" s="145"/>
      <c r="AS16" s="145"/>
      <c r="AT16" s="145"/>
      <c r="AU16" s="145"/>
      <c r="AV16" s="145"/>
      <c r="AW16" s="145"/>
      <c r="AX16" s="145"/>
      <c r="AY16" s="145"/>
      <c r="AZ16" s="145"/>
      <c r="BA16" s="145"/>
      <c r="BB16" s="145"/>
      <c r="BC16" s="145"/>
      <c r="BD16" s="145"/>
      <c r="BE16" s="145"/>
      <c r="BF16" s="145"/>
    </row>
    <row r="17" spans="1:58" outlineLevel="1">
      <c r="A17" s="164">
        <v>4</v>
      </c>
      <c r="B17" s="165" t="s">
        <v>739</v>
      </c>
      <c r="C17" s="174" t="s">
        <v>740</v>
      </c>
      <c r="D17" s="166" t="s">
        <v>230</v>
      </c>
      <c r="E17" s="167">
        <v>23.401250000000001</v>
      </c>
      <c r="F17" s="168">
        <v>0</v>
      </c>
      <c r="G17" s="169">
        <f>ROUND(E17*F17,2)</f>
        <v>0</v>
      </c>
      <c r="H17" s="168">
        <v>0</v>
      </c>
      <c r="I17" s="169">
        <f>ROUND(E17*H17,2)</f>
        <v>0</v>
      </c>
      <c r="J17" s="168">
        <v>57.2</v>
      </c>
      <c r="K17" s="169">
        <f>ROUND(E17*J17,2)</f>
        <v>1338.55</v>
      </c>
      <c r="L17" s="169">
        <v>21</v>
      </c>
      <c r="M17" s="169">
        <f>G17*(1+L17/100)</f>
        <v>0</v>
      </c>
      <c r="N17" s="169">
        <v>0</v>
      </c>
      <c r="O17" s="169">
        <f>ROUND(E17*N17,2)</f>
        <v>0</v>
      </c>
      <c r="P17" s="169">
        <v>0</v>
      </c>
      <c r="Q17" s="169">
        <f>ROUND(E17*P17,2)</f>
        <v>0</v>
      </c>
      <c r="R17" s="170" t="s">
        <v>219</v>
      </c>
      <c r="S17" s="156">
        <v>0.107</v>
      </c>
      <c r="T17" s="156">
        <f>ROUND(E17*S17,2)</f>
        <v>2.5</v>
      </c>
      <c r="U17" s="156"/>
      <c r="V17" s="156" t="s">
        <v>220</v>
      </c>
      <c r="W17" s="145"/>
      <c r="X17" s="145"/>
      <c r="Y17" s="145"/>
      <c r="Z17" s="145"/>
      <c r="AA17" s="145"/>
      <c r="AB17" s="145"/>
      <c r="AC17" s="145"/>
      <c r="AD17" s="145"/>
      <c r="AE17" s="145" t="s">
        <v>221</v>
      </c>
      <c r="AF17" s="145"/>
      <c r="AG17" s="145"/>
      <c r="AH17" s="145"/>
      <c r="AI17" s="145"/>
      <c r="AJ17" s="145"/>
      <c r="AK17" s="145"/>
      <c r="AL17" s="145"/>
      <c r="AM17" s="145"/>
      <c r="AN17" s="145"/>
      <c r="AO17" s="145"/>
      <c r="AP17" s="145"/>
      <c r="AQ17" s="145"/>
      <c r="AR17" s="145"/>
      <c r="AS17" s="145"/>
      <c r="AT17" s="145"/>
      <c r="AU17" s="145"/>
      <c r="AV17" s="145"/>
      <c r="AW17" s="145"/>
      <c r="AX17" s="145"/>
      <c r="AY17" s="145"/>
      <c r="AZ17" s="145"/>
      <c r="BA17" s="145"/>
      <c r="BB17" s="145"/>
      <c r="BC17" s="145"/>
      <c r="BD17" s="145"/>
      <c r="BE17" s="145"/>
      <c r="BF17" s="145"/>
    </row>
    <row r="18" spans="1:58" ht="21" outlineLevel="1">
      <c r="A18" s="152"/>
      <c r="B18" s="153"/>
      <c r="C18" s="261" t="s">
        <v>737</v>
      </c>
      <c r="D18" s="262"/>
      <c r="E18" s="262"/>
      <c r="F18" s="262"/>
      <c r="G18" s="262"/>
      <c r="H18" s="156"/>
      <c r="I18" s="156"/>
      <c r="J18" s="156"/>
      <c r="K18" s="156"/>
      <c r="L18" s="156"/>
      <c r="M18" s="156"/>
      <c r="N18" s="156"/>
      <c r="O18" s="156"/>
      <c r="P18" s="156"/>
      <c r="Q18" s="156"/>
      <c r="R18" s="156"/>
      <c r="S18" s="156"/>
      <c r="T18" s="156"/>
      <c r="U18" s="156"/>
      <c r="V18" s="156"/>
      <c r="W18" s="145"/>
      <c r="X18" s="145"/>
      <c r="Y18" s="145"/>
      <c r="Z18" s="145"/>
      <c r="AA18" s="145"/>
      <c r="AB18" s="145"/>
      <c r="AC18" s="145"/>
      <c r="AD18" s="145"/>
      <c r="AE18" s="145" t="s">
        <v>227</v>
      </c>
      <c r="AF18" s="145"/>
      <c r="AG18" s="145"/>
      <c r="AH18" s="145"/>
      <c r="AI18" s="145"/>
      <c r="AJ18" s="145"/>
      <c r="AK18" s="145"/>
      <c r="AL18" s="145"/>
      <c r="AM18" s="145"/>
      <c r="AN18" s="145"/>
      <c r="AO18" s="145"/>
      <c r="AP18" s="145"/>
      <c r="AQ18" s="145"/>
      <c r="AR18" s="145"/>
      <c r="AS18" s="145"/>
      <c r="AT18" s="145"/>
      <c r="AU18" s="145"/>
      <c r="AV18" s="145"/>
      <c r="AW18" s="145"/>
      <c r="AX18" s="145"/>
      <c r="AY18" s="171" t="str">
        <f>C18</f>
        <v>s urovnáním dna do předepsaného profilu a spádu, s případně nutným přemístěním výkopku ve výkopišti a dále buď s přemístěním výkopku na přilehlém terénu na vzdálenost do 3 m od kraje jámy nebo s naložením na dopravní prostředek</v>
      </c>
      <c r="AZ18" s="145"/>
      <c r="BA18" s="145"/>
      <c r="BB18" s="145"/>
      <c r="BC18" s="145"/>
      <c r="BD18" s="145"/>
      <c r="BE18" s="145"/>
      <c r="BF18" s="145"/>
    </row>
    <row r="19" spans="1:58" outlineLevel="1">
      <c r="A19" s="152"/>
      <c r="B19" s="153"/>
      <c r="C19" s="187" t="s">
        <v>942</v>
      </c>
      <c r="D19" s="178"/>
      <c r="E19" s="179">
        <v>23.401250000000001</v>
      </c>
      <c r="F19" s="156"/>
      <c r="G19" s="156"/>
      <c r="H19" s="156"/>
      <c r="I19" s="156"/>
      <c r="J19" s="156"/>
      <c r="K19" s="156"/>
      <c r="L19" s="156"/>
      <c r="M19" s="156"/>
      <c r="N19" s="156"/>
      <c r="O19" s="156"/>
      <c r="P19" s="156"/>
      <c r="Q19" s="156"/>
      <c r="R19" s="156"/>
      <c r="S19" s="156"/>
      <c r="T19" s="156"/>
      <c r="U19" s="156"/>
      <c r="V19" s="156"/>
      <c r="W19" s="145"/>
      <c r="X19" s="145"/>
      <c r="Y19" s="145"/>
      <c r="Z19" s="145"/>
      <c r="AA19" s="145"/>
      <c r="AB19" s="145"/>
      <c r="AC19" s="145"/>
      <c r="AD19" s="145"/>
      <c r="AE19" s="145" t="s">
        <v>223</v>
      </c>
      <c r="AF19" s="145">
        <v>0</v>
      </c>
      <c r="AG19" s="145"/>
      <c r="AH19" s="145"/>
      <c r="AI19" s="145"/>
      <c r="AJ19" s="145"/>
      <c r="AK19" s="145"/>
      <c r="AL19" s="145"/>
      <c r="AM19" s="145"/>
      <c r="AN19" s="145"/>
      <c r="AO19" s="145"/>
      <c r="AP19" s="145"/>
      <c r="AQ19" s="145"/>
      <c r="AR19" s="145"/>
      <c r="AS19" s="145"/>
      <c r="AT19" s="145"/>
      <c r="AU19" s="145"/>
      <c r="AV19" s="145"/>
      <c r="AW19" s="145"/>
      <c r="AX19" s="145"/>
      <c r="AY19" s="145"/>
      <c r="AZ19" s="145"/>
      <c r="BA19" s="145"/>
      <c r="BB19" s="145"/>
      <c r="BC19" s="145"/>
      <c r="BD19" s="145"/>
      <c r="BE19" s="145"/>
      <c r="BF19" s="145"/>
    </row>
    <row r="20" spans="1:58" outlineLevel="1">
      <c r="A20" s="164">
        <v>5</v>
      </c>
      <c r="B20" s="165" t="s">
        <v>236</v>
      </c>
      <c r="C20" s="174" t="s">
        <v>237</v>
      </c>
      <c r="D20" s="166" t="s">
        <v>230</v>
      </c>
      <c r="E20" s="167">
        <v>46.802500000000002</v>
      </c>
      <c r="F20" s="168">
        <v>0</v>
      </c>
      <c r="G20" s="169">
        <f>ROUND(E20*F20,2)</f>
        <v>0</v>
      </c>
      <c r="H20" s="168">
        <v>0</v>
      </c>
      <c r="I20" s="169">
        <f>ROUND(E20*H20,2)</f>
        <v>0</v>
      </c>
      <c r="J20" s="168">
        <v>264.5</v>
      </c>
      <c r="K20" s="169">
        <f>ROUND(E20*J20,2)</f>
        <v>12379.26</v>
      </c>
      <c r="L20" s="169">
        <v>21</v>
      </c>
      <c r="M20" s="169">
        <f>G20*(1+L20/100)</f>
        <v>0</v>
      </c>
      <c r="N20" s="169">
        <v>0</v>
      </c>
      <c r="O20" s="169">
        <f>ROUND(E20*N20,2)</f>
        <v>0</v>
      </c>
      <c r="P20" s="169">
        <v>0</v>
      </c>
      <c r="Q20" s="169">
        <f>ROUND(E20*P20,2)</f>
        <v>0</v>
      </c>
      <c r="R20" s="170" t="s">
        <v>219</v>
      </c>
      <c r="S20" s="156">
        <v>1.0999999999999999E-2</v>
      </c>
      <c r="T20" s="156">
        <f>ROUND(E20*S20,2)</f>
        <v>0.51</v>
      </c>
      <c r="U20" s="156"/>
      <c r="V20" s="156" t="s">
        <v>220</v>
      </c>
      <c r="W20" s="145"/>
      <c r="X20" s="145"/>
      <c r="Y20" s="145"/>
      <c r="Z20" s="145"/>
      <c r="AA20" s="145"/>
      <c r="AB20" s="145"/>
      <c r="AC20" s="145"/>
      <c r="AD20" s="145"/>
      <c r="AE20" s="145" t="s">
        <v>221</v>
      </c>
      <c r="AF20" s="145"/>
      <c r="AG20" s="145"/>
      <c r="AH20" s="145"/>
      <c r="AI20" s="145"/>
      <c r="AJ20" s="145"/>
      <c r="AK20" s="145"/>
      <c r="AL20" s="145"/>
      <c r="AM20" s="145"/>
      <c r="AN20" s="145"/>
      <c r="AO20" s="145"/>
      <c r="AP20" s="145"/>
      <c r="AQ20" s="145"/>
      <c r="AR20" s="145"/>
      <c r="AS20" s="145"/>
      <c r="AT20" s="145"/>
      <c r="AU20" s="145"/>
      <c r="AV20" s="145"/>
      <c r="AW20" s="145"/>
      <c r="AX20" s="145"/>
      <c r="AY20" s="145"/>
      <c r="AZ20" s="145"/>
      <c r="BA20" s="145"/>
      <c r="BB20" s="145"/>
      <c r="BC20" s="145"/>
      <c r="BD20" s="145"/>
      <c r="BE20" s="145"/>
      <c r="BF20" s="145"/>
    </row>
    <row r="21" spans="1:58" outlineLevel="1">
      <c r="A21" s="152"/>
      <c r="B21" s="153"/>
      <c r="C21" s="261" t="s">
        <v>238</v>
      </c>
      <c r="D21" s="262"/>
      <c r="E21" s="262"/>
      <c r="F21" s="262"/>
      <c r="G21" s="262"/>
      <c r="H21" s="156"/>
      <c r="I21" s="156"/>
      <c r="J21" s="156"/>
      <c r="K21" s="156"/>
      <c r="L21" s="156"/>
      <c r="M21" s="156"/>
      <c r="N21" s="156"/>
      <c r="O21" s="156"/>
      <c r="P21" s="156"/>
      <c r="Q21" s="156"/>
      <c r="R21" s="156"/>
      <c r="S21" s="156"/>
      <c r="T21" s="156"/>
      <c r="U21" s="156"/>
      <c r="V21" s="156"/>
      <c r="W21" s="145"/>
      <c r="X21" s="145"/>
      <c r="Y21" s="145"/>
      <c r="Z21" s="145"/>
      <c r="AA21" s="145"/>
      <c r="AB21" s="145"/>
      <c r="AC21" s="145"/>
      <c r="AD21" s="145"/>
      <c r="AE21" s="145" t="s">
        <v>227</v>
      </c>
      <c r="AF21" s="145"/>
      <c r="AG21" s="145"/>
      <c r="AH21" s="145"/>
      <c r="AI21" s="145"/>
      <c r="AJ21" s="145"/>
      <c r="AK21" s="145"/>
      <c r="AL21" s="145"/>
      <c r="AM21" s="145"/>
      <c r="AN21" s="145"/>
      <c r="AO21" s="145"/>
      <c r="AP21" s="145"/>
      <c r="AQ21" s="145"/>
      <c r="AR21" s="145"/>
      <c r="AS21" s="145"/>
      <c r="AT21" s="145"/>
      <c r="AU21" s="145"/>
      <c r="AV21" s="145"/>
      <c r="AW21" s="145"/>
      <c r="AX21" s="145"/>
      <c r="AY21" s="145"/>
      <c r="AZ21" s="145"/>
      <c r="BA21" s="145"/>
      <c r="BB21" s="145"/>
      <c r="BC21" s="145"/>
      <c r="BD21" s="145"/>
      <c r="BE21" s="145"/>
      <c r="BF21" s="145"/>
    </row>
    <row r="22" spans="1:58" outlineLevel="1">
      <c r="A22" s="152"/>
      <c r="B22" s="153"/>
      <c r="C22" s="187" t="s">
        <v>941</v>
      </c>
      <c r="D22" s="178"/>
      <c r="E22" s="179">
        <v>46.802500000000002</v>
      </c>
      <c r="F22" s="156"/>
      <c r="G22" s="156"/>
      <c r="H22" s="156"/>
      <c r="I22" s="156"/>
      <c r="J22" s="156"/>
      <c r="K22" s="156"/>
      <c r="L22" s="156"/>
      <c r="M22" s="156"/>
      <c r="N22" s="156"/>
      <c r="O22" s="156"/>
      <c r="P22" s="156"/>
      <c r="Q22" s="156"/>
      <c r="R22" s="156"/>
      <c r="S22" s="156"/>
      <c r="T22" s="156"/>
      <c r="U22" s="156"/>
      <c r="V22" s="156"/>
      <c r="W22" s="145"/>
      <c r="X22" s="145"/>
      <c r="Y22" s="145"/>
      <c r="Z22" s="145"/>
      <c r="AA22" s="145"/>
      <c r="AB22" s="145"/>
      <c r="AC22" s="145"/>
      <c r="AD22" s="145"/>
      <c r="AE22" s="145" t="s">
        <v>223</v>
      </c>
      <c r="AF22" s="145">
        <v>0</v>
      </c>
      <c r="AG22" s="145"/>
      <c r="AH22" s="145"/>
      <c r="AI22" s="145"/>
      <c r="AJ22" s="145"/>
      <c r="AK22" s="145"/>
      <c r="AL22" s="145"/>
      <c r="AM22" s="145"/>
      <c r="AN22" s="145"/>
      <c r="AO22" s="145"/>
      <c r="AP22" s="145"/>
      <c r="AQ22" s="145"/>
      <c r="AR22" s="145"/>
      <c r="AS22" s="145"/>
      <c r="AT22" s="145"/>
      <c r="AU22" s="145"/>
      <c r="AV22" s="145"/>
      <c r="AW22" s="145"/>
      <c r="AX22" s="145"/>
      <c r="AY22" s="145"/>
      <c r="AZ22" s="145"/>
      <c r="BA22" s="145"/>
      <c r="BB22" s="145"/>
      <c r="BC22" s="145"/>
      <c r="BD22" s="145"/>
      <c r="BE22" s="145"/>
      <c r="BF22" s="145"/>
    </row>
    <row r="23" spans="1:58" ht="20.399999999999999" outlineLevel="1">
      <c r="A23" s="164">
        <v>6</v>
      </c>
      <c r="B23" s="165" t="s">
        <v>240</v>
      </c>
      <c r="C23" s="174" t="s">
        <v>241</v>
      </c>
      <c r="D23" s="166" t="s">
        <v>230</v>
      </c>
      <c r="E23" s="167">
        <v>46.802500000000002</v>
      </c>
      <c r="F23" s="168">
        <v>0</v>
      </c>
      <c r="G23" s="169">
        <f>ROUND(E23*F23,2)</f>
        <v>0</v>
      </c>
      <c r="H23" s="168">
        <v>0</v>
      </c>
      <c r="I23" s="169">
        <f>ROUND(E23*H23,2)</f>
        <v>0</v>
      </c>
      <c r="J23" s="168">
        <v>16.3</v>
      </c>
      <c r="K23" s="169">
        <f>ROUND(E23*J23,2)</f>
        <v>762.88</v>
      </c>
      <c r="L23" s="169">
        <v>21</v>
      </c>
      <c r="M23" s="169">
        <f>G23*(1+L23/100)</f>
        <v>0</v>
      </c>
      <c r="N23" s="169">
        <v>0</v>
      </c>
      <c r="O23" s="169">
        <f>ROUND(E23*N23,2)</f>
        <v>0</v>
      </c>
      <c r="P23" s="169">
        <v>0</v>
      </c>
      <c r="Q23" s="169">
        <f>ROUND(E23*P23,2)</f>
        <v>0</v>
      </c>
      <c r="R23" s="170" t="s">
        <v>219</v>
      </c>
      <c r="S23" s="156">
        <v>8.9999999999999993E-3</v>
      </c>
      <c r="T23" s="156">
        <f>ROUND(E23*S23,2)</f>
        <v>0.42</v>
      </c>
      <c r="U23" s="156"/>
      <c r="V23" s="156" t="s">
        <v>220</v>
      </c>
      <c r="W23" s="145"/>
      <c r="X23" s="145"/>
      <c r="Y23" s="145"/>
      <c r="Z23" s="145"/>
      <c r="AA23" s="145"/>
      <c r="AB23" s="145"/>
      <c r="AC23" s="145"/>
      <c r="AD23" s="145"/>
      <c r="AE23" s="145" t="s">
        <v>221</v>
      </c>
      <c r="AF23" s="145"/>
      <c r="AG23" s="145"/>
      <c r="AH23" s="145"/>
      <c r="AI23" s="145"/>
      <c r="AJ23" s="145"/>
      <c r="AK23" s="145"/>
      <c r="AL23" s="145"/>
      <c r="AM23" s="145"/>
      <c r="AN23" s="145"/>
      <c r="AO23" s="145"/>
      <c r="AP23" s="145"/>
      <c r="AQ23" s="145"/>
      <c r="AR23" s="145"/>
      <c r="AS23" s="145"/>
      <c r="AT23" s="145"/>
      <c r="AU23" s="145"/>
      <c r="AV23" s="145"/>
      <c r="AW23" s="145"/>
      <c r="AX23" s="145"/>
      <c r="AY23" s="145"/>
      <c r="AZ23" s="145"/>
      <c r="BA23" s="145"/>
      <c r="BB23" s="145"/>
      <c r="BC23" s="145"/>
      <c r="BD23" s="145"/>
      <c r="BE23" s="145"/>
      <c r="BF23" s="145"/>
    </row>
    <row r="24" spans="1:58" outlineLevel="1">
      <c r="A24" s="152"/>
      <c r="B24" s="153"/>
      <c r="C24" s="187" t="s">
        <v>941</v>
      </c>
      <c r="D24" s="178"/>
      <c r="E24" s="179">
        <v>46.802500000000002</v>
      </c>
      <c r="F24" s="156"/>
      <c r="G24" s="156"/>
      <c r="H24" s="156"/>
      <c r="I24" s="156"/>
      <c r="J24" s="156"/>
      <c r="K24" s="156"/>
      <c r="L24" s="156"/>
      <c r="M24" s="156"/>
      <c r="N24" s="156"/>
      <c r="O24" s="156"/>
      <c r="P24" s="156"/>
      <c r="Q24" s="156"/>
      <c r="R24" s="156"/>
      <c r="S24" s="156"/>
      <c r="T24" s="156"/>
      <c r="U24" s="156"/>
      <c r="V24" s="156"/>
      <c r="W24" s="145"/>
      <c r="X24" s="145"/>
      <c r="Y24" s="145"/>
      <c r="Z24" s="145"/>
      <c r="AA24" s="145"/>
      <c r="AB24" s="145"/>
      <c r="AC24" s="145"/>
      <c r="AD24" s="145"/>
      <c r="AE24" s="145" t="s">
        <v>223</v>
      </c>
      <c r="AF24" s="145">
        <v>0</v>
      </c>
      <c r="AG24" s="145"/>
      <c r="AH24" s="145"/>
      <c r="AI24" s="145"/>
      <c r="AJ24" s="145"/>
      <c r="AK24" s="145"/>
      <c r="AL24" s="145"/>
      <c r="AM24" s="145"/>
      <c r="AN24" s="145"/>
      <c r="AO24" s="145"/>
      <c r="AP24" s="145"/>
      <c r="AQ24" s="145"/>
      <c r="AR24" s="145"/>
      <c r="AS24" s="145"/>
      <c r="AT24" s="145"/>
      <c r="AU24" s="145"/>
      <c r="AV24" s="145"/>
      <c r="AW24" s="145"/>
      <c r="AX24" s="145"/>
      <c r="AY24" s="145"/>
      <c r="AZ24" s="145"/>
      <c r="BA24" s="145"/>
      <c r="BB24" s="145"/>
      <c r="BC24" s="145"/>
      <c r="BD24" s="145"/>
      <c r="BE24" s="145"/>
      <c r="BF24" s="145"/>
    </row>
    <row r="25" spans="1:58" outlineLevel="1">
      <c r="A25" s="164">
        <v>7</v>
      </c>
      <c r="B25" s="165" t="s">
        <v>242</v>
      </c>
      <c r="C25" s="174" t="s">
        <v>243</v>
      </c>
      <c r="D25" s="166" t="s">
        <v>230</v>
      </c>
      <c r="E25" s="167">
        <v>21.126200000000001</v>
      </c>
      <c r="F25" s="168">
        <v>0</v>
      </c>
      <c r="G25" s="169">
        <f>ROUND(E25*F25,2)</f>
        <v>0</v>
      </c>
      <c r="H25" s="168">
        <v>0</v>
      </c>
      <c r="I25" s="169">
        <f>ROUND(E25*H25,2)</f>
        <v>0</v>
      </c>
      <c r="J25" s="168">
        <v>121</v>
      </c>
      <c r="K25" s="169">
        <f>ROUND(E25*J25,2)</f>
        <v>2556.27</v>
      </c>
      <c r="L25" s="169">
        <v>21</v>
      </c>
      <c r="M25" s="169">
        <f>G25*(1+L25/100)</f>
        <v>0</v>
      </c>
      <c r="N25" s="169">
        <v>0</v>
      </c>
      <c r="O25" s="169">
        <f>ROUND(E25*N25,2)</f>
        <v>0</v>
      </c>
      <c r="P25" s="169">
        <v>0</v>
      </c>
      <c r="Q25" s="169">
        <f>ROUND(E25*P25,2)</f>
        <v>0</v>
      </c>
      <c r="R25" s="170" t="s">
        <v>219</v>
      </c>
      <c r="S25" s="156">
        <v>0.20200000000000001</v>
      </c>
      <c r="T25" s="156">
        <f>ROUND(E25*S25,2)</f>
        <v>4.2699999999999996</v>
      </c>
      <c r="U25" s="156"/>
      <c r="V25" s="156" t="s">
        <v>220</v>
      </c>
      <c r="W25" s="145"/>
      <c r="X25" s="145"/>
      <c r="Y25" s="145"/>
      <c r="Z25" s="145"/>
      <c r="AA25" s="145"/>
      <c r="AB25" s="145"/>
      <c r="AC25" s="145"/>
      <c r="AD25" s="145"/>
      <c r="AE25" s="145" t="s">
        <v>221</v>
      </c>
      <c r="AF25" s="145"/>
      <c r="AG25" s="145"/>
      <c r="AH25" s="145"/>
      <c r="AI25" s="145"/>
      <c r="AJ25" s="145"/>
      <c r="AK25" s="145"/>
      <c r="AL25" s="145"/>
      <c r="AM25" s="145"/>
      <c r="AN25" s="145"/>
      <c r="AO25" s="145"/>
      <c r="AP25" s="145"/>
      <c r="AQ25" s="145"/>
      <c r="AR25" s="145"/>
      <c r="AS25" s="145"/>
      <c r="AT25" s="145"/>
      <c r="AU25" s="145"/>
      <c r="AV25" s="145"/>
      <c r="AW25" s="145"/>
      <c r="AX25" s="145"/>
      <c r="AY25" s="145"/>
      <c r="AZ25" s="145"/>
      <c r="BA25" s="145"/>
      <c r="BB25" s="145"/>
      <c r="BC25" s="145"/>
      <c r="BD25" s="145"/>
      <c r="BE25" s="145"/>
      <c r="BF25" s="145"/>
    </row>
    <row r="26" spans="1:58" outlineLevel="1">
      <c r="A26" s="152"/>
      <c r="B26" s="153"/>
      <c r="C26" s="261" t="s">
        <v>244</v>
      </c>
      <c r="D26" s="262"/>
      <c r="E26" s="262"/>
      <c r="F26" s="262"/>
      <c r="G26" s="262"/>
      <c r="H26" s="156"/>
      <c r="I26" s="156"/>
      <c r="J26" s="156"/>
      <c r="K26" s="156"/>
      <c r="L26" s="156"/>
      <c r="M26" s="156"/>
      <c r="N26" s="156"/>
      <c r="O26" s="156"/>
      <c r="P26" s="156"/>
      <c r="Q26" s="156"/>
      <c r="R26" s="156"/>
      <c r="S26" s="156"/>
      <c r="T26" s="156"/>
      <c r="U26" s="156"/>
      <c r="V26" s="156"/>
      <c r="W26" s="145"/>
      <c r="X26" s="145"/>
      <c r="Y26" s="145"/>
      <c r="Z26" s="145"/>
      <c r="AA26" s="145"/>
      <c r="AB26" s="145"/>
      <c r="AC26" s="145"/>
      <c r="AD26" s="145"/>
      <c r="AE26" s="145" t="s">
        <v>227</v>
      </c>
      <c r="AF26" s="145"/>
      <c r="AG26" s="145"/>
      <c r="AH26" s="145"/>
      <c r="AI26" s="145"/>
      <c r="AJ26" s="145"/>
      <c r="AK26" s="145"/>
      <c r="AL26" s="145"/>
      <c r="AM26" s="145"/>
      <c r="AN26" s="145"/>
      <c r="AO26" s="145"/>
      <c r="AP26" s="145"/>
      <c r="AQ26" s="145"/>
      <c r="AR26" s="145"/>
      <c r="AS26" s="145"/>
      <c r="AT26" s="145"/>
      <c r="AU26" s="145"/>
      <c r="AV26" s="145"/>
      <c r="AW26" s="145"/>
      <c r="AX26" s="145"/>
      <c r="AY26" s="145"/>
      <c r="AZ26" s="145"/>
      <c r="BA26" s="145"/>
      <c r="BB26" s="145"/>
      <c r="BC26" s="145"/>
      <c r="BD26" s="145"/>
      <c r="BE26" s="145"/>
      <c r="BF26" s="145"/>
    </row>
    <row r="27" spans="1:58" outlineLevel="1">
      <c r="A27" s="152"/>
      <c r="B27" s="153"/>
      <c r="C27" s="187" t="s">
        <v>943</v>
      </c>
      <c r="D27" s="178"/>
      <c r="E27" s="179">
        <v>21.126200000000001</v>
      </c>
      <c r="F27" s="156"/>
      <c r="G27" s="156"/>
      <c r="H27" s="156"/>
      <c r="I27" s="156"/>
      <c r="J27" s="156"/>
      <c r="K27" s="156"/>
      <c r="L27" s="156"/>
      <c r="M27" s="156"/>
      <c r="N27" s="156"/>
      <c r="O27" s="156"/>
      <c r="P27" s="156"/>
      <c r="Q27" s="156"/>
      <c r="R27" s="156"/>
      <c r="S27" s="156"/>
      <c r="T27" s="156"/>
      <c r="U27" s="156"/>
      <c r="V27" s="156"/>
      <c r="W27" s="145"/>
      <c r="X27" s="145"/>
      <c r="Y27" s="145"/>
      <c r="Z27" s="145"/>
      <c r="AA27" s="145"/>
      <c r="AB27" s="145"/>
      <c r="AC27" s="145"/>
      <c r="AD27" s="145"/>
      <c r="AE27" s="145" t="s">
        <v>223</v>
      </c>
      <c r="AF27" s="145">
        <v>0</v>
      </c>
      <c r="AG27" s="145"/>
      <c r="AH27" s="145"/>
      <c r="AI27" s="145"/>
      <c r="AJ27" s="145"/>
      <c r="AK27" s="145"/>
      <c r="AL27" s="145"/>
      <c r="AM27" s="145"/>
      <c r="AN27" s="145"/>
      <c r="AO27" s="145"/>
      <c r="AP27" s="145"/>
      <c r="AQ27" s="145"/>
      <c r="AR27" s="145"/>
      <c r="AS27" s="145"/>
      <c r="AT27" s="145"/>
      <c r="AU27" s="145"/>
      <c r="AV27" s="145"/>
      <c r="AW27" s="145"/>
      <c r="AX27" s="145"/>
      <c r="AY27" s="145"/>
      <c r="AZ27" s="145"/>
      <c r="BA27" s="145"/>
      <c r="BB27" s="145"/>
      <c r="BC27" s="145"/>
      <c r="BD27" s="145"/>
      <c r="BE27" s="145"/>
      <c r="BF27" s="145"/>
    </row>
    <row r="28" spans="1:58" outlineLevel="1">
      <c r="A28" s="164">
        <v>8</v>
      </c>
      <c r="B28" s="165" t="s">
        <v>248</v>
      </c>
      <c r="C28" s="174" t="s">
        <v>249</v>
      </c>
      <c r="D28" s="166" t="s">
        <v>230</v>
      </c>
      <c r="E28" s="167">
        <v>46.802500000000002</v>
      </c>
      <c r="F28" s="168">
        <v>0</v>
      </c>
      <c r="G28" s="169">
        <f>ROUND(E28*F28,2)</f>
        <v>0</v>
      </c>
      <c r="H28" s="168">
        <v>0</v>
      </c>
      <c r="I28" s="169">
        <f>ROUND(E28*H28,2)</f>
        <v>0</v>
      </c>
      <c r="J28" s="168">
        <v>280</v>
      </c>
      <c r="K28" s="169">
        <f>ROUND(E28*J28,2)</f>
        <v>13104.7</v>
      </c>
      <c r="L28" s="169">
        <v>21</v>
      </c>
      <c r="M28" s="169">
        <f>G28*(1+L28/100)</f>
        <v>0</v>
      </c>
      <c r="N28" s="169">
        <v>0</v>
      </c>
      <c r="O28" s="169">
        <f>ROUND(E28*N28,2)</f>
        <v>0</v>
      </c>
      <c r="P28" s="169">
        <v>0</v>
      </c>
      <c r="Q28" s="169">
        <f>ROUND(E28*P28,2)</f>
        <v>0</v>
      </c>
      <c r="R28" s="170" t="s">
        <v>219</v>
      </c>
      <c r="S28" s="156">
        <v>0</v>
      </c>
      <c r="T28" s="156">
        <f>ROUND(E28*S28,2)</f>
        <v>0</v>
      </c>
      <c r="U28" s="156"/>
      <c r="V28" s="156" t="s">
        <v>220</v>
      </c>
      <c r="W28" s="145"/>
      <c r="X28" s="145"/>
      <c r="Y28" s="145"/>
      <c r="Z28" s="145"/>
      <c r="AA28" s="145"/>
      <c r="AB28" s="145"/>
      <c r="AC28" s="145"/>
      <c r="AD28" s="145"/>
      <c r="AE28" s="145" t="s">
        <v>221</v>
      </c>
      <c r="AF28" s="145"/>
      <c r="AG28" s="145"/>
      <c r="AH28" s="145"/>
      <c r="AI28" s="145"/>
      <c r="AJ28" s="145"/>
      <c r="AK28" s="145"/>
      <c r="AL28" s="145"/>
      <c r="AM28" s="145"/>
      <c r="AN28" s="145"/>
      <c r="AO28" s="145"/>
      <c r="AP28" s="145"/>
      <c r="AQ28" s="145"/>
      <c r="AR28" s="145"/>
      <c r="AS28" s="145"/>
      <c r="AT28" s="145"/>
      <c r="AU28" s="145"/>
      <c r="AV28" s="145"/>
      <c r="AW28" s="145"/>
      <c r="AX28" s="145"/>
      <c r="AY28" s="145"/>
      <c r="AZ28" s="145"/>
      <c r="BA28" s="145"/>
      <c r="BB28" s="145"/>
      <c r="BC28" s="145"/>
      <c r="BD28" s="145"/>
      <c r="BE28" s="145"/>
      <c r="BF28" s="145"/>
    </row>
    <row r="29" spans="1:58" outlineLevel="1">
      <c r="A29" s="152"/>
      <c r="B29" s="153"/>
      <c r="C29" s="187" t="s">
        <v>941</v>
      </c>
      <c r="D29" s="178"/>
      <c r="E29" s="179">
        <v>46.802500000000002</v>
      </c>
      <c r="F29" s="156"/>
      <c r="G29" s="156"/>
      <c r="H29" s="156"/>
      <c r="I29" s="156"/>
      <c r="J29" s="156"/>
      <c r="K29" s="156"/>
      <c r="L29" s="156"/>
      <c r="M29" s="156"/>
      <c r="N29" s="156"/>
      <c r="O29" s="156"/>
      <c r="P29" s="156"/>
      <c r="Q29" s="156"/>
      <c r="R29" s="156"/>
      <c r="S29" s="156"/>
      <c r="T29" s="156"/>
      <c r="U29" s="156"/>
      <c r="V29" s="156"/>
      <c r="W29" s="145"/>
      <c r="X29" s="145"/>
      <c r="Y29" s="145"/>
      <c r="Z29" s="145"/>
      <c r="AA29" s="145"/>
      <c r="AB29" s="145"/>
      <c r="AC29" s="145"/>
      <c r="AD29" s="145"/>
      <c r="AE29" s="145" t="s">
        <v>223</v>
      </c>
      <c r="AF29" s="145">
        <v>0</v>
      </c>
      <c r="AG29" s="145"/>
      <c r="AH29" s="145"/>
      <c r="AI29" s="145"/>
      <c r="AJ29" s="145"/>
      <c r="AK29" s="145"/>
      <c r="AL29" s="145"/>
      <c r="AM29" s="145"/>
      <c r="AN29" s="145"/>
      <c r="AO29" s="145"/>
      <c r="AP29" s="145"/>
      <c r="AQ29" s="145"/>
      <c r="AR29" s="145"/>
      <c r="AS29" s="145"/>
      <c r="AT29" s="145"/>
      <c r="AU29" s="145"/>
      <c r="AV29" s="145"/>
      <c r="AW29" s="145"/>
      <c r="AX29" s="145"/>
      <c r="AY29" s="145"/>
      <c r="AZ29" s="145"/>
      <c r="BA29" s="145"/>
      <c r="BB29" s="145"/>
      <c r="BC29" s="145"/>
      <c r="BD29" s="145"/>
      <c r="BE29" s="145"/>
      <c r="BF29" s="145"/>
    </row>
    <row r="30" spans="1:58" outlineLevel="1">
      <c r="A30" s="164">
        <v>9</v>
      </c>
      <c r="B30" s="165" t="s">
        <v>944</v>
      </c>
      <c r="C30" s="174" t="s">
        <v>945</v>
      </c>
      <c r="D30" s="166" t="s">
        <v>218</v>
      </c>
      <c r="E30" s="167">
        <v>60.0032</v>
      </c>
      <c r="F30" s="168">
        <v>0</v>
      </c>
      <c r="G30" s="169">
        <f>ROUND(E30*F30,2)</f>
        <v>0</v>
      </c>
      <c r="H30" s="168">
        <v>188</v>
      </c>
      <c r="I30" s="169">
        <f>ROUND(E30*H30,2)</f>
        <v>11280.6</v>
      </c>
      <c r="J30" s="168">
        <v>30</v>
      </c>
      <c r="K30" s="169">
        <f>ROUND(E30*J30,2)</f>
        <v>1800.1</v>
      </c>
      <c r="L30" s="169">
        <v>21</v>
      </c>
      <c r="M30" s="169">
        <f>G30*(1+L30/100)</f>
        <v>0</v>
      </c>
      <c r="N30" s="169">
        <v>0.60721000000000003</v>
      </c>
      <c r="O30" s="169">
        <f>ROUND(E30*N30,2)</f>
        <v>36.43</v>
      </c>
      <c r="P30" s="169">
        <v>0</v>
      </c>
      <c r="Q30" s="169">
        <f>ROUND(E30*P30,2)</f>
        <v>0</v>
      </c>
      <c r="R30" s="170" t="s">
        <v>219</v>
      </c>
      <c r="S30" s="156">
        <v>2.3E-2</v>
      </c>
      <c r="T30" s="156">
        <f>ROUND(E30*S30,2)</f>
        <v>1.38</v>
      </c>
      <c r="U30" s="156"/>
      <c r="V30" s="156" t="s">
        <v>220</v>
      </c>
      <c r="W30" s="145"/>
      <c r="X30" s="145"/>
      <c r="Y30" s="145"/>
      <c r="Z30" s="145"/>
      <c r="AA30" s="145"/>
      <c r="AB30" s="145"/>
      <c r="AC30" s="145"/>
      <c r="AD30" s="145"/>
      <c r="AE30" s="145" t="s">
        <v>221</v>
      </c>
      <c r="AF30" s="145"/>
      <c r="AG30" s="145"/>
      <c r="AH30" s="145"/>
      <c r="AI30" s="145"/>
      <c r="AJ30" s="145"/>
      <c r="AK30" s="145"/>
      <c r="AL30" s="145"/>
      <c r="AM30" s="145"/>
      <c r="AN30" s="145"/>
      <c r="AO30" s="145"/>
      <c r="AP30" s="145"/>
      <c r="AQ30" s="145"/>
      <c r="AR30" s="145"/>
      <c r="AS30" s="145"/>
      <c r="AT30" s="145"/>
      <c r="AU30" s="145"/>
      <c r="AV30" s="145"/>
      <c r="AW30" s="145"/>
      <c r="AX30" s="145"/>
      <c r="AY30" s="145"/>
      <c r="AZ30" s="145"/>
      <c r="BA30" s="145"/>
      <c r="BB30" s="145"/>
      <c r="BC30" s="145"/>
      <c r="BD30" s="145"/>
      <c r="BE30" s="145"/>
      <c r="BF30" s="145"/>
    </row>
    <row r="31" spans="1:58" outlineLevel="1">
      <c r="A31" s="152"/>
      <c r="B31" s="153"/>
      <c r="C31" s="261" t="s">
        <v>946</v>
      </c>
      <c r="D31" s="262"/>
      <c r="E31" s="262"/>
      <c r="F31" s="262"/>
      <c r="G31" s="262"/>
      <c r="H31" s="156"/>
      <c r="I31" s="156"/>
      <c r="J31" s="156"/>
      <c r="K31" s="156"/>
      <c r="L31" s="156"/>
      <c r="M31" s="156"/>
      <c r="N31" s="156"/>
      <c r="O31" s="156"/>
      <c r="P31" s="156"/>
      <c r="Q31" s="156"/>
      <c r="R31" s="156"/>
      <c r="S31" s="156"/>
      <c r="T31" s="156"/>
      <c r="U31" s="156"/>
      <c r="V31" s="156"/>
      <c r="W31" s="145"/>
      <c r="X31" s="145"/>
      <c r="Y31" s="145"/>
      <c r="Z31" s="145"/>
      <c r="AA31" s="145"/>
      <c r="AB31" s="145"/>
      <c r="AC31" s="145"/>
      <c r="AD31" s="145"/>
      <c r="AE31" s="145" t="s">
        <v>227</v>
      </c>
      <c r="AF31" s="145"/>
      <c r="AG31" s="145"/>
      <c r="AH31" s="145"/>
      <c r="AI31" s="145"/>
      <c r="AJ31" s="145"/>
      <c r="AK31" s="145"/>
      <c r="AL31" s="145"/>
      <c r="AM31" s="145"/>
      <c r="AN31" s="145"/>
      <c r="AO31" s="145"/>
      <c r="AP31" s="145"/>
      <c r="AQ31" s="145"/>
      <c r="AR31" s="145"/>
      <c r="AS31" s="145"/>
      <c r="AT31" s="145"/>
      <c r="AU31" s="145"/>
      <c r="AV31" s="145"/>
      <c r="AW31" s="145"/>
      <c r="AX31" s="145"/>
      <c r="AY31" s="145"/>
      <c r="AZ31" s="145"/>
      <c r="BA31" s="145"/>
      <c r="BB31" s="145"/>
      <c r="BC31" s="145"/>
      <c r="BD31" s="145"/>
      <c r="BE31" s="145"/>
      <c r="BF31" s="145"/>
    </row>
    <row r="32" spans="1:58" outlineLevel="1">
      <c r="A32" s="152"/>
      <c r="B32" s="153"/>
      <c r="C32" s="187" t="s">
        <v>940</v>
      </c>
      <c r="D32" s="178"/>
      <c r="E32" s="179">
        <v>60.0032</v>
      </c>
      <c r="F32" s="156"/>
      <c r="G32" s="156"/>
      <c r="H32" s="156"/>
      <c r="I32" s="156"/>
      <c r="J32" s="156"/>
      <c r="K32" s="156"/>
      <c r="L32" s="156"/>
      <c r="M32" s="156"/>
      <c r="N32" s="156"/>
      <c r="O32" s="156"/>
      <c r="P32" s="156"/>
      <c r="Q32" s="156"/>
      <c r="R32" s="156"/>
      <c r="S32" s="156"/>
      <c r="T32" s="156"/>
      <c r="U32" s="156"/>
      <c r="V32" s="156"/>
      <c r="W32" s="145"/>
      <c r="X32" s="145"/>
      <c r="Y32" s="145"/>
      <c r="Z32" s="145"/>
      <c r="AA32" s="145"/>
      <c r="AB32" s="145"/>
      <c r="AC32" s="145"/>
      <c r="AD32" s="145"/>
      <c r="AE32" s="145" t="s">
        <v>223</v>
      </c>
      <c r="AF32" s="145">
        <v>0</v>
      </c>
      <c r="AG32" s="145"/>
      <c r="AH32" s="145"/>
      <c r="AI32" s="145"/>
      <c r="AJ32" s="145"/>
      <c r="AK32" s="145"/>
      <c r="AL32" s="145"/>
      <c r="AM32" s="145"/>
      <c r="AN32" s="145"/>
      <c r="AO32" s="145"/>
      <c r="AP32" s="145"/>
      <c r="AQ32" s="145"/>
      <c r="AR32" s="145"/>
      <c r="AS32" s="145"/>
      <c r="AT32" s="145"/>
      <c r="AU32" s="145"/>
      <c r="AV32" s="145"/>
      <c r="AW32" s="145"/>
      <c r="AX32" s="145"/>
      <c r="AY32" s="145"/>
      <c r="AZ32" s="145"/>
      <c r="BA32" s="145"/>
      <c r="BB32" s="145"/>
      <c r="BC32" s="145"/>
      <c r="BD32" s="145"/>
      <c r="BE32" s="145"/>
      <c r="BF32" s="145"/>
    </row>
    <row r="33" spans="1:58" outlineLevel="1">
      <c r="A33" s="164">
        <v>10</v>
      </c>
      <c r="B33" s="165" t="s">
        <v>947</v>
      </c>
      <c r="C33" s="174" t="s">
        <v>948</v>
      </c>
      <c r="D33" s="166" t="s">
        <v>267</v>
      </c>
      <c r="E33" s="167">
        <v>6.8755300000000004</v>
      </c>
      <c r="F33" s="168">
        <v>0</v>
      </c>
      <c r="G33" s="169">
        <f>ROUND(E33*F33,2)</f>
        <v>0</v>
      </c>
      <c r="H33" s="168">
        <v>305.5</v>
      </c>
      <c r="I33" s="169">
        <f>ROUND(E33*H33,2)</f>
        <v>2100.4699999999998</v>
      </c>
      <c r="J33" s="168">
        <v>0</v>
      </c>
      <c r="K33" s="169">
        <f>ROUND(E33*J33,2)</f>
        <v>0</v>
      </c>
      <c r="L33" s="169">
        <v>21</v>
      </c>
      <c r="M33" s="169">
        <f>G33*(1+L33/100)</f>
        <v>0</v>
      </c>
      <c r="N33" s="169">
        <v>1</v>
      </c>
      <c r="O33" s="169">
        <f>ROUND(E33*N33,2)</f>
        <v>6.88</v>
      </c>
      <c r="P33" s="169">
        <v>0</v>
      </c>
      <c r="Q33" s="169">
        <f>ROUND(E33*P33,2)</f>
        <v>0</v>
      </c>
      <c r="R33" s="170" t="s">
        <v>219</v>
      </c>
      <c r="S33" s="156">
        <v>0</v>
      </c>
      <c r="T33" s="156">
        <f>ROUND(E33*S33,2)</f>
        <v>0</v>
      </c>
      <c r="U33" s="156"/>
      <c r="V33" s="156" t="s">
        <v>372</v>
      </c>
      <c r="W33" s="145"/>
      <c r="X33" s="145"/>
      <c r="Y33" s="145"/>
      <c r="Z33" s="145"/>
      <c r="AA33" s="145"/>
      <c r="AB33" s="145"/>
      <c r="AC33" s="145"/>
      <c r="AD33" s="145"/>
      <c r="AE33" s="145" t="s">
        <v>373</v>
      </c>
      <c r="AF33" s="145"/>
      <c r="AG33" s="145"/>
      <c r="AH33" s="145"/>
      <c r="AI33" s="145"/>
      <c r="AJ33" s="145"/>
      <c r="AK33" s="145"/>
      <c r="AL33" s="145"/>
      <c r="AM33" s="145"/>
      <c r="AN33" s="145"/>
      <c r="AO33" s="145"/>
      <c r="AP33" s="145"/>
      <c r="AQ33" s="145"/>
      <c r="AR33" s="145"/>
      <c r="AS33" s="145"/>
      <c r="AT33" s="145"/>
      <c r="AU33" s="145"/>
      <c r="AV33" s="145"/>
      <c r="AW33" s="145"/>
      <c r="AX33" s="145"/>
      <c r="AY33" s="145"/>
      <c r="AZ33" s="145"/>
      <c r="BA33" s="145"/>
      <c r="BB33" s="145"/>
      <c r="BC33" s="145"/>
      <c r="BD33" s="145"/>
      <c r="BE33" s="145"/>
      <c r="BF33" s="145"/>
    </row>
    <row r="34" spans="1:58" outlineLevel="1">
      <c r="A34" s="152"/>
      <c r="B34" s="153"/>
      <c r="C34" s="192" t="s">
        <v>916</v>
      </c>
      <c r="D34" s="190"/>
      <c r="E34" s="191"/>
      <c r="F34" s="156"/>
      <c r="G34" s="156"/>
      <c r="H34" s="156"/>
      <c r="I34" s="156"/>
      <c r="J34" s="156"/>
      <c r="K34" s="156"/>
      <c r="L34" s="156"/>
      <c r="M34" s="156"/>
      <c r="N34" s="156"/>
      <c r="O34" s="156"/>
      <c r="P34" s="156"/>
      <c r="Q34" s="156"/>
      <c r="R34" s="156"/>
      <c r="S34" s="156"/>
      <c r="T34" s="156"/>
      <c r="U34" s="156"/>
      <c r="V34" s="156"/>
      <c r="W34" s="145"/>
      <c r="X34" s="145"/>
      <c r="Y34" s="145"/>
      <c r="Z34" s="145"/>
      <c r="AA34" s="145"/>
      <c r="AB34" s="145"/>
      <c r="AC34" s="145"/>
      <c r="AD34" s="145"/>
      <c r="AE34" s="145" t="s">
        <v>223</v>
      </c>
      <c r="AF34" s="145"/>
      <c r="AG34" s="145"/>
      <c r="AH34" s="145"/>
      <c r="AI34" s="145"/>
      <c r="AJ34" s="145"/>
      <c r="AK34" s="145"/>
      <c r="AL34" s="145"/>
      <c r="AM34" s="145"/>
      <c r="AN34" s="145"/>
      <c r="AO34" s="145"/>
      <c r="AP34" s="145"/>
      <c r="AQ34" s="145"/>
      <c r="AR34" s="145"/>
      <c r="AS34" s="145"/>
      <c r="AT34" s="145"/>
      <c r="AU34" s="145"/>
      <c r="AV34" s="145"/>
      <c r="AW34" s="145"/>
      <c r="AX34" s="145"/>
      <c r="AY34" s="145"/>
      <c r="AZ34" s="145"/>
      <c r="BA34" s="145"/>
      <c r="BB34" s="145"/>
      <c r="BC34" s="145"/>
      <c r="BD34" s="145"/>
      <c r="BE34" s="145"/>
      <c r="BF34" s="145"/>
    </row>
    <row r="35" spans="1:58" outlineLevel="1">
      <c r="A35" s="152"/>
      <c r="B35" s="153"/>
      <c r="C35" s="193" t="s">
        <v>949</v>
      </c>
      <c r="D35" s="190"/>
      <c r="E35" s="191">
        <v>39.602110000000003</v>
      </c>
      <c r="F35" s="156"/>
      <c r="G35" s="156"/>
      <c r="H35" s="156"/>
      <c r="I35" s="156"/>
      <c r="J35" s="156"/>
      <c r="K35" s="156"/>
      <c r="L35" s="156"/>
      <c r="M35" s="156"/>
      <c r="N35" s="156"/>
      <c r="O35" s="156"/>
      <c r="P35" s="156"/>
      <c r="Q35" s="156"/>
      <c r="R35" s="156"/>
      <c r="S35" s="156"/>
      <c r="T35" s="156"/>
      <c r="U35" s="156"/>
      <c r="V35" s="156"/>
      <c r="W35" s="145"/>
      <c r="X35" s="145"/>
      <c r="Y35" s="145"/>
      <c r="Z35" s="145"/>
      <c r="AA35" s="145"/>
      <c r="AB35" s="145"/>
      <c r="AC35" s="145"/>
      <c r="AD35" s="145"/>
      <c r="AE35" s="145" t="s">
        <v>223</v>
      </c>
      <c r="AF35" s="145">
        <v>2</v>
      </c>
      <c r="AG35" s="145"/>
      <c r="AH35" s="145"/>
      <c r="AI35" s="145"/>
      <c r="AJ35" s="145"/>
      <c r="AK35" s="145"/>
      <c r="AL35" s="145"/>
      <c r="AM35" s="145"/>
      <c r="AN35" s="145"/>
      <c r="AO35" s="145"/>
      <c r="AP35" s="145"/>
      <c r="AQ35" s="145"/>
      <c r="AR35" s="145"/>
      <c r="AS35" s="145"/>
      <c r="AT35" s="145"/>
      <c r="AU35" s="145"/>
      <c r="AV35" s="145"/>
      <c r="AW35" s="145"/>
      <c r="AX35" s="145"/>
      <c r="AY35" s="145"/>
      <c r="AZ35" s="145"/>
      <c r="BA35" s="145"/>
      <c r="BB35" s="145"/>
      <c r="BC35" s="145"/>
      <c r="BD35" s="145"/>
      <c r="BE35" s="145"/>
      <c r="BF35" s="145"/>
    </row>
    <row r="36" spans="1:58" outlineLevel="1">
      <c r="A36" s="152"/>
      <c r="B36" s="153"/>
      <c r="C36" s="193" t="s">
        <v>950</v>
      </c>
      <c r="D36" s="190"/>
      <c r="E36" s="191">
        <v>-46.477640000000001</v>
      </c>
      <c r="F36" s="156"/>
      <c r="G36" s="156"/>
      <c r="H36" s="156"/>
      <c r="I36" s="156"/>
      <c r="J36" s="156"/>
      <c r="K36" s="156"/>
      <c r="L36" s="156"/>
      <c r="M36" s="156"/>
      <c r="N36" s="156"/>
      <c r="O36" s="156"/>
      <c r="P36" s="156"/>
      <c r="Q36" s="156"/>
      <c r="R36" s="156"/>
      <c r="S36" s="156"/>
      <c r="T36" s="156"/>
      <c r="U36" s="156"/>
      <c r="V36" s="156"/>
      <c r="W36" s="145"/>
      <c r="X36" s="145"/>
      <c r="Y36" s="145"/>
      <c r="Z36" s="145"/>
      <c r="AA36" s="145"/>
      <c r="AB36" s="145"/>
      <c r="AC36" s="145"/>
      <c r="AD36" s="145"/>
      <c r="AE36" s="145" t="s">
        <v>223</v>
      </c>
      <c r="AF36" s="145">
        <v>2</v>
      </c>
      <c r="AG36" s="145"/>
      <c r="AH36" s="145"/>
      <c r="AI36" s="145"/>
      <c r="AJ36" s="145"/>
      <c r="AK36" s="145"/>
      <c r="AL36" s="145"/>
      <c r="AM36" s="145"/>
      <c r="AN36" s="145"/>
      <c r="AO36" s="145"/>
      <c r="AP36" s="145"/>
      <c r="AQ36" s="145"/>
      <c r="AR36" s="145"/>
      <c r="AS36" s="145"/>
      <c r="AT36" s="145"/>
      <c r="AU36" s="145"/>
      <c r="AV36" s="145"/>
      <c r="AW36" s="145"/>
      <c r="AX36" s="145"/>
      <c r="AY36" s="145"/>
      <c r="AZ36" s="145"/>
      <c r="BA36" s="145"/>
      <c r="BB36" s="145"/>
      <c r="BC36" s="145"/>
      <c r="BD36" s="145"/>
      <c r="BE36" s="145"/>
      <c r="BF36" s="145"/>
    </row>
    <row r="37" spans="1:58" outlineLevel="1">
      <c r="A37" s="152"/>
      <c r="B37" s="153"/>
      <c r="C37" s="196" t="s">
        <v>951</v>
      </c>
      <c r="D37" s="194"/>
      <c r="E37" s="195">
        <v>-6.8755300000000004</v>
      </c>
      <c r="F37" s="156"/>
      <c r="G37" s="156"/>
      <c r="H37" s="156"/>
      <c r="I37" s="156"/>
      <c r="J37" s="156"/>
      <c r="K37" s="156"/>
      <c r="L37" s="156"/>
      <c r="M37" s="156"/>
      <c r="N37" s="156"/>
      <c r="O37" s="156"/>
      <c r="P37" s="156"/>
      <c r="Q37" s="156"/>
      <c r="R37" s="156"/>
      <c r="S37" s="156"/>
      <c r="T37" s="156"/>
      <c r="U37" s="156"/>
      <c r="V37" s="156"/>
      <c r="W37" s="145"/>
      <c r="X37" s="145"/>
      <c r="Y37" s="145"/>
      <c r="Z37" s="145"/>
      <c r="AA37" s="145"/>
      <c r="AB37" s="145"/>
      <c r="AC37" s="145"/>
      <c r="AD37" s="145"/>
      <c r="AE37" s="145" t="s">
        <v>223</v>
      </c>
      <c r="AF37" s="145">
        <v>3</v>
      </c>
      <c r="AG37" s="145"/>
      <c r="AH37" s="145"/>
      <c r="AI37" s="145"/>
      <c r="AJ37" s="145"/>
      <c r="AK37" s="145"/>
      <c r="AL37" s="145"/>
      <c r="AM37" s="145"/>
      <c r="AN37" s="145"/>
      <c r="AO37" s="145"/>
      <c r="AP37" s="145"/>
      <c r="AQ37" s="145"/>
      <c r="AR37" s="145"/>
      <c r="AS37" s="145"/>
      <c r="AT37" s="145"/>
      <c r="AU37" s="145"/>
      <c r="AV37" s="145"/>
      <c r="AW37" s="145"/>
      <c r="AX37" s="145"/>
      <c r="AY37" s="145"/>
      <c r="AZ37" s="145"/>
      <c r="BA37" s="145"/>
      <c r="BB37" s="145"/>
      <c r="BC37" s="145"/>
      <c r="BD37" s="145"/>
      <c r="BE37" s="145"/>
      <c r="BF37" s="145"/>
    </row>
    <row r="38" spans="1:58" outlineLevel="1">
      <c r="A38" s="152"/>
      <c r="B38" s="153"/>
      <c r="C38" s="192" t="s">
        <v>919</v>
      </c>
      <c r="D38" s="190"/>
      <c r="E38" s="191"/>
      <c r="F38" s="156"/>
      <c r="G38" s="156"/>
      <c r="H38" s="156"/>
      <c r="I38" s="156"/>
      <c r="J38" s="156"/>
      <c r="K38" s="156"/>
      <c r="L38" s="156"/>
      <c r="M38" s="156"/>
      <c r="N38" s="156"/>
      <c r="O38" s="156"/>
      <c r="P38" s="156"/>
      <c r="Q38" s="156"/>
      <c r="R38" s="156"/>
      <c r="S38" s="156"/>
      <c r="T38" s="156"/>
      <c r="U38" s="156"/>
      <c r="V38" s="156"/>
      <c r="W38" s="145"/>
      <c r="X38" s="145"/>
      <c r="Y38" s="145"/>
      <c r="Z38" s="145"/>
      <c r="AA38" s="145"/>
      <c r="AB38" s="145"/>
      <c r="AC38" s="145"/>
      <c r="AD38" s="145"/>
      <c r="AE38" s="145" t="s">
        <v>223</v>
      </c>
      <c r="AF38" s="145"/>
      <c r="AG38" s="145"/>
      <c r="AH38" s="145"/>
      <c r="AI38" s="145"/>
      <c r="AJ38" s="145"/>
      <c r="AK38" s="145"/>
      <c r="AL38" s="145"/>
      <c r="AM38" s="145"/>
      <c r="AN38" s="145"/>
      <c r="AO38" s="145"/>
      <c r="AP38" s="145"/>
      <c r="AQ38" s="145"/>
      <c r="AR38" s="145"/>
      <c r="AS38" s="145"/>
      <c r="AT38" s="145"/>
      <c r="AU38" s="145"/>
      <c r="AV38" s="145"/>
      <c r="AW38" s="145"/>
      <c r="AX38" s="145"/>
      <c r="AY38" s="145"/>
      <c r="AZ38" s="145"/>
      <c r="BA38" s="145"/>
      <c r="BB38" s="145"/>
      <c r="BC38" s="145"/>
      <c r="BD38" s="145"/>
      <c r="BE38" s="145"/>
      <c r="BF38" s="145"/>
    </row>
    <row r="39" spans="1:58" outlineLevel="1">
      <c r="A39" s="152"/>
      <c r="B39" s="153"/>
      <c r="C39" s="187" t="s">
        <v>952</v>
      </c>
      <c r="D39" s="178"/>
      <c r="E39" s="179">
        <v>6.8755300000000004</v>
      </c>
      <c r="F39" s="156"/>
      <c r="G39" s="156"/>
      <c r="H39" s="156"/>
      <c r="I39" s="156"/>
      <c r="J39" s="156"/>
      <c r="K39" s="156"/>
      <c r="L39" s="156"/>
      <c r="M39" s="156"/>
      <c r="N39" s="156"/>
      <c r="O39" s="156"/>
      <c r="P39" s="156"/>
      <c r="Q39" s="156"/>
      <c r="R39" s="156"/>
      <c r="S39" s="156"/>
      <c r="T39" s="156"/>
      <c r="U39" s="156"/>
      <c r="V39" s="156"/>
      <c r="W39" s="145"/>
      <c r="X39" s="145"/>
      <c r="Y39" s="145"/>
      <c r="Z39" s="145"/>
      <c r="AA39" s="145"/>
      <c r="AB39" s="145"/>
      <c r="AC39" s="145"/>
      <c r="AD39" s="145"/>
      <c r="AE39" s="145" t="s">
        <v>223</v>
      </c>
      <c r="AF39" s="145">
        <v>0</v>
      </c>
      <c r="AG39" s="145"/>
      <c r="AH39" s="145"/>
      <c r="AI39" s="145"/>
      <c r="AJ39" s="145"/>
      <c r="AK39" s="145"/>
      <c r="AL39" s="145"/>
      <c r="AM39" s="145"/>
      <c r="AN39" s="145"/>
      <c r="AO39" s="145"/>
      <c r="AP39" s="145"/>
      <c r="AQ39" s="145"/>
      <c r="AR39" s="145"/>
      <c r="AS39" s="145"/>
      <c r="AT39" s="145"/>
      <c r="AU39" s="145"/>
      <c r="AV39" s="145"/>
      <c r="AW39" s="145"/>
      <c r="AX39" s="145"/>
      <c r="AY39" s="145"/>
      <c r="AZ39" s="145"/>
      <c r="BA39" s="145"/>
      <c r="BB39" s="145"/>
      <c r="BC39" s="145"/>
      <c r="BD39" s="145"/>
      <c r="BE39" s="145"/>
      <c r="BF39" s="145"/>
    </row>
    <row r="40" spans="1:58">
      <c r="A40" s="158" t="s">
        <v>170</v>
      </c>
      <c r="B40" s="159" t="s">
        <v>83</v>
      </c>
      <c r="C40" s="173" t="s">
        <v>84</v>
      </c>
      <c r="D40" s="160"/>
      <c r="E40" s="161"/>
      <c r="F40" s="162"/>
      <c r="G40" s="162">
        <f>SUMIF(AE41:AE49,"&lt;&gt;NOR",G41:G49)</f>
        <v>0</v>
      </c>
      <c r="H40" s="162"/>
      <c r="I40" s="162">
        <f>SUM(I41:I49)</f>
        <v>3219.97</v>
      </c>
      <c r="J40" s="162"/>
      <c r="K40" s="162">
        <f>SUM(K41:K49)</f>
        <v>1378.9299999999998</v>
      </c>
      <c r="L40" s="162"/>
      <c r="M40" s="162">
        <f>SUM(M41:M49)</f>
        <v>0</v>
      </c>
      <c r="N40" s="162"/>
      <c r="O40" s="162">
        <f>SUM(O41:O49)</f>
        <v>0.03</v>
      </c>
      <c r="P40" s="162"/>
      <c r="Q40" s="162">
        <f>SUM(Q41:Q49)</f>
        <v>0</v>
      </c>
      <c r="R40" s="163"/>
      <c r="S40" s="157"/>
      <c r="T40" s="157">
        <f>SUM(T41:T49)</f>
        <v>3.62</v>
      </c>
      <c r="U40" s="157"/>
      <c r="V40" s="157"/>
      <c r="AE40" t="s">
        <v>171</v>
      </c>
    </row>
    <row r="41" spans="1:58" outlineLevel="1">
      <c r="A41" s="164">
        <v>11</v>
      </c>
      <c r="B41" s="165" t="s">
        <v>953</v>
      </c>
      <c r="C41" s="174" t="s">
        <v>954</v>
      </c>
      <c r="D41" s="166" t="s">
        <v>218</v>
      </c>
      <c r="E41" s="167">
        <v>18.97</v>
      </c>
      <c r="F41" s="168">
        <v>0</v>
      </c>
      <c r="G41" s="169">
        <f>ROUND(E41*F41,2)</f>
        <v>0</v>
      </c>
      <c r="H41" s="168">
        <v>3.01</v>
      </c>
      <c r="I41" s="169">
        <f>ROUND(E41*H41,2)</f>
        <v>57.1</v>
      </c>
      <c r="J41" s="168">
        <v>31.09</v>
      </c>
      <c r="K41" s="169">
        <f>ROUND(E41*J41,2)</f>
        <v>589.78</v>
      </c>
      <c r="L41" s="169">
        <v>21</v>
      </c>
      <c r="M41" s="169">
        <f>G41*(1+L41/100)</f>
        <v>0</v>
      </c>
      <c r="N41" s="169">
        <v>1.8000000000000001E-4</v>
      </c>
      <c r="O41" s="169">
        <f>ROUND(E41*N41,2)</f>
        <v>0</v>
      </c>
      <c r="P41" s="169">
        <v>0</v>
      </c>
      <c r="Q41" s="169">
        <f>ROUND(E41*P41,2)</f>
        <v>0</v>
      </c>
      <c r="R41" s="170" t="s">
        <v>219</v>
      </c>
      <c r="S41" s="156">
        <v>7.4999999999999997E-2</v>
      </c>
      <c r="T41" s="156">
        <f>ROUND(E41*S41,2)</f>
        <v>1.42</v>
      </c>
      <c r="U41" s="156"/>
      <c r="V41" s="156" t="s">
        <v>220</v>
      </c>
      <c r="W41" s="145"/>
      <c r="X41" s="145"/>
      <c r="Y41" s="145"/>
      <c r="Z41" s="145"/>
      <c r="AA41" s="145"/>
      <c r="AB41" s="145"/>
      <c r="AC41" s="145"/>
      <c r="AD41" s="145"/>
      <c r="AE41" s="145" t="s">
        <v>221</v>
      </c>
      <c r="AF41" s="145"/>
      <c r="AG41" s="145"/>
      <c r="AH41" s="145"/>
      <c r="AI41" s="145"/>
      <c r="AJ41" s="145"/>
      <c r="AK41" s="145"/>
      <c r="AL41" s="145"/>
      <c r="AM41" s="145"/>
      <c r="AN41" s="145"/>
      <c r="AO41" s="145"/>
      <c r="AP41" s="145"/>
      <c r="AQ41" s="145"/>
      <c r="AR41" s="145"/>
      <c r="AS41" s="145"/>
      <c r="AT41" s="145"/>
      <c r="AU41" s="145"/>
      <c r="AV41" s="145"/>
      <c r="AW41" s="145"/>
      <c r="AX41" s="145"/>
      <c r="AY41" s="145"/>
      <c r="AZ41" s="145"/>
      <c r="BA41" s="145"/>
      <c r="BB41" s="145"/>
      <c r="BC41" s="145"/>
      <c r="BD41" s="145"/>
      <c r="BE41" s="145"/>
      <c r="BF41" s="145"/>
    </row>
    <row r="42" spans="1:58" outlineLevel="1">
      <c r="A42" s="152"/>
      <c r="B42" s="153"/>
      <c r="C42" s="261" t="s">
        <v>955</v>
      </c>
      <c r="D42" s="262"/>
      <c r="E42" s="262"/>
      <c r="F42" s="262"/>
      <c r="G42" s="262"/>
      <c r="H42" s="156"/>
      <c r="I42" s="156"/>
      <c r="J42" s="156"/>
      <c r="K42" s="156"/>
      <c r="L42" s="156"/>
      <c r="M42" s="156"/>
      <c r="N42" s="156"/>
      <c r="O42" s="156"/>
      <c r="P42" s="156"/>
      <c r="Q42" s="156"/>
      <c r="R42" s="156"/>
      <c r="S42" s="156"/>
      <c r="T42" s="156"/>
      <c r="U42" s="156"/>
      <c r="V42" s="156"/>
      <c r="W42" s="145"/>
      <c r="X42" s="145"/>
      <c r="Y42" s="145"/>
      <c r="Z42" s="145"/>
      <c r="AA42" s="145"/>
      <c r="AB42" s="145"/>
      <c r="AC42" s="145"/>
      <c r="AD42" s="145"/>
      <c r="AE42" s="145" t="s">
        <v>227</v>
      </c>
      <c r="AF42" s="145"/>
      <c r="AG42" s="145"/>
      <c r="AH42" s="145"/>
      <c r="AI42" s="145"/>
      <c r="AJ42" s="145"/>
      <c r="AK42" s="145"/>
      <c r="AL42" s="145"/>
      <c r="AM42" s="145"/>
      <c r="AN42" s="145"/>
      <c r="AO42" s="145"/>
      <c r="AP42" s="145"/>
      <c r="AQ42" s="145"/>
      <c r="AR42" s="145"/>
      <c r="AS42" s="145"/>
      <c r="AT42" s="145"/>
      <c r="AU42" s="145"/>
      <c r="AV42" s="145"/>
      <c r="AW42" s="145"/>
      <c r="AX42" s="145"/>
      <c r="AY42" s="145"/>
      <c r="AZ42" s="145"/>
      <c r="BA42" s="145"/>
      <c r="BB42" s="145"/>
      <c r="BC42" s="145"/>
      <c r="BD42" s="145"/>
      <c r="BE42" s="145"/>
      <c r="BF42" s="145"/>
    </row>
    <row r="43" spans="1:58" outlineLevel="1">
      <c r="A43" s="152"/>
      <c r="B43" s="153"/>
      <c r="C43" s="187" t="s">
        <v>956</v>
      </c>
      <c r="D43" s="178"/>
      <c r="E43" s="179">
        <v>18.97</v>
      </c>
      <c r="F43" s="156"/>
      <c r="G43" s="156"/>
      <c r="H43" s="156"/>
      <c r="I43" s="156"/>
      <c r="J43" s="156"/>
      <c r="K43" s="156"/>
      <c r="L43" s="156"/>
      <c r="M43" s="156"/>
      <c r="N43" s="156"/>
      <c r="O43" s="156"/>
      <c r="P43" s="156"/>
      <c r="Q43" s="156"/>
      <c r="R43" s="156"/>
      <c r="S43" s="156"/>
      <c r="T43" s="156"/>
      <c r="U43" s="156"/>
      <c r="V43" s="156"/>
      <c r="W43" s="145"/>
      <c r="X43" s="145"/>
      <c r="Y43" s="145"/>
      <c r="Z43" s="145"/>
      <c r="AA43" s="145"/>
      <c r="AB43" s="145"/>
      <c r="AC43" s="145"/>
      <c r="AD43" s="145"/>
      <c r="AE43" s="145" t="s">
        <v>223</v>
      </c>
      <c r="AF43" s="145">
        <v>0</v>
      </c>
      <c r="AG43" s="145"/>
      <c r="AH43" s="145"/>
      <c r="AI43" s="145"/>
      <c r="AJ43" s="145"/>
      <c r="AK43" s="145"/>
      <c r="AL43" s="145"/>
      <c r="AM43" s="145"/>
      <c r="AN43" s="145"/>
      <c r="AO43" s="145"/>
      <c r="AP43" s="145"/>
      <c r="AQ43" s="145"/>
      <c r="AR43" s="145"/>
      <c r="AS43" s="145"/>
      <c r="AT43" s="145"/>
      <c r="AU43" s="145"/>
      <c r="AV43" s="145"/>
      <c r="AW43" s="145"/>
      <c r="AX43" s="145"/>
      <c r="AY43" s="145"/>
      <c r="AZ43" s="145"/>
      <c r="BA43" s="145"/>
      <c r="BB43" s="145"/>
      <c r="BC43" s="145"/>
      <c r="BD43" s="145"/>
      <c r="BE43" s="145"/>
      <c r="BF43" s="145"/>
    </row>
    <row r="44" spans="1:58" outlineLevel="1">
      <c r="A44" s="164">
        <v>12</v>
      </c>
      <c r="B44" s="165" t="s">
        <v>957</v>
      </c>
      <c r="C44" s="174" t="s">
        <v>958</v>
      </c>
      <c r="D44" s="166" t="s">
        <v>317</v>
      </c>
      <c r="E44" s="167">
        <v>37.94</v>
      </c>
      <c r="F44" s="168">
        <v>0</v>
      </c>
      <c r="G44" s="169">
        <f>ROUND(E44*F44,2)</f>
        <v>0</v>
      </c>
      <c r="H44" s="168">
        <v>0</v>
      </c>
      <c r="I44" s="169">
        <f>ROUND(E44*H44,2)</f>
        <v>0</v>
      </c>
      <c r="J44" s="168">
        <v>20.8</v>
      </c>
      <c r="K44" s="169">
        <f>ROUND(E44*J44,2)</f>
        <v>789.15</v>
      </c>
      <c r="L44" s="169">
        <v>21</v>
      </c>
      <c r="M44" s="169">
        <f>G44*(1+L44/100)</f>
        <v>0</v>
      </c>
      <c r="N44" s="169">
        <v>0</v>
      </c>
      <c r="O44" s="169">
        <f>ROUND(E44*N44,2)</f>
        <v>0</v>
      </c>
      <c r="P44" s="169">
        <v>0</v>
      </c>
      <c r="Q44" s="169">
        <f>ROUND(E44*P44,2)</f>
        <v>0</v>
      </c>
      <c r="R44" s="170" t="s">
        <v>219</v>
      </c>
      <c r="S44" s="156">
        <v>5.8000000000000003E-2</v>
      </c>
      <c r="T44" s="156">
        <f>ROUND(E44*S44,2)</f>
        <v>2.2000000000000002</v>
      </c>
      <c r="U44" s="156"/>
      <c r="V44" s="156" t="s">
        <v>220</v>
      </c>
      <c r="W44" s="145"/>
      <c r="X44" s="145"/>
      <c r="Y44" s="145"/>
      <c r="Z44" s="145"/>
      <c r="AA44" s="145"/>
      <c r="AB44" s="145"/>
      <c r="AC44" s="145"/>
      <c r="AD44" s="145"/>
      <c r="AE44" s="145" t="s">
        <v>221</v>
      </c>
      <c r="AF44" s="145"/>
      <c r="AG44" s="145"/>
      <c r="AH44" s="145"/>
      <c r="AI44" s="145"/>
      <c r="AJ44" s="145"/>
      <c r="AK44" s="145"/>
      <c r="AL44" s="145"/>
      <c r="AM44" s="145"/>
      <c r="AN44" s="145"/>
      <c r="AO44" s="145"/>
      <c r="AP44" s="145"/>
      <c r="AQ44" s="145"/>
      <c r="AR44" s="145"/>
      <c r="AS44" s="145"/>
      <c r="AT44" s="145"/>
      <c r="AU44" s="145"/>
      <c r="AV44" s="145"/>
      <c r="AW44" s="145"/>
      <c r="AX44" s="145"/>
      <c r="AY44" s="145"/>
      <c r="AZ44" s="145"/>
      <c r="BA44" s="145"/>
      <c r="BB44" s="145"/>
      <c r="BC44" s="145"/>
      <c r="BD44" s="145"/>
      <c r="BE44" s="145"/>
      <c r="BF44" s="145"/>
    </row>
    <row r="45" spans="1:58" outlineLevel="1">
      <c r="A45" s="152"/>
      <c r="B45" s="153"/>
      <c r="C45" s="187" t="s">
        <v>959</v>
      </c>
      <c r="D45" s="178"/>
      <c r="E45" s="179">
        <v>37.94</v>
      </c>
      <c r="F45" s="156"/>
      <c r="G45" s="156"/>
      <c r="H45" s="156"/>
      <c r="I45" s="156"/>
      <c r="J45" s="156"/>
      <c r="K45" s="156"/>
      <c r="L45" s="156"/>
      <c r="M45" s="156"/>
      <c r="N45" s="156"/>
      <c r="O45" s="156"/>
      <c r="P45" s="156"/>
      <c r="Q45" s="156"/>
      <c r="R45" s="156"/>
      <c r="S45" s="156"/>
      <c r="T45" s="156"/>
      <c r="U45" s="156"/>
      <c r="V45" s="156"/>
      <c r="W45" s="145"/>
      <c r="X45" s="145"/>
      <c r="Y45" s="145"/>
      <c r="Z45" s="145"/>
      <c r="AA45" s="145"/>
      <c r="AB45" s="145"/>
      <c r="AC45" s="145"/>
      <c r="AD45" s="145"/>
      <c r="AE45" s="145" t="s">
        <v>223</v>
      </c>
      <c r="AF45" s="145">
        <v>0</v>
      </c>
      <c r="AG45" s="145"/>
      <c r="AH45" s="145"/>
      <c r="AI45" s="145"/>
      <c r="AJ45" s="145"/>
      <c r="AK45" s="145"/>
      <c r="AL45" s="145"/>
      <c r="AM45" s="145"/>
      <c r="AN45" s="145"/>
      <c r="AO45" s="145"/>
      <c r="AP45" s="145"/>
      <c r="AQ45" s="145"/>
      <c r="AR45" s="145"/>
      <c r="AS45" s="145"/>
      <c r="AT45" s="145"/>
      <c r="AU45" s="145"/>
      <c r="AV45" s="145"/>
      <c r="AW45" s="145"/>
      <c r="AX45" s="145"/>
      <c r="AY45" s="145"/>
      <c r="AZ45" s="145"/>
      <c r="BA45" s="145"/>
      <c r="BB45" s="145"/>
      <c r="BC45" s="145"/>
      <c r="BD45" s="145"/>
      <c r="BE45" s="145"/>
      <c r="BF45" s="145"/>
    </row>
    <row r="46" spans="1:58" outlineLevel="1">
      <c r="A46" s="164">
        <v>13</v>
      </c>
      <c r="B46" s="165" t="s">
        <v>960</v>
      </c>
      <c r="C46" s="174" t="s">
        <v>961</v>
      </c>
      <c r="D46" s="166" t="s">
        <v>317</v>
      </c>
      <c r="E46" s="167">
        <v>39.837000000000003</v>
      </c>
      <c r="F46" s="168">
        <v>0</v>
      </c>
      <c r="G46" s="169">
        <f>ROUND(E46*F46,2)</f>
        <v>0</v>
      </c>
      <c r="H46" s="168">
        <v>59.7</v>
      </c>
      <c r="I46" s="169">
        <f>ROUND(E46*H46,2)</f>
        <v>2378.27</v>
      </c>
      <c r="J46" s="168">
        <v>0</v>
      </c>
      <c r="K46" s="169">
        <f>ROUND(E46*J46,2)</f>
        <v>0</v>
      </c>
      <c r="L46" s="169">
        <v>21</v>
      </c>
      <c r="M46" s="169">
        <f>G46*(1+L46/100)</f>
        <v>0</v>
      </c>
      <c r="N46" s="169">
        <v>5.9999999999999995E-4</v>
      </c>
      <c r="O46" s="169">
        <f>ROUND(E46*N46,2)</f>
        <v>0.02</v>
      </c>
      <c r="P46" s="169">
        <v>0</v>
      </c>
      <c r="Q46" s="169">
        <f>ROUND(E46*P46,2)</f>
        <v>0</v>
      </c>
      <c r="R46" s="170" t="s">
        <v>219</v>
      </c>
      <c r="S46" s="156">
        <v>0</v>
      </c>
      <c r="T46" s="156">
        <f>ROUND(E46*S46,2)</f>
        <v>0</v>
      </c>
      <c r="U46" s="156"/>
      <c r="V46" s="156" t="s">
        <v>372</v>
      </c>
      <c r="W46" s="145"/>
      <c r="X46" s="145"/>
      <c r="Y46" s="145"/>
      <c r="Z46" s="145"/>
      <c r="AA46" s="145"/>
      <c r="AB46" s="145"/>
      <c r="AC46" s="145"/>
      <c r="AD46" s="145"/>
      <c r="AE46" s="145" t="s">
        <v>373</v>
      </c>
      <c r="AF46" s="145"/>
      <c r="AG46" s="145"/>
      <c r="AH46" s="145"/>
      <c r="AI46" s="145"/>
      <c r="AJ46" s="145"/>
      <c r="AK46" s="145"/>
      <c r="AL46" s="145"/>
      <c r="AM46" s="145"/>
      <c r="AN46" s="145"/>
      <c r="AO46" s="145"/>
      <c r="AP46" s="145"/>
      <c r="AQ46" s="145"/>
      <c r="AR46" s="145"/>
      <c r="AS46" s="145"/>
      <c r="AT46" s="145"/>
      <c r="AU46" s="145"/>
      <c r="AV46" s="145"/>
      <c r="AW46" s="145"/>
      <c r="AX46" s="145"/>
      <c r="AY46" s="145"/>
      <c r="AZ46" s="145"/>
      <c r="BA46" s="145"/>
      <c r="BB46" s="145"/>
      <c r="BC46" s="145"/>
      <c r="BD46" s="145"/>
      <c r="BE46" s="145"/>
      <c r="BF46" s="145"/>
    </row>
    <row r="47" spans="1:58" outlineLevel="1">
      <c r="A47" s="152"/>
      <c r="B47" s="153"/>
      <c r="C47" s="187" t="s">
        <v>962</v>
      </c>
      <c r="D47" s="178"/>
      <c r="E47" s="179">
        <v>39.837000000000003</v>
      </c>
      <c r="F47" s="156"/>
      <c r="G47" s="156"/>
      <c r="H47" s="156"/>
      <c r="I47" s="156"/>
      <c r="J47" s="156"/>
      <c r="K47" s="156"/>
      <c r="L47" s="156"/>
      <c r="M47" s="156"/>
      <c r="N47" s="156"/>
      <c r="O47" s="156"/>
      <c r="P47" s="156"/>
      <c r="Q47" s="156"/>
      <c r="R47" s="156"/>
      <c r="S47" s="156"/>
      <c r="T47" s="156"/>
      <c r="U47" s="156"/>
      <c r="V47" s="156"/>
      <c r="W47" s="145"/>
      <c r="X47" s="145"/>
      <c r="Y47" s="145"/>
      <c r="Z47" s="145"/>
      <c r="AA47" s="145"/>
      <c r="AB47" s="145"/>
      <c r="AC47" s="145"/>
      <c r="AD47" s="145"/>
      <c r="AE47" s="145" t="s">
        <v>223</v>
      </c>
      <c r="AF47" s="145">
        <v>0</v>
      </c>
      <c r="AG47" s="145"/>
      <c r="AH47" s="145"/>
      <c r="AI47" s="145"/>
      <c r="AJ47" s="145"/>
      <c r="AK47" s="145"/>
      <c r="AL47" s="145"/>
      <c r="AM47" s="145"/>
      <c r="AN47" s="145"/>
      <c r="AO47" s="145"/>
      <c r="AP47" s="145"/>
      <c r="AQ47" s="145"/>
      <c r="AR47" s="145"/>
      <c r="AS47" s="145"/>
      <c r="AT47" s="145"/>
      <c r="AU47" s="145"/>
      <c r="AV47" s="145"/>
      <c r="AW47" s="145"/>
      <c r="AX47" s="145"/>
      <c r="AY47" s="145"/>
      <c r="AZ47" s="145"/>
      <c r="BA47" s="145"/>
      <c r="BB47" s="145"/>
      <c r="BC47" s="145"/>
      <c r="BD47" s="145"/>
      <c r="BE47" s="145"/>
      <c r="BF47" s="145"/>
    </row>
    <row r="48" spans="1:58" ht="20.399999999999999" outlineLevel="1">
      <c r="A48" s="164">
        <v>14</v>
      </c>
      <c r="B48" s="165" t="s">
        <v>963</v>
      </c>
      <c r="C48" s="174" t="s">
        <v>964</v>
      </c>
      <c r="D48" s="166" t="s">
        <v>218</v>
      </c>
      <c r="E48" s="167">
        <v>20.867000000000001</v>
      </c>
      <c r="F48" s="168">
        <v>0</v>
      </c>
      <c r="G48" s="169">
        <f>ROUND(E48*F48,2)</f>
        <v>0</v>
      </c>
      <c r="H48" s="168">
        <v>37.6</v>
      </c>
      <c r="I48" s="169">
        <f>ROUND(E48*H48,2)</f>
        <v>784.6</v>
      </c>
      <c r="J48" s="168">
        <v>0</v>
      </c>
      <c r="K48" s="169">
        <f>ROUND(E48*J48,2)</f>
        <v>0</v>
      </c>
      <c r="L48" s="169">
        <v>21</v>
      </c>
      <c r="M48" s="169">
        <f>G48*(1+L48/100)</f>
        <v>0</v>
      </c>
      <c r="N48" s="169">
        <v>2.9999999999999997E-4</v>
      </c>
      <c r="O48" s="169">
        <f>ROUND(E48*N48,2)</f>
        <v>0.01</v>
      </c>
      <c r="P48" s="169">
        <v>0</v>
      </c>
      <c r="Q48" s="169">
        <f>ROUND(E48*P48,2)</f>
        <v>0</v>
      </c>
      <c r="R48" s="170" t="s">
        <v>219</v>
      </c>
      <c r="S48" s="156">
        <v>0</v>
      </c>
      <c r="T48" s="156">
        <f>ROUND(E48*S48,2)</f>
        <v>0</v>
      </c>
      <c r="U48" s="156"/>
      <c r="V48" s="156" t="s">
        <v>372</v>
      </c>
      <c r="W48" s="145"/>
      <c r="X48" s="145"/>
      <c r="Y48" s="145"/>
      <c r="Z48" s="145"/>
      <c r="AA48" s="145"/>
      <c r="AB48" s="145"/>
      <c r="AC48" s="145"/>
      <c r="AD48" s="145"/>
      <c r="AE48" s="145" t="s">
        <v>373</v>
      </c>
      <c r="AF48" s="145"/>
      <c r="AG48" s="145"/>
      <c r="AH48" s="145"/>
      <c r="AI48" s="145"/>
      <c r="AJ48" s="145"/>
      <c r="AK48" s="145"/>
      <c r="AL48" s="145"/>
      <c r="AM48" s="145"/>
      <c r="AN48" s="145"/>
      <c r="AO48" s="145"/>
      <c r="AP48" s="145"/>
      <c r="AQ48" s="145"/>
      <c r="AR48" s="145"/>
      <c r="AS48" s="145"/>
      <c r="AT48" s="145"/>
      <c r="AU48" s="145"/>
      <c r="AV48" s="145"/>
      <c r="AW48" s="145"/>
      <c r="AX48" s="145"/>
      <c r="AY48" s="145"/>
      <c r="AZ48" s="145"/>
      <c r="BA48" s="145"/>
      <c r="BB48" s="145"/>
      <c r="BC48" s="145"/>
      <c r="BD48" s="145"/>
      <c r="BE48" s="145"/>
      <c r="BF48" s="145"/>
    </row>
    <row r="49" spans="1:58" outlineLevel="1">
      <c r="A49" s="152"/>
      <c r="B49" s="153"/>
      <c r="C49" s="187" t="s">
        <v>965</v>
      </c>
      <c r="D49" s="178"/>
      <c r="E49" s="179">
        <v>20.867000000000001</v>
      </c>
      <c r="F49" s="156"/>
      <c r="G49" s="156"/>
      <c r="H49" s="156"/>
      <c r="I49" s="156"/>
      <c r="J49" s="156"/>
      <c r="K49" s="156"/>
      <c r="L49" s="156"/>
      <c r="M49" s="156"/>
      <c r="N49" s="156"/>
      <c r="O49" s="156"/>
      <c r="P49" s="156"/>
      <c r="Q49" s="156"/>
      <c r="R49" s="156"/>
      <c r="S49" s="156"/>
      <c r="T49" s="156"/>
      <c r="U49" s="156"/>
      <c r="V49" s="156"/>
      <c r="W49" s="145"/>
      <c r="X49" s="145"/>
      <c r="Y49" s="145"/>
      <c r="Z49" s="145"/>
      <c r="AA49" s="145"/>
      <c r="AB49" s="145"/>
      <c r="AC49" s="145"/>
      <c r="AD49" s="145"/>
      <c r="AE49" s="145" t="s">
        <v>223</v>
      </c>
      <c r="AF49" s="145">
        <v>0</v>
      </c>
      <c r="AG49" s="145"/>
      <c r="AH49" s="145"/>
      <c r="AI49" s="145"/>
      <c r="AJ49" s="145"/>
      <c r="AK49" s="145"/>
      <c r="AL49" s="145"/>
      <c r="AM49" s="145"/>
      <c r="AN49" s="145"/>
      <c r="AO49" s="145"/>
      <c r="AP49" s="145"/>
      <c r="AQ49" s="145"/>
      <c r="AR49" s="145"/>
      <c r="AS49" s="145"/>
      <c r="AT49" s="145"/>
      <c r="AU49" s="145"/>
      <c r="AV49" s="145"/>
      <c r="AW49" s="145"/>
      <c r="AX49" s="145"/>
      <c r="AY49" s="145"/>
      <c r="AZ49" s="145"/>
      <c r="BA49" s="145"/>
      <c r="BB49" s="145"/>
      <c r="BC49" s="145"/>
      <c r="BD49" s="145"/>
      <c r="BE49" s="145"/>
      <c r="BF49" s="145"/>
    </row>
    <row r="50" spans="1:58">
      <c r="A50" s="158" t="s">
        <v>170</v>
      </c>
      <c r="B50" s="159" t="s">
        <v>85</v>
      </c>
      <c r="C50" s="173" t="s">
        <v>86</v>
      </c>
      <c r="D50" s="160"/>
      <c r="E50" s="161"/>
      <c r="F50" s="162"/>
      <c r="G50" s="162">
        <f>SUMIF(AE51:AE52,"&lt;&gt;NOR",G51:G52)</f>
        <v>0</v>
      </c>
      <c r="H50" s="162"/>
      <c r="I50" s="162">
        <f>SUM(I51:I52)</f>
        <v>1580</v>
      </c>
      <c r="J50" s="162"/>
      <c r="K50" s="162">
        <f>SUM(K51:K52)</f>
        <v>540</v>
      </c>
      <c r="L50" s="162"/>
      <c r="M50" s="162">
        <f>SUM(M51:M52)</f>
        <v>0</v>
      </c>
      <c r="N50" s="162"/>
      <c r="O50" s="162">
        <f>SUM(O51:O52)</f>
        <v>0.01</v>
      </c>
      <c r="P50" s="162"/>
      <c r="Q50" s="162">
        <f>SUM(Q51:Q52)</f>
        <v>0</v>
      </c>
      <c r="R50" s="163"/>
      <c r="S50" s="157"/>
      <c r="T50" s="157">
        <f>SUM(T51:T52)</f>
        <v>1.25</v>
      </c>
      <c r="U50" s="157"/>
      <c r="V50" s="157"/>
      <c r="AE50" t="s">
        <v>171</v>
      </c>
    </row>
    <row r="51" spans="1:58" ht="20.399999999999999" outlineLevel="1">
      <c r="A51" s="164">
        <v>15</v>
      </c>
      <c r="B51" s="165" t="s">
        <v>966</v>
      </c>
      <c r="C51" s="174" t="s">
        <v>967</v>
      </c>
      <c r="D51" s="166" t="s">
        <v>317</v>
      </c>
      <c r="E51" s="167">
        <v>10</v>
      </c>
      <c r="F51" s="168">
        <v>0</v>
      </c>
      <c r="G51" s="169">
        <f>ROUND(E51*F51,2)</f>
        <v>0</v>
      </c>
      <c r="H51" s="168">
        <v>158</v>
      </c>
      <c r="I51" s="169">
        <f>ROUND(E51*H51,2)</f>
        <v>1580</v>
      </c>
      <c r="J51" s="168">
        <v>54</v>
      </c>
      <c r="K51" s="169">
        <f>ROUND(E51*J51,2)</f>
        <v>540</v>
      </c>
      <c r="L51" s="169">
        <v>21</v>
      </c>
      <c r="M51" s="169">
        <f>G51*(1+L51/100)</f>
        <v>0</v>
      </c>
      <c r="N51" s="169">
        <v>1.17E-3</v>
      </c>
      <c r="O51" s="169">
        <f>ROUND(E51*N51,2)</f>
        <v>0.01</v>
      </c>
      <c r="P51" s="169">
        <v>0</v>
      </c>
      <c r="Q51" s="169">
        <f>ROUND(E51*P51,2)</f>
        <v>0</v>
      </c>
      <c r="R51" s="170" t="s">
        <v>219</v>
      </c>
      <c r="S51" s="156">
        <v>0.125</v>
      </c>
      <c r="T51" s="156">
        <f>ROUND(E51*S51,2)</f>
        <v>1.25</v>
      </c>
      <c r="U51" s="156"/>
      <c r="V51" s="156" t="s">
        <v>220</v>
      </c>
      <c r="W51" s="145"/>
      <c r="X51" s="145"/>
      <c r="Y51" s="145"/>
      <c r="Z51" s="145"/>
      <c r="AA51" s="145"/>
      <c r="AB51" s="145"/>
      <c r="AC51" s="145"/>
      <c r="AD51" s="145"/>
      <c r="AE51" s="145" t="s">
        <v>221</v>
      </c>
      <c r="AF51" s="145"/>
      <c r="AG51" s="145"/>
      <c r="AH51" s="145"/>
      <c r="AI51" s="145"/>
      <c r="AJ51" s="145"/>
      <c r="AK51" s="145"/>
      <c r="AL51" s="145"/>
      <c r="AM51" s="145"/>
      <c r="AN51" s="145"/>
      <c r="AO51" s="145"/>
      <c r="AP51" s="145"/>
      <c r="AQ51" s="145"/>
      <c r="AR51" s="145"/>
      <c r="AS51" s="145"/>
      <c r="AT51" s="145"/>
      <c r="AU51" s="145"/>
      <c r="AV51" s="145"/>
      <c r="AW51" s="145"/>
      <c r="AX51" s="145"/>
      <c r="AY51" s="145"/>
      <c r="AZ51" s="145"/>
      <c r="BA51" s="145"/>
      <c r="BB51" s="145"/>
      <c r="BC51" s="145"/>
      <c r="BD51" s="145"/>
      <c r="BE51" s="145"/>
      <c r="BF51" s="145"/>
    </row>
    <row r="52" spans="1:58" outlineLevel="1">
      <c r="A52" s="152"/>
      <c r="B52" s="153"/>
      <c r="C52" s="250" t="s">
        <v>968</v>
      </c>
      <c r="D52" s="251"/>
      <c r="E52" s="251"/>
      <c r="F52" s="251"/>
      <c r="G52" s="251"/>
      <c r="H52" s="156"/>
      <c r="I52" s="156"/>
      <c r="J52" s="156"/>
      <c r="K52" s="156"/>
      <c r="L52" s="156"/>
      <c r="M52" s="156"/>
      <c r="N52" s="156"/>
      <c r="O52" s="156"/>
      <c r="P52" s="156"/>
      <c r="Q52" s="156"/>
      <c r="R52" s="156"/>
      <c r="S52" s="156"/>
      <c r="T52" s="156"/>
      <c r="U52" s="156"/>
      <c r="V52" s="156"/>
      <c r="W52" s="145"/>
      <c r="X52" s="145"/>
      <c r="Y52" s="145"/>
      <c r="Z52" s="145"/>
      <c r="AA52" s="145"/>
      <c r="AB52" s="145"/>
      <c r="AC52" s="145"/>
      <c r="AD52" s="145"/>
      <c r="AE52" s="145" t="s">
        <v>178</v>
      </c>
      <c r="AF52" s="145"/>
      <c r="AG52" s="145"/>
      <c r="AH52" s="145"/>
      <c r="AI52" s="145"/>
      <c r="AJ52" s="145"/>
      <c r="AK52" s="145"/>
      <c r="AL52" s="145"/>
      <c r="AM52" s="145"/>
      <c r="AN52" s="145"/>
      <c r="AO52" s="145"/>
      <c r="AP52" s="145"/>
      <c r="AQ52" s="145"/>
      <c r="AR52" s="145"/>
      <c r="AS52" s="145"/>
      <c r="AT52" s="145"/>
      <c r="AU52" s="145"/>
      <c r="AV52" s="145"/>
      <c r="AW52" s="145"/>
      <c r="AX52" s="145"/>
      <c r="AY52" s="145"/>
      <c r="AZ52" s="145"/>
      <c r="BA52" s="145"/>
      <c r="BB52" s="145"/>
      <c r="BC52" s="145"/>
      <c r="BD52" s="145"/>
      <c r="BE52" s="145"/>
      <c r="BF52" s="145"/>
    </row>
    <row r="53" spans="1:58">
      <c r="A53" s="158" t="s">
        <v>170</v>
      </c>
      <c r="B53" s="159" t="s">
        <v>109</v>
      </c>
      <c r="C53" s="173" t="s">
        <v>110</v>
      </c>
      <c r="D53" s="160"/>
      <c r="E53" s="161"/>
      <c r="F53" s="162"/>
      <c r="G53" s="162">
        <f>SUMIF(AE54:AE54,"&lt;&gt;NOR",G54:G54)</f>
        <v>0</v>
      </c>
      <c r="H53" s="162"/>
      <c r="I53" s="162">
        <f>SUM(I54:I54)</f>
        <v>0</v>
      </c>
      <c r="J53" s="162"/>
      <c r="K53" s="162">
        <f>SUM(K54:K54)</f>
        <v>3386.05</v>
      </c>
      <c r="L53" s="162"/>
      <c r="M53" s="162">
        <f>SUM(M54:M54)</f>
        <v>0</v>
      </c>
      <c r="N53" s="162"/>
      <c r="O53" s="162">
        <f>SUM(O54:O54)</f>
        <v>0</v>
      </c>
      <c r="P53" s="162"/>
      <c r="Q53" s="162">
        <f>SUM(Q54:Q54)</f>
        <v>0</v>
      </c>
      <c r="R53" s="163"/>
      <c r="S53" s="157"/>
      <c r="T53" s="157">
        <f>SUM(T54:T54)</f>
        <v>4.21</v>
      </c>
      <c r="U53" s="157"/>
      <c r="V53" s="157"/>
      <c r="AE53" t="s">
        <v>171</v>
      </c>
    </row>
    <row r="54" spans="1:58" outlineLevel="1">
      <c r="A54" s="180">
        <v>16</v>
      </c>
      <c r="B54" s="181" t="s">
        <v>969</v>
      </c>
      <c r="C54" s="188" t="s">
        <v>970</v>
      </c>
      <c r="D54" s="182" t="s">
        <v>267</v>
      </c>
      <c r="E54" s="183">
        <v>43.355350000000001</v>
      </c>
      <c r="F54" s="184">
        <v>0</v>
      </c>
      <c r="G54" s="185">
        <f>ROUND(E54*F54,2)</f>
        <v>0</v>
      </c>
      <c r="H54" s="184">
        <v>0</v>
      </c>
      <c r="I54" s="185">
        <f>ROUND(E54*H54,2)</f>
        <v>0</v>
      </c>
      <c r="J54" s="184">
        <v>78.099999999999994</v>
      </c>
      <c r="K54" s="185">
        <f>ROUND(E54*J54,2)</f>
        <v>3386.05</v>
      </c>
      <c r="L54" s="185">
        <v>21</v>
      </c>
      <c r="M54" s="185">
        <f>G54*(1+L54/100)</f>
        <v>0</v>
      </c>
      <c r="N54" s="185">
        <v>0</v>
      </c>
      <c r="O54" s="185">
        <f>ROUND(E54*N54,2)</f>
        <v>0</v>
      </c>
      <c r="P54" s="185">
        <v>0</v>
      </c>
      <c r="Q54" s="185">
        <f>ROUND(E54*P54,2)</f>
        <v>0</v>
      </c>
      <c r="R54" s="186" t="s">
        <v>219</v>
      </c>
      <c r="S54" s="156">
        <v>9.7000000000000003E-2</v>
      </c>
      <c r="T54" s="156">
        <f>ROUND(E54*S54,2)</f>
        <v>4.21</v>
      </c>
      <c r="U54" s="156"/>
      <c r="V54" s="156" t="s">
        <v>499</v>
      </c>
      <c r="W54" s="145"/>
      <c r="X54" s="145"/>
      <c r="Y54" s="145"/>
      <c r="Z54" s="145"/>
      <c r="AA54" s="145"/>
      <c r="AB54" s="145"/>
      <c r="AC54" s="145"/>
      <c r="AD54" s="145"/>
      <c r="AE54" s="145" t="s">
        <v>500</v>
      </c>
      <c r="AF54" s="145"/>
      <c r="AG54" s="145"/>
      <c r="AH54" s="145"/>
      <c r="AI54" s="145"/>
      <c r="AJ54" s="145"/>
      <c r="AK54" s="145"/>
      <c r="AL54" s="145"/>
      <c r="AM54" s="145"/>
      <c r="AN54" s="145"/>
      <c r="AO54" s="145"/>
      <c r="AP54" s="145"/>
      <c r="AQ54" s="145"/>
      <c r="AR54" s="145"/>
      <c r="AS54" s="145"/>
      <c r="AT54" s="145"/>
      <c r="AU54" s="145"/>
      <c r="AV54" s="145"/>
      <c r="AW54" s="145"/>
      <c r="AX54" s="145"/>
      <c r="AY54" s="145"/>
      <c r="AZ54" s="145"/>
      <c r="BA54" s="145"/>
      <c r="BB54" s="145"/>
      <c r="BC54" s="145"/>
      <c r="BD54" s="145"/>
      <c r="BE54" s="145"/>
      <c r="BF54" s="145"/>
    </row>
    <row r="55" spans="1:58">
      <c r="A55" s="158" t="s">
        <v>170</v>
      </c>
      <c r="B55" s="159" t="s">
        <v>139</v>
      </c>
      <c r="C55" s="173" t="s">
        <v>140</v>
      </c>
      <c r="D55" s="160"/>
      <c r="E55" s="161"/>
      <c r="F55" s="162"/>
      <c r="G55" s="162">
        <f>SUMIF(AE56:AE58,"&lt;&gt;NOR",G56:G58)</f>
        <v>0</v>
      </c>
      <c r="H55" s="162"/>
      <c r="I55" s="162">
        <f>SUM(I56:I58)</f>
        <v>0</v>
      </c>
      <c r="J55" s="162"/>
      <c r="K55" s="162">
        <f>SUM(K56:K58)</f>
        <v>421000</v>
      </c>
      <c r="L55" s="162"/>
      <c r="M55" s="162">
        <f>SUM(M56:M58)</f>
        <v>0</v>
      </c>
      <c r="N55" s="162"/>
      <c r="O55" s="162">
        <f>SUM(O56:O58)</f>
        <v>0</v>
      </c>
      <c r="P55" s="162"/>
      <c r="Q55" s="162">
        <f>SUM(Q56:Q58)</f>
        <v>0</v>
      </c>
      <c r="R55" s="163"/>
      <c r="S55" s="157"/>
      <c r="T55" s="157">
        <f>SUM(T56:T58)</f>
        <v>0</v>
      </c>
      <c r="U55" s="157"/>
      <c r="V55" s="157"/>
      <c r="AE55" t="s">
        <v>171</v>
      </c>
    </row>
    <row r="56" spans="1:58" ht="20.399999999999999" outlineLevel="1">
      <c r="A56" s="164">
        <v>17</v>
      </c>
      <c r="B56" s="165" t="s">
        <v>971</v>
      </c>
      <c r="C56" s="174" t="s">
        <v>972</v>
      </c>
      <c r="D56" s="166" t="s">
        <v>456</v>
      </c>
      <c r="E56" s="167">
        <v>1</v>
      </c>
      <c r="F56" s="168">
        <v>0</v>
      </c>
      <c r="G56" s="169">
        <f>ROUND(E56*F56,2)</f>
        <v>0</v>
      </c>
      <c r="H56" s="168">
        <v>0</v>
      </c>
      <c r="I56" s="169">
        <f>ROUND(E56*H56,2)</f>
        <v>0</v>
      </c>
      <c r="J56" s="168">
        <v>421000</v>
      </c>
      <c r="K56" s="169">
        <f>ROUND(E56*J56,2)</f>
        <v>421000</v>
      </c>
      <c r="L56" s="169">
        <v>21</v>
      </c>
      <c r="M56" s="169">
        <f>G56*(1+L56/100)</f>
        <v>0</v>
      </c>
      <c r="N56" s="169">
        <v>0</v>
      </c>
      <c r="O56" s="169">
        <f>ROUND(E56*N56,2)</f>
        <v>0</v>
      </c>
      <c r="P56" s="169">
        <v>0</v>
      </c>
      <c r="Q56" s="169">
        <f>ROUND(E56*P56,2)</f>
        <v>0</v>
      </c>
      <c r="R56" s="170" t="s">
        <v>175</v>
      </c>
      <c r="S56" s="156">
        <v>0</v>
      </c>
      <c r="T56" s="156">
        <f>ROUND(E56*S56,2)</f>
        <v>0</v>
      </c>
      <c r="U56" s="156"/>
      <c r="V56" s="156" t="s">
        <v>220</v>
      </c>
      <c r="W56" s="145"/>
      <c r="X56" s="145"/>
      <c r="Y56" s="145"/>
      <c r="Z56" s="145"/>
      <c r="AA56" s="145"/>
      <c r="AB56" s="145"/>
      <c r="AC56" s="145"/>
      <c r="AD56" s="145"/>
      <c r="AE56" s="145" t="s">
        <v>221</v>
      </c>
      <c r="AF56" s="145"/>
      <c r="AG56" s="145"/>
      <c r="AH56" s="145"/>
      <c r="AI56" s="145"/>
      <c r="AJ56" s="145"/>
      <c r="AK56" s="145"/>
      <c r="AL56" s="145"/>
      <c r="AM56" s="145"/>
      <c r="AN56" s="145"/>
      <c r="AO56" s="145"/>
      <c r="AP56" s="145"/>
      <c r="AQ56" s="145"/>
      <c r="AR56" s="145"/>
      <c r="AS56" s="145"/>
      <c r="AT56" s="145"/>
      <c r="AU56" s="145"/>
      <c r="AV56" s="145"/>
      <c r="AW56" s="145"/>
      <c r="AX56" s="145"/>
      <c r="AY56" s="145"/>
      <c r="AZ56" s="145"/>
      <c r="BA56" s="145"/>
      <c r="BB56" s="145"/>
      <c r="BC56" s="145"/>
      <c r="BD56" s="145"/>
      <c r="BE56" s="145"/>
      <c r="BF56" s="145"/>
    </row>
    <row r="57" spans="1:58" ht="51.6" outlineLevel="1">
      <c r="A57" s="152"/>
      <c r="B57" s="153"/>
      <c r="C57" s="250" t="s">
        <v>973</v>
      </c>
      <c r="D57" s="251"/>
      <c r="E57" s="251"/>
      <c r="F57" s="251"/>
      <c r="G57" s="251"/>
      <c r="H57" s="156"/>
      <c r="I57" s="156"/>
      <c r="J57" s="156"/>
      <c r="K57" s="156"/>
      <c r="L57" s="156"/>
      <c r="M57" s="156"/>
      <c r="N57" s="156"/>
      <c r="O57" s="156"/>
      <c r="P57" s="156"/>
      <c r="Q57" s="156"/>
      <c r="R57" s="156"/>
      <c r="S57" s="156"/>
      <c r="T57" s="156"/>
      <c r="U57" s="156"/>
      <c r="V57" s="156"/>
      <c r="W57" s="145"/>
      <c r="X57" s="145"/>
      <c r="Y57" s="145"/>
      <c r="Z57" s="145"/>
      <c r="AA57" s="145"/>
      <c r="AB57" s="145"/>
      <c r="AC57" s="145"/>
      <c r="AD57" s="145"/>
      <c r="AE57" s="145" t="s">
        <v>178</v>
      </c>
      <c r="AF57" s="145"/>
      <c r="AG57" s="145"/>
      <c r="AH57" s="145"/>
      <c r="AI57" s="145"/>
      <c r="AJ57" s="145"/>
      <c r="AK57" s="145"/>
      <c r="AL57" s="145"/>
      <c r="AM57" s="145"/>
      <c r="AN57" s="145"/>
      <c r="AO57" s="145"/>
      <c r="AP57" s="145"/>
      <c r="AQ57" s="145"/>
      <c r="AR57" s="145"/>
      <c r="AS57" s="145"/>
      <c r="AT57" s="145"/>
      <c r="AU57" s="145"/>
      <c r="AV57" s="145"/>
      <c r="AW57" s="145"/>
      <c r="AX57" s="145"/>
      <c r="AY57" s="171" t="str">
        <f>C57</f>
        <v>Silniční váha je železobetonová prefabrikovaná mostová váha s plochou konstrukcí vážního mostu se základem pro zapuštěnou instalaci do úrovně vozovky. Rozměr vážné plochy je 8x3 m a je vybavena čtyřmi digitálními tenzometrickými snímači zatížení, které jsou vyrobeny z nerezové oceli mají hermeticky uzavřenou konstrukci - nosnost 30t, přetížení 200, A/D převodník vtěle snímače. Ovládání váhy bude zavedeno do prostoru kanceláře pro obsluhu do nového provozního objektu. Na fasádu objektu, vedle vstupních dveří bude umístěn display zobrazující naměřenou hmotnost. Váha bude vybavena příslušenstvím: revizní otvor, vážním SW, kompletem PC + monitor + tiskárna, semafory. Záruka 48 měsíců.</v>
      </c>
      <c r="AZ57" s="145"/>
      <c r="BA57" s="145"/>
      <c r="BB57" s="145"/>
      <c r="BC57" s="145"/>
      <c r="BD57" s="145"/>
      <c r="BE57" s="145"/>
      <c r="BF57" s="145"/>
    </row>
    <row r="58" spans="1:58" outlineLevel="1">
      <c r="A58" s="152"/>
      <c r="B58" s="153"/>
      <c r="C58" s="259" t="s">
        <v>974</v>
      </c>
      <c r="D58" s="260"/>
      <c r="E58" s="260"/>
      <c r="F58" s="260"/>
      <c r="G58" s="260"/>
      <c r="H58" s="156"/>
      <c r="I58" s="156"/>
      <c r="J58" s="156"/>
      <c r="K58" s="156"/>
      <c r="L58" s="156"/>
      <c r="M58" s="156"/>
      <c r="N58" s="156"/>
      <c r="O58" s="156"/>
      <c r="P58" s="156"/>
      <c r="Q58" s="156"/>
      <c r="R58" s="156"/>
      <c r="S58" s="156"/>
      <c r="T58" s="156"/>
      <c r="U58" s="156"/>
      <c r="V58" s="156"/>
      <c r="W58" s="145"/>
      <c r="X58" s="145"/>
      <c r="Y58" s="145"/>
      <c r="Z58" s="145"/>
      <c r="AA58" s="145"/>
      <c r="AB58" s="145"/>
      <c r="AC58" s="145"/>
      <c r="AD58" s="145"/>
      <c r="AE58" s="145" t="s">
        <v>178</v>
      </c>
      <c r="AF58" s="145"/>
      <c r="AG58" s="145"/>
      <c r="AH58" s="145"/>
      <c r="AI58" s="145"/>
      <c r="AJ58" s="145"/>
      <c r="AK58" s="145"/>
      <c r="AL58" s="145"/>
      <c r="AM58" s="145"/>
      <c r="AN58" s="145"/>
      <c r="AO58" s="145"/>
      <c r="AP58" s="145"/>
      <c r="AQ58" s="145"/>
      <c r="AR58" s="145"/>
      <c r="AS58" s="145"/>
      <c r="AT58" s="145"/>
      <c r="AU58" s="145"/>
      <c r="AV58" s="145"/>
      <c r="AW58" s="145"/>
      <c r="AX58" s="145"/>
      <c r="AY58" s="145"/>
      <c r="AZ58" s="145"/>
      <c r="BA58" s="145"/>
      <c r="BB58" s="145"/>
      <c r="BC58" s="145"/>
      <c r="BD58" s="145"/>
      <c r="BE58" s="145"/>
      <c r="BF58" s="145"/>
    </row>
    <row r="59" spans="1:58">
      <c r="A59" s="158" t="s">
        <v>170</v>
      </c>
      <c r="B59" s="159" t="s">
        <v>145</v>
      </c>
      <c r="C59" s="173" t="s">
        <v>28</v>
      </c>
      <c r="D59" s="160"/>
      <c r="E59" s="161"/>
      <c r="F59" s="162"/>
      <c r="G59" s="162">
        <f>SUMIF(AE60:AE61,"&lt;&gt;NOR",G60:G61)</f>
        <v>0</v>
      </c>
      <c r="H59" s="162"/>
      <c r="I59" s="162">
        <f>SUM(I60:I61)</f>
        <v>0</v>
      </c>
      <c r="J59" s="162"/>
      <c r="K59" s="162">
        <f>SUM(K60:K61)</f>
        <v>4000</v>
      </c>
      <c r="L59" s="162"/>
      <c r="M59" s="162">
        <f>SUM(M60:M61)</f>
        <v>0</v>
      </c>
      <c r="N59" s="162"/>
      <c r="O59" s="162">
        <f>SUM(O60:O61)</f>
        <v>0</v>
      </c>
      <c r="P59" s="162"/>
      <c r="Q59" s="162">
        <f>SUM(Q60:Q61)</f>
        <v>0</v>
      </c>
      <c r="R59" s="163"/>
      <c r="S59" s="157"/>
      <c r="T59" s="157">
        <f>SUM(T60:T61)</f>
        <v>0</v>
      </c>
      <c r="U59" s="157"/>
      <c r="V59" s="157"/>
      <c r="AE59" t="s">
        <v>171</v>
      </c>
    </row>
    <row r="60" spans="1:58" outlineLevel="1">
      <c r="A60" s="164">
        <v>18</v>
      </c>
      <c r="B60" s="165" t="s">
        <v>975</v>
      </c>
      <c r="C60" s="174" t="s">
        <v>976</v>
      </c>
      <c r="D60" s="166" t="s">
        <v>298</v>
      </c>
      <c r="E60" s="167">
        <v>2</v>
      </c>
      <c r="F60" s="168">
        <v>0</v>
      </c>
      <c r="G60" s="169">
        <f>ROUND(E60*F60,2)</f>
        <v>0</v>
      </c>
      <c r="H60" s="168">
        <v>0</v>
      </c>
      <c r="I60" s="169">
        <f>ROUND(E60*H60,2)</f>
        <v>0</v>
      </c>
      <c r="J60" s="168">
        <v>2000</v>
      </c>
      <c r="K60" s="169">
        <f>ROUND(E60*J60,2)</f>
        <v>4000</v>
      </c>
      <c r="L60" s="169">
        <v>21</v>
      </c>
      <c r="M60" s="169">
        <f>G60*(1+L60/100)</f>
        <v>0</v>
      </c>
      <c r="N60" s="169">
        <v>0</v>
      </c>
      <c r="O60" s="169">
        <f>ROUND(E60*N60,2)</f>
        <v>0</v>
      </c>
      <c r="P60" s="169">
        <v>0</v>
      </c>
      <c r="Q60" s="169">
        <f>ROUND(E60*P60,2)</f>
        <v>0</v>
      </c>
      <c r="R60" s="170" t="s">
        <v>175</v>
      </c>
      <c r="S60" s="156">
        <v>0</v>
      </c>
      <c r="T60" s="156">
        <f>ROUND(E60*S60,2)</f>
        <v>0</v>
      </c>
      <c r="U60" s="156"/>
      <c r="V60" s="156" t="s">
        <v>176</v>
      </c>
      <c r="W60" s="145"/>
      <c r="X60" s="145"/>
      <c r="Y60" s="145"/>
      <c r="Z60" s="145"/>
      <c r="AA60" s="145"/>
      <c r="AB60" s="145"/>
      <c r="AC60" s="145"/>
      <c r="AD60" s="145"/>
      <c r="AE60" s="145" t="s">
        <v>177</v>
      </c>
      <c r="AF60" s="145"/>
      <c r="AG60" s="145"/>
      <c r="AH60" s="145"/>
      <c r="AI60" s="145"/>
      <c r="AJ60" s="145"/>
      <c r="AK60" s="145"/>
      <c r="AL60" s="145"/>
      <c r="AM60" s="145"/>
      <c r="AN60" s="145"/>
      <c r="AO60" s="145"/>
      <c r="AP60" s="145"/>
      <c r="AQ60" s="145"/>
      <c r="AR60" s="145"/>
      <c r="AS60" s="145"/>
      <c r="AT60" s="145"/>
      <c r="AU60" s="145"/>
      <c r="AV60" s="145"/>
      <c r="AW60" s="145"/>
      <c r="AX60" s="145"/>
      <c r="AY60" s="145"/>
      <c r="AZ60" s="145"/>
      <c r="BA60" s="145"/>
      <c r="BB60" s="145"/>
      <c r="BC60" s="145"/>
      <c r="BD60" s="145"/>
      <c r="BE60" s="145"/>
      <c r="BF60" s="145"/>
    </row>
    <row r="61" spans="1:58" outlineLevel="1">
      <c r="A61" s="152"/>
      <c r="B61" s="153"/>
      <c r="C61" s="250" t="s">
        <v>977</v>
      </c>
      <c r="D61" s="251"/>
      <c r="E61" s="251"/>
      <c r="F61" s="251"/>
      <c r="G61" s="251"/>
      <c r="H61" s="156"/>
      <c r="I61" s="156"/>
      <c r="J61" s="156"/>
      <c r="K61" s="156"/>
      <c r="L61" s="156"/>
      <c r="M61" s="156"/>
      <c r="N61" s="156"/>
      <c r="O61" s="156"/>
      <c r="P61" s="156"/>
      <c r="Q61" s="156"/>
      <c r="R61" s="156"/>
      <c r="S61" s="156"/>
      <c r="T61" s="156"/>
      <c r="U61" s="156"/>
      <c r="V61" s="156"/>
      <c r="W61" s="145"/>
      <c r="X61" s="145"/>
      <c r="Y61" s="145"/>
      <c r="Z61" s="145"/>
      <c r="AA61" s="145"/>
      <c r="AB61" s="145"/>
      <c r="AC61" s="145"/>
      <c r="AD61" s="145"/>
      <c r="AE61" s="145" t="s">
        <v>178</v>
      </c>
      <c r="AF61" s="145"/>
      <c r="AG61" s="145"/>
      <c r="AH61" s="145"/>
      <c r="AI61" s="145"/>
      <c r="AJ61" s="145"/>
      <c r="AK61" s="145"/>
      <c r="AL61" s="145"/>
      <c r="AM61" s="145"/>
      <c r="AN61" s="145"/>
      <c r="AO61" s="145"/>
      <c r="AP61" s="145"/>
      <c r="AQ61" s="145"/>
      <c r="AR61" s="145"/>
      <c r="AS61" s="145"/>
      <c r="AT61" s="145"/>
      <c r="AU61" s="145"/>
      <c r="AV61" s="145"/>
      <c r="AW61" s="145"/>
      <c r="AX61" s="145"/>
      <c r="AY61" s="145"/>
      <c r="AZ61" s="145"/>
      <c r="BA61" s="145"/>
      <c r="BB61" s="145"/>
      <c r="BC61" s="145"/>
      <c r="BD61" s="145"/>
      <c r="BE61" s="145"/>
      <c r="BF61" s="145"/>
    </row>
    <row r="62" spans="1:58">
      <c r="A62" s="3"/>
      <c r="B62" s="4"/>
      <c r="C62" s="175"/>
      <c r="D62" s="6"/>
      <c r="E62" s="3"/>
      <c r="F62" s="3"/>
      <c r="G62" s="3"/>
      <c r="H62" s="3"/>
      <c r="I62" s="3"/>
      <c r="J62" s="3"/>
      <c r="K62" s="3"/>
      <c r="L62" s="3"/>
      <c r="M62" s="3"/>
      <c r="N62" s="3"/>
      <c r="O62" s="3"/>
      <c r="P62" s="3"/>
      <c r="Q62" s="3"/>
      <c r="R62" s="3"/>
      <c r="S62" s="3"/>
      <c r="T62" s="3"/>
      <c r="U62" s="3"/>
      <c r="V62" s="3"/>
      <c r="AC62">
        <v>15</v>
      </c>
      <c r="AD62">
        <v>21</v>
      </c>
      <c r="AE62" t="s">
        <v>159</v>
      </c>
    </row>
    <row r="63" spans="1:58">
      <c r="A63" s="148"/>
      <c r="B63" s="149" t="s">
        <v>29</v>
      </c>
      <c r="C63" s="176"/>
      <c r="D63" s="150"/>
      <c r="E63" s="151"/>
      <c r="F63" s="151"/>
      <c r="G63" s="172">
        <f>G8+G40+G50+G53+G55+G59</f>
        <v>0</v>
      </c>
      <c r="H63" s="3"/>
      <c r="I63" s="3"/>
      <c r="J63" s="3"/>
      <c r="K63" s="3"/>
      <c r="L63" s="3"/>
      <c r="M63" s="3"/>
      <c r="N63" s="3"/>
      <c r="O63" s="3"/>
      <c r="P63" s="3"/>
      <c r="Q63" s="3"/>
      <c r="R63" s="3"/>
      <c r="S63" s="3"/>
      <c r="T63" s="3"/>
      <c r="U63" s="3"/>
      <c r="V63" s="3"/>
      <c r="AC63">
        <f>SUMIF(L7:L61,AC62,G7:G61)</f>
        <v>0</v>
      </c>
      <c r="AD63">
        <f>SUMIF(L7:L61,AD62,G7:G61)</f>
        <v>0</v>
      </c>
      <c r="AE63" t="s">
        <v>213</v>
      </c>
    </row>
    <row r="64" spans="1:58">
      <c r="C64" s="177"/>
      <c r="D64" s="10"/>
      <c r="AE64" t="s">
        <v>215</v>
      </c>
    </row>
    <row r="65" spans="4:4">
      <c r="D65" s="10"/>
    </row>
    <row r="66" spans="4:4">
      <c r="D66" s="10"/>
    </row>
    <row r="67" spans="4:4">
      <c r="D67" s="10"/>
    </row>
    <row r="68" spans="4:4">
      <c r="D68" s="10"/>
    </row>
    <row r="69" spans="4:4">
      <c r="D69" s="10"/>
    </row>
    <row r="70" spans="4:4">
      <c r="D70" s="10"/>
    </row>
    <row r="71" spans="4:4">
      <c r="D71" s="10"/>
    </row>
    <row r="72" spans="4:4">
      <c r="D72" s="10"/>
    </row>
    <row r="73" spans="4:4">
      <c r="D73" s="10"/>
    </row>
    <row r="74" spans="4:4">
      <c r="D74" s="10"/>
    </row>
    <row r="75" spans="4:4">
      <c r="D75" s="10"/>
    </row>
    <row r="76" spans="4:4">
      <c r="D76" s="10"/>
    </row>
    <row r="77" spans="4:4">
      <c r="D77" s="10"/>
    </row>
    <row r="78" spans="4:4">
      <c r="D78" s="10"/>
    </row>
    <row r="79" spans="4:4">
      <c r="D79" s="10"/>
    </row>
    <row r="80" spans="4:4">
      <c r="D80" s="10"/>
    </row>
    <row r="81" spans="4:4">
      <c r="D81" s="10"/>
    </row>
    <row r="82" spans="4:4">
      <c r="D82" s="10"/>
    </row>
    <row r="83" spans="4:4">
      <c r="D83" s="10"/>
    </row>
    <row r="84" spans="4:4">
      <c r="D84" s="10"/>
    </row>
    <row r="85" spans="4:4">
      <c r="D85" s="10"/>
    </row>
    <row r="86" spans="4:4">
      <c r="D86" s="10"/>
    </row>
    <row r="87" spans="4:4">
      <c r="D87" s="10"/>
    </row>
    <row r="88" spans="4:4">
      <c r="D88" s="10"/>
    </row>
    <row r="89" spans="4:4">
      <c r="D89" s="10"/>
    </row>
    <row r="90" spans="4:4">
      <c r="D90" s="10"/>
    </row>
    <row r="91" spans="4:4">
      <c r="D91" s="10"/>
    </row>
    <row r="92" spans="4:4">
      <c r="D92" s="10"/>
    </row>
    <row r="93" spans="4:4">
      <c r="D93" s="10"/>
    </row>
    <row r="94" spans="4:4">
      <c r="D94" s="10"/>
    </row>
    <row r="95" spans="4:4">
      <c r="D95" s="10"/>
    </row>
    <row r="96" spans="4:4">
      <c r="D96" s="10"/>
    </row>
    <row r="97" spans="4:4">
      <c r="D97" s="10"/>
    </row>
    <row r="98" spans="4:4">
      <c r="D98" s="10"/>
    </row>
    <row r="99" spans="4:4">
      <c r="D99" s="10"/>
    </row>
    <row r="100" spans="4:4">
      <c r="D100" s="10"/>
    </row>
    <row r="101" spans="4:4">
      <c r="D101" s="10"/>
    </row>
    <row r="102" spans="4:4">
      <c r="D102" s="10"/>
    </row>
    <row r="103" spans="4:4">
      <c r="D103" s="10"/>
    </row>
    <row r="104" spans="4:4">
      <c r="D104" s="10"/>
    </row>
    <row r="105" spans="4:4">
      <c r="D105" s="10"/>
    </row>
    <row r="106" spans="4:4">
      <c r="D106" s="10"/>
    </row>
    <row r="107" spans="4:4">
      <c r="D107" s="10"/>
    </row>
    <row r="108" spans="4:4">
      <c r="D108" s="10"/>
    </row>
    <row r="109" spans="4:4">
      <c r="D109" s="10"/>
    </row>
    <row r="110" spans="4:4">
      <c r="D110" s="10"/>
    </row>
    <row r="111" spans="4:4">
      <c r="D111" s="10"/>
    </row>
    <row r="112" spans="4:4">
      <c r="D112" s="10"/>
    </row>
    <row r="113" spans="4:4">
      <c r="D113" s="10"/>
    </row>
    <row r="114" spans="4:4">
      <c r="D114" s="10"/>
    </row>
    <row r="115" spans="4:4">
      <c r="D115" s="10"/>
    </row>
    <row r="116" spans="4:4">
      <c r="D116" s="10"/>
    </row>
    <row r="117" spans="4:4">
      <c r="D117" s="10"/>
    </row>
    <row r="118" spans="4:4">
      <c r="D118" s="10"/>
    </row>
    <row r="119" spans="4:4">
      <c r="D119" s="10"/>
    </row>
    <row r="120" spans="4:4">
      <c r="D120" s="10"/>
    </row>
    <row r="121" spans="4:4">
      <c r="D121" s="10"/>
    </row>
    <row r="122" spans="4:4">
      <c r="D122" s="10"/>
    </row>
    <row r="123" spans="4:4">
      <c r="D123" s="10"/>
    </row>
    <row r="124" spans="4:4">
      <c r="D124" s="10"/>
    </row>
    <row r="125" spans="4:4">
      <c r="D125" s="10"/>
    </row>
    <row r="126" spans="4:4">
      <c r="D126" s="10"/>
    </row>
    <row r="127" spans="4:4">
      <c r="D127" s="10"/>
    </row>
    <row r="128" spans="4:4">
      <c r="D128" s="10"/>
    </row>
    <row r="129" spans="4:4">
      <c r="D129" s="10"/>
    </row>
    <row r="130" spans="4:4">
      <c r="D130" s="10"/>
    </row>
    <row r="131" spans="4:4">
      <c r="D131" s="10"/>
    </row>
    <row r="132" spans="4:4">
      <c r="D132" s="10"/>
    </row>
    <row r="133" spans="4:4">
      <c r="D133" s="10"/>
    </row>
    <row r="134" spans="4:4">
      <c r="D134" s="10"/>
    </row>
    <row r="135" spans="4:4">
      <c r="D135" s="10"/>
    </row>
    <row r="136" spans="4:4">
      <c r="D136" s="10"/>
    </row>
    <row r="137" spans="4:4">
      <c r="D137" s="10"/>
    </row>
    <row r="138" spans="4:4">
      <c r="D138" s="10"/>
    </row>
    <row r="139" spans="4:4">
      <c r="D139" s="10"/>
    </row>
    <row r="140" spans="4:4">
      <c r="D140" s="10"/>
    </row>
    <row r="141" spans="4:4">
      <c r="D141" s="10"/>
    </row>
    <row r="142" spans="4:4">
      <c r="D142" s="10"/>
    </row>
    <row r="143" spans="4:4">
      <c r="D143" s="10"/>
    </row>
    <row r="144" spans="4:4">
      <c r="D144" s="10"/>
    </row>
    <row r="145" spans="4:4">
      <c r="D145" s="10"/>
    </row>
    <row r="146" spans="4:4">
      <c r="D146" s="10"/>
    </row>
    <row r="147" spans="4:4">
      <c r="D147" s="10"/>
    </row>
    <row r="148" spans="4:4">
      <c r="D148" s="10"/>
    </row>
    <row r="149" spans="4:4">
      <c r="D149" s="10"/>
    </row>
    <row r="150" spans="4:4">
      <c r="D150" s="10"/>
    </row>
    <row r="151" spans="4:4">
      <c r="D151" s="10"/>
    </row>
    <row r="152" spans="4:4">
      <c r="D152" s="10"/>
    </row>
    <row r="153" spans="4:4">
      <c r="D153" s="10"/>
    </row>
    <row r="154" spans="4:4">
      <c r="D154" s="10"/>
    </row>
    <row r="155" spans="4:4">
      <c r="D155" s="10"/>
    </row>
    <row r="156" spans="4:4">
      <c r="D156" s="10"/>
    </row>
    <row r="157" spans="4:4">
      <c r="D157" s="10"/>
    </row>
    <row r="158" spans="4:4">
      <c r="D158" s="10"/>
    </row>
    <row r="159" spans="4:4">
      <c r="D159" s="10"/>
    </row>
    <row r="160" spans="4:4">
      <c r="D160" s="10"/>
    </row>
    <row r="161" spans="4:4">
      <c r="D161" s="10"/>
    </row>
    <row r="162" spans="4:4">
      <c r="D162" s="10"/>
    </row>
    <row r="163" spans="4:4">
      <c r="D163" s="10"/>
    </row>
    <row r="164" spans="4:4">
      <c r="D164" s="10"/>
    </row>
    <row r="165" spans="4:4">
      <c r="D165" s="10"/>
    </row>
    <row r="166" spans="4:4">
      <c r="D166" s="10"/>
    </row>
    <row r="167" spans="4:4">
      <c r="D167" s="10"/>
    </row>
    <row r="168" spans="4:4">
      <c r="D168" s="10"/>
    </row>
    <row r="169" spans="4:4">
      <c r="D169" s="10"/>
    </row>
    <row r="170" spans="4:4">
      <c r="D170" s="10"/>
    </row>
    <row r="171" spans="4:4">
      <c r="D171" s="10"/>
    </row>
    <row r="172" spans="4:4">
      <c r="D172" s="10"/>
    </row>
    <row r="173" spans="4:4">
      <c r="D173" s="10"/>
    </row>
    <row r="174" spans="4:4">
      <c r="D174" s="10"/>
    </row>
    <row r="175" spans="4:4">
      <c r="D175" s="10"/>
    </row>
    <row r="176" spans="4:4">
      <c r="D176" s="10"/>
    </row>
    <row r="177" spans="4:4">
      <c r="D177" s="10"/>
    </row>
    <row r="178" spans="4:4">
      <c r="D178" s="10"/>
    </row>
    <row r="179" spans="4:4">
      <c r="D179" s="10"/>
    </row>
    <row r="180" spans="4:4">
      <c r="D180" s="10"/>
    </row>
    <row r="181" spans="4:4">
      <c r="D181" s="10"/>
    </row>
    <row r="182" spans="4:4">
      <c r="D182" s="10"/>
    </row>
    <row r="183" spans="4:4">
      <c r="D183" s="10"/>
    </row>
    <row r="184" spans="4:4">
      <c r="D184" s="10"/>
    </row>
    <row r="185" spans="4:4">
      <c r="D185" s="10"/>
    </row>
    <row r="186" spans="4:4">
      <c r="D186" s="10"/>
    </row>
    <row r="187" spans="4:4">
      <c r="D187" s="10"/>
    </row>
    <row r="188" spans="4:4">
      <c r="D188" s="10"/>
    </row>
    <row r="189" spans="4:4">
      <c r="D189" s="10"/>
    </row>
    <row r="190" spans="4:4">
      <c r="D190" s="10"/>
    </row>
    <row r="191" spans="4:4">
      <c r="D191" s="10"/>
    </row>
    <row r="192" spans="4:4">
      <c r="D192" s="10"/>
    </row>
    <row r="193" spans="4:4">
      <c r="D193" s="10"/>
    </row>
    <row r="194" spans="4:4">
      <c r="D194" s="10"/>
    </row>
    <row r="195" spans="4:4">
      <c r="D195" s="10"/>
    </row>
    <row r="196" spans="4:4">
      <c r="D196" s="10"/>
    </row>
    <row r="197" spans="4:4">
      <c r="D197" s="10"/>
    </row>
    <row r="198" spans="4:4">
      <c r="D198" s="10"/>
    </row>
    <row r="199" spans="4:4">
      <c r="D199" s="10"/>
    </row>
    <row r="200" spans="4:4">
      <c r="D200" s="10"/>
    </row>
    <row r="201" spans="4:4">
      <c r="D201" s="10"/>
    </row>
    <row r="202" spans="4:4">
      <c r="D202" s="10"/>
    </row>
    <row r="203" spans="4:4">
      <c r="D203" s="10"/>
    </row>
    <row r="204" spans="4:4">
      <c r="D204" s="10"/>
    </row>
    <row r="205" spans="4:4">
      <c r="D205" s="10"/>
    </row>
    <row r="206" spans="4:4">
      <c r="D206" s="10"/>
    </row>
    <row r="207" spans="4:4">
      <c r="D207" s="10"/>
    </row>
    <row r="208" spans="4:4">
      <c r="D208" s="10"/>
    </row>
    <row r="209" spans="4:4">
      <c r="D209" s="10"/>
    </row>
    <row r="210" spans="4:4">
      <c r="D210" s="10"/>
    </row>
    <row r="211" spans="4:4">
      <c r="D211" s="10"/>
    </row>
    <row r="212" spans="4:4">
      <c r="D212" s="10"/>
    </row>
    <row r="213" spans="4:4">
      <c r="D213" s="10"/>
    </row>
    <row r="214" spans="4:4">
      <c r="D214" s="10"/>
    </row>
    <row r="215" spans="4:4">
      <c r="D215" s="10"/>
    </row>
    <row r="216" spans="4:4">
      <c r="D216" s="10"/>
    </row>
    <row r="217" spans="4:4">
      <c r="D217" s="10"/>
    </row>
    <row r="218" spans="4:4">
      <c r="D218" s="10"/>
    </row>
    <row r="219" spans="4:4">
      <c r="D219" s="10"/>
    </row>
    <row r="220" spans="4:4">
      <c r="D220" s="10"/>
    </row>
    <row r="221" spans="4:4">
      <c r="D221" s="10"/>
    </row>
    <row r="222" spans="4:4">
      <c r="D222" s="10"/>
    </row>
    <row r="223" spans="4:4">
      <c r="D223" s="10"/>
    </row>
    <row r="224" spans="4:4">
      <c r="D224" s="10"/>
    </row>
    <row r="225" spans="4:4">
      <c r="D225" s="10"/>
    </row>
    <row r="226" spans="4:4">
      <c r="D226" s="10"/>
    </row>
    <row r="227" spans="4:4">
      <c r="D227" s="10"/>
    </row>
    <row r="228" spans="4:4">
      <c r="D228" s="10"/>
    </row>
    <row r="229" spans="4:4">
      <c r="D229" s="10"/>
    </row>
    <row r="230" spans="4:4">
      <c r="D230" s="10"/>
    </row>
    <row r="231" spans="4:4">
      <c r="D231" s="10"/>
    </row>
    <row r="232" spans="4:4">
      <c r="D232" s="10"/>
    </row>
    <row r="233" spans="4:4">
      <c r="D233" s="10"/>
    </row>
    <row r="234" spans="4:4">
      <c r="D234" s="10"/>
    </row>
    <row r="235" spans="4:4">
      <c r="D235" s="10"/>
    </row>
    <row r="236" spans="4:4">
      <c r="D236" s="10"/>
    </row>
    <row r="237" spans="4:4">
      <c r="D237" s="10"/>
    </row>
    <row r="238" spans="4:4">
      <c r="D238" s="10"/>
    </row>
    <row r="239" spans="4:4">
      <c r="D239" s="10"/>
    </row>
    <row r="240" spans="4:4">
      <c r="D240" s="10"/>
    </row>
    <row r="241" spans="4:4">
      <c r="D241" s="10"/>
    </row>
    <row r="242" spans="4:4">
      <c r="D242" s="10"/>
    </row>
    <row r="243" spans="4:4">
      <c r="D243" s="10"/>
    </row>
    <row r="244" spans="4:4">
      <c r="D244" s="10"/>
    </row>
    <row r="245" spans="4:4">
      <c r="D245" s="10"/>
    </row>
    <row r="246" spans="4:4">
      <c r="D246" s="10"/>
    </row>
    <row r="247" spans="4:4">
      <c r="D247" s="10"/>
    </row>
    <row r="248" spans="4:4">
      <c r="D248" s="10"/>
    </row>
    <row r="249" spans="4:4">
      <c r="D249" s="10"/>
    </row>
    <row r="250" spans="4:4">
      <c r="D250" s="10"/>
    </row>
    <row r="251" spans="4:4">
      <c r="D251" s="10"/>
    </row>
    <row r="252" spans="4:4">
      <c r="D252" s="10"/>
    </row>
    <row r="253" spans="4:4">
      <c r="D253" s="10"/>
    </row>
    <row r="254" spans="4:4">
      <c r="D254" s="10"/>
    </row>
    <row r="255" spans="4:4">
      <c r="D255" s="10"/>
    </row>
    <row r="256" spans="4:4">
      <c r="D256" s="10"/>
    </row>
    <row r="257" spans="4:4">
      <c r="D257" s="10"/>
    </row>
    <row r="258" spans="4:4">
      <c r="D258" s="10"/>
    </row>
    <row r="259" spans="4:4">
      <c r="D259" s="10"/>
    </row>
    <row r="260" spans="4:4">
      <c r="D260" s="10"/>
    </row>
    <row r="261" spans="4:4">
      <c r="D261" s="10"/>
    </row>
    <row r="262" spans="4:4">
      <c r="D262" s="10"/>
    </row>
    <row r="263" spans="4:4">
      <c r="D263" s="10"/>
    </row>
    <row r="264" spans="4:4">
      <c r="D264" s="10"/>
    </row>
    <row r="265" spans="4:4">
      <c r="D265" s="10"/>
    </row>
    <row r="266" spans="4:4">
      <c r="D266" s="10"/>
    </row>
    <row r="267" spans="4:4">
      <c r="D267" s="10"/>
    </row>
    <row r="268" spans="4:4">
      <c r="D268" s="10"/>
    </row>
    <row r="269" spans="4:4">
      <c r="D269" s="10"/>
    </row>
    <row r="270" spans="4:4">
      <c r="D270" s="10"/>
    </row>
    <row r="271" spans="4:4">
      <c r="D271" s="10"/>
    </row>
    <row r="272" spans="4:4">
      <c r="D272" s="10"/>
    </row>
    <row r="273" spans="4:4">
      <c r="D273" s="10"/>
    </row>
    <row r="274" spans="4:4">
      <c r="D274" s="10"/>
    </row>
    <row r="275" spans="4:4">
      <c r="D275" s="10"/>
    </row>
    <row r="276" spans="4:4">
      <c r="D276" s="10"/>
    </row>
    <row r="277" spans="4:4">
      <c r="D277" s="10"/>
    </row>
    <row r="278" spans="4:4">
      <c r="D278" s="10"/>
    </row>
    <row r="279" spans="4:4">
      <c r="D279" s="10"/>
    </row>
    <row r="280" spans="4:4">
      <c r="D280" s="10"/>
    </row>
    <row r="281" spans="4:4">
      <c r="D281" s="10"/>
    </row>
    <row r="282" spans="4:4">
      <c r="D282" s="10"/>
    </row>
    <row r="283" spans="4:4">
      <c r="D283" s="10"/>
    </row>
    <row r="284" spans="4:4">
      <c r="D284" s="10"/>
    </row>
    <row r="285" spans="4:4">
      <c r="D285" s="10"/>
    </row>
    <row r="286" spans="4:4">
      <c r="D286" s="10"/>
    </row>
    <row r="287" spans="4:4">
      <c r="D287" s="10"/>
    </row>
    <row r="288" spans="4:4">
      <c r="D288" s="10"/>
    </row>
    <row r="289" spans="4:4">
      <c r="D289" s="10"/>
    </row>
    <row r="290" spans="4:4">
      <c r="D290" s="10"/>
    </row>
    <row r="291" spans="4:4">
      <c r="D291" s="10"/>
    </row>
    <row r="292" spans="4:4">
      <c r="D292" s="10"/>
    </row>
    <row r="293" spans="4:4">
      <c r="D293" s="10"/>
    </row>
    <row r="294" spans="4:4">
      <c r="D294" s="10"/>
    </row>
    <row r="295" spans="4:4">
      <c r="D295" s="10"/>
    </row>
    <row r="296" spans="4:4">
      <c r="D296" s="10"/>
    </row>
    <row r="297" spans="4:4">
      <c r="D297" s="10"/>
    </row>
    <row r="298" spans="4:4">
      <c r="D298" s="10"/>
    </row>
    <row r="299" spans="4:4">
      <c r="D299" s="10"/>
    </row>
    <row r="300" spans="4:4">
      <c r="D300" s="10"/>
    </row>
    <row r="301" spans="4:4">
      <c r="D301" s="10"/>
    </row>
    <row r="302" spans="4:4">
      <c r="D302" s="10"/>
    </row>
    <row r="303" spans="4:4">
      <c r="D303" s="10"/>
    </row>
    <row r="304" spans="4:4">
      <c r="D304" s="10"/>
    </row>
    <row r="305" spans="4:4">
      <c r="D305" s="10"/>
    </row>
    <row r="306" spans="4:4">
      <c r="D306" s="10"/>
    </row>
    <row r="307" spans="4:4">
      <c r="D307" s="10"/>
    </row>
    <row r="308" spans="4:4">
      <c r="D308" s="10"/>
    </row>
    <row r="309" spans="4:4">
      <c r="D309" s="10"/>
    </row>
    <row r="310" spans="4:4">
      <c r="D310" s="10"/>
    </row>
    <row r="311" spans="4:4">
      <c r="D311" s="10"/>
    </row>
    <row r="312" spans="4:4">
      <c r="D312" s="10"/>
    </row>
    <row r="313" spans="4:4">
      <c r="D313" s="10"/>
    </row>
    <row r="314" spans="4:4">
      <c r="D314" s="10"/>
    </row>
    <row r="315" spans="4:4">
      <c r="D315" s="10"/>
    </row>
    <row r="316" spans="4:4">
      <c r="D316" s="10"/>
    </row>
    <row r="317" spans="4:4">
      <c r="D317" s="10"/>
    </row>
    <row r="318" spans="4:4">
      <c r="D318" s="10"/>
    </row>
    <row r="319" spans="4:4">
      <c r="D319" s="10"/>
    </row>
    <row r="320" spans="4:4">
      <c r="D320" s="10"/>
    </row>
    <row r="321" spans="4:4">
      <c r="D321" s="10"/>
    </row>
    <row r="322" spans="4:4">
      <c r="D322" s="10"/>
    </row>
    <row r="323" spans="4:4">
      <c r="D323" s="10"/>
    </row>
    <row r="324" spans="4:4">
      <c r="D324" s="10"/>
    </row>
    <row r="325" spans="4:4">
      <c r="D325" s="10"/>
    </row>
    <row r="326" spans="4:4">
      <c r="D326" s="10"/>
    </row>
    <row r="327" spans="4:4">
      <c r="D327" s="10"/>
    </row>
    <row r="328" spans="4:4">
      <c r="D328" s="10"/>
    </row>
    <row r="329" spans="4:4">
      <c r="D329" s="10"/>
    </row>
    <row r="330" spans="4:4">
      <c r="D330" s="10"/>
    </row>
    <row r="331" spans="4:4">
      <c r="D331" s="10"/>
    </row>
    <row r="332" spans="4:4">
      <c r="D332" s="10"/>
    </row>
    <row r="333" spans="4:4">
      <c r="D333" s="10"/>
    </row>
    <row r="334" spans="4:4">
      <c r="D334" s="10"/>
    </row>
    <row r="335" spans="4:4">
      <c r="D335" s="10"/>
    </row>
    <row r="336" spans="4:4">
      <c r="D336" s="10"/>
    </row>
    <row r="337" spans="4:4">
      <c r="D337" s="10"/>
    </row>
    <row r="338" spans="4:4">
      <c r="D338" s="10"/>
    </row>
    <row r="339" spans="4:4">
      <c r="D339" s="10"/>
    </row>
    <row r="340" spans="4:4">
      <c r="D340" s="10"/>
    </row>
    <row r="341" spans="4:4">
      <c r="D341" s="10"/>
    </row>
    <row r="342" spans="4:4">
      <c r="D342" s="10"/>
    </row>
    <row r="343" spans="4:4">
      <c r="D343" s="10"/>
    </row>
    <row r="344" spans="4:4">
      <c r="D344" s="10"/>
    </row>
    <row r="345" spans="4:4">
      <c r="D345" s="10"/>
    </row>
    <row r="346" spans="4:4">
      <c r="D346" s="10"/>
    </row>
    <row r="347" spans="4:4">
      <c r="D347" s="10"/>
    </row>
    <row r="348" spans="4:4">
      <c r="D348" s="10"/>
    </row>
    <row r="349" spans="4:4">
      <c r="D349" s="10"/>
    </row>
    <row r="350" spans="4:4">
      <c r="D350" s="10"/>
    </row>
    <row r="351" spans="4:4">
      <c r="D351" s="10"/>
    </row>
    <row r="352" spans="4:4">
      <c r="D352" s="10"/>
    </row>
    <row r="353" spans="4:4">
      <c r="D353" s="10"/>
    </row>
    <row r="354" spans="4:4">
      <c r="D354" s="10"/>
    </row>
    <row r="355" spans="4:4">
      <c r="D355" s="10"/>
    </row>
    <row r="356" spans="4:4">
      <c r="D356" s="10"/>
    </row>
    <row r="357" spans="4:4">
      <c r="D357" s="10"/>
    </row>
    <row r="358" spans="4:4">
      <c r="D358" s="10"/>
    </row>
    <row r="359" spans="4:4">
      <c r="D359" s="10"/>
    </row>
    <row r="360" spans="4:4">
      <c r="D360" s="10"/>
    </row>
    <row r="361" spans="4:4">
      <c r="D361" s="10"/>
    </row>
    <row r="362" spans="4:4">
      <c r="D362" s="10"/>
    </row>
    <row r="363" spans="4:4">
      <c r="D363" s="10"/>
    </row>
    <row r="364" spans="4:4">
      <c r="D364" s="10"/>
    </row>
    <row r="365" spans="4:4">
      <c r="D365" s="10"/>
    </row>
    <row r="366" spans="4:4">
      <c r="D366" s="10"/>
    </row>
    <row r="367" spans="4:4">
      <c r="D367" s="10"/>
    </row>
    <row r="368" spans="4:4">
      <c r="D368" s="10"/>
    </row>
    <row r="369" spans="4:4">
      <c r="D369" s="10"/>
    </row>
    <row r="370" spans="4:4">
      <c r="D370" s="10"/>
    </row>
    <row r="371" spans="4:4">
      <c r="D371" s="10"/>
    </row>
    <row r="372" spans="4:4">
      <c r="D372" s="10"/>
    </row>
    <row r="373" spans="4:4">
      <c r="D373" s="10"/>
    </row>
    <row r="374" spans="4:4">
      <c r="D374" s="10"/>
    </row>
    <row r="375" spans="4:4">
      <c r="D375" s="10"/>
    </row>
    <row r="376" spans="4:4">
      <c r="D376" s="10"/>
    </row>
    <row r="377" spans="4:4">
      <c r="D377" s="10"/>
    </row>
    <row r="378" spans="4:4">
      <c r="D378" s="10"/>
    </row>
    <row r="379" spans="4:4">
      <c r="D379" s="10"/>
    </row>
    <row r="380" spans="4:4">
      <c r="D380" s="10"/>
    </row>
    <row r="381" spans="4:4">
      <c r="D381" s="10"/>
    </row>
    <row r="382" spans="4:4">
      <c r="D382" s="10"/>
    </row>
    <row r="383" spans="4:4">
      <c r="D383" s="10"/>
    </row>
    <row r="384" spans="4:4">
      <c r="D384" s="10"/>
    </row>
    <row r="385" spans="4:4">
      <c r="D385" s="10"/>
    </row>
    <row r="386" spans="4:4">
      <c r="D386" s="10"/>
    </row>
    <row r="387" spans="4:4">
      <c r="D387" s="10"/>
    </row>
    <row r="388" spans="4:4">
      <c r="D388" s="10"/>
    </row>
    <row r="389" spans="4:4">
      <c r="D389" s="10"/>
    </row>
    <row r="390" spans="4:4">
      <c r="D390" s="10"/>
    </row>
    <row r="391" spans="4:4">
      <c r="D391" s="10"/>
    </row>
    <row r="392" spans="4:4">
      <c r="D392" s="10"/>
    </row>
    <row r="393" spans="4:4">
      <c r="D393" s="10"/>
    </row>
    <row r="394" spans="4:4">
      <c r="D394" s="10"/>
    </row>
    <row r="395" spans="4:4">
      <c r="D395" s="10"/>
    </row>
    <row r="396" spans="4:4">
      <c r="D396" s="10"/>
    </row>
    <row r="397" spans="4:4">
      <c r="D397" s="10"/>
    </row>
    <row r="398" spans="4:4">
      <c r="D398" s="10"/>
    </row>
    <row r="399" spans="4:4">
      <c r="D399" s="10"/>
    </row>
    <row r="400" spans="4:4">
      <c r="D400" s="10"/>
    </row>
    <row r="401" spans="4:4">
      <c r="D401" s="10"/>
    </row>
    <row r="402" spans="4:4">
      <c r="D402" s="10"/>
    </row>
    <row r="403" spans="4:4">
      <c r="D403" s="10"/>
    </row>
    <row r="404" spans="4:4">
      <c r="D404" s="10"/>
    </row>
    <row r="405" spans="4:4">
      <c r="D405" s="10"/>
    </row>
    <row r="406" spans="4:4">
      <c r="D406" s="10"/>
    </row>
    <row r="407" spans="4:4">
      <c r="D407" s="10"/>
    </row>
    <row r="408" spans="4:4">
      <c r="D408" s="10"/>
    </row>
    <row r="409" spans="4:4">
      <c r="D409" s="10"/>
    </row>
    <row r="410" spans="4:4">
      <c r="D410" s="10"/>
    </row>
    <row r="411" spans="4:4">
      <c r="D411" s="10"/>
    </row>
    <row r="412" spans="4:4">
      <c r="D412" s="10"/>
    </row>
    <row r="413" spans="4:4">
      <c r="D413" s="10"/>
    </row>
    <row r="414" spans="4:4">
      <c r="D414" s="10"/>
    </row>
    <row r="415" spans="4:4">
      <c r="D415" s="10"/>
    </row>
    <row r="416" spans="4:4">
      <c r="D416" s="10"/>
    </row>
    <row r="417" spans="4:4">
      <c r="D417" s="10"/>
    </row>
    <row r="418" spans="4:4">
      <c r="D418" s="10"/>
    </row>
    <row r="419" spans="4:4">
      <c r="D419" s="10"/>
    </row>
    <row r="420" spans="4:4">
      <c r="D420" s="10"/>
    </row>
    <row r="421" spans="4:4">
      <c r="D421" s="10"/>
    </row>
    <row r="422" spans="4:4">
      <c r="D422" s="10"/>
    </row>
    <row r="423" spans="4:4">
      <c r="D423" s="10"/>
    </row>
    <row r="424" spans="4:4">
      <c r="D424" s="10"/>
    </row>
    <row r="425" spans="4:4">
      <c r="D425" s="10"/>
    </row>
    <row r="426" spans="4:4">
      <c r="D426" s="10"/>
    </row>
    <row r="427" spans="4:4">
      <c r="D427" s="10"/>
    </row>
    <row r="428" spans="4:4">
      <c r="D428" s="10"/>
    </row>
    <row r="429" spans="4:4">
      <c r="D429" s="10"/>
    </row>
    <row r="430" spans="4:4">
      <c r="D430" s="10"/>
    </row>
    <row r="431" spans="4:4">
      <c r="D431" s="10"/>
    </row>
    <row r="432" spans="4:4">
      <c r="D432" s="10"/>
    </row>
    <row r="433" spans="4:4">
      <c r="D433" s="10"/>
    </row>
    <row r="434" spans="4:4">
      <c r="D434" s="10"/>
    </row>
    <row r="435" spans="4:4">
      <c r="D435" s="10"/>
    </row>
    <row r="436" spans="4:4">
      <c r="D436" s="10"/>
    </row>
    <row r="437" spans="4:4">
      <c r="D437" s="10"/>
    </row>
    <row r="438" spans="4:4">
      <c r="D438" s="10"/>
    </row>
    <row r="439" spans="4:4">
      <c r="D439" s="10"/>
    </row>
    <row r="440" spans="4:4">
      <c r="D440" s="10"/>
    </row>
    <row r="441" spans="4:4">
      <c r="D441" s="10"/>
    </row>
    <row r="442" spans="4:4">
      <c r="D442" s="10"/>
    </row>
    <row r="443" spans="4:4">
      <c r="D443" s="10"/>
    </row>
    <row r="444" spans="4:4">
      <c r="D444" s="10"/>
    </row>
    <row r="445" spans="4:4">
      <c r="D445" s="10"/>
    </row>
    <row r="446" spans="4:4">
      <c r="D446" s="10"/>
    </row>
    <row r="447" spans="4:4">
      <c r="D447" s="10"/>
    </row>
    <row r="448" spans="4:4">
      <c r="D448" s="10"/>
    </row>
    <row r="449" spans="4:4">
      <c r="D449" s="10"/>
    </row>
    <row r="450" spans="4:4">
      <c r="D450" s="10"/>
    </row>
    <row r="451" spans="4:4">
      <c r="D451" s="10"/>
    </row>
    <row r="452" spans="4:4">
      <c r="D452" s="10"/>
    </row>
    <row r="453" spans="4:4">
      <c r="D453" s="10"/>
    </row>
    <row r="454" spans="4:4">
      <c r="D454" s="10"/>
    </row>
    <row r="455" spans="4:4">
      <c r="D455" s="10"/>
    </row>
    <row r="456" spans="4:4">
      <c r="D456" s="10"/>
    </row>
    <row r="457" spans="4:4">
      <c r="D457" s="10"/>
    </row>
    <row r="458" spans="4:4">
      <c r="D458" s="10"/>
    </row>
    <row r="459" spans="4:4">
      <c r="D459" s="10"/>
    </row>
    <row r="460" spans="4:4">
      <c r="D460" s="10"/>
    </row>
    <row r="461" spans="4:4">
      <c r="D461" s="10"/>
    </row>
    <row r="462" spans="4:4">
      <c r="D462" s="10"/>
    </row>
    <row r="463" spans="4:4">
      <c r="D463" s="10"/>
    </row>
    <row r="464" spans="4:4">
      <c r="D464" s="10"/>
    </row>
    <row r="465" spans="4:4">
      <c r="D465" s="10"/>
    </row>
    <row r="466" spans="4:4">
      <c r="D466" s="10"/>
    </row>
    <row r="467" spans="4:4">
      <c r="D467" s="10"/>
    </row>
    <row r="468" spans="4:4">
      <c r="D468" s="10"/>
    </row>
    <row r="469" spans="4:4">
      <c r="D469" s="10"/>
    </row>
    <row r="470" spans="4:4">
      <c r="D470" s="10"/>
    </row>
    <row r="471" spans="4:4">
      <c r="D471" s="10"/>
    </row>
    <row r="472" spans="4:4">
      <c r="D472" s="10"/>
    </row>
    <row r="473" spans="4:4">
      <c r="D473" s="10"/>
    </row>
    <row r="474" spans="4:4">
      <c r="D474" s="10"/>
    </row>
    <row r="475" spans="4:4">
      <c r="D475" s="10"/>
    </row>
    <row r="476" spans="4:4">
      <c r="D476" s="10"/>
    </row>
    <row r="477" spans="4:4">
      <c r="D477" s="10"/>
    </row>
    <row r="478" spans="4:4">
      <c r="D478" s="10"/>
    </row>
    <row r="479" spans="4:4">
      <c r="D479" s="10"/>
    </row>
    <row r="480" spans="4:4">
      <c r="D480" s="10"/>
    </row>
    <row r="481" spans="4:4">
      <c r="D481" s="10"/>
    </row>
    <row r="482" spans="4:4">
      <c r="D482" s="10"/>
    </row>
    <row r="483" spans="4:4">
      <c r="D483" s="10"/>
    </row>
    <row r="484" spans="4:4">
      <c r="D484" s="10"/>
    </row>
    <row r="485" spans="4:4">
      <c r="D485" s="10"/>
    </row>
    <row r="486" spans="4:4">
      <c r="D486" s="10"/>
    </row>
    <row r="487" spans="4:4">
      <c r="D487" s="10"/>
    </row>
    <row r="488" spans="4:4">
      <c r="D488" s="10"/>
    </row>
    <row r="489" spans="4:4">
      <c r="D489" s="10"/>
    </row>
    <row r="490" spans="4:4">
      <c r="D490" s="10"/>
    </row>
    <row r="491" spans="4:4">
      <c r="D491" s="10"/>
    </row>
    <row r="492" spans="4:4">
      <c r="D492" s="10"/>
    </row>
    <row r="493" spans="4:4">
      <c r="D493" s="10"/>
    </row>
    <row r="494" spans="4:4">
      <c r="D494" s="10"/>
    </row>
    <row r="495" spans="4:4">
      <c r="D495" s="10"/>
    </row>
    <row r="496" spans="4:4">
      <c r="D496" s="10"/>
    </row>
    <row r="497" spans="4:4">
      <c r="D497" s="10"/>
    </row>
    <row r="498" spans="4:4">
      <c r="D498" s="10"/>
    </row>
    <row r="499" spans="4:4">
      <c r="D499" s="10"/>
    </row>
    <row r="500" spans="4:4">
      <c r="D500" s="10"/>
    </row>
    <row r="501" spans="4:4">
      <c r="D501" s="10"/>
    </row>
    <row r="502" spans="4:4">
      <c r="D502" s="10"/>
    </row>
    <row r="503" spans="4:4">
      <c r="D503" s="10"/>
    </row>
    <row r="504" spans="4:4">
      <c r="D504" s="10"/>
    </row>
    <row r="505" spans="4:4">
      <c r="D505" s="10"/>
    </row>
    <row r="506" spans="4:4">
      <c r="D506" s="10"/>
    </row>
    <row r="507" spans="4:4">
      <c r="D507" s="10"/>
    </row>
    <row r="508" spans="4:4">
      <c r="D508" s="10"/>
    </row>
    <row r="509" spans="4:4">
      <c r="D509" s="10"/>
    </row>
    <row r="510" spans="4:4">
      <c r="D510" s="10"/>
    </row>
    <row r="511" spans="4:4">
      <c r="D511" s="10"/>
    </row>
    <row r="512" spans="4:4">
      <c r="D512" s="10"/>
    </row>
    <row r="513" spans="4:4">
      <c r="D513" s="10"/>
    </row>
    <row r="514" spans="4:4">
      <c r="D514" s="10"/>
    </row>
    <row r="515" spans="4:4">
      <c r="D515" s="10"/>
    </row>
    <row r="516" spans="4:4">
      <c r="D516" s="10"/>
    </row>
    <row r="517" spans="4:4">
      <c r="D517" s="10"/>
    </row>
    <row r="518" spans="4:4">
      <c r="D518" s="10"/>
    </row>
    <row r="519" spans="4:4">
      <c r="D519" s="10"/>
    </row>
    <row r="520" spans="4:4">
      <c r="D520" s="10"/>
    </row>
    <row r="521" spans="4:4">
      <c r="D521" s="10"/>
    </row>
    <row r="522" spans="4:4">
      <c r="D522" s="10"/>
    </row>
    <row r="523" spans="4:4">
      <c r="D523" s="10"/>
    </row>
    <row r="524" spans="4:4">
      <c r="D524" s="10"/>
    </row>
    <row r="525" spans="4:4">
      <c r="D525" s="10"/>
    </row>
    <row r="526" spans="4:4">
      <c r="D526" s="10"/>
    </row>
    <row r="527" spans="4:4">
      <c r="D527" s="10"/>
    </row>
    <row r="528" spans="4:4">
      <c r="D528" s="10"/>
    </row>
    <row r="529" spans="4:4">
      <c r="D529" s="10"/>
    </row>
    <row r="530" spans="4:4">
      <c r="D530" s="10"/>
    </row>
    <row r="531" spans="4:4">
      <c r="D531" s="10"/>
    </row>
    <row r="532" spans="4:4">
      <c r="D532" s="10"/>
    </row>
    <row r="533" spans="4:4">
      <c r="D533" s="10"/>
    </row>
    <row r="534" spans="4:4">
      <c r="D534" s="10"/>
    </row>
    <row r="535" spans="4:4">
      <c r="D535" s="10"/>
    </row>
    <row r="536" spans="4:4">
      <c r="D536" s="10"/>
    </row>
    <row r="537" spans="4:4">
      <c r="D537" s="10"/>
    </row>
    <row r="538" spans="4:4">
      <c r="D538" s="10"/>
    </row>
    <row r="539" spans="4:4">
      <c r="D539" s="10"/>
    </row>
    <row r="540" spans="4:4">
      <c r="D540" s="10"/>
    </row>
    <row r="541" spans="4:4">
      <c r="D541" s="10"/>
    </row>
    <row r="542" spans="4:4">
      <c r="D542" s="10"/>
    </row>
    <row r="543" spans="4:4">
      <c r="D543" s="10"/>
    </row>
    <row r="544" spans="4:4">
      <c r="D544" s="10"/>
    </row>
    <row r="545" spans="4:4">
      <c r="D545" s="10"/>
    </row>
    <row r="546" spans="4:4">
      <c r="D546" s="10"/>
    </row>
    <row r="547" spans="4:4">
      <c r="D547" s="10"/>
    </row>
    <row r="548" spans="4:4">
      <c r="D548" s="10"/>
    </row>
    <row r="549" spans="4:4">
      <c r="D549" s="10"/>
    </row>
    <row r="550" spans="4:4">
      <c r="D550" s="10"/>
    </row>
    <row r="551" spans="4:4">
      <c r="D551" s="10"/>
    </row>
    <row r="552" spans="4:4">
      <c r="D552" s="10"/>
    </row>
    <row r="553" spans="4:4">
      <c r="D553" s="10"/>
    </row>
    <row r="554" spans="4:4">
      <c r="D554" s="10"/>
    </row>
    <row r="555" spans="4:4">
      <c r="D555" s="10"/>
    </row>
    <row r="556" spans="4:4">
      <c r="D556" s="10"/>
    </row>
    <row r="557" spans="4:4">
      <c r="D557" s="10"/>
    </row>
    <row r="558" spans="4:4">
      <c r="D558" s="10"/>
    </row>
    <row r="559" spans="4:4">
      <c r="D559" s="10"/>
    </row>
    <row r="560" spans="4:4">
      <c r="D560" s="10"/>
    </row>
    <row r="561" spans="4:4">
      <c r="D561" s="10"/>
    </row>
    <row r="562" spans="4:4">
      <c r="D562" s="10"/>
    </row>
    <row r="563" spans="4:4">
      <c r="D563" s="10"/>
    </row>
    <row r="564" spans="4:4">
      <c r="D564" s="10"/>
    </row>
    <row r="565" spans="4:4">
      <c r="D565" s="10"/>
    </row>
    <row r="566" spans="4:4">
      <c r="D566" s="10"/>
    </row>
    <row r="567" spans="4:4">
      <c r="D567" s="10"/>
    </row>
    <row r="568" spans="4:4">
      <c r="D568" s="10"/>
    </row>
    <row r="569" spans="4:4">
      <c r="D569" s="10"/>
    </row>
    <row r="570" spans="4:4">
      <c r="D570" s="10"/>
    </row>
    <row r="571" spans="4:4">
      <c r="D571" s="10"/>
    </row>
    <row r="572" spans="4:4">
      <c r="D572" s="10"/>
    </row>
    <row r="573" spans="4:4">
      <c r="D573" s="10"/>
    </row>
    <row r="574" spans="4:4">
      <c r="D574" s="10"/>
    </row>
    <row r="575" spans="4:4">
      <c r="D575" s="10"/>
    </row>
    <row r="576" spans="4:4">
      <c r="D576" s="10"/>
    </row>
    <row r="577" spans="4:4">
      <c r="D577" s="10"/>
    </row>
    <row r="578" spans="4:4">
      <c r="D578" s="10"/>
    </row>
    <row r="579" spans="4:4">
      <c r="D579" s="10"/>
    </row>
    <row r="580" spans="4:4">
      <c r="D580" s="10"/>
    </row>
    <row r="581" spans="4:4">
      <c r="D581" s="10"/>
    </row>
    <row r="582" spans="4:4">
      <c r="D582" s="10"/>
    </row>
    <row r="583" spans="4:4">
      <c r="D583" s="10"/>
    </row>
    <row r="584" spans="4:4">
      <c r="D584" s="10"/>
    </row>
    <row r="585" spans="4:4">
      <c r="D585" s="10"/>
    </row>
    <row r="586" spans="4:4">
      <c r="D586" s="10"/>
    </row>
    <row r="587" spans="4:4">
      <c r="D587" s="10"/>
    </row>
    <row r="588" spans="4:4">
      <c r="D588" s="10"/>
    </row>
    <row r="589" spans="4:4">
      <c r="D589" s="10"/>
    </row>
    <row r="590" spans="4:4">
      <c r="D590" s="10"/>
    </row>
    <row r="591" spans="4:4">
      <c r="D591" s="10"/>
    </row>
    <row r="592" spans="4:4">
      <c r="D592" s="10"/>
    </row>
    <row r="593" spans="4:4">
      <c r="D593" s="10"/>
    </row>
    <row r="594" spans="4:4">
      <c r="D594" s="10"/>
    </row>
    <row r="595" spans="4:4">
      <c r="D595" s="10"/>
    </row>
    <row r="596" spans="4:4">
      <c r="D596" s="10"/>
    </row>
    <row r="597" spans="4:4">
      <c r="D597" s="10"/>
    </row>
    <row r="598" spans="4:4">
      <c r="D598" s="10"/>
    </row>
    <row r="599" spans="4:4">
      <c r="D599" s="10"/>
    </row>
    <row r="600" spans="4:4">
      <c r="D600" s="10"/>
    </row>
    <row r="601" spans="4:4">
      <c r="D601" s="10"/>
    </row>
    <row r="602" spans="4:4">
      <c r="D602" s="10"/>
    </row>
    <row r="603" spans="4:4">
      <c r="D603" s="10"/>
    </row>
    <row r="604" spans="4:4">
      <c r="D604" s="10"/>
    </row>
    <row r="605" spans="4:4">
      <c r="D605" s="10"/>
    </row>
    <row r="606" spans="4:4">
      <c r="D606" s="10"/>
    </row>
    <row r="607" spans="4:4">
      <c r="D607" s="10"/>
    </row>
    <row r="608" spans="4:4">
      <c r="D608" s="10"/>
    </row>
    <row r="609" spans="4:4">
      <c r="D609" s="10"/>
    </row>
    <row r="610" spans="4:4">
      <c r="D610" s="10"/>
    </row>
    <row r="611" spans="4:4">
      <c r="D611" s="10"/>
    </row>
    <row r="612" spans="4:4">
      <c r="D612" s="10"/>
    </row>
    <row r="613" spans="4:4">
      <c r="D613" s="10"/>
    </row>
    <row r="614" spans="4:4">
      <c r="D614" s="10"/>
    </row>
    <row r="615" spans="4:4">
      <c r="D615" s="10"/>
    </row>
    <row r="616" spans="4:4">
      <c r="D616" s="10"/>
    </row>
    <row r="617" spans="4:4">
      <c r="D617" s="10"/>
    </row>
    <row r="618" spans="4:4">
      <c r="D618" s="10"/>
    </row>
    <row r="619" spans="4:4">
      <c r="D619" s="10"/>
    </row>
    <row r="620" spans="4:4">
      <c r="D620" s="10"/>
    </row>
    <row r="621" spans="4:4">
      <c r="D621" s="10"/>
    </row>
    <row r="622" spans="4:4">
      <c r="D622" s="10"/>
    </row>
    <row r="623" spans="4:4">
      <c r="D623" s="10"/>
    </row>
    <row r="624" spans="4:4">
      <c r="D624" s="10"/>
    </row>
    <row r="625" spans="4:4">
      <c r="D625" s="10"/>
    </row>
    <row r="626" spans="4:4">
      <c r="D626" s="10"/>
    </row>
    <row r="627" spans="4:4">
      <c r="D627" s="10"/>
    </row>
    <row r="628" spans="4:4">
      <c r="D628" s="10"/>
    </row>
    <row r="629" spans="4:4">
      <c r="D629" s="10"/>
    </row>
    <row r="630" spans="4:4">
      <c r="D630" s="10"/>
    </row>
    <row r="631" spans="4:4">
      <c r="D631" s="10"/>
    </row>
    <row r="632" spans="4:4">
      <c r="D632" s="10"/>
    </row>
    <row r="633" spans="4:4">
      <c r="D633" s="10"/>
    </row>
    <row r="634" spans="4:4">
      <c r="D634" s="10"/>
    </row>
    <row r="635" spans="4:4">
      <c r="D635" s="10"/>
    </row>
    <row r="636" spans="4:4">
      <c r="D636" s="10"/>
    </row>
    <row r="637" spans="4:4">
      <c r="D637" s="10"/>
    </row>
    <row r="638" spans="4:4">
      <c r="D638" s="10"/>
    </row>
    <row r="639" spans="4:4">
      <c r="D639" s="10"/>
    </row>
    <row r="640" spans="4:4">
      <c r="D640" s="10"/>
    </row>
    <row r="641" spans="4:4">
      <c r="D641" s="10"/>
    </row>
    <row r="642" spans="4:4">
      <c r="D642" s="10"/>
    </row>
    <row r="643" spans="4:4">
      <c r="D643" s="10"/>
    </row>
    <row r="644" spans="4:4">
      <c r="D644" s="10"/>
    </row>
    <row r="645" spans="4:4">
      <c r="D645" s="10"/>
    </row>
    <row r="646" spans="4:4">
      <c r="D646" s="10"/>
    </row>
    <row r="647" spans="4:4">
      <c r="D647" s="10"/>
    </row>
    <row r="648" spans="4:4">
      <c r="D648" s="10"/>
    </row>
    <row r="649" spans="4:4">
      <c r="D649" s="10"/>
    </row>
    <row r="650" spans="4:4">
      <c r="D650" s="10"/>
    </row>
    <row r="651" spans="4:4">
      <c r="D651" s="10"/>
    </row>
    <row r="652" spans="4:4">
      <c r="D652" s="10"/>
    </row>
    <row r="653" spans="4:4">
      <c r="D653" s="10"/>
    </row>
    <row r="654" spans="4:4">
      <c r="D654" s="10"/>
    </row>
    <row r="655" spans="4:4">
      <c r="D655" s="10"/>
    </row>
    <row r="656" spans="4:4">
      <c r="D656" s="10"/>
    </row>
    <row r="657" spans="4:4">
      <c r="D657" s="10"/>
    </row>
    <row r="658" spans="4:4">
      <c r="D658" s="10"/>
    </row>
    <row r="659" spans="4:4">
      <c r="D659" s="10"/>
    </row>
    <row r="660" spans="4:4">
      <c r="D660" s="10"/>
    </row>
    <row r="661" spans="4:4">
      <c r="D661" s="10"/>
    </row>
    <row r="662" spans="4:4">
      <c r="D662" s="10"/>
    </row>
    <row r="663" spans="4:4">
      <c r="D663" s="10"/>
    </row>
    <row r="664" spans="4:4">
      <c r="D664" s="10"/>
    </row>
    <row r="665" spans="4:4">
      <c r="D665" s="10"/>
    </row>
    <row r="666" spans="4:4">
      <c r="D666" s="10"/>
    </row>
    <row r="667" spans="4:4">
      <c r="D667" s="10"/>
    </row>
    <row r="668" spans="4:4">
      <c r="D668" s="10"/>
    </row>
    <row r="669" spans="4:4">
      <c r="D669" s="10"/>
    </row>
    <row r="670" spans="4:4">
      <c r="D670" s="10"/>
    </row>
    <row r="671" spans="4:4">
      <c r="D671" s="10"/>
    </row>
    <row r="672" spans="4:4">
      <c r="D672" s="10"/>
    </row>
    <row r="673" spans="4:4">
      <c r="D673" s="10"/>
    </row>
    <row r="674" spans="4:4">
      <c r="D674" s="10"/>
    </row>
    <row r="675" spans="4:4">
      <c r="D675" s="10"/>
    </row>
    <row r="676" spans="4:4">
      <c r="D676" s="10"/>
    </row>
    <row r="677" spans="4:4">
      <c r="D677" s="10"/>
    </row>
    <row r="678" spans="4:4">
      <c r="D678" s="10"/>
    </row>
    <row r="679" spans="4:4">
      <c r="D679" s="10"/>
    </row>
    <row r="680" spans="4:4">
      <c r="D680" s="10"/>
    </row>
    <row r="681" spans="4:4">
      <c r="D681" s="10"/>
    </row>
    <row r="682" spans="4:4">
      <c r="D682" s="10"/>
    </row>
    <row r="683" spans="4:4">
      <c r="D683" s="10"/>
    </row>
    <row r="684" spans="4:4">
      <c r="D684" s="10"/>
    </row>
    <row r="685" spans="4:4">
      <c r="D685" s="10"/>
    </row>
    <row r="686" spans="4:4">
      <c r="D686" s="10"/>
    </row>
    <row r="687" spans="4:4">
      <c r="D687" s="10"/>
    </row>
    <row r="688" spans="4:4">
      <c r="D688" s="10"/>
    </row>
    <row r="689" spans="4:4">
      <c r="D689" s="10"/>
    </row>
    <row r="690" spans="4:4">
      <c r="D690" s="10"/>
    </row>
    <row r="691" spans="4:4">
      <c r="D691" s="10"/>
    </row>
    <row r="692" spans="4:4">
      <c r="D692" s="10"/>
    </row>
    <row r="693" spans="4:4">
      <c r="D693" s="10"/>
    </row>
    <row r="694" spans="4:4">
      <c r="D694" s="10"/>
    </row>
    <row r="695" spans="4:4">
      <c r="D695" s="10"/>
    </row>
    <row r="696" spans="4:4">
      <c r="D696" s="10"/>
    </row>
    <row r="697" spans="4:4">
      <c r="D697" s="10"/>
    </row>
    <row r="698" spans="4:4">
      <c r="D698" s="10"/>
    </row>
    <row r="699" spans="4:4">
      <c r="D699" s="10"/>
    </row>
    <row r="700" spans="4:4">
      <c r="D700" s="10"/>
    </row>
    <row r="701" spans="4:4">
      <c r="D701" s="10"/>
    </row>
    <row r="702" spans="4:4">
      <c r="D702" s="10"/>
    </row>
    <row r="703" spans="4:4">
      <c r="D703" s="10"/>
    </row>
    <row r="704" spans="4:4">
      <c r="D704" s="10"/>
    </row>
    <row r="705" spans="4:4">
      <c r="D705" s="10"/>
    </row>
    <row r="706" spans="4:4">
      <c r="D706" s="10"/>
    </row>
    <row r="707" spans="4:4">
      <c r="D707" s="10"/>
    </row>
    <row r="708" spans="4:4">
      <c r="D708" s="10"/>
    </row>
    <row r="709" spans="4:4">
      <c r="D709" s="10"/>
    </row>
    <row r="710" spans="4:4">
      <c r="D710" s="10"/>
    </row>
    <row r="711" spans="4:4">
      <c r="D711" s="10"/>
    </row>
    <row r="712" spans="4:4">
      <c r="D712" s="10"/>
    </row>
    <row r="713" spans="4:4">
      <c r="D713" s="10"/>
    </row>
    <row r="714" spans="4:4">
      <c r="D714" s="10"/>
    </row>
    <row r="715" spans="4:4">
      <c r="D715" s="10"/>
    </row>
    <row r="716" spans="4:4">
      <c r="D716" s="10"/>
    </row>
    <row r="717" spans="4:4">
      <c r="D717" s="10"/>
    </row>
    <row r="718" spans="4:4">
      <c r="D718" s="10"/>
    </row>
    <row r="719" spans="4:4">
      <c r="D719" s="10"/>
    </row>
    <row r="720" spans="4:4">
      <c r="D720" s="10"/>
    </row>
    <row r="721" spans="4:4">
      <c r="D721" s="10"/>
    </row>
    <row r="722" spans="4:4">
      <c r="D722" s="10"/>
    </row>
    <row r="723" spans="4:4">
      <c r="D723" s="10"/>
    </row>
    <row r="724" spans="4:4">
      <c r="D724" s="10"/>
    </row>
    <row r="725" spans="4:4">
      <c r="D725" s="10"/>
    </row>
    <row r="726" spans="4:4">
      <c r="D726" s="10"/>
    </row>
    <row r="727" spans="4:4">
      <c r="D727" s="10"/>
    </row>
    <row r="728" spans="4:4">
      <c r="D728" s="10"/>
    </row>
    <row r="729" spans="4:4">
      <c r="D729" s="10"/>
    </row>
    <row r="730" spans="4:4">
      <c r="D730" s="10"/>
    </row>
    <row r="731" spans="4:4">
      <c r="D731" s="10"/>
    </row>
    <row r="732" spans="4:4">
      <c r="D732" s="10"/>
    </row>
    <row r="733" spans="4:4">
      <c r="D733" s="10"/>
    </row>
    <row r="734" spans="4:4">
      <c r="D734" s="10"/>
    </row>
    <row r="735" spans="4:4">
      <c r="D735" s="10"/>
    </row>
    <row r="736" spans="4:4">
      <c r="D736" s="10"/>
    </row>
    <row r="737" spans="4:4">
      <c r="D737" s="10"/>
    </row>
    <row r="738" spans="4:4">
      <c r="D738" s="10"/>
    </row>
    <row r="739" spans="4:4">
      <c r="D739" s="10"/>
    </row>
    <row r="740" spans="4:4">
      <c r="D740" s="10"/>
    </row>
    <row r="741" spans="4:4">
      <c r="D741" s="10"/>
    </row>
    <row r="742" spans="4:4">
      <c r="D742" s="10"/>
    </row>
    <row r="743" spans="4:4">
      <c r="D743" s="10"/>
    </row>
    <row r="744" spans="4:4">
      <c r="D744" s="10"/>
    </row>
    <row r="745" spans="4:4">
      <c r="D745" s="10"/>
    </row>
    <row r="746" spans="4:4">
      <c r="D746" s="10"/>
    </row>
    <row r="747" spans="4:4">
      <c r="D747" s="10"/>
    </row>
    <row r="748" spans="4:4">
      <c r="D748" s="10"/>
    </row>
    <row r="749" spans="4:4">
      <c r="D749" s="10"/>
    </row>
    <row r="750" spans="4:4">
      <c r="D750" s="10"/>
    </row>
    <row r="751" spans="4:4">
      <c r="D751" s="10"/>
    </row>
    <row r="752" spans="4:4">
      <c r="D752" s="10"/>
    </row>
    <row r="753" spans="4:4">
      <c r="D753" s="10"/>
    </row>
    <row r="754" spans="4:4">
      <c r="D754" s="10"/>
    </row>
    <row r="755" spans="4:4">
      <c r="D755" s="10"/>
    </row>
    <row r="756" spans="4:4">
      <c r="D756" s="10"/>
    </row>
    <row r="757" spans="4:4">
      <c r="D757" s="10"/>
    </row>
    <row r="758" spans="4:4">
      <c r="D758" s="10"/>
    </row>
    <row r="759" spans="4:4">
      <c r="D759" s="10"/>
    </row>
    <row r="760" spans="4:4">
      <c r="D760" s="10"/>
    </row>
    <row r="761" spans="4:4">
      <c r="D761" s="10"/>
    </row>
    <row r="762" spans="4:4">
      <c r="D762" s="10"/>
    </row>
    <row r="763" spans="4:4">
      <c r="D763" s="10"/>
    </row>
    <row r="764" spans="4:4">
      <c r="D764" s="10"/>
    </row>
    <row r="765" spans="4:4">
      <c r="D765" s="10"/>
    </row>
    <row r="766" spans="4:4">
      <c r="D766" s="10"/>
    </row>
    <row r="767" spans="4:4">
      <c r="D767" s="10"/>
    </row>
    <row r="768" spans="4:4">
      <c r="D768" s="10"/>
    </row>
    <row r="769" spans="4:4">
      <c r="D769" s="10"/>
    </row>
    <row r="770" spans="4:4">
      <c r="D770" s="10"/>
    </row>
    <row r="771" spans="4:4">
      <c r="D771" s="10"/>
    </row>
    <row r="772" spans="4:4">
      <c r="D772" s="10"/>
    </row>
    <row r="773" spans="4:4">
      <c r="D773" s="10"/>
    </row>
    <row r="774" spans="4:4">
      <c r="D774" s="10"/>
    </row>
    <row r="775" spans="4:4">
      <c r="D775" s="10"/>
    </row>
    <row r="776" spans="4:4">
      <c r="D776" s="10"/>
    </row>
    <row r="777" spans="4:4">
      <c r="D777" s="10"/>
    </row>
    <row r="778" spans="4:4">
      <c r="D778" s="10"/>
    </row>
    <row r="779" spans="4:4">
      <c r="D779" s="10"/>
    </row>
    <row r="780" spans="4:4">
      <c r="D780" s="10"/>
    </row>
    <row r="781" spans="4:4">
      <c r="D781" s="10"/>
    </row>
    <row r="782" spans="4:4">
      <c r="D782" s="10"/>
    </row>
    <row r="783" spans="4:4">
      <c r="D783" s="10"/>
    </row>
    <row r="784" spans="4:4">
      <c r="D784" s="10"/>
    </row>
    <row r="785" spans="4:4">
      <c r="D785" s="10"/>
    </row>
    <row r="786" spans="4:4">
      <c r="D786" s="10"/>
    </row>
    <row r="787" spans="4:4">
      <c r="D787" s="10"/>
    </row>
    <row r="788" spans="4:4">
      <c r="D788" s="10"/>
    </row>
    <row r="789" spans="4:4">
      <c r="D789" s="10"/>
    </row>
    <row r="790" spans="4:4">
      <c r="D790" s="10"/>
    </row>
    <row r="791" spans="4:4">
      <c r="D791" s="10"/>
    </row>
    <row r="792" spans="4:4">
      <c r="D792" s="10"/>
    </row>
    <row r="793" spans="4:4">
      <c r="D793" s="10"/>
    </row>
    <row r="794" spans="4:4">
      <c r="D794" s="10"/>
    </row>
    <row r="795" spans="4:4">
      <c r="D795" s="10"/>
    </row>
    <row r="796" spans="4:4">
      <c r="D796" s="10"/>
    </row>
    <row r="797" spans="4:4">
      <c r="D797" s="10"/>
    </row>
    <row r="798" spans="4:4">
      <c r="D798" s="10"/>
    </row>
    <row r="799" spans="4:4">
      <c r="D799" s="10"/>
    </row>
    <row r="800" spans="4:4">
      <c r="D800" s="10"/>
    </row>
    <row r="801" spans="4:4">
      <c r="D801" s="10"/>
    </row>
    <row r="802" spans="4:4">
      <c r="D802" s="10"/>
    </row>
    <row r="803" spans="4:4">
      <c r="D803" s="10"/>
    </row>
    <row r="804" spans="4:4">
      <c r="D804" s="10"/>
    </row>
    <row r="805" spans="4:4">
      <c r="D805" s="10"/>
    </row>
    <row r="806" spans="4:4">
      <c r="D806" s="10"/>
    </row>
    <row r="807" spans="4:4">
      <c r="D807" s="10"/>
    </row>
    <row r="808" spans="4:4">
      <c r="D808" s="10"/>
    </row>
    <row r="809" spans="4:4">
      <c r="D809" s="10"/>
    </row>
    <row r="810" spans="4:4">
      <c r="D810" s="10"/>
    </row>
    <row r="811" spans="4:4">
      <c r="D811" s="10"/>
    </row>
    <row r="812" spans="4:4">
      <c r="D812" s="10"/>
    </row>
    <row r="813" spans="4:4">
      <c r="D813" s="10"/>
    </row>
    <row r="814" spans="4:4">
      <c r="D814" s="10"/>
    </row>
    <row r="815" spans="4:4">
      <c r="D815" s="10"/>
    </row>
    <row r="816" spans="4:4">
      <c r="D816" s="10"/>
    </row>
    <row r="817" spans="4:4">
      <c r="D817" s="10"/>
    </row>
    <row r="818" spans="4:4">
      <c r="D818" s="10"/>
    </row>
    <row r="819" spans="4:4">
      <c r="D819" s="10"/>
    </row>
    <row r="820" spans="4:4">
      <c r="D820" s="10"/>
    </row>
    <row r="821" spans="4:4">
      <c r="D821" s="10"/>
    </row>
    <row r="822" spans="4:4">
      <c r="D822" s="10"/>
    </row>
    <row r="823" spans="4:4">
      <c r="D823" s="10"/>
    </row>
    <row r="824" spans="4:4">
      <c r="D824" s="10"/>
    </row>
    <row r="825" spans="4:4">
      <c r="D825" s="10"/>
    </row>
    <row r="826" spans="4:4">
      <c r="D826" s="10"/>
    </row>
    <row r="827" spans="4:4">
      <c r="D827" s="10"/>
    </row>
    <row r="828" spans="4:4">
      <c r="D828" s="10"/>
    </row>
    <row r="829" spans="4:4">
      <c r="D829" s="10"/>
    </row>
    <row r="830" spans="4:4">
      <c r="D830" s="10"/>
    </row>
    <row r="831" spans="4:4">
      <c r="D831" s="10"/>
    </row>
    <row r="832" spans="4:4">
      <c r="D832" s="10"/>
    </row>
    <row r="833" spans="4:4">
      <c r="D833" s="10"/>
    </row>
    <row r="834" spans="4:4">
      <c r="D834" s="10"/>
    </row>
    <row r="835" spans="4:4">
      <c r="D835" s="10"/>
    </row>
    <row r="836" spans="4:4">
      <c r="D836" s="10"/>
    </row>
    <row r="837" spans="4:4">
      <c r="D837" s="10"/>
    </row>
    <row r="838" spans="4:4">
      <c r="D838" s="10"/>
    </row>
    <row r="839" spans="4:4">
      <c r="D839" s="10"/>
    </row>
    <row r="840" spans="4:4">
      <c r="D840" s="10"/>
    </row>
    <row r="841" spans="4:4">
      <c r="D841" s="10"/>
    </row>
    <row r="842" spans="4:4">
      <c r="D842" s="10"/>
    </row>
    <row r="843" spans="4:4">
      <c r="D843" s="10"/>
    </row>
    <row r="844" spans="4:4">
      <c r="D844" s="10"/>
    </row>
    <row r="845" spans="4:4">
      <c r="D845" s="10"/>
    </row>
    <row r="846" spans="4:4">
      <c r="D846" s="10"/>
    </row>
    <row r="847" spans="4:4">
      <c r="D847" s="10"/>
    </row>
    <row r="848" spans="4:4">
      <c r="D848" s="10"/>
    </row>
    <row r="849" spans="4:4">
      <c r="D849" s="10"/>
    </row>
    <row r="850" spans="4:4">
      <c r="D850" s="10"/>
    </row>
    <row r="851" spans="4:4">
      <c r="D851" s="10"/>
    </row>
    <row r="852" spans="4:4">
      <c r="D852" s="10"/>
    </row>
    <row r="853" spans="4:4">
      <c r="D853" s="10"/>
    </row>
    <row r="854" spans="4:4">
      <c r="D854" s="10"/>
    </row>
    <row r="855" spans="4:4">
      <c r="D855" s="10"/>
    </row>
    <row r="856" spans="4:4">
      <c r="D856" s="10"/>
    </row>
    <row r="857" spans="4:4">
      <c r="D857" s="10"/>
    </row>
    <row r="858" spans="4:4">
      <c r="D858" s="10"/>
    </row>
    <row r="859" spans="4:4">
      <c r="D859" s="10"/>
    </row>
    <row r="860" spans="4:4">
      <c r="D860" s="10"/>
    </row>
    <row r="861" spans="4:4">
      <c r="D861" s="10"/>
    </row>
    <row r="862" spans="4:4">
      <c r="D862" s="10"/>
    </row>
    <row r="863" spans="4:4">
      <c r="D863" s="10"/>
    </row>
    <row r="864" spans="4:4">
      <c r="D864" s="10"/>
    </row>
    <row r="865" spans="4:4">
      <c r="D865" s="10"/>
    </row>
    <row r="866" spans="4:4">
      <c r="D866" s="10"/>
    </row>
    <row r="867" spans="4:4">
      <c r="D867" s="10"/>
    </row>
    <row r="868" spans="4:4">
      <c r="D868" s="10"/>
    </row>
    <row r="869" spans="4:4">
      <c r="D869" s="10"/>
    </row>
    <row r="870" spans="4:4">
      <c r="D870" s="10"/>
    </row>
    <row r="871" spans="4:4">
      <c r="D871" s="10"/>
    </row>
    <row r="872" spans="4:4">
      <c r="D872" s="10"/>
    </row>
    <row r="873" spans="4:4">
      <c r="D873" s="10"/>
    </row>
    <row r="874" spans="4:4">
      <c r="D874" s="10"/>
    </row>
    <row r="875" spans="4:4">
      <c r="D875" s="10"/>
    </row>
    <row r="876" spans="4:4">
      <c r="D876" s="10"/>
    </row>
    <row r="877" spans="4:4">
      <c r="D877" s="10"/>
    </row>
    <row r="878" spans="4:4">
      <c r="D878" s="10"/>
    </row>
    <row r="879" spans="4:4">
      <c r="D879" s="10"/>
    </row>
    <row r="880" spans="4:4">
      <c r="D880" s="10"/>
    </row>
    <row r="881" spans="4:4">
      <c r="D881" s="10"/>
    </row>
    <row r="882" spans="4:4">
      <c r="D882" s="10"/>
    </row>
    <row r="883" spans="4:4">
      <c r="D883" s="10"/>
    </row>
    <row r="884" spans="4:4">
      <c r="D884" s="10"/>
    </row>
    <row r="885" spans="4:4">
      <c r="D885" s="10"/>
    </row>
    <row r="886" spans="4:4">
      <c r="D886" s="10"/>
    </row>
    <row r="887" spans="4:4">
      <c r="D887" s="10"/>
    </row>
    <row r="888" spans="4:4">
      <c r="D888" s="10"/>
    </row>
    <row r="889" spans="4:4">
      <c r="D889" s="10"/>
    </row>
    <row r="890" spans="4:4">
      <c r="D890" s="10"/>
    </row>
    <row r="891" spans="4:4">
      <c r="D891" s="10"/>
    </row>
    <row r="892" spans="4:4">
      <c r="D892" s="10"/>
    </row>
    <row r="893" spans="4:4">
      <c r="D893" s="10"/>
    </row>
    <row r="894" spans="4:4">
      <c r="D894" s="10"/>
    </row>
    <row r="895" spans="4:4">
      <c r="D895" s="10"/>
    </row>
    <row r="896" spans="4:4">
      <c r="D896" s="10"/>
    </row>
    <row r="897" spans="4:4">
      <c r="D897" s="10"/>
    </row>
    <row r="898" spans="4:4">
      <c r="D898" s="10"/>
    </row>
    <row r="899" spans="4:4">
      <c r="D899" s="10"/>
    </row>
    <row r="900" spans="4:4">
      <c r="D900" s="10"/>
    </row>
    <row r="901" spans="4:4">
      <c r="D901" s="10"/>
    </row>
    <row r="902" spans="4:4">
      <c r="D902" s="10"/>
    </row>
    <row r="903" spans="4:4">
      <c r="D903" s="10"/>
    </row>
    <row r="904" spans="4:4">
      <c r="D904" s="10"/>
    </row>
    <row r="905" spans="4:4">
      <c r="D905" s="10"/>
    </row>
    <row r="906" spans="4:4">
      <c r="D906" s="10"/>
    </row>
    <row r="907" spans="4:4">
      <c r="D907" s="10"/>
    </row>
    <row r="908" spans="4:4">
      <c r="D908" s="10"/>
    </row>
    <row r="909" spans="4:4">
      <c r="D909" s="10"/>
    </row>
    <row r="910" spans="4:4">
      <c r="D910" s="10"/>
    </row>
    <row r="911" spans="4:4">
      <c r="D911" s="10"/>
    </row>
    <row r="912" spans="4:4">
      <c r="D912" s="10"/>
    </row>
    <row r="913" spans="4:4">
      <c r="D913" s="10"/>
    </row>
    <row r="914" spans="4:4">
      <c r="D914" s="10"/>
    </row>
    <row r="915" spans="4:4">
      <c r="D915" s="10"/>
    </row>
    <row r="916" spans="4:4">
      <c r="D916" s="10"/>
    </row>
    <row r="917" spans="4:4">
      <c r="D917" s="10"/>
    </row>
    <row r="918" spans="4:4">
      <c r="D918" s="10"/>
    </row>
    <row r="919" spans="4:4">
      <c r="D919" s="10"/>
    </row>
    <row r="920" spans="4:4">
      <c r="D920" s="10"/>
    </row>
    <row r="921" spans="4:4">
      <c r="D921" s="10"/>
    </row>
    <row r="922" spans="4:4">
      <c r="D922" s="10"/>
    </row>
    <row r="923" spans="4:4">
      <c r="D923" s="10"/>
    </row>
    <row r="924" spans="4:4">
      <c r="D924" s="10"/>
    </row>
    <row r="925" spans="4:4">
      <c r="D925" s="10"/>
    </row>
    <row r="926" spans="4:4">
      <c r="D926" s="10"/>
    </row>
    <row r="927" spans="4:4">
      <c r="D927" s="10"/>
    </row>
    <row r="928" spans="4:4">
      <c r="D928" s="10"/>
    </row>
    <row r="929" spans="4:4">
      <c r="D929" s="10"/>
    </row>
    <row r="930" spans="4:4">
      <c r="D930" s="10"/>
    </row>
    <row r="931" spans="4:4">
      <c r="D931" s="10"/>
    </row>
    <row r="932" spans="4:4">
      <c r="D932" s="10"/>
    </row>
    <row r="933" spans="4:4">
      <c r="D933" s="10"/>
    </row>
    <row r="934" spans="4:4">
      <c r="D934" s="10"/>
    </row>
    <row r="935" spans="4:4">
      <c r="D935" s="10"/>
    </row>
    <row r="936" spans="4:4">
      <c r="D936" s="10"/>
    </row>
    <row r="937" spans="4:4">
      <c r="D937" s="10"/>
    </row>
    <row r="938" spans="4:4">
      <c r="D938" s="10"/>
    </row>
    <row r="939" spans="4:4">
      <c r="D939" s="10"/>
    </row>
    <row r="940" spans="4:4">
      <c r="D940" s="10"/>
    </row>
    <row r="941" spans="4:4">
      <c r="D941" s="10"/>
    </row>
    <row r="942" spans="4:4">
      <c r="D942" s="10"/>
    </row>
    <row r="943" spans="4:4">
      <c r="D943" s="10"/>
    </row>
    <row r="944" spans="4:4">
      <c r="D944" s="10"/>
    </row>
    <row r="945" spans="4:4">
      <c r="D945" s="10"/>
    </row>
    <row r="946" spans="4:4">
      <c r="D946" s="10"/>
    </row>
    <row r="947" spans="4:4">
      <c r="D947" s="10"/>
    </row>
    <row r="948" spans="4:4">
      <c r="D948" s="10"/>
    </row>
    <row r="949" spans="4:4">
      <c r="D949" s="10"/>
    </row>
    <row r="950" spans="4:4">
      <c r="D950" s="10"/>
    </row>
    <row r="951" spans="4:4">
      <c r="D951" s="10"/>
    </row>
    <row r="952" spans="4:4">
      <c r="D952" s="10"/>
    </row>
    <row r="953" spans="4:4">
      <c r="D953" s="10"/>
    </row>
    <row r="954" spans="4:4">
      <c r="D954" s="10"/>
    </row>
    <row r="955" spans="4:4">
      <c r="D955" s="10"/>
    </row>
    <row r="956" spans="4:4">
      <c r="D956" s="10"/>
    </row>
    <row r="957" spans="4:4">
      <c r="D957" s="10"/>
    </row>
    <row r="958" spans="4:4">
      <c r="D958" s="10"/>
    </row>
    <row r="959" spans="4:4">
      <c r="D959" s="10"/>
    </row>
    <row r="960" spans="4:4">
      <c r="D960" s="10"/>
    </row>
    <row r="961" spans="4:4">
      <c r="D961" s="10"/>
    </row>
    <row r="962" spans="4:4">
      <c r="D962" s="10"/>
    </row>
    <row r="963" spans="4:4">
      <c r="D963" s="10"/>
    </row>
    <row r="964" spans="4:4">
      <c r="D964" s="10"/>
    </row>
    <row r="965" spans="4:4">
      <c r="D965" s="10"/>
    </row>
    <row r="966" spans="4:4">
      <c r="D966" s="10"/>
    </row>
    <row r="967" spans="4:4">
      <c r="D967" s="10"/>
    </row>
    <row r="968" spans="4:4">
      <c r="D968" s="10"/>
    </row>
    <row r="969" spans="4:4">
      <c r="D969" s="10"/>
    </row>
    <row r="970" spans="4:4">
      <c r="D970" s="10"/>
    </row>
    <row r="971" spans="4:4">
      <c r="D971" s="10"/>
    </row>
    <row r="972" spans="4:4">
      <c r="D972" s="10"/>
    </row>
    <row r="973" spans="4:4">
      <c r="D973" s="10"/>
    </row>
    <row r="974" spans="4:4">
      <c r="D974" s="10"/>
    </row>
    <row r="975" spans="4:4">
      <c r="D975" s="10"/>
    </row>
    <row r="976" spans="4:4">
      <c r="D976" s="10"/>
    </row>
    <row r="977" spans="4:4">
      <c r="D977" s="10"/>
    </row>
    <row r="978" spans="4:4">
      <c r="D978" s="10"/>
    </row>
    <row r="979" spans="4:4">
      <c r="D979" s="10"/>
    </row>
    <row r="980" spans="4:4">
      <c r="D980" s="10"/>
    </row>
    <row r="981" spans="4:4">
      <c r="D981" s="10"/>
    </row>
    <row r="982" spans="4:4">
      <c r="D982" s="10"/>
    </row>
    <row r="983" spans="4:4">
      <c r="D983" s="10"/>
    </row>
    <row r="984" spans="4:4">
      <c r="D984" s="10"/>
    </row>
    <row r="985" spans="4:4">
      <c r="D985" s="10"/>
    </row>
    <row r="986" spans="4:4">
      <c r="D986" s="10"/>
    </row>
    <row r="987" spans="4:4">
      <c r="D987" s="10"/>
    </row>
    <row r="988" spans="4:4">
      <c r="D988" s="10"/>
    </row>
    <row r="989" spans="4:4">
      <c r="D989" s="10"/>
    </row>
    <row r="990" spans="4:4">
      <c r="D990" s="10"/>
    </row>
    <row r="991" spans="4:4">
      <c r="D991" s="10"/>
    </row>
    <row r="992" spans="4:4">
      <c r="D992" s="10"/>
    </row>
    <row r="993" spans="4:4">
      <c r="D993" s="10"/>
    </row>
    <row r="994" spans="4:4">
      <c r="D994" s="10"/>
    </row>
    <row r="995" spans="4:4">
      <c r="D995" s="10"/>
    </row>
    <row r="996" spans="4:4">
      <c r="D996" s="10"/>
    </row>
    <row r="997" spans="4:4">
      <c r="D997" s="10"/>
    </row>
    <row r="998" spans="4:4">
      <c r="D998" s="10"/>
    </row>
    <row r="999" spans="4:4">
      <c r="D999" s="10"/>
    </row>
    <row r="1000" spans="4:4">
      <c r="D1000" s="10"/>
    </row>
    <row r="1001" spans="4:4">
      <c r="D1001" s="10"/>
    </row>
    <row r="1002" spans="4:4">
      <c r="D1002" s="10"/>
    </row>
    <row r="1003" spans="4:4">
      <c r="D1003" s="10"/>
    </row>
    <row r="1004" spans="4:4">
      <c r="D1004" s="10"/>
    </row>
    <row r="1005" spans="4:4">
      <c r="D1005" s="10"/>
    </row>
    <row r="1006" spans="4:4">
      <c r="D1006" s="10"/>
    </row>
    <row r="1007" spans="4:4">
      <c r="D1007" s="10"/>
    </row>
    <row r="1008" spans="4:4">
      <c r="D1008" s="10"/>
    </row>
    <row r="1009" spans="4:4">
      <c r="D1009" s="10"/>
    </row>
    <row r="1010" spans="4:4">
      <c r="D1010" s="10"/>
    </row>
    <row r="1011" spans="4:4">
      <c r="D1011" s="10"/>
    </row>
    <row r="1012" spans="4:4">
      <c r="D1012" s="10"/>
    </row>
    <row r="1013" spans="4:4">
      <c r="D1013" s="10"/>
    </row>
    <row r="1014" spans="4:4">
      <c r="D1014" s="10"/>
    </row>
    <row r="1015" spans="4:4">
      <c r="D1015" s="10"/>
    </row>
    <row r="1016" spans="4:4">
      <c r="D1016" s="10"/>
    </row>
    <row r="1017" spans="4:4">
      <c r="D1017" s="10"/>
    </row>
    <row r="1018" spans="4:4">
      <c r="D1018" s="10"/>
    </row>
    <row r="1019" spans="4:4">
      <c r="D1019" s="10"/>
    </row>
    <row r="1020" spans="4:4">
      <c r="D1020" s="10"/>
    </row>
    <row r="1021" spans="4:4">
      <c r="D1021" s="10"/>
    </row>
    <row r="1022" spans="4:4">
      <c r="D1022" s="10"/>
    </row>
    <row r="1023" spans="4:4">
      <c r="D1023" s="10"/>
    </row>
    <row r="1024" spans="4:4">
      <c r="D1024" s="10"/>
    </row>
    <row r="1025" spans="4:4">
      <c r="D1025" s="10"/>
    </row>
    <row r="1026" spans="4:4">
      <c r="D1026" s="10"/>
    </row>
    <row r="1027" spans="4:4">
      <c r="D1027" s="10"/>
    </row>
    <row r="1028" spans="4:4">
      <c r="D1028" s="10"/>
    </row>
    <row r="1029" spans="4:4">
      <c r="D1029" s="10"/>
    </row>
    <row r="1030" spans="4:4">
      <c r="D1030" s="10"/>
    </row>
    <row r="1031" spans="4:4">
      <c r="D1031" s="10"/>
    </row>
    <row r="1032" spans="4:4">
      <c r="D1032" s="10"/>
    </row>
    <row r="1033" spans="4:4">
      <c r="D1033" s="10"/>
    </row>
    <row r="1034" spans="4:4">
      <c r="D1034" s="10"/>
    </row>
    <row r="1035" spans="4:4">
      <c r="D1035" s="10"/>
    </row>
    <row r="1036" spans="4:4">
      <c r="D1036" s="10"/>
    </row>
    <row r="1037" spans="4:4">
      <c r="D1037" s="10"/>
    </row>
    <row r="1038" spans="4:4">
      <c r="D1038" s="10"/>
    </row>
    <row r="1039" spans="4:4">
      <c r="D1039" s="10"/>
    </row>
    <row r="1040" spans="4:4">
      <c r="D1040" s="10"/>
    </row>
    <row r="1041" spans="4:4">
      <c r="D1041" s="10"/>
    </row>
    <row r="1042" spans="4:4">
      <c r="D1042" s="10"/>
    </row>
    <row r="1043" spans="4:4">
      <c r="D1043" s="10"/>
    </row>
    <row r="1044" spans="4:4">
      <c r="D1044" s="10"/>
    </row>
    <row r="1045" spans="4:4">
      <c r="D1045" s="10"/>
    </row>
    <row r="1046" spans="4:4">
      <c r="D1046" s="10"/>
    </row>
    <row r="1047" spans="4:4">
      <c r="D1047" s="10"/>
    </row>
    <row r="1048" spans="4:4">
      <c r="D1048" s="10"/>
    </row>
    <row r="1049" spans="4:4">
      <c r="D1049" s="10"/>
    </row>
    <row r="1050" spans="4:4">
      <c r="D1050" s="10"/>
    </row>
    <row r="1051" spans="4:4">
      <c r="D1051" s="10"/>
    </row>
    <row r="1052" spans="4:4">
      <c r="D1052" s="10"/>
    </row>
    <row r="1053" spans="4:4">
      <c r="D1053" s="10"/>
    </row>
    <row r="1054" spans="4:4">
      <c r="D1054" s="10"/>
    </row>
    <row r="1055" spans="4:4">
      <c r="D1055" s="10"/>
    </row>
    <row r="1056" spans="4:4">
      <c r="D1056" s="10"/>
    </row>
    <row r="1057" spans="4:4">
      <c r="D1057" s="10"/>
    </row>
    <row r="1058" spans="4:4">
      <c r="D1058" s="10"/>
    </row>
    <row r="1059" spans="4:4">
      <c r="D1059" s="10"/>
    </row>
    <row r="1060" spans="4:4">
      <c r="D1060" s="10"/>
    </row>
    <row r="1061" spans="4:4">
      <c r="D1061" s="10"/>
    </row>
    <row r="1062" spans="4:4">
      <c r="D1062" s="10"/>
    </row>
    <row r="1063" spans="4:4">
      <c r="D1063" s="10"/>
    </row>
    <row r="1064" spans="4:4">
      <c r="D1064" s="10"/>
    </row>
    <row r="1065" spans="4:4">
      <c r="D1065" s="10"/>
    </row>
    <row r="1066" spans="4:4">
      <c r="D1066" s="10"/>
    </row>
    <row r="1067" spans="4:4">
      <c r="D1067" s="10"/>
    </row>
    <row r="1068" spans="4:4">
      <c r="D1068" s="10"/>
    </row>
    <row r="1069" spans="4:4">
      <c r="D1069" s="10"/>
    </row>
    <row r="1070" spans="4:4">
      <c r="D1070" s="10"/>
    </row>
    <row r="1071" spans="4:4">
      <c r="D1071" s="10"/>
    </row>
    <row r="1072" spans="4:4">
      <c r="D1072" s="10"/>
    </row>
    <row r="1073" spans="4:4">
      <c r="D1073" s="10"/>
    </row>
    <row r="1074" spans="4:4">
      <c r="D1074" s="10"/>
    </row>
    <row r="1075" spans="4:4">
      <c r="D1075" s="10"/>
    </row>
    <row r="1076" spans="4:4">
      <c r="D1076" s="10"/>
    </row>
    <row r="1077" spans="4:4">
      <c r="D1077" s="10"/>
    </row>
    <row r="1078" spans="4:4">
      <c r="D1078" s="10"/>
    </row>
    <row r="1079" spans="4:4">
      <c r="D1079" s="10"/>
    </row>
    <row r="1080" spans="4:4">
      <c r="D1080" s="10"/>
    </row>
    <row r="1081" spans="4:4">
      <c r="D1081" s="10"/>
    </row>
    <row r="1082" spans="4:4">
      <c r="D1082" s="10"/>
    </row>
    <row r="1083" spans="4:4">
      <c r="D1083" s="10"/>
    </row>
    <row r="1084" spans="4:4">
      <c r="D1084" s="10"/>
    </row>
    <row r="1085" spans="4:4">
      <c r="D1085" s="10"/>
    </row>
    <row r="1086" spans="4:4">
      <c r="D1086" s="10"/>
    </row>
    <row r="1087" spans="4:4">
      <c r="D1087" s="10"/>
    </row>
    <row r="1088" spans="4:4">
      <c r="D1088" s="10"/>
    </row>
    <row r="1089" spans="4:4">
      <c r="D1089" s="10"/>
    </row>
    <row r="1090" spans="4:4">
      <c r="D1090" s="10"/>
    </row>
    <row r="1091" spans="4:4">
      <c r="D1091" s="10"/>
    </row>
    <row r="1092" spans="4:4">
      <c r="D1092" s="10"/>
    </row>
    <row r="1093" spans="4:4">
      <c r="D1093" s="10"/>
    </row>
    <row r="1094" spans="4:4">
      <c r="D1094" s="10"/>
    </row>
    <row r="1095" spans="4:4">
      <c r="D1095" s="10"/>
    </row>
    <row r="1096" spans="4:4">
      <c r="D1096" s="10"/>
    </row>
    <row r="1097" spans="4:4">
      <c r="D1097" s="10"/>
    </row>
    <row r="1098" spans="4:4">
      <c r="D1098" s="10"/>
    </row>
    <row r="1099" spans="4:4">
      <c r="D1099" s="10"/>
    </row>
    <row r="1100" spans="4:4">
      <c r="D1100" s="10"/>
    </row>
    <row r="1101" spans="4:4">
      <c r="D1101" s="10"/>
    </row>
    <row r="1102" spans="4:4">
      <c r="D1102" s="10"/>
    </row>
    <row r="1103" spans="4:4">
      <c r="D1103" s="10"/>
    </row>
    <row r="1104" spans="4:4">
      <c r="D1104" s="10"/>
    </row>
    <row r="1105" spans="4:4">
      <c r="D1105" s="10"/>
    </row>
    <row r="1106" spans="4:4">
      <c r="D1106" s="10"/>
    </row>
    <row r="1107" spans="4:4">
      <c r="D1107" s="10"/>
    </row>
    <row r="1108" spans="4:4">
      <c r="D1108" s="10"/>
    </row>
    <row r="1109" spans="4:4">
      <c r="D1109" s="10"/>
    </row>
    <row r="1110" spans="4:4">
      <c r="D1110" s="10"/>
    </row>
    <row r="1111" spans="4:4">
      <c r="D1111" s="10"/>
    </row>
    <row r="1112" spans="4:4">
      <c r="D1112" s="10"/>
    </row>
    <row r="1113" spans="4:4">
      <c r="D1113" s="10"/>
    </row>
    <row r="1114" spans="4:4">
      <c r="D1114" s="10"/>
    </row>
    <row r="1115" spans="4:4">
      <c r="D1115" s="10"/>
    </row>
    <row r="1116" spans="4:4">
      <c r="D1116" s="10"/>
    </row>
    <row r="1117" spans="4:4">
      <c r="D1117" s="10"/>
    </row>
    <row r="1118" spans="4:4">
      <c r="D1118" s="10"/>
    </row>
    <row r="1119" spans="4:4">
      <c r="D1119" s="10"/>
    </row>
    <row r="1120" spans="4:4">
      <c r="D1120" s="10"/>
    </row>
    <row r="1121" spans="4:4">
      <c r="D1121" s="10"/>
    </row>
    <row r="1122" spans="4:4">
      <c r="D1122" s="10"/>
    </row>
    <row r="1123" spans="4:4">
      <c r="D1123" s="10"/>
    </row>
    <row r="1124" spans="4:4">
      <c r="D1124" s="10"/>
    </row>
    <row r="1125" spans="4:4">
      <c r="D1125" s="10"/>
    </row>
    <row r="1126" spans="4:4">
      <c r="D1126" s="10"/>
    </row>
    <row r="1127" spans="4:4">
      <c r="D1127" s="10"/>
    </row>
    <row r="1128" spans="4:4">
      <c r="D1128" s="10"/>
    </row>
    <row r="1129" spans="4:4">
      <c r="D1129" s="10"/>
    </row>
    <row r="1130" spans="4:4">
      <c r="D1130" s="10"/>
    </row>
    <row r="1131" spans="4:4">
      <c r="D1131" s="10"/>
    </row>
    <row r="1132" spans="4:4">
      <c r="D1132" s="10"/>
    </row>
    <row r="1133" spans="4:4">
      <c r="D1133" s="10"/>
    </row>
    <row r="1134" spans="4:4">
      <c r="D1134" s="10"/>
    </row>
    <row r="1135" spans="4:4">
      <c r="D1135" s="10"/>
    </row>
    <row r="1136" spans="4:4">
      <c r="D1136" s="10"/>
    </row>
    <row r="1137" spans="4:4">
      <c r="D1137" s="10"/>
    </row>
    <row r="1138" spans="4:4">
      <c r="D1138" s="10"/>
    </row>
    <row r="1139" spans="4:4">
      <c r="D1139" s="10"/>
    </row>
    <row r="1140" spans="4:4">
      <c r="D1140" s="10"/>
    </row>
    <row r="1141" spans="4:4">
      <c r="D1141" s="10"/>
    </row>
    <row r="1142" spans="4:4">
      <c r="D1142" s="10"/>
    </row>
    <row r="1143" spans="4:4">
      <c r="D1143" s="10"/>
    </row>
    <row r="1144" spans="4:4">
      <c r="D1144" s="10"/>
    </row>
    <row r="1145" spans="4:4">
      <c r="D1145" s="10"/>
    </row>
    <row r="1146" spans="4:4">
      <c r="D1146" s="10"/>
    </row>
    <row r="1147" spans="4:4">
      <c r="D1147" s="10"/>
    </row>
    <row r="1148" spans="4:4">
      <c r="D1148" s="10"/>
    </row>
    <row r="1149" spans="4:4">
      <c r="D1149" s="10"/>
    </row>
    <row r="1150" spans="4:4">
      <c r="D1150" s="10"/>
    </row>
    <row r="1151" spans="4:4">
      <c r="D1151" s="10"/>
    </row>
    <row r="1152" spans="4:4">
      <c r="D1152" s="10"/>
    </row>
    <row r="1153" spans="4:4">
      <c r="D1153" s="10"/>
    </row>
    <row r="1154" spans="4:4">
      <c r="D1154" s="10"/>
    </row>
    <row r="1155" spans="4:4">
      <c r="D1155" s="10"/>
    </row>
    <row r="1156" spans="4:4">
      <c r="D1156" s="10"/>
    </row>
    <row r="1157" spans="4:4">
      <c r="D1157" s="10"/>
    </row>
    <row r="1158" spans="4:4">
      <c r="D1158" s="10"/>
    </row>
    <row r="1159" spans="4:4">
      <c r="D1159" s="10"/>
    </row>
    <row r="1160" spans="4:4">
      <c r="D1160" s="10"/>
    </row>
    <row r="1161" spans="4:4">
      <c r="D1161" s="10"/>
    </row>
    <row r="1162" spans="4:4">
      <c r="D1162" s="10"/>
    </row>
    <row r="1163" spans="4:4">
      <c r="D1163" s="10"/>
    </row>
    <row r="1164" spans="4:4">
      <c r="D1164" s="10"/>
    </row>
    <row r="1165" spans="4:4">
      <c r="D1165" s="10"/>
    </row>
    <row r="1166" spans="4:4">
      <c r="D1166" s="10"/>
    </row>
    <row r="1167" spans="4:4">
      <c r="D1167" s="10"/>
    </row>
    <row r="1168" spans="4:4">
      <c r="D1168" s="10"/>
    </row>
    <row r="1169" spans="4:4">
      <c r="D1169" s="10"/>
    </row>
    <row r="1170" spans="4:4">
      <c r="D1170" s="10"/>
    </row>
    <row r="1171" spans="4:4">
      <c r="D1171" s="10"/>
    </row>
    <row r="1172" spans="4:4">
      <c r="D1172" s="10"/>
    </row>
    <row r="1173" spans="4:4">
      <c r="D1173" s="10"/>
    </row>
    <row r="1174" spans="4:4">
      <c r="D1174" s="10"/>
    </row>
    <row r="1175" spans="4:4">
      <c r="D1175" s="10"/>
    </row>
    <row r="1176" spans="4:4">
      <c r="D1176" s="10"/>
    </row>
    <row r="1177" spans="4:4">
      <c r="D1177" s="10"/>
    </row>
    <row r="1178" spans="4:4">
      <c r="D1178" s="10"/>
    </row>
    <row r="1179" spans="4:4">
      <c r="D1179" s="10"/>
    </row>
    <row r="1180" spans="4:4">
      <c r="D1180" s="10"/>
    </row>
    <row r="1181" spans="4:4">
      <c r="D1181" s="10"/>
    </row>
    <row r="1182" spans="4:4">
      <c r="D1182" s="10"/>
    </row>
    <row r="1183" spans="4:4">
      <c r="D1183" s="10"/>
    </row>
    <row r="1184" spans="4:4">
      <c r="D1184" s="10"/>
    </row>
    <row r="1185" spans="4:4">
      <c r="D1185" s="10"/>
    </row>
    <row r="1186" spans="4:4">
      <c r="D1186" s="10"/>
    </row>
    <row r="1187" spans="4:4">
      <c r="D1187" s="10"/>
    </row>
    <row r="1188" spans="4:4">
      <c r="D1188" s="10"/>
    </row>
    <row r="1189" spans="4:4">
      <c r="D1189" s="10"/>
    </row>
    <row r="1190" spans="4:4">
      <c r="D1190" s="10"/>
    </row>
    <row r="1191" spans="4:4">
      <c r="D1191" s="10"/>
    </row>
    <row r="1192" spans="4:4">
      <c r="D1192" s="10"/>
    </row>
    <row r="1193" spans="4:4">
      <c r="D1193" s="10"/>
    </row>
    <row r="1194" spans="4:4">
      <c r="D1194" s="10"/>
    </row>
    <row r="1195" spans="4:4">
      <c r="D1195" s="10"/>
    </row>
    <row r="1196" spans="4:4">
      <c r="D1196" s="10"/>
    </row>
    <row r="1197" spans="4:4">
      <c r="D1197" s="10"/>
    </row>
    <row r="1198" spans="4:4">
      <c r="D1198" s="10"/>
    </row>
    <row r="1199" spans="4:4">
      <c r="D1199" s="10"/>
    </row>
    <row r="1200" spans="4:4">
      <c r="D1200" s="10"/>
    </row>
    <row r="1201" spans="4:4">
      <c r="D1201" s="10"/>
    </row>
    <row r="1202" spans="4:4">
      <c r="D1202" s="10"/>
    </row>
    <row r="1203" spans="4:4">
      <c r="D1203" s="10"/>
    </row>
    <row r="1204" spans="4:4">
      <c r="D1204" s="10"/>
    </row>
    <row r="1205" spans="4:4">
      <c r="D1205" s="10"/>
    </row>
    <row r="1206" spans="4:4">
      <c r="D1206" s="10"/>
    </row>
    <row r="1207" spans="4:4">
      <c r="D1207" s="10"/>
    </row>
    <row r="1208" spans="4:4">
      <c r="D1208" s="10"/>
    </row>
    <row r="1209" spans="4:4">
      <c r="D1209" s="10"/>
    </row>
    <row r="1210" spans="4:4">
      <c r="D1210" s="10"/>
    </row>
    <row r="1211" spans="4:4">
      <c r="D1211" s="10"/>
    </row>
    <row r="1212" spans="4:4">
      <c r="D1212" s="10"/>
    </row>
    <row r="1213" spans="4:4">
      <c r="D1213" s="10"/>
    </row>
    <row r="1214" spans="4:4">
      <c r="D1214" s="10"/>
    </row>
    <row r="1215" spans="4:4">
      <c r="D1215" s="10"/>
    </row>
    <row r="1216" spans="4:4">
      <c r="D1216" s="10"/>
    </row>
    <row r="1217" spans="4:4">
      <c r="D1217" s="10"/>
    </row>
    <row r="1218" spans="4:4">
      <c r="D1218" s="10"/>
    </row>
    <row r="1219" spans="4:4">
      <c r="D1219" s="10"/>
    </row>
    <row r="1220" spans="4:4">
      <c r="D1220" s="10"/>
    </row>
    <row r="1221" spans="4:4">
      <c r="D1221" s="10"/>
    </row>
    <row r="1222" spans="4:4">
      <c r="D1222" s="10"/>
    </row>
    <row r="1223" spans="4:4">
      <c r="D1223" s="10"/>
    </row>
    <row r="1224" spans="4:4">
      <c r="D1224" s="10"/>
    </row>
    <row r="1225" spans="4:4">
      <c r="D1225" s="10"/>
    </row>
    <row r="1226" spans="4:4">
      <c r="D1226" s="10"/>
    </row>
    <row r="1227" spans="4:4">
      <c r="D1227" s="10"/>
    </row>
    <row r="1228" spans="4:4">
      <c r="D1228" s="10"/>
    </row>
    <row r="1229" spans="4:4">
      <c r="D1229" s="10"/>
    </row>
    <row r="1230" spans="4:4">
      <c r="D1230" s="10"/>
    </row>
    <row r="1231" spans="4:4">
      <c r="D1231" s="10"/>
    </row>
    <row r="1232" spans="4:4">
      <c r="D1232" s="10"/>
    </row>
    <row r="1233" spans="4:4">
      <c r="D1233" s="10"/>
    </row>
    <row r="1234" spans="4:4">
      <c r="D1234" s="10"/>
    </row>
    <row r="1235" spans="4:4">
      <c r="D1235" s="10"/>
    </row>
    <row r="1236" spans="4:4">
      <c r="D1236" s="10"/>
    </row>
    <row r="1237" spans="4:4">
      <c r="D1237" s="10"/>
    </row>
    <row r="1238" spans="4:4">
      <c r="D1238" s="10"/>
    </row>
    <row r="1239" spans="4:4">
      <c r="D1239" s="10"/>
    </row>
    <row r="1240" spans="4:4">
      <c r="D1240" s="10"/>
    </row>
    <row r="1241" spans="4:4">
      <c r="D1241" s="10"/>
    </row>
    <row r="1242" spans="4:4">
      <c r="D1242" s="10"/>
    </row>
    <row r="1243" spans="4:4">
      <c r="D1243" s="10"/>
    </row>
    <row r="1244" spans="4:4">
      <c r="D1244" s="10"/>
    </row>
    <row r="1245" spans="4:4">
      <c r="D1245" s="10"/>
    </row>
    <row r="1246" spans="4:4">
      <c r="D1246" s="10"/>
    </row>
    <row r="1247" spans="4:4">
      <c r="D1247" s="10"/>
    </row>
    <row r="1248" spans="4:4">
      <c r="D1248" s="10"/>
    </row>
    <row r="1249" spans="4:4">
      <c r="D1249" s="10"/>
    </row>
    <row r="1250" spans="4:4">
      <c r="D1250" s="10"/>
    </row>
    <row r="1251" spans="4:4">
      <c r="D1251" s="10"/>
    </row>
    <row r="1252" spans="4:4">
      <c r="D1252" s="10"/>
    </row>
    <row r="1253" spans="4:4">
      <c r="D1253" s="10"/>
    </row>
    <row r="1254" spans="4:4">
      <c r="D1254" s="10"/>
    </row>
    <row r="1255" spans="4:4">
      <c r="D1255" s="10"/>
    </row>
    <row r="1256" spans="4:4">
      <c r="D1256" s="10"/>
    </row>
    <row r="1257" spans="4:4">
      <c r="D1257" s="10"/>
    </row>
    <row r="1258" spans="4:4">
      <c r="D1258" s="10"/>
    </row>
    <row r="1259" spans="4:4">
      <c r="D1259" s="10"/>
    </row>
    <row r="1260" spans="4:4">
      <c r="D1260" s="10"/>
    </row>
    <row r="1261" spans="4:4">
      <c r="D1261" s="10"/>
    </row>
    <row r="1262" spans="4:4">
      <c r="D1262" s="10"/>
    </row>
    <row r="1263" spans="4:4">
      <c r="D1263" s="10"/>
    </row>
    <row r="1264" spans="4:4">
      <c r="D1264" s="10"/>
    </row>
    <row r="1265" spans="4:4">
      <c r="D1265" s="10"/>
    </row>
    <row r="1266" spans="4:4">
      <c r="D1266" s="10"/>
    </row>
    <row r="1267" spans="4:4">
      <c r="D1267" s="10"/>
    </row>
    <row r="1268" spans="4:4">
      <c r="D1268" s="10"/>
    </row>
    <row r="1269" spans="4:4">
      <c r="D1269" s="10"/>
    </row>
    <row r="1270" spans="4:4">
      <c r="D1270" s="10"/>
    </row>
    <row r="1271" spans="4:4">
      <c r="D1271" s="10"/>
    </row>
    <row r="1272" spans="4:4">
      <c r="D1272" s="10"/>
    </row>
    <row r="1273" spans="4:4">
      <c r="D1273" s="10"/>
    </row>
    <row r="1274" spans="4:4">
      <c r="D1274" s="10"/>
    </row>
    <row r="1275" spans="4:4">
      <c r="D1275" s="10"/>
    </row>
    <row r="1276" spans="4:4">
      <c r="D1276" s="10"/>
    </row>
    <row r="1277" spans="4:4">
      <c r="D1277" s="10"/>
    </row>
    <row r="1278" spans="4:4">
      <c r="D1278" s="10"/>
    </row>
    <row r="1279" spans="4:4">
      <c r="D1279" s="10"/>
    </row>
    <row r="1280" spans="4:4">
      <c r="D1280" s="10"/>
    </row>
    <row r="1281" spans="4:4">
      <c r="D1281" s="10"/>
    </row>
    <row r="1282" spans="4:4">
      <c r="D1282" s="10"/>
    </row>
    <row r="1283" spans="4:4">
      <c r="D1283" s="10"/>
    </row>
    <row r="1284" spans="4:4">
      <c r="D1284" s="10"/>
    </row>
    <row r="1285" spans="4:4">
      <c r="D1285" s="10"/>
    </row>
    <row r="1286" spans="4:4">
      <c r="D1286" s="10"/>
    </row>
    <row r="1287" spans="4:4">
      <c r="D1287" s="10"/>
    </row>
    <row r="1288" spans="4:4">
      <c r="D1288" s="10"/>
    </row>
    <row r="1289" spans="4:4">
      <c r="D1289" s="10"/>
    </row>
    <row r="1290" spans="4:4">
      <c r="D1290" s="10"/>
    </row>
    <row r="1291" spans="4:4">
      <c r="D1291" s="10"/>
    </row>
    <row r="1292" spans="4:4">
      <c r="D1292" s="10"/>
    </row>
    <row r="1293" spans="4:4">
      <c r="D1293" s="10"/>
    </row>
    <row r="1294" spans="4:4">
      <c r="D1294" s="10"/>
    </row>
    <row r="1295" spans="4:4">
      <c r="D1295" s="10"/>
    </row>
    <row r="1296" spans="4:4">
      <c r="D1296" s="10"/>
    </row>
    <row r="1297" spans="4:4">
      <c r="D1297" s="10"/>
    </row>
    <row r="1298" spans="4:4">
      <c r="D1298" s="10"/>
    </row>
    <row r="1299" spans="4:4">
      <c r="D1299" s="10"/>
    </row>
    <row r="1300" spans="4:4">
      <c r="D1300" s="10"/>
    </row>
    <row r="1301" spans="4:4">
      <c r="D1301" s="10"/>
    </row>
    <row r="1302" spans="4:4">
      <c r="D1302" s="10"/>
    </row>
    <row r="1303" spans="4:4">
      <c r="D1303" s="10"/>
    </row>
    <row r="1304" spans="4:4">
      <c r="D1304" s="10"/>
    </row>
    <row r="1305" spans="4:4">
      <c r="D1305" s="10"/>
    </row>
    <row r="1306" spans="4:4">
      <c r="D1306" s="10"/>
    </row>
    <row r="1307" spans="4:4">
      <c r="D1307" s="10"/>
    </row>
    <row r="1308" spans="4:4">
      <c r="D1308" s="10"/>
    </row>
    <row r="1309" spans="4:4">
      <c r="D1309" s="10"/>
    </row>
    <row r="1310" spans="4:4">
      <c r="D1310" s="10"/>
    </row>
    <row r="1311" spans="4:4">
      <c r="D1311" s="10"/>
    </row>
    <row r="1312" spans="4:4">
      <c r="D1312" s="10"/>
    </row>
    <row r="1313" spans="4:4">
      <c r="D1313" s="10"/>
    </row>
    <row r="1314" spans="4:4">
      <c r="D1314" s="10"/>
    </row>
    <row r="1315" spans="4:4">
      <c r="D1315" s="10"/>
    </row>
    <row r="1316" spans="4:4">
      <c r="D1316" s="10"/>
    </row>
    <row r="1317" spans="4:4">
      <c r="D1317" s="10"/>
    </row>
    <row r="1318" spans="4:4">
      <c r="D1318" s="10"/>
    </row>
    <row r="1319" spans="4:4">
      <c r="D1319" s="10"/>
    </row>
    <row r="1320" spans="4:4">
      <c r="D1320" s="10"/>
    </row>
    <row r="1321" spans="4:4">
      <c r="D1321" s="10"/>
    </row>
    <row r="1322" spans="4:4">
      <c r="D1322" s="10"/>
    </row>
    <row r="1323" spans="4:4">
      <c r="D1323" s="10"/>
    </row>
    <row r="1324" spans="4:4">
      <c r="D1324" s="10"/>
    </row>
    <row r="1325" spans="4:4">
      <c r="D1325" s="10"/>
    </row>
    <row r="1326" spans="4:4">
      <c r="D1326" s="10"/>
    </row>
    <row r="1327" spans="4:4">
      <c r="D1327" s="10"/>
    </row>
    <row r="1328" spans="4:4">
      <c r="D1328" s="10"/>
    </row>
    <row r="1329" spans="4:4">
      <c r="D1329" s="10"/>
    </row>
    <row r="1330" spans="4:4">
      <c r="D1330" s="10"/>
    </row>
    <row r="1331" spans="4:4">
      <c r="D1331" s="10"/>
    </row>
    <row r="1332" spans="4:4">
      <c r="D1332" s="10"/>
    </row>
    <row r="1333" spans="4:4">
      <c r="D1333" s="10"/>
    </row>
    <row r="1334" spans="4:4">
      <c r="D1334" s="10"/>
    </row>
    <row r="1335" spans="4:4">
      <c r="D1335" s="10"/>
    </row>
    <row r="1336" spans="4:4">
      <c r="D1336" s="10"/>
    </row>
    <row r="1337" spans="4:4">
      <c r="D1337" s="10"/>
    </row>
    <row r="1338" spans="4:4">
      <c r="D1338" s="10"/>
    </row>
    <row r="1339" spans="4:4">
      <c r="D1339" s="10"/>
    </row>
    <row r="1340" spans="4:4">
      <c r="D1340" s="10"/>
    </row>
    <row r="1341" spans="4:4">
      <c r="D1341" s="10"/>
    </row>
    <row r="1342" spans="4:4">
      <c r="D1342" s="10"/>
    </row>
    <row r="1343" spans="4:4">
      <c r="D1343" s="10"/>
    </row>
    <row r="1344" spans="4:4">
      <c r="D1344" s="10"/>
    </row>
    <row r="1345" spans="4:4">
      <c r="D1345" s="10"/>
    </row>
    <row r="1346" spans="4:4">
      <c r="D1346" s="10"/>
    </row>
    <row r="1347" spans="4:4">
      <c r="D1347" s="10"/>
    </row>
    <row r="1348" spans="4:4">
      <c r="D1348" s="10"/>
    </row>
    <row r="1349" spans="4:4">
      <c r="D1349" s="10"/>
    </row>
    <row r="1350" spans="4:4">
      <c r="D1350" s="10"/>
    </row>
    <row r="1351" spans="4:4">
      <c r="D1351" s="10"/>
    </row>
    <row r="1352" spans="4:4">
      <c r="D1352" s="10"/>
    </row>
    <row r="1353" spans="4:4">
      <c r="D1353" s="10"/>
    </row>
    <row r="1354" spans="4:4">
      <c r="D1354" s="10"/>
    </row>
    <row r="1355" spans="4:4">
      <c r="D1355" s="10"/>
    </row>
    <row r="1356" spans="4:4">
      <c r="D1356" s="10"/>
    </row>
    <row r="1357" spans="4:4">
      <c r="D1357" s="10"/>
    </row>
    <row r="1358" spans="4:4">
      <c r="D1358" s="10"/>
    </row>
    <row r="1359" spans="4:4">
      <c r="D1359" s="10"/>
    </row>
    <row r="1360" spans="4:4">
      <c r="D1360" s="10"/>
    </row>
    <row r="1361" spans="4:4">
      <c r="D1361" s="10"/>
    </row>
    <row r="1362" spans="4:4">
      <c r="D1362" s="10"/>
    </row>
    <row r="1363" spans="4:4">
      <c r="D1363" s="10"/>
    </row>
    <row r="1364" spans="4:4">
      <c r="D1364" s="10"/>
    </row>
    <row r="1365" spans="4:4">
      <c r="D1365" s="10"/>
    </row>
    <row r="1366" spans="4:4">
      <c r="D1366" s="10"/>
    </row>
    <row r="1367" spans="4:4">
      <c r="D1367" s="10"/>
    </row>
    <row r="1368" spans="4:4">
      <c r="D1368" s="10"/>
    </row>
    <row r="1369" spans="4:4">
      <c r="D1369" s="10"/>
    </row>
    <row r="1370" spans="4:4">
      <c r="D1370" s="10"/>
    </row>
    <row r="1371" spans="4:4">
      <c r="D1371" s="10"/>
    </row>
    <row r="1372" spans="4:4">
      <c r="D1372" s="10"/>
    </row>
    <row r="1373" spans="4:4">
      <c r="D1373" s="10"/>
    </row>
    <row r="1374" spans="4:4">
      <c r="D1374" s="10"/>
    </row>
    <row r="1375" spans="4:4">
      <c r="D1375" s="10"/>
    </row>
    <row r="1376" spans="4:4">
      <c r="D1376" s="10"/>
    </row>
    <row r="1377" spans="4:4">
      <c r="D1377" s="10"/>
    </row>
    <row r="1378" spans="4:4">
      <c r="D1378" s="10"/>
    </row>
    <row r="1379" spans="4:4">
      <c r="D1379" s="10"/>
    </row>
    <row r="1380" spans="4:4">
      <c r="D1380" s="10"/>
    </row>
    <row r="1381" spans="4:4">
      <c r="D1381" s="10"/>
    </row>
    <row r="1382" spans="4:4">
      <c r="D1382" s="10"/>
    </row>
    <row r="1383" spans="4:4">
      <c r="D1383" s="10"/>
    </row>
    <row r="1384" spans="4:4">
      <c r="D1384" s="10"/>
    </row>
    <row r="1385" spans="4:4">
      <c r="D1385" s="10"/>
    </row>
    <row r="1386" spans="4:4">
      <c r="D1386" s="10"/>
    </row>
    <row r="1387" spans="4:4">
      <c r="D1387" s="10"/>
    </row>
    <row r="1388" spans="4:4">
      <c r="D1388" s="10"/>
    </row>
    <row r="1389" spans="4:4">
      <c r="D1389" s="10"/>
    </row>
    <row r="1390" spans="4:4">
      <c r="D1390" s="10"/>
    </row>
    <row r="1391" spans="4:4">
      <c r="D1391" s="10"/>
    </row>
    <row r="1392" spans="4:4">
      <c r="D1392" s="10"/>
    </row>
    <row r="1393" spans="4:4">
      <c r="D1393" s="10"/>
    </row>
    <row r="1394" spans="4:4">
      <c r="D1394" s="10"/>
    </row>
    <row r="1395" spans="4:4">
      <c r="D1395" s="10"/>
    </row>
    <row r="1396" spans="4:4">
      <c r="D1396" s="10"/>
    </row>
    <row r="1397" spans="4:4">
      <c r="D1397" s="10"/>
    </row>
    <row r="1398" spans="4:4">
      <c r="D1398" s="10"/>
    </row>
    <row r="1399" spans="4:4">
      <c r="D1399" s="10"/>
    </row>
    <row r="1400" spans="4:4">
      <c r="D1400" s="10"/>
    </row>
    <row r="1401" spans="4:4">
      <c r="D1401" s="10"/>
    </row>
    <row r="1402" spans="4:4">
      <c r="D1402" s="10"/>
    </row>
    <row r="1403" spans="4:4">
      <c r="D1403" s="10"/>
    </row>
    <row r="1404" spans="4:4">
      <c r="D1404" s="10"/>
    </row>
    <row r="1405" spans="4:4">
      <c r="D1405" s="10"/>
    </row>
    <row r="1406" spans="4:4">
      <c r="D1406" s="10"/>
    </row>
    <row r="1407" spans="4:4">
      <c r="D1407" s="10"/>
    </row>
    <row r="1408" spans="4:4">
      <c r="D1408" s="10"/>
    </row>
    <row r="1409" spans="4:4">
      <c r="D1409" s="10"/>
    </row>
    <row r="1410" spans="4:4">
      <c r="D1410" s="10"/>
    </row>
    <row r="1411" spans="4:4">
      <c r="D1411" s="10"/>
    </row>
    <row r="1412" spans="4:4">
      <c r="D1412" s="10"/>
    </row>
    <row r="1413" spans="4:4">
      <c r="D1413" s="10"/>
    </row>
    <row r="1414" spans="4:4">
      <c r="D1414" s="10"/>
    </row>
    <row r="1415" spans="4:4">
      <c r="D1415" s="10"/>
    </row>
    <row r="1416" spans="4:4">
      <c r="D1416" s="10"/>
    </row>
    <row r="1417" spans="4:4">
      <c r="D1417" s="10"/>
    </row>
    <row r="1418" spans="4:4">
      <c r="D1418" s="10"/>
    </row>
    <row r="1419" spans="4:4">
      <c r="D1419" s="10"/>
    </row>
    <row r="1420" spans="4:4">
      <c r="D1420" s="10"/>
    </row>
    <row r="1421" spans="4:4">
      <c r="D1421" s="10"/>
    </row>
    <row r="1422" spans="4:4">
      <c r="D1422" s="10"/>
    </row>
    <row r="1423" spans="4:4">
      <c r="D1423" s="10"/>
    </row>
    <row r="1424" spans="4:4">
      <c r="D1424" s="10"/>
    </row>
    <row r="1425" spans="4:4">
      <c r="D1425" s="10"/>
    </row>
    <row r="1426" spans="4:4">
      <c r="D1426" s="10"/>
    </row>
    <row r="1427" spans="4:4">
      <c r="D1427" s="10"/>
    </row>
    <row r="1428" spans="4:4">
      <c r="D1428" s="10"/>
    </row>
    <row r="1429" spans="4:4">
      <c r="D1429" s="10"/>
    </row>
    <row r="1430" spans="4:4">
      <c r="D1430" s="10"/>
    </row>
    <row r="1431" spans="4:4">
      <c r="D1431" s="10"/>
    </row>
    <row r="1432" spans="4:4">
      <c r="D1432" s="10"/>
    </row>
    <row r="1433" spans="4:4">
      <c r="D1433" s="10"/>
    </row>
    <row r="1434" spans="4:4">
      <c r="D1434" s="10"/>
    </row>
    <row r="1435" spans="4:4">
      <c r="D1435" s="10"/>
    </row>
    <row r="1436" spans="4:4">
      <c r="D1436" s="10"/>
    </row>
    <row r="1437" spans="4:4">
      <c r="D1437" s="10"/>
    </row>
    <row r="1438" spans="4:4">
      <c r="D1438" s="10"/>
    </row>
    <row r="1439" spans="4:4">
      <c r="D1439" s="10"/>
    </row>
    <row r="1440" spans="4:4">
      <c r="D1440" s="10"/>
    </row>
    <row r="1441" spans="4:4">
      <c r="D1441" s="10"/>
    </row>
    <row r="1442" spans="4:4">
      <c r="D1442" s="10"/>
    </row>
    <row r="1443" spans="4:4">
      <c r="D1443" s="10"/>
    </row>
    <row r="1444" spans="4:4">
      <c r="D1444" s="10"/>
    </row>
    <row r="1445" spans="4:4">
      <c r="D1445" s="10"/>
    </row>
    <row r="1446" spans="4:4">
      <c r="D1446" s="10"/>
    </row>
    <row r="1447" spans="4:4">
      <c r="D1447" s="10"/>
    </row>
    <row r="1448" spans="4:4">
      <c r="D1448" s="10"/>
    </row>
    <row r="1449" spans="4:4">
      <c r="D1449" s="10"/>
    </row>
    <row r="1450" spans="4:4">
      <c r="D1450" s="10"/>
    </row>
    <row r="1451" spans="4:4">
      <c r="D1451" s="10"/>
    </row>
    <row r="1452" spans="4:4">
      <c r="D1452" s="10"/>
    </row>
    <row r="1453" spans="4:4">
      <c r="D1453" s="10"/>
    </row>
    <row r="1454" spans="4:4">
      <c r="D1454" s="10"/>
    </row>
    <row r="1455" spans="4:4">
      <c r="D1455" s="10"/>
    </row>
    <row r="1456" spans="4:4">
      <c r="D1456" s="10"/>
    </row>
    <row r="1457" spans="4:4">
      <c r="D1457" s="10"/>
    </row>
    <row r="1458" spans="4:4">
      <c r="D1458" s="10"/>
    </row>
    <row r="1459" spans="4:4">
      <c r="D1459" s="10"/>
    </row>
    <row r="1460" spans="4:4">
      <c r="D1460" s="10"/>
    </row>
    <row r="1461" spans="4:4">
      <c r="D1461" s="10"/>
    </row>
    <row r="1462" spans="4:4">
      <c r="D1462" s="10"/>
    </row>
    <row r="1463" spans="4:4">
      <c r="D1463" s="10"/>
    </row>
    <row r="1464" spans="4:4">
      <c r="D1464" s="10"/>
    </row>
    <row r="1465" spans="4:4">
      <c r="D1465" s="10"/>
    </row>
    <row r="1466" spans="4:4">
      <c r="D1466" s="10"/>
    </row>
    <row r="1467" spans="4:4">
      <c r="D1467" s="10"/>
    </row>
    <row r="1468" spans="4:4">
      <c r="D1468" s="10"/>
    </row>
    <row r="1469" spans="4:4">
      <c r="D1469" s="10"/>
    </row>
    <row r="1470" spans="4:4">
      <c r="D1470" s="10"/>
    </row>
    <row r="1471" spans="4:4">
      <c r="D1471" s="10"/>
    </row>
    <row r="1472" spans="4:4">
      <c r="D1472" s="10"/>
    </row>
    <row r="1473" spans="4:4">
      <c r="D1473" s="10"/>
    </row>
    <row r="1474" spans="4:4">
      <c r="D1474" s="10"/>
    </row>
    <row r="1475" spans="4:4">
      <c r="D1475" s="10"/>
    </row>
    <row r="1476" spans="4:4">
      <c r="D1476" s="10"/>
    </row>
    <row r="1477" spans="4:4">
      <c r="D1477" s="10"/>
    </row>
    <row r="1478" spans="4:4">
      <c r="D1478" s="10"/>
    </row>
    <row r="1479" spans="4:4">
      <c r="D1479" s="10"/>
    </row>
    <row r="1480" spans="4:4">
      <c r="D1480" s="10"/>
    </row>
    <row r="1481" spans="4:4">
      <c r="D1481" s="10"/>
    </row>
    <row r="1482" spans="4:4">
      <c r="D1482" s="10"/>
    </row>
    <row r="1483" spans="4:4">
      <c r="D1483" s="10"/>
    </row>
    <row r="1484" spans="4:4">
      <c r="D1484" s="10"/>
    </row>
    <row r="1485" spans="4:4">
      <c r="D1485" s="10"/>
    </row>
    <row r="1486" spans="4:4">
      <c r="D1486" s="10"/>
    </row>
    <row r="1487" spans="4:4">
      <c r="D1487" s="10"/>
    </row>
    <row r="1488" spans="4:4">
      <c r="D1488" s="10"/>
    </row>
    <row r="1489" spans="4:4">
      <c r="D1489" s="10"/>
    </row>
    <row r="1490" spans="4:4">
      <c r="D1490" s="10"/>
    </row>
    <row r="1491" spans="4:4">
      <c r="D1491" s="10"/>
    </row>
    <row r="1492" spans="4:4">
      <c r="D1492" s="10"/>
    </row>
    <row r="1493" spans="4:4">
      <c r="D1493" s="10"/>
    </row>
    <row r="1494" spans="4:4">
      <c r="D1494" s="10"/>
    </row>
    <row r="1495" spans="4:4">
      <c r="D1495" s="10"/>
    </row>
    <row r="1496" spans="4:4">
      <c r="D1496" s="10"/>
    </row>
    <row r="1497" spans="4:4">
      <c r="D1497" s="10"/>
    </row>
    <row r="1498" spans="4:4">
      <c r="D1498" s="10"/>
    </row>
    <row r="1499" spans="4:4">
      <c r="D1499" s="10"/>
    </row>
    <row r="1500" spans="4:4">
      <c r="D1500" s="10"/>
    </row>
    <row r="1501" spans="4:4">
      <c r="D1501" s="10"/>
    </row>
    <row r="1502" spans="4:4">
      <c r="D1502" s="10"/>
    </row>
    <row r="1503" spans="4:4">
      <c r="D1503" s="10"/>
    </row>
    <row r="1504" spans="4:4">
      <c r="D1504" s="10"/>
    </row>
    <row r="1505" spans="4:4">
      <c r="D1505" s="10"/>
    </row>
    <row r="1506" spans="4:4">
      <c r="D1506" s="10"/>
    </row>
    <row r="1507" spans="4:4">
      <c r="D1507" s="10"/>
    </row>
    <row r="1508" spans="4:4">
      <c r="D1508" s="10"/>
    </row>
    <row r="1509" spans="4:4">
      <c r="D1509" s="10"/>
    </row>
    <row r="1510" spans="4:4">
      <c r="D1510" s="10"/>
    </row>
    <row r="1511" spans="4:4">
      <c r="D1511" s="10"/>
    </row>
    <row r="1512" spans="4:4">
      <c r="D1512" s="10"/>
    </row>
    <row r="1513" spans="4:4">
      <c r="D1513" s="10"/>
    </row>
    <row r="1514" spans="4:4">
      <c r="D1514" s="10"/>
    </row>
    <row r="1515" spans="4:4">
      <c r="D1515" s="10"/>
    </row>
    <row r="1516" spans="4:4">
      <c r="D1516" s="10"/>
    </row>
    <row r="1517" spans="4:4">
      <c r="D1517" s="10"/>
    </row>
    <row r="1518" spans="4:4">
      <c r="D1518" s="10"/>
    </row>
    <row r="1519" spans="4:4">
      <c r="D1519" s="10"/>
    </row>
    <row r="1520" spans="4:4">
      <c r="D1520" s="10"/>
    </row>
    <row r="1521" spans="4:4">
      <c r="D1521" s="10"/>
    </row>
    <row r="1522" spans="4:4">
      <c r="D1522" s="10"/>
    </row>
    <row r="1523" spans="4:4">
      <c r="D1523" s="10"/>
    </row>
    <row r="1524" spans="4:4">
      <c r="D1524" s="10"/>
    </row>
    <row r="1525" spans="4:4">
      <c r="D1525" s="10"/>
    </row>
    <row r="1526" spans="4:4">
      <c r="D1526" s="10"/>
    </row>
    <row r="1527" spans="4:4">
      <c r="D1527" s="10"/>
    </row>
    <row r="1528" spans="4:4">
      <c r="D1528" s="10"/>
    </row>
    <row r="1529" spans="4:4">
      <c r="D1529" s="10"/>
    </row>
    <row r="1530" spans="4:4">
      <c r="D1530" s="10"/>
    </row>
    <row r="1531" spans="4:4">
      <c r="D1531" s="10"/>
    </row>
    <row r="1532" spans="4:4">
      <c r="D1532" s="10"/>
    </row>
    <row r="1533" spans="4:4">
      <c r="D1533" s="10"/>
    </row>
    <row r="1534" spans="4:4">
      <c r="D1534" s="10"/>
    </row>
    <row r="1535" spans="4:4">
      <c r="D1535" s="10"/>
    </row>
    <row r="1536" spans="4:4">
      <c r="D1536" s="10"/>
    </row>
    <row r="1537" spans="4:4">
      <c r="D1537" s="10"/>
    </row>
    <row r="1538" spans="4:4">
      <c r="D1538" s="10"/>
    </row>
    <row r="1539" spans="4:4">
      <c r="D1539" s="10"/>
    </row>
    <row r="1540" spans="4:4">
      <c r="D1540" s="10"/>
    </row>
    <row r="1541" spans="4:4">
      <c r="D1541" s="10"/>
    </row>
    <row r="1542" spans="4:4">
      <c r="D1542" s="10"/>
    </row>
    <row r="1543" spans="4:4">
      <c r="D1543" s="10"/>
    </row>
    <row r="1544" spans="4:4">
      <c r="D1544" s="10"/>
    </row>
    <row r="1545" spans="4:4">
      <c r="D1545" s="10"/>
    </row>
    <row r="1546" spans="4:4">
      <c r="D1546" s="10"/>
    </row>
    <row r="1547" spans="4:4">
      <c r="D1547" s="10"/>
    </row>
    <row r="1548" spans="4:4">
      <c r="D1548" s="10"/>
    </row>
    <row r="1549" spans="4:4">
      <c r="D1549" s="10"/>
    </row>
    <row r="1550" spans="4:4">
      <c r="D1550" s="10"/>
    </row>
    <row r="1551" spans="4:4">
      <c r="D1551" s="10"/>
    </row>
    <row r="1552" spans="4:4">
      <c r="D1552" s="10"/>
    </row>
    <row r="1553" spans="4:4">
      <c r="D1553" s="10"/>
    </row>
    <row r="1554" spans="4:4">
      <c r="D1554" s="10"/>
    </row>
    <row r="1555" spans="4:4">
      <c r="D1555" s="10"/>
    </row>
    <row r="1556" spans="4:4">
      <c r="D1556" s="10"/>
    </row>
    <row r="1557" spans="4:4">
      <c r="D1557" s="10"/>
    </row>
    <row r="1558" spans="4:4">
      <c r="D1558" s="10"/>
    </row>
    <row r="1559" spans="4:4">
      <c r="D1559" s="10"/>
    </row>
    <row r="1560" spans="4:4">
      <c r="D1560" s="10"/>
    </row>
    <row r="1561" spans="4:4">
      <c r="D1561" s="10"/>
    </row>
    <row r="1562" spans="4:4">
      <c r="D1562" s="10"/>
    </row>
    <row r="1563" spans="4:4">
      <c r="D1563" s="10"/>
    </row>
    <row r="1564" spans="4:4">
      <c r="D1564" s="10"/>
    </row>
    <row r="1565" spans="4:4">
      <c r="D1565" s="10"/>
    </row>
    <row r="1566" spans="4:4">
      <c r="D1566" s="10"/>
    </row>
    <row r="1567" spans="4:4">
      <c r="D1567" s="10"/>
    </row>
    <row r="1568" spans="4:4">
      <c r="D1568" s="10"/>
    </row>
    <row r="1569" spans="4:4">
      <c r="D1569" s="10"/>
    </row>
    <row r="1570" spans="4:4">
      <c r="D1570" s="10"/>
    </row>
    <row r="1571" spans="4:4">
      <c r="D1571" s="10"/>
    </row>
    <row r="1572" spans="4:4">
      <c r="D1572" s="10"/>
    </row>
    <row r="1573" spans="4:4">
      <c r="D1573" s="10"/>
    </row>
    <row r="1574" spans="4:4">
      <c r="D1574" s="10"/>
    </row>
    <row r="1575" spans="4:4">
      <c r="D1575" s="10"/>
    </row>
    <row r="1576" spans="4:4">
      <c r="D1576" s="10"/>
    </row>
    <row r="1577" spans="4:4">
      <c r="D1577" s="10"/>
    </row>
    <row r="1578" spans="4:4">
      <c r="D1578" s="10"/>
    </row>
    <row r="1579" spans="4:4">
      <c r="D1579" s="10"/>
    </row>
    <row r="1580" spans="4:4">
      <c r="D1580" s="10"/>
    </row>
    <row r="1581" spans="4:4">
      <c r="D1581" s="10"/>
    </row>
    <row r="1582" spans="4:4">
      <c r="D1582" s="10"/>
    </row>
    <row r="1583" spans="4:4">
      <c r="D1583" s="10"/>
    </row>
    <row r="1584" spans="4:4">
      <c r="D1584" s="10"/>
    </row>
    <row r="1585" spans="4:4">
      <c r="D1585" s="10"/>
    </row>
    <row r="1586" spans="4:4">
      <c r="D1586" s="10"/>
    </row>
    <row r="1587" spans="4:4">
      <c r="D1587" s="10"/>
    </row>
    <row r="1588" spans="4:4">
      <c r="D1588" s="10"/>
    </row>
    <row r="1589" spans="4:4">
      <c r="D1589" s="10"/>
    </row>
    <row r="1590" spans="4:4">
      <c r="D1590" s="10"/>
    </row>
    <row r="1591" spans="4:4">
      <c r="D1591" s="10"/>
    </row>
    <row r="1592" spans="4:4">
      <c r="D1592" s="10"/>
    </row>
    <row r="1593" spans="4:4">
      <c r="D1593" s="10"/>
    </row>
    <row r="1594" spans="4:4">
      <c r="D1594" s="10"/>
    </row>
    <row r="1595" spans="4:4">
      <c r="D1595" s="10"/>
    </row>
    <row r="1596" spans="4:4">
      <c r="D1596" s="10"/>
    </row>
    <row r="1597" spans="4:4">
      <c r="D1597" s="10"/>
    </row>
    <row r="1598" spans="4:4">
      <c r="D1598" s="10"/>
    </row>
    <row r="1599" spans="4:4">
      <c r="D1599" s="10"/>
    </row>
    <row r="1600" spans="4:4">
      <c r="D1600" s="10"/>
    </row>
    <row r="1601" spans="4:4">
      <c r="D1601" s="10"/>
    </row>
    <row r="1602" spans="4:4">
      <c r="D1602" s="10"/>
    </row>
    <row r="1603" spans="4:4">
      <c r="D1603" s="10"/>
    </row>
    <row r="1604" spans="4:4">
      <c r="D1604" s="10"/>
    </row>
    <row r="1605" spans="4:4">
      <c r="D1605" s="10"/>
    </row>
    <row r="1606" spans="4:4">
      <c r="D1606" s="10"/>
    </row>
    <row r="1607" spans="4:4">
      <c r="D1607" s="10"/>
    </row>
    <row r="1608" spans="4:4">
      <c r="D1608" s="10"/>
    </row>
    <row r="1609" spans="4:4">
      <c r="D1609" s="10"/>
    </row>
    <row r="1610" spans="4:4">
      <c r="D1610" s="10"/>
    </row>
    <row r="1611" spans="4:4">
      <c r="D1611" s="10"/>
    </row>
    <row r="1612" spans="4:4">
      <c r="D1612" s="10"/>
    </row>
    <row r="1613" spans="4:4">
      <c r="D1613" s="10"/>
    </row>
    <row r="1614" spans="4:4">
      <c r="D1614" s="10"/>
    </row>
    <row r="1615" spans="4:4">
      <c r="D1615" s="10"/>
    </row>
    <row r="1616" spans="4:4">
      <c r="D1616" s="10"/>
    </row>
    <row r="1617" spans="4:4">
      <c r="D1617" s="10"/>
    </row>
    <row r="1618" spans="4:4">
      <c r="D1618" s="10"/>
    </row>
    <row r="1619" spans="4:4">
      <c r="D1619" s="10"/>
    </row>
    <row r="1620" spans="4:4">
      <c r="D1620" s="10"/>
    </row>
    <row r="1621" spans="4:4">
      <c r="D1621" s="10"/>
    </row>
    <row r="1622" spans="4:4">
      <c r="D1622" s="10"/>
    </row>
    <row r="1623" spans="4:4">
      <c r="D1623" s="10"/>
    </row>
    <row r="1624" spans="4:4">
      <c r="D1624" s="10"/>
    </row>
    <row r="1625" spans="4:4">
      <c r="D1625" s="10"/>
    </row>
    <row r="1626" spans="4:4">
      <c r="D1626" s="10"/>
    </row>
    <row r="1627" spans="4:4">
      <c r="D1627" s="10"/>
    </row>
    <row r="1628" spans="4:4">
      <c r="D1628" s="10"/>
    </row>
    <row r="1629" spans="4:4">
      <c r="D1629" s="10"/>
    </row>
    <row r="1630" spans="4:4">
      <c r="D1630" s="10"/>
    </row>
    <row r="1631" spans="4:4">
      <c r="D1631" s="10"/>
    </row>
    <row r="1632" spans="4:4">
      <c r="D1632" s="10"/>
    </row>
    <row r="1633" spans="4:4">
      <c r="D1633" s="10"/>
    </row>
    <row r="1634" spans="4:4">
      <c r="D1634" s="10"/>
    </row>
    <row r="1635" spans="4:4">
      <c r="D1635" s="10"/>
    </row>
    <row r="1636" spans="4:4">
      <c r="D1636" s="10"/>
    </row>
    <row r="1637" spans="4:4">
      <c r="D1637" s="10"/>
    </row>
    <row r="1638" spans="4:4">
      <c r="D1638" s="10"/>
    </row>
    <row r="1639" spans="4:4">
      <c r="D1639" s="10"/>
    </row>
    <row r="1640" spans="4:4">
      <c r="D1640" s="10"/>
    </row>
    <row r="1641" spans="4:4">
      <c r="D1641" s="10"/>
    </row>
    <row r="1642" spans="4:4">
      <c r="D1642" s="10"/>
    </row>
    <row r="1643" spans="4:4">
      <c r="D1643" s="10"/>
    </row>
    <row r="1644" spans="4:4">
      <c r="D1644" s="10"/>
    </row>
    <row r="1645" spans="4:4">
      <c r="D1645" s="10"/>
    </row>
    <row r="1646" spans="4:4">
      <c r="D1646" s="10"/>
    </row>
    <row r="1647" spans="4:4">
      <c r="D1647" s="10"/>
    </row>
    <row r="1648" spans="4:4">
      <c r="D1648" s="10"/>
    </row>
    <row r="1649" spans="4:4">
      <c r="D1649" s="10"/>
    </row>
    <row r="1650" spans="4:4">
      <c r="D1650" s="10"/>
    </row>
    <row r="1651" spans="4:4">
      <c r="D1651" s="10"/>
    </row>
    <row r="1652" spans="4:4">
      <c r="D1652" s="10"/>
    </row>
    <row r="1653" spans="4:4">
      <c r="D1653" s="10"/>
    </row>
    <row r="1654" spans="4:4">
      <c r="D1654" s="10"/>
    </row>
    <row r="1655" spans="4:4">
      <c r="D1655" s="10"/>
    </row>
    <row r="1656" spans="4:4">
      <c r="D1656" s="10"/>
    </row>
    <row r="1657" spans="4:4">
      <c r="D1657" s="10"/>
    </row>
    <row r="1658" spans="4:4">
      <c r="D1658" s="10"/>
    </row>
    <row r="1659" spans="4:4">
      <c r="D1659" s="10"/>
    </row>
    <row r="1660" spans="4:4">
      <c r="D1660" s="10"/>
    </row>
    <row r="1661" spans="4:4">
      <c r="D1661" s="10"/>
    </row>
    <row r="1662" spans="4:4">
      <c r="D1662" s="10"/>
    </row>
    <row r="1663" spans="4:4">
      <c r="D1663" s="10"/>
    </row>
    <row r="1664" spans="4:4">
      <c r="D1664" s="10"/>
    </row>
    <row r="1665" spans="4:4">
      <c r="D1665" s="10"/>
    </row>
    <row r="1666" spans="4:4">
      <c r="D1666" s="10"/>
    </row>
    <row r="1667" spans="4:4">
      <c r="D1667" s="10"/>
    </row>
    <row r="1668" spans="4:4">
      <c r="D1668" s="10"/>
    </row>
    <row r="1669" spans="4:4">
      <c r="D1669" s="10"/>
    </row>
    <row r="1670" spans="4:4">
      <c r="D1670" s="10"/>
    </row>
    <row r="1671" spans="4:4">
      <c r="D1671" s="10"/>
    </row>
    <row r="1672" spans="4:4">
      <c r="D1672" s="10"/>
    </row>
    <row r="1673" spans="4:4">
      <c r="D1673" s="10"/>
    </row>
    <row r="1674" spans="4:4">
      <c r="D1674" s="10"/>
    </row>
    <row r="1675" spans="4:4">
      <c r="D1675" s="10"/>
    </row>
    <row r="1676" spans="4:4">
      <c r="D1676" s="10"/>
    </row>
    <row r="1677" spans="4:4">
      <c r="D1677" s="10"/>
    </row>
    <row r="1678" spans="4:4">
      <c r="D1678" s="10"/>
    </row>
    <row r="1679" spans="4:4">
      <c r="D1679" s="10"/>
    </row>
    <row r="1680" spans="4:4">
      <c r="D1680" s="10"/>
    </row>
    <row r="1681" spans="4:4">
      <c r="D1681" s="10"/>
    </row>
    <row r="1682" spans="4:4">
      <c r="D1682" s="10"/>
    </row>
    <row r="1683" spans="4:4">
      <c r="D1683" s="10"/>
    </row>
    <row r="1684" spans="4:4">
      <c r="D1684" s="10"/>
    </row>
    <row r="1685" spans="4:4">
      <c r="D1685" s="10"/>
    </row>
    <row r="1686" spans="4:4">
      <c r="D1686" s="10"/>
    </row>
    <row r="1687" spans="4:4">
      <c r="D1687" s="10"/>
    </row>
    <row r="1688" spans="4:4">
      <c r="D1688" s="10"/>
    </row>
    <row r="1689" spans="4:4">
      <c r="D1689" s="10"/>
    </row>
    <row r="1690" spans="4:4">
      <c r="D1690" s="10"/>
    </row>
    <row r="1691" spans="4:4">
      <c r="D1691" s="10"/>
    </row>
    <row r="1692" spans="4:4">
      <c r="D1692" s="10"/>
    </row>
    <row r="1693" spans="4:4">
      <c r="D1693" s="10"/>
    </row>
    <row r="1694" spans="4:4">
      <c r="D1694" s="10"/>
    </row>
    <row r="1695" spans="4:4">
      <c r="D1695" s="10"/>
    </row>
    <row r="1696" spans="4:4">
      <c r="D1696" s="10"/>
    </row>
    <row r="1697" spans="4:4">
      <c r="D1697" s="10"/>
    </row>
    <row r="1698" spans="4:4">
      <c r="D1698" s="10"/>
    </row>
    <row r="1699" spans="4:4">
      <c r="D1699" s="10"/>
    </row>
    <row r="1700" spans="4:4">
      <c r="D1700" s="10"/>
    </row>
    <row r="1701" spans="4:4">
      <c r="D1701" s="10"/>
    </row>
    <row r="1702" spans="4:4">
      <c r="D1702" s="10"/>
    </row>
    <row r="1703" spans="4:4">
      <c r="D1703" s="10"/>
    </row>
    <row r="1704" spans="4:4">
      <c r="D1704" s="10"/>
    </row>
    <row r="1705" spans="4:4">
      <c r="D1705" s="10"/>
    </row>
    <row r="1706" spans="4:4">
      <c r="D1706" s="10"/>
    </row>
    <row r="1707" spans="4:4">
      <c r="D1707" s="10"/>
    </row>
    <row r="1708" spans="4:4">
      <c r="D1708" s="10"/>
    </row>
    <row r="1709" spans="4:4">
      <c r="D1709" s="10"/>
    </row>
    <row r="1710" spans="4:4">
      <c r="D1710" s="10"/>
    </row>
    <row r="1711" spans="4:4">
      <c r="D1711" s="10"/>
    </row>
    <row r="1712" spans="4:4">
      <c r="D1712" s="10"/>
    </row>
    <row r="1713" spans="4:4">
      <c r="D1713" s="10"/>
    </row>
    <row r="1714" spans="4:4">
      <c r="D1714" s="10"/>
    </row>
    <row r="1715" spans="4:4">
      <c r="D1715" s="10"/>
    </row>
    <row r="1716" spans="4:4">
      <c r="D1716" s="10"/>
    </row>
    <row r="1717" spans="4:4">
      <c r="D1717" s="10"/>
    </row>
    <row r="1718" spans="4:4">
      <c r="D1718" s="10"/>
    </row>
    <row r="1719" spans="4:4">
      <c r="D1719" s="10"/>
    </row>
    <row r="1720" spans="4:4">
      <c r="D1720" s="10"/>
    </row>
    <row r="1721" spans="4:4">
      <c r="D1721" s="10"/>
    </row>
    <row r="1722" spans="4:4">
      <c r="D1722" s="10"/>
    </row>
    <row r="1723" spans="4:4">
      <c r="D1723" s="10"/>
    </row>
    <row r="1724" spans="4:4">
      <c r="D1724" s="10"/>
    </row>
    <row r="1725" spans="4:4">
      <c r="D1725" s="10"/>
    </row>
    <row r="1726" spans="4:4">
      <c r="D1726" s="10"/>
    </row>
    <row r="1727" spans="4:4">
      <c r="D1727" s="10"/>
    </row>
    <row r="1728" spans="4:4">
      <c r="D1728" s="10"/>
    </row>
    <row r="1729" spans="4:4">
      <c r="D1729" s="10"/>
    </row>
    <row r="1730" spans="4:4">
      <c r="D1730" s="10"/>
    </row>
    <row r="1731" spans="4:4">
      <c r="D1731" s="10"/>
    </row>
    <row r="1732" spans="4:4">
      <c r="D1732" s="10"/>
    </row>
    <row r="1733" spans="4:4">
      <c r="D1733" s="10"/>
    </row>
    <row r="1734" spans="4:4">
      <c r="D1734" s="10"/>
    </row>
    <row r="1735" spans="4:4">
      <c r="D1735" s="10"/>
    </row>
    <row r="1736" spans="4:4">
      <c r="D1736" s="10"/>
    </row>
    <row r="1737" spans="4:4">
      <c r="D1737" s="10"/>
    </row>
    <row r="1738" spans="4:4">
      <c r="D1738" s="10"/>
    </row>
    <row r="1739" spans="4:4">
      <c r="D1739" s="10"/>
    </row>
    <row r="1740" spans="4:4">
      <c r="D1740" s="10"/>
    </row>
    <row r="1741" spans="4:4">
      <c r="D1741" s="10"/>
    </row>
    <row r="1742" spans="4:4">
      <c r="D1742" s="10"/>
    </row>
    <row r="1743" spans="4:4">
      <c r="D1743" s="10"/>
    </row>
    <row r="1744" spans="4:4">
      <c r="D1744" s="10"/>
    </row>
    <row r="1745" spans="4:4">
      <c r="D1745" s="10"/>
    </row>
    <row r="1746" spans="4:4">
      <c r="D1746" s="10"/>
    </row>
    <row r="1747" spans="4:4">
      <c r="D1747" s="10"/>
    </row>
    <row r="1748" spans="4:4">
      <c r="D1748" s="10"/>
    </row>
    <row r="1749" spans="4:4">
      <c r="D1749" s="10"/>
    </row>
    <row r="1750" spans="4:4">
      <c r="D1750" s="10"/>
    </row>
    <row r="1751" spans="4:4">
      <c r="D1751" s="10"/>
    </row>
    <row r="1752" spans="4:4">
      <c r="D1752" s="10"/>
    </row>
    <row r="1753" spans="4:4">
      <c r="D1753" s="10"/>
    </row>
    <row r="1754" spans="4:4">
      <c r="D1754" s="10"/>
    </row>
    <row r="1755" spans="4:4">
      <c r="D1755" s="10"/>
    </row>
    <row r="1756" spans="4:4">
      <c r="D1756" s="10"/>
    </row>
    <row r="1757" spans="4:4">
      <c r="D1757" s="10"/>
    </row>
    <row r="1758" spans="4:4">
      <c r="D1758" s="10"/>
    </row>
    <row r="1759" spans="4:4">
      <c r="D1759" s="10"/>
    </row>
    <row r="1760" spans="4:4">
      <c r="D1760" s="10"/>
    </row>
    <row r="1761" spans="4:4">
      <c r="D1761" s="10"/>
    </row>
    <row r="1762" spans="4:4">
      <c r="D1762" s="10"/>
    </row>
    <row r="1763" spans="4:4">
      <c r="D1763" s="10"/>
    </row>
    <row r="1764" spans="4:4">
      <c r="D1764" s="10"/>
    </row>
    <row r="1765" spans="4:4">
      <c r="D1765" s="10"/>
    </row>
    <row r="1766" spans="4:4">
      <c r="D1766" s="10"/>
    </row>
    <row r="1767" spans="4:4">
      <c r="D1767" s="10"/>
    </row>
    <row r="1768" spans="4:4">
      <c r="D1768" s="10"/>
    </row>
    <row r="1769" spans="4:4">
      <c r="D1769" s="10"/>
    </row>
    <row r="1770" spans="4:4">
      <c r="D1770" s="10"/>
    </row>
    <row r="1771" spans="4:4">
      <c r="D1771" s="10"/>
    </row>
    <row r="1772" spans="4:4">
      <c r="D1772" s="10"/>
    </row>
    <row r="1773" spans="4:4">
      <c r="D1773" s="10"/>
    </row>
    <row r="1774" spans="4:4">
      <c r="D1774" s="10"/>
    </row>
    <row r="1775" spans="4:4">
      <c r="D1775" s="10"/>
    </row>
    <row r="1776" spans="4:4">
      <c r="D1776" s="10"/>
    </row>
    <row r="1777" spans="4:4">
      <c r="D1777" s="10"/>
    </row>
    <row r="1778" spans="4:4">
      <c r="D1778" s="10"/>
    </row>
    <row r="1779" spans="4:4">
      <c r="D1779" s="10"/>
    </row>
    <row r="1780" spans="4:4">
      <c r="D1780" s="10"/>
    </row>
    <row r="1781" spans="4:4">
      <c r="D1781" s="10"/>
    </row>
    <row r="1782" spans="4:4">
      <c r="D1782" s="10"/>
    </row>
    <row r="1783" spans="4:4">
      <c r="D1783" s="10"/>
    </row>
    <row r="1784" spans="4:4">
      <c r="D1784" s="10"/>
    </row>
    <row r="1785" spans="4:4">
      <c r="D1785" s="10"/>
    </row>
    <row r="1786" spans="4:4">
      <c r="D1786" s="10"/>
    </row>
    <row r="1787" spans="4:4">
      <c r="D1787" s="10"/>
    </row>
    <row r="1788" spans="4:4">
      <c r="D1788" s="10"/>
    </row>
    <row r="1789" spans="4:4">
      <c r="D1789" s="10"/>
    </row>
    <row r="1790" spans="4:4">
      <c r="D1790" s="10"/>
    </row>
    <row r="1791" spans="4:4">
      <c r="D1791" s="10"/>
    </row>
    <row r="1792" spans="4:4">
      <c r="D1792" s="10"/>
    </row>
    <row r="1793" spans="4:4">
      <c r="D1793" s="10"/>
    </row>
    <row r="1794" spans="4:4">
      <c r="D1794" s="10"/>
    </row>
    <row r="1795" spans="4:4">
      <c r="D1795" s="10"/>
    </row>
    <row r="1796" spans="4:4">
      <c r="D1796" s="10"/>
    </row>
    <row r="1797" spans="4:4">
      <c r="D1797" s="10"/>
    </row>
    <row r="1798" spans="4:4">
      <c r="D1798" s="10"/>
    </row>
    <row r="1799" spans="4:4">
      <c r="D1799" s="10"/>
    </row>
    <row r="1800" spans="4:4">
      <c r="D1800" s="10"/>
    </row>
    <row r="1801" spans="4:4">
      <c r="D1801" s="10"/>
    </row>
    <row r="1802" spans="4:4">
      <c r="D1802" s="10"/>
    </row>
    <row r="1803" spans="4:4">
      <c r="D1803" s="10"/>
    </row>
    <row r="1804" spans="4:4">
      <c r="D1804" s="10"/>
    </row>
    <row r="1805" spans="4:4">
      <c r="D1805" s="10"/>
    </row>
    <row r="1806" spans="4:4">
      <c r="D1806" s="10"/>
    </row>
    <row r="1807" spans="4:4">
      <c r="D1807" s="10"/>
    </row>
    <row r="1808" spans="4:4">
      <c r="D1808" s="10"/>
    </row>
    <row r="1809" spans="4:4">
      <c r="D1809" s="10"/>
    </row>
    <row r="1810" spans="4:4">
      <c r="D1810" s="10"/>
    </row>
    <row r="1811" spans="4:4">
      <c r="D1811" s="10"/>
    </row>
    <row r="1812" spans="4:4">
      <c r="D1812" s="10"/>
    </row>
    <row r="1813" spans="4:4">
      <c r="D1813" s="10"/>
    </row>
    <row r="1814" spans="4:4">
      <c r="D1814" s="10"/>
    </row>
    <row r="1815" spans="4:4">
      <c r="D1815" s="10"/>
    </row>
    <row r="1816" spans="4:4">
      <c r="D1816" s="10"/>
    </row>
    <row r="1817" spans="4:4">
      <c r="D1817" s="10"/>
    </row>
    <row r="1818" spans="4:4">
      <c r="D1818" s="10"/>
    </row>
    <row r="1819" spans="4:4">
      <c r="D1819" s="10"/>
    </row>
    <row r="1820" spans="4:4">
      <c r="D1820" s="10"/>
    </row>
    <row r="1821" spans="4:4">
      <c r="D1821" s="10"/>
    </row>
    <row r="1822" spans="4:4">
      <c r="D1822" s="10"/>
    </row>
    <row r="1823" spans="4:4">
      <c r="D1823" s="10"/>
    </row>
    <row r="1824" spans="4:4">
      <c r="D1824" s="10"/>
    </row>
    <row r="1825" spans="4:4">
      <c r="D1825" s="10"/>
    </row>
    <row r="1826" spans="4:4">
      <c r="D1826" s="10"/>
    </row>
    <row r="1827" spans="4:4">
      <c r="D1827" s="10"/>
    </row>
    <row r="1828" spans="4:4">
      <c r="D1828" s="10"/>
    </row>
    <row r="1829" spans="4:4">
      <c r="D1829" s="10"/>
    </row>
    <row r="1830" spans="4:4">
      <c r="D1830" s="10"/>
    </row>
    <row r="1831" spans="4:4">
      <c r="D1831" s="10"/>
    </row>
    <row r="1832" spans="4:4">
      <c r="D1832" s="10"/>
    </row>
    <row r="1833" spans="4:4">
      <c r="D1833" s="10"/>
    </row>
    <row r="1834" spans="4:4">
      <c r="D1834" s="10"/>
    </row>
    <row r="1835" spans="4:4">
      <c r="D1835" s="10"/>
    </row>
    <row r="1836" spans="4:4">
      <c r="D1836" s="10"/>
    </row>
    <row r="1837" spans="4:4">
      <c r="D1837" s="10"/>
    </row>
    <row r="1838" spans="4:4">
      <c r="D1838" s="10"/>
    </row>
    <row r="1839" spans="4:4">
      <c r="D1839" s="10"/>
    </row>
    <row r="1840" spans="4:4">
      <c r="D1840" s="10"/>
    </row>
    <row r="1841" spans="4:4">
      <c r="D1841" s="10"/>
    </row>
    <row r="1842" spans="4:4">
      <c r="D1842" s="10"/>
    </row>
    <row r="1843" spans="4:4">
      <c r="D1843" s="10"/>
    </row>
    <row r="1844" spans="4:4">
      <c r="D1844" s="10"/>
    </row>
    <row r="1845" spans="4:4">
      <c r="D1845" s="10"/>
    </row>
    <row r="1846" spans="4:4">
      <c r="D1846" s="10"/>
    </row>
    <row r="1847" spans="4:4">
      <c r="D1847" s="10"/>
    </row>
    <row r="1848" spans="4:4">
      <c r="D1848" s="10"/>
    </row>
    <row r="1849" spans="4:4">
      <c r="D1849" s="10"/>
    </row>
    <row r="1850" spans="4:4">
      <c r="D1850" s="10"/>
    </row>
    <row r="1851" spans="4:4">
      <c r="D1851" s="10"/>
    </row>
    <row r="1852" spans="4:4">
      <c r="D1852" s="10"/>
    </row>
    <row r="1853" spans="4:4">
      <c r="D1853" s="10"/>
    </row>
    <row r="1854" spans="4:4">
      <c r="D1854" s="10"/>
    </row>
    <row r="1855" spans="4:4">
      <c r="D1855" s="10"/>
    </row>
    <row r="1856" spans="4:4">
      <c r="D1856" s="10"/>
    </row>
    <row r="1857" spans="4:4">
      <c r="D1857" s="10"/>
    </row>
    <row r="1858" spans="4:4">
      <c r="D1858" s="10"/>
    </row>
    <row r="1859" spans="4:4">
      <c r="D1859" s="10"/>
    </row>
    <row r="1860" spans="4:4">
      <c r="D1860" s="10"/>
    </row>
    <row r="1861" spans="4:4">
      <c r="D1861" s="10"/>
    </row>
    <row r="1862" spans="4:4">
      <c r="D1862" s="10"/>
    </row>
    <row r="1863" spans="4:4">
      <c r="D1863" s="10"/>
    </row>
    <row r="1864" spans="4:4">
      <c r="D1864" s="10"/>
    </row>
    <row r="1865" spans="4:4">
      <c r="D1865" s="10"/>
    </row>
    <row r="1866" spans="4:4">
      <c r="D1866" s="10"/>
    </row>
    <row r="1867" spans="4:4">
      <c r="D1867" s="10"/>
    </row>
    <row r="1868" spans="4:4">
      <c r="D1868" s="10"/>
    </row>
    <row r="1869" spans="4:4">
      <c r="D1869" s="10"/>
    </row>
    <row r="1870" spans="4:4">
      <c r="D1870" s="10"/>
    </row>
    <row r="1871" spans="4:4">
      <c r="D1871" s="10"/>
    </row>
    <row r="1872" spans="4:4">
      <c r="D1872" s="10"/>
    </row>
    <row r="1873" spans="4:4">
      <c r="D1873" s="10"/>
    </row>
    <row r="1874" spans="4:4">
      <c r="D1874" s="10"/>
    </row>
    <row r="1875" spans="4:4">
      <c r="D1875" s="10"/>
    </row>
    <row r="1876" spans="4:4">
      <c r="D1876" s="10"/>
    </row>
    <row r="1877" spans="4:4">
      <c r="D1877" s="10"/>
    </row>
    <row r="1878" spans="4:4">
      <c r="D1878" s="10"/>
    </row>
    <row r="1879" spans="4:4">
      <c r="D1879" s="10"/>
    </row>
    <row r="1880" spans="4:4">
      <c r="D1880" s="10"/>
    </row>
    <row r="1881" spans="4:4">
      <c r="D1881" s="10"/>
    </row>
    <row r="1882" spans="4:4">
      <c r="D1882" s="10"/>
    </row>
    <row r="1883" spans="4:4">
      <c r="D1883" s="10"/>
    </row>
    <row r="1884" spans="4:4">
      <c r="D1884" s="10"/>
    </row>
    <row r="1885" spans="4:4">
      <c r="D1885" s="10"/>
    </row>
    <row r="1886" spans="4:4">
      <c r="D1886" s="10"/>
    </row>
    <row r="1887" spans="4:4">
      <c r="D1887" s="10"/>
    </row>
    <row r="1888" spans="4:4">
      <c r="D1888" s="10"/>
    </row>
    <row r="1889" spans="4:4">
      <c r="D1889" s="10"/>
    </row>
    <row r="1890" spans="4:4">
      <c r="D1890" s="10"/>
    </row>
    <row r="1891" spans="4:4">
      <c r="D1891" s="10"/>
    </row>
    <row r="1892" spans="4:4">
      <c r="D1892" s="10"/>
    </row>
    <row r="1893" spans="4:4">
      <c r="D1893" s="10"/>
    </row>
    <row r="1894" spans="4:4">
      <c r="D1894" s="10"/>
    </row>
    <row r="1895" spans="4:4">
      <c r="D1895" s="10"/>
    </row>
    <row r="1896" spans="4:4">
      <c r="D1896" s="10"/>
    </row>
    <row r="1897" spans="4:4">
      <c r="D1897" s="10"/>
    </row>
    <row r="1898" spans="4:4">
      <c r="D1898" s="10"/>
    </row>
    <row r="1899" spans="4:4">
      <c r="D1899" s="10"/>
    </row>
    <row r="1900" spans="4:4">
      <c r="D1900" s="10"/>
    </row>
    <row r="1901" spans="4:4">
      <c r="D1901" s="10"/>
    </row>
    <row r="1902" spans="4:4">
      <c r="D1902" s="10"/>
    </row>
    <row r="1903" spans="4:4">
      <c r="D1903" s="10"/>
    </row>
    <row r="1904" spans="4:4">
      <c r="D1904" s="10"/>
    </row>
    <row r="1905" spans="4:4">
      <c r="D1905" s="10"/>
    </row>
    <row r="1906" spans="4:4">
      <c r="D1906" s="10"/>
    </row>
    <row r="1907" spans="4:4">
      <c r="D1907" s="10"/>
    </row>
    <row r="1908" spans="4:4">
      <c r="D1908" s="10"/>
    </row>
    <row r="1909" spans="4:4">
      <c r="D1909" s="10"/>
    </row>
    <row r="1910" spans="4:4">
      <c r="D1910" s="10"/>
    </row>
    <row r="1911" spans="4:4">
      <c r="D1911" s="10"/>
    </row>
    <row r="1912" spans="4:4">
      <c r="D1912" s="10"/>
    </row>
    <row r="1913" spans="4:4">
      <c r="D1913" s="10"/>
    </row>
    <row r="1914" spans="4:4">
      <c r="D1914" s="10"/>
    </row>
    <row r="1915" spans="4:4">
      <c r="D1915" s="10"/>
    </row>
    <row r="1916" spans="4:4">
      <c r="D1916" s="10"/>
    </row>
    <row r="1917" spans="4:4">
      <c r="D1917" s="10"/>
    </row>
    <row r="1918" spans="4:4">
      <c r="D1918" s="10"/>
    </row>
    <row r="1919" spans="4:4">
      <c r="D1919" s="10"/>
    </row>
    <row r="1920" spans="4:4">
      <c r="D1920" s="10"/>
    </row>
    <row r="1921" spans="4:4">
      <c r="D1921" s="10"/>
    </row>
    <row r="1922" spans="4:4">
      <c r="D1922" s="10"/>
    </row>
    <row r="1923" spans="4:4">
      <c r="D1923" s="10"/>
    </row>
    <row r="1924" spans="4:4">
      <c r="D1924" s="10"/>
    </row>
    <row r="1925" spans="4:4">
      <c r="D1925" s="10"/>
    </row>
    <row r="1926" spans="4:4">
      <c r="D1926" s="10"/>
    </row>
    <row r="1927" spans="4:4">
      <c r="D1927" s="10"/>
    </row>
    <row r="1928" spans="4:4">
      <c r="D1928" s="10"/>
    </row>
    <row r="1929" spans="4:4">
      <c r="D1929" s="10"/>
    </row>
    <row r="1930" spans="4:4">
      <c r="D1930" s="10"/>
    </row>
    <row r="1931" spans="4:4">
      <c r="D1931" s="10"/>
    </row>
    <row r="1932" spans="4:4">
      <c r="D1932" s="10"/>
    </row>
    <row r="1933" spans="4:4">
      <c r="D1933" s="10"/>
    </row>
    <row r="1934" spans="4:4">
      <c r="D1934" s="10"/>
    </row>
    <row r="1935" spans="4:4">
      <c r="D1935" s="10"/>
    </row>
    <row r="1936" spans="4:4">
      <c r="D1936" s="10"/>
    </row>
    <row r="1937" spans="4:4">
      <c r="D1937" s="10"/>
    </row>
    <row r="1938" spans="4:4">
      <c r="D1938" s="10"/>
    </row>
    <row r="1939" spans="4:4">
      <c r="D1939" s="10"/>
    </row>
    <row r="1940" spans="4:4">
      <c r="D1940" s="10"/>
    </row>
    <row r="1941" spans="4:4">
      <c r="D1941" s="10"/>
    </row>
    <row r="1942" spans="4:4">
      <c r="D1942" s="10"/>
    </row>
    <row r="1943" spans="4:4">
      <c r="D1943" s="10"/>
    </row>
    <row r="1944" spans="4:4">
      <c r="D1944" s="10"/>
    </row>
    <row r="1945" spans="4:4">
      <c r="D1945" s="10"/>
    </row>
    <row r="1946" spans="4:4">
      <c r="D1946" s="10"/>
    </row>
    <row r="1947" spans="4:4">
      <c r="D1947" s="10"/>
    </row>
    <row r="1948" spans="4:4">
      <c r="D1948" s="10"/>
    </row>
    <row r="1949" spans="4:4">
      <c r="D1949" s="10"/>
    </row>
    <row r="1950" spans="4:4">
      <c r="D1950" s="10"/>
    </row>
    <row r="1951" spans="4:4">
      <c r="D1951" s="10"/>
    </row>
    <row r="1952" spans="4:4">
      <c r="D1952" s="10"/>
    </row>
    <row r="1953" spans="4:4">
      <c r="D1953" s="10"/>
    </row>
    <row r="1954" spans="4:4">
      <c r="D1954" s="10"/>
    </row>
    <row r="1955" spans="4:4">
      <c r="D1955" s="10"/>
    </row>
    <row r="1956" spans="4:4">
      <c r="D1956" s="10"/>
    </row>
    <row r="1957" spans="4:4">
      <c r="D1957" s="10"/>
    </row>
    <row r="1958" spans="4:4">
      <c r="D1958" s="10"/>
    </row>
    <row r="1959" spans="4:4">
      <c r="D1959" s="10"/>
    </row>
    <row r="1960" spans="4:4">
      <c r="D1960" s="10"/>
    </row>
    <row r="1961" spans="4:4">
      <c r="D1961" s="10"/>
    </row>
    <row r="1962" spans="4:4">
      <c r="D1962" s="10"/>
    </row>
    <row r="1963" spans="4:4">
      <c r="D1963" s="10"/>
    </row>
    <row r="1964" spans="4:4">
      <c r="D1964" s="10"/>
    </row>
    <row r="1965" spans="4:4">
      <c r="D1965" s="10"/>
    </row>
    <row r="1966" spans="4:4">
      <c r="D1966" s="10"/>
    </row>
    <row r="1967" spans="4:4">
      <c r="D1967" s="10"/>
    </row>
    <row r="1968" spans="4:4">
      <c r="D1968" s="10"/>
    </row>
    <row r="1969" spans="4:4">
      <c r="D1969" s="10"/>
    </row>
    <row r="1970" spans="4:4">
      <c r="D1970" s="10"/>
    </row>
    <row r="1971" spans="4:4">
      <c r="D1971" s="10"/>
    </row>
    <row r="1972" spans="4:4">
      <c r="D1972" s="10"/>
    </row>
    <row r="1973" spans="4:4">
      <c r="D1973" s="10"/>
    </row>
    <row r="1974" spans="4:4">
      <c r="D1974" s="10"/>
    </row>
    <row r="1975" spans="4:4">
      <c r="D1975" s="10"/>
    </row>
    <row r="1976" spans="4:4">
      <c r="D1976" s="10"/>
    </row>
    <row r="1977" spans="4:4">
      <c r="D1977" s="10"/>
    </row>
    <row r="1978" spans="4:4">
      <c r="D1978" s="10"/>
    </row>
    <row r="1979" spans="4:4">
      <c r="D1979" s="10"/>
    </row>
    <row r="1980" spans="4:4">
      <c r="D1980" s="10"/>
    </row>
    <row r="1981" spans="4:4">
      <c r="D1981" s="10"/>
    </row>
    <row r="1982" spans="4:4">
      <c r="D1982" s="10"/>
    </row>
    <row r="1983" spans="4:4">
      <c r="D1983" s="10"/>
    </row>
    <row r="1984" spans="4:4">
      <c r="D1984" s="10"/>
    </row>
    <row r="1985" spans="4:4">
      <c r="D1985" s="10"/>
    </row>
    <row r="1986" spans="4:4">
      <c r="D1986" s="10"/>
    </row>
    <row r="1987" spans="4:4">
      <c r="D1987" s="10"/>
    </row>
    <row r="1988" spans="4:4">
      <c r="D1988" s="10"/>
    </row>
    <row r="1989" spans="4:4">
      <c r="D1989" s="10"/>
    </row>
    <row r="1990" spans="4:4">
      <c r="D1990" s="10"/>
    </row>
    <row r="1991" spans="4:4">
      <c r="D1991" s="10"/>
    </row>
    <row r="1992" spans="4:4">
      <c r="D1992" s="10"/>
    </row>
    <row r="1993" spans="4:4">
      <c r="D1993" s="10"/>
    </row>
    <row r="1994" spans="4:4">
      <c r="D1994" s="10"/>
    </row>
    <row r="1995" spans="4:4">
      <c r="D1995" s="10"/>
    </row>
    <row r="1996" spans="4:4">
      <c r="D1996" s="10"/>
    </row>
    <row r="1997" spans="4:4">
      <c r="D1997" s="10"/>
    </row>
    <row r="1998" spans="4:4">
      <c r="D1998" s="10"/>
    </row>
    <row r="1999" spans="4:4">
      <c r="D1999" s="10"/>
    </row>
    <row r="2000" spans="4:4">
      <c r="D2000" s="10"/>
    </row>
    <row r="2001" spans="4:4">
      <c r="D2001" s="10"/>
    </row>
    <row r="2002" spans="4:4">
      <c r="D2002" s="10"/>
    </row>
    <row r="2003" spans="4:4">
      <c r="D2003" s="10"/>
    </row>
    <row r="2004" spans="4:4">
      <c r="D2004" s="10"/>
    </row>
    <row r="2005" spans="4:4">
      <c r="D2005" s="10"/>
    </row>
    <row r="2006" spans="4:4">
      <c r="D2006" s="10"/>
    </row>
    <row r="2007" spans="4:4">
      <c r="D2007" s="10"/>
    </row>
    <row r="2008" spans="4:4">
      <c r="D2008" s="10"/>
    </row>
    <row r="2009" spans="4:4">
      <c r="D2009" s="10"/>
    </row>
    <row r="2010" spans="4:4">
      <c r="D2010" s="10"/>
    </row>
    <row r="2011" spans="4:4">
      <c r="D2011" s="10"/>
    </row>
    <row r="2012" spans="4:4">
      <c r="D2012" s="10"/>
    </row>
    <row r="2013" spans="4:4">
      <c r="D2013" s="10"/>
    </row>
    <row r="2014" spans="4:4">
      <c r="D2014" s="10"/>
    </row>
    <row r="2015" spans="4:4">
      <c r="D2015" s="10"/>
    </row>
    <row r="2016" spans="4:4">
      <c r="D2016" s="10"/>
    </row>
    <row r="2017" spans="4:4">
      <c r="D2017" s="10"/>
    </row>
    <row r="2018" spans="4:4">
      <c r="D2018" s="10"/>
    </row>
    <row r="2019" spans="4:4">
      <c r="D2019" s="10"/>
    </row>
    <row r="2020" spans="4:4">
      <c r="D2020" s="10"/>
    </row>
    <row r="2021" spans="4:4">
      <c r="D2021" s="10"/>
    </row>
    <row r="2022" spans="4:4">
      <c r="D2022" s="10"/>
    </row>
    <row r="2023" spans="4:4">
      <c r="D2023" s="10"/>
    </row>
    <row r="2024" spans="4:4">
      <c r="D2024" s="10"/>
    </row>
    <row r="2025" spans="4:4">
      <c r="D2025" s="10"/>
    </row>
    <row r="2026" spans="4:4">
      <c r="D2026" s="10"/>
    </row>
    <row r="2027" spans="4:4">
      <c r="D2027" s="10"/>
    </row>
    <row r="2028" spans="4:4">
      <c r="D2028" s="10"/>
    </row>
    <row r="2029" spans="4:4">
      <c r="D2029" s="10"/>
    </row>
    <row r="2030" spans="4:4">
      <c r="D2030" s="10"/>
    </row>
    <row r="2031" spans="4:4">
      <c r="D2031" s="10"/>
    </row>
    <row r="2032" spans="4:4">
      <c r="D2032" s="10"/>
    </row>
    <row r="2033" spans="4:4">
      <c r="D2033" s="10"/>
    </row>
    <row r="2034" spans="4:4">
      <c r="D2034" s="10"/>
    </row>
    <row r="2035" spans="4:4">
      <c r="D2035" s="10"/>
    </row>
    <row r="2036" spans="4:4">
      <c r="D2036" s="10"/>
    </row>
    <row r="2037" spans="4:4">
      <c r="D2037" s="10"/>
    </row>
    <row r="2038" spans="4:4">
      <c r="D2038" s="10"/>
    </row>
    <row r="2039" spans="4:4">
      <c r="D2039" s="10"/>
    </row>
    <row r="2040" spans="4:4">
      <c r="D2040" s="10"/>
    </row>
    <row r="2041" spans="4:4">
      <c r="D2041" s="10"/>
    </row>
    <row r="2042" spans="4:4">
      <c r="D2042" s="10"/>
    </row>
    <row r="2043" spans="4:4">
      <c r="D2043" s="10"/>
    </row>
    <row r="2044" spans="4:4">
      <c r="D2044" s="10"/>
    </row>
    <row r="2045" spans="4:4">
      <c r="D2045" s="10"/>
    </row>
    <row r="2046" spans="4:4">
      <c r="D2046" s="10"/>
    </row>
    <row r="2047" spans="4:4">
      <c r="D2047" s="10"/>
    </row>
    <row r="2048" spans="4:4">
      <c r="D2048" s="10"/>
    </row>
    <row r="2049" spans="4:4">
      <c r="D2049" s="10"/>
    </row>
    <row r="2050" spans="4:4">
      <c r="D2050" s="10"/>
    </row>
    <row r="2051" spans="4:4">
      <c r="D2051" s="10"/>
    </row>
    <row r="2052" spans="4:4">
      <c r="D2052" s="10"/>
    </row>
    <row r="2053" spans="4:4">
      <c r="D2053" s="10"/>
    </row>
    <row r="2054" spans="4:4">
      <c r="D2054" s="10"/>
    </row>
    <row r="2055" spans="4:4">
      <c r="D2055" s="10"/>
    </row>
    <row r="2056" spans="4:4">
      <c r="D2056" s="10"/>
    </row>
    <row r="2057" spans="4:4">
      <c r="D2057" s="10"/>
    </row>
    <row r="2058" spans="4:4">
      <c r="D2058" s="10"/>
    </row>
    <row r="2059" spans="4:4">
      <c r="D2059" s="10"/>
    </row>
    <row r="2060" spans="4:4">
      <c r="D2060" s="10"/>
    </row>
    <row r="2061" spans="4:4">
      <c r="D2061" s="10"/>
    </row>
    <row r="2062" spans="4:4">
      <c r="D2062" s="10"/>
    </row>
    <row r="2063" spans="4:4">
      <c r="D2063" s="10"/>
    </row>
    <row r="2064" spans="4:4">
      <c r="D2064" s="10"/>
    </row>
    <row r="2065" spans="4:4">
      <c r="D2065" s="10"/>
    </row>
    <row r="2066" spans="4:4">
      <c r="D2066" s="10"/>
    </row>
    <row r="2067" spans="4:4">
      <c r="D2067" s="10"/>
    </row>
    <row r="2068" spans="4:4">
      <c r="D2068" s="10"/>
    </row>
    <row r="2069" spans="4:4">
      <c r="D2069" s="10"/>
    </row>
    <row r="2070" spans="4:4">
      <c r="D2070" s="10"/>
    </row>
    <row r="2071" spans="4:4">
      <c r="D2071" s="10"/>
    </row>
    <row r="2072" spans="4:4">
      <c r="D2072" s="10"/>
    </row>
    <row r="2073" spans="4:4">
      <c r="D2073" s="10"/>
    </row>
    <row r="2074" spans="4:4">
      <c r="D2074" s="10"/>
    </row>
    <row r="2075" spans="4:4">
      <c r="D2075" s="10"/>
    </row>
    <row r="2076" spans="4:4">
      <c r="D2076" s="10"/>
    </row>
    <row r="2077" spans="4:4">
      <c r="D2077" s="10"/>
    </row>
    <row r="2078" spans="4:4">
      <c r="D2078" s="10"/>
    </row>
    <row r="2079" spans="4:4">
      <c r="D2079" s="10"/>
    </row>
    <row r="2080" spans="4:4">
      <c r="D2080" s="10"/>
    </row>
    <row r="2081" spans="4:4">
      <c r="D2081" s="10"/>
    </row>
    <row r="2082" spans="4:4">
      <c r="D2082" s="10"/>
    </row>
    <row r="2083" spans="4:4">
      <c r="D2083" s="10"/>
    </row>
    <row r="2084" spans="4:4">
      <c r="D2084" s="10"/>
    </row>
    <row r="2085" spans="4:4">
      <c r="D2085" s="10"/>
    </row>
    <row r="2086" spans="4:4">
      <c r="D2086" s="10"/>
    </row>
    <row r="2087" spans="4:4">
      <c r="D2087" s="10"/>
    </row>
    <row r="2088" spans="4:4">
      <c r="D2088" s="10"/>
    </row>
    <row r="2089" spans="4:4">
      <c r="D2089" s="10"/>
    </row>
    <row r="2090" spans="4:4">
      <c r="D2090" s="10"/>
    </row>
    <row r="2091" spans="4:4">
      <c r="D2091" s="10"/>
    </row>
    <row r="2092" spans="4:4">
      <c r="D2092" s="10"/>
    </row>
    <row r="2093" spans="4:4">
      <c r="D2093" s="10"/>
    </row>
    <row r="2094" spans="4:4">
      <c r="D2094" s="10"/>
    </row>
    <row r="2095" spans="4:4">
      <c r="D2095" s="10"/>
    </row>
    <row r="2096" spans="4:4">
      <c r="D2096" s="10"/>
    </row>
    <row r="2097" spans="4:4">
      <c r="D2097" s="10"/>
    </row>
    <row r="2098" spans="4:4">
      <c r="D2098" s="10"/>
    </row>
    <row r="2099" spans="4:4">
      <c r="D2099" s="10"/>
    </row>
    <row r="2100" spans="4:4">
      <c r="D2100" s="10"/>
    </row>
    <row r="2101" spans="4:4">
      <c r="D2101" s="10"/>
    </row>
    <row r="2102" spans="4:4">
      <c r="D2102" s="10"/>
    </row>
    <row r="2103" spans="4:4">
      <c r="D2103" s="10"/>
    </row>
    <row r="2104" spans="4:4">
      <c r="D2104" s="10"/>
    </row>
    <row r="2105" spans="4:4">
      <c r="D2105" s="10"/>
    </row>
    <row r="2106" spans="4:4">
      <c r="D2106" s="10"/>
    </row>
    <row r="2107" spans="4:4">
      <c r="D2107" s="10"/>
    </row>
    <row r="2108" spans="4:4">
      <c r="D2108" s="10"/>
    </row>
    <row r="2109" spans="4:4">
      <c r="D2109" s="10"/>
    </row>
    <row r="2110" spans="4:4">
      <c r="D2110" s="10"/>
    </row>
    <row r="2111" spans="4:4">
      <c r="D2111" s="10"/>
    </row>
    <row r="2112" spans="4:4">
      <c r="D2112" s="10"/>
    </row>
    <row r="2113" spans="4:4">
      <c r="D2113" s="10"/>
    </row>
    <row r="2114" spans="4:4">
      <c r="D2114" s="10"/>
    </row>
    <row r="2115" spans="4:4">
      <c r="D2115" s="10"/>
    </row>
    <row r="2116" spans="4:4">
      <c r="D2116" s="10"/>
    </row>
    <row r="2117" spans="4:4">
      <c r="D2117" s="10"/>
    </row>
    <row r="2118" spans="4:4">
      <c r="D2118" s="10"/>
    </row>
    <row r="2119" spans="4:4">
      <c r="D2119" s="10"/>
    </row>
    <row r="2120" spans="4:4">
      <c r="D2120" s="10"/>
    </row>
    <row r="2121" spans="4:4">
      <c r="D2121" s="10"/>
    </row>
    <row r="2122" spans="4:4">
      <c r="D2122" s="10"/>
    </row>
    <row r="2123" spans="4:4">
      <c r="D2123" s="10"/>
    </row>
    <row r="2124" spans="4:4">
      <c r="D2124" s="10"/>
    </row>
    <row r="2125" spans="4:4">
      <c r="D2125" s="10"/>
    </row>
    <row r="2126" spans="4:4">
      <c r="D2126" s="10"/>
    </row>
    <row r="2127" spans="4:4">
      <c r="D2127" s="10"/>
    </row>
    <row r="2128" spans="4:4">
      <c r="D2128" s="10"/>
    </row>
    <row r="2129" spans="4:4">
      <c r="D2129" s="10"/>
    </row>
    <row r="2130" spans="4:4">
      <c r="D2130" s="10"/>
    </row>
    <row r="2131" spans="4:4">
      <c r="D2131" s="10"/>
    </row>
    <row r="2132" spans="4:4">
      <c r="D2132" s="10"/>
    </row>
    <row r="2133" spans="4:4">
      <c r="D2133" s="10"/>
    </row>
    <row r="2134" spans="4:4">
      <c r="D2134" s="10"/>
    </row>
    <row r="2135" spans="4:4">
      <c r="D2135" s="10"/>
    </row>
    <row r="2136" spans="4:4">
      <c r="D2136" s="10"/>
    </row>
    <row r="2137" spans="4:4">
      <c r="D2137" s="10"/>
    </row>
    <row r="2138" spans="4:4">
      <c r="D2138" s="10"/>
    </row>
    <row r="2139" spans="4:4">
      <c r="D2139" s="10"/>
    </row>
    <row r="2140" spans="4:4">
      <c r="D2140" s="10"/>
    </row>
    <row r="2141" spans="4:4">
      <c r="D2141" s="10"/>
    </row>
    <row r="2142" spans="4:4">
      <c r="D2142" s="10"/>
    </row>
    <row r="2143" spans="4:4">
      <c r="D2143" s="10"/>
    </row>
    <row r="2144" spans="4:4">
      <c r="D2144" s="10"/>
    </row>
    <row r="2145" spans="4:4">
      <c r="D2145" s="10"/>
    </row>
    <row r="2146" spans="4:4">
      <c r="D2146" s="10"/>
    </row>
    <row r="2147" spans="4:4">
      <c r="D2147" s="10"/>
    </row>
    <row r="2148" spans="4:4">
      <c r="D2148" s="10"/>
    </row>
    <row r="2149" spans="4:4">
      <c r="D2149" s="10"/>
    </row>
    <row r="2150" spans="4:4">
      <c r="D2150" s="10"/>
    </row>
    <row r="2151" spans="4:4">
      <c r="D2151" s="10"/>
    </row>
    <row r="2152" spans="4:4">
      <c r="D2152" s="10"/>
    </row>
    <row r="2153" spans="4:4">
      <c r="D2153" s="10"/>
    </row>
    <row r="2154" spans="4:4">
      <c r="D2154" s="10"/>
    </row>
    <row r="2155" spans="4:4">
      <c r="D2155" s="10"/>
    </row>
    <row r="2156" spans="4:4">
      <c r="D2156" s="10"/>
    </row>
    <row r="2157" spans="4:4">
      <c r="D2157" s="10"/>
    </row>
    <row r="2158" spans="4:4">
      <c r="D2158" s="10"/>
    </row>
    <row r="2159" spans="4:4">
      <c r="D2159" s="10"/>
    </row>
    <row r="2160" spans="4:4">
      <c r="D2160" s="10"/>
    </row>
    <row r="2161" spans="4:4">
      <c r="D2161" s="10"/>
    </row>
    <row r="2162" spans="4:4">
      <c r="D2162" s="10"/>
    </row>
    <row r="2163" spans="4:4">
      <c r="D2163" s="10"/>
    </row>
    <row r="2164" spans="4:4">
      <c r="D2164" s="10"/>
    </row>
    <row r="2165" spans="4:4">
      <c r="D2165" s="10"/>
    </row>
    <row r="2166" spans="4:4">
      <c r="D2166" s="10"/>
    </row>
    <row r="2167" spans="4:4">
      <c r="D2167" s="10"/>
    </row>
    <row r="2168" spans="4:4">
      <c r="D2168" s="10"/>
    </row>
    <row r="2169" spans="4:4">
      <c r="D2169" s="10"/>
    </row>
    <row r="2170" spans="4:4">
      <c r="D2170" s="10"/>
    </row>
    <row r="2171" spans="4:4">
      <c r="D2171" s="10"/>
    </row>
    <row r="2172" spans="4:4">
      <c r="D2172" s="10"/>
    </row>
    <row r="2173" spans="4:4">
      <c r="D2173" s="10"/>
    </row>
    <row r="2174" spans="4:4">
      <c r="D2174" s="10"/>
    </row>
    <row r="2175" spans="4:4">
      <c r="D2175" s="10"/>
    </row>
    <row r="2176" spans="4:4">
      <c r="D2176" s="10"/>
    </row>
    <row r="2177" spans="4:4">
      <c r="D2177" s="10"/>
    </row>
    <row r="2178" spans="4:4">
      <c r="D2178" s="10"/>
    </row>
    <row r="2179" spans="4:4">
      <c r="D2179" s="10"/>
    </row>
    <row r="2180" spans="4:4">
      <c r="D2180" s="10"/>
    </row>
    <row r="2181" spans="4:4">
      <c r="D2181" s="10"/>
    </row>
    <row r="2182" spans="4:4">
      <c r="D2182" s="10"/>
    </row>
    <row r="2183" spans="4:4">
      <c r="D2183" s="10"/>
    </row>
    <row r="2184" spans="4:4">
      <c r="D2184" s="10"/>
    </row>
    <row r="2185" spans="4:4">
      <c r="D2185" s="10"/>
    </row>
    <row r="2186" spans="4:4">
      <c r="D2186" s="10"/>
    </row>
    <row r="2187" spans="4:4">
      <c r="D2187" s="10"/>
    </row>
    <row r="2188" spans="4:4">
      <c r="D2188" s="10"/>
    </row>
    <row r="2189" spans="4:4">
      <c r="D2189" s="10"/>
    </row>
    <row r="2190" spans="4:4">
      <c r="D2190" s="10"/>
    </row>
    <row r="2191" spans="4:4">
      <c r="D2191" s="10"/>
    </row>
    <row r="2192" spans="4:4">
      <c r="D2192" s="10"/>
    </row>
    <row r="2193" spans="4:4">
      <c r="D2193" s="10"/>
    </row>
    <row r="2194" spans="4:4">
      <c r="D2194" s="10"/>
    </row>
    <row r="2195" spans="4:4">
      <c r="D2195" s="10"/>
    </row>
    <row r="2196" spans="4:4">
      <c r="D2196" s="10"/>
    </row>
    <row r="2197" spans="4:4">
      <c r="D2197" s="10"/>
    </row>
    <row r="2198" spans="4:4">
      <c r="D2198" s="10"/>
    </row>
    <row r="2199" spans="4:4">
      <c r="D2199" s="10"/>
    </row>
    <row r="2200" spans="4:4">
      <c r="D2200" s="10"/>
    </row>
    <row r="2201" spans="4:4">
      <c r="D2201" s="10"/>
    </row>
    <row r="2202" spans="4:4">
      <c r="D2202" s="10"/>
    </row>
    <row r="2203" spans="4:4">
      <c r="D2203" s="10"/>
    </row>
    <row r="2204" spans="4:4">
      <c r="D2204" s="10"/>
    </row>
    <row r="2205" spans="4:4">
      <c r="D2205" s="10"/>
    </row>
    <row r="2206" spans="4:4">
      <c r="D2206" s="10"/>
    </row>
    <row r="2207" spans="4:4">
      <c r="D2207" s="10"/>
    </row>
    <row r="2208" spans="4:4">
      <c r="D2208" s="10"/>
    </row>
    <row r="2209" spans="4:4">
      <c r="D2209" s="10"/>
    </row>
    <row r="2210" spans="4:4">
      <c r="D2210" s="10"/>
    </row>
    <row r="2211" spans="4:4">
      <c r="D2211" s="10"/>
    </row>
    <row r="2212" spans="4:4">
      <c r="D2212" s="10"/>
    </row>
    <row r="2213" spans="4:4">
      <c r="D2213" s="10"/>
    </row>
    <row r="2214" spans="4:4">
      <c r="D2214" s="10"/>
    </row>
    <row r="2215" spans="4:4">
      <c r="D2215" s="10"/>
    </row>
    <row r="2216" spans="4:4">
      <c r="D2216" s="10"/>
    </row>
    <row r="2217" spans="4:4">
      <c r="D2217" s="10"/>
    </row>
    <row r="2218" spans="4:4">
      <c r="D2218" s="10"/>
    </row>
    <row r="2219" spans="4:4">
      <c r="D2219" s="10"/>
    </row>
    <row r="2220" spans="4:4">
      <c r="D2220" s="10"/>
    </row>
    <row r="2221" spans="4:4">
      <c r="D2221" s="10"/>
    </row>
    <row r="2222" spans="4:4">
      <c r="D2222" s="10"/>
    </row>
    <row r="2223" spans="4:4">
      <c r="D2223" s="10"/>
    </row>
    <row r="2224" spans="4:4">
      <c r="D2224" s="10"/>
    </row>
    <row r="2225" spans="4:4">
      <c r="D2225" s="10"/>
    </row>
    <row r="2226" spans="4:4">
      <c r="D2226" s="10"/>
    </row>
    <row r="2227" spans="4:4">
      <c r="D2227" s="10"/>
    </row>
    <row r="2228" spans="4:4">
      <c r="D2228" s="10"/>
    </row>
    <row r="2229" spans="4:4">
      <c r="D2229" s="10"/>
    </row>
    <row r="2230" spans="4:4">
      <c r="D2230" s="10"/>
    </row>
    <row r="2231" spans="4:4">
      <c r="D2231" s="10"/>
    </row>
    <row r="2232" spans="4:4">
      <c r="D2232" s="10"/>
    </row>
    <row r="2233" spans="4:4">
      <c r="D2233" s="10"/>
    </row>
    <row r="2234" spans="4:4">
      <c r="D2234" s="10"/>
    </row>
    <row r="2235" spans="4:4">
      <c r="D2235" s="10"/>
    </row>
    <row r="2236" spans="4:4">
      <c r="D2236" s="10"/>
    </row>
    <row r="2237" spans="4:4">
      <c r="D2237" s="10"/>
    </row>
    <row r="2238" spans="4:4">
      <c r="D2238" s="10"/>
    </row>
    <row r="2239" spans="4:4">
      <c r="D2239" s="10"/>
    </row>
    <row r="2240" spans="4:4">
      <c r="D2240" s="10"/>
    </row>
    <row r="2241" spans="4:4">
      <c r="D2241" s="10"/>
    </row>
    <row r="2242" spans="4:4">
      <c r="D2242" s="10"/>
    </row>
    <row r="2243" spans="4:4">
      <c r="D2243" s="10"/>
    </row>
    <row r="2244" spans="4:4">
      <c r="D2244" s="10"/>
    </row>
    <row r="2245" spans="4:4">
      <c r="D2245" s="10"/>
    </row>
    <row r="2246" spans="4:4">
      <c r="D2246" s="10"/>
    </row>
    <row r="2247" spans="4:4">
      <c r="D2247" s="10"/>
    </row>
    <row r="2248" spans="4:4">
      <c r="D2248" s="10"/>
    </row>
    <row r="2249" spans="4:4">
      <c r="D2249" s="10"/>
    </row>
    <row r="2250" spans="4:4">
      <c r="D2250" s="10"/>
    </row>
    <row r="2251" spans="4:4">
      <c r="D2251" s="10"/>
    </row>
    <row r="2252" spans="4:4">
      <c r="D2252" s="10"/>
    </row>
    <row r="2253" spans="4:4">
      <c r="D2253" s="10"/>
    </row>
    <row r="2254" spans="4:4">
      <c r="D2254" s="10"/>
    </row>
    <row r="2255" spans="4:4">
      <c r="D2255" s="10"/>
    </row>
    <row r="2256" spans="4:4">
      <c r="D2256" s="10"/>
    </row>
    <row r="2257" spans="4:4">
      <c r="D2257" s="10"/>
    </row>
    <row r="2258" spans="4:4">
      <c r="D2258" s="10"/>
    </row>
    <row r="2259" spans="4:4">
      <c r="D2259" s="10"/>
    </row>
    <row r="2260" spans="4:4">
      <c r="D2260" s="10"/>
    </row>
    <row r="2261" spans="4:4">
      <c r="D2261" s="10"/>
    </row>
    <row r="2262" spans="4:4">
      <c r="D2262" s="10"/>
    </row>
    <row r="2263" spans="4:4">
      <c r="D2263" s="10"/>
    </row>
    <row r="2264" spans="4:4">
      <c r="D2264" s="10"/>
    </row>
    <row r="2265" spans="4:4">
      <c r="D2265" s="10"/>
    </row>
    <row r="2266" spans="4:4">
      <c r="D2266" s="10"/>
    </row>
    <row r="2267" spans="4:4">
      <c r="D2267" s="10"/>
    </row>
    <row r="2268" spans="4:4">
      <c r="D2268" s="10"/>
    </row>
    <row r="2269" spans="4:4">
      <c r="D2269" s="10"/>
    </row>
    <row r="2270" spans="4:4">
      <c r="D2270" s="10"/>
    </row>
    <row r="2271" spans="4:4">
      <c r="D2271" s="10"/>
    </row>
    <row r="2272" spans="4:4">
      <c r="D2272" s="10"/>
    </row>
    <row r="2273" spans="4:4">
      <c r="D2273" s="10"/>
    </row>
    <row r="2274" spans="4:4">
      <c r="D2274" s="10"/>
    </row>
    <row r="2275" spans="4:4">
      <c r="D2275" s="10"/>
    </row>
    <row r="2276" spans="4:4">
      <c r="D2276" s="10"/>
    </row>
    <row r="2277" spans="4:4">
      <c r="D2277" s="10"/>
    </row>
    <row r="2278" spans="4:4">
      <c r="D2278" s="10"/>
    </row>
    <row r="2279" spans="4:4">
      <c r="D2279" s="10"/>
    </row>
    <row r="2280" spans="4:4">
      <c r="D2280" s="10"/>
    </row>
    <row r="2281" spans="4:4">
      <c r="D2281" s="10"/>
    </row>
    <row r="2282" spans="4:4">
      <c r="D2282" s="10"/>
    </row>
    <row r="2283" spans="4:4">
      <c r="D2283" s="10"/>
    </row>
    <row r="2284" spans="4:4">
      <c r="D2284" s="10"/>
    </row>
    <row r="2285" spans="4:4">
      <c r="D2285" s="10"/>
    </row>
    <row r="2286" spans="4:4">
      <c r="D2286" s="10"/>
    </row>
    <row r="2287" spans="4:4">
      <c r="D2287" s="10"/>
    </row>
    <row r="2288" spans="4:4">
      <c r="D2288" s="10"/>
    </row>
    <row r="2289" spans="4:4">
      <c r="D2289" s="10"/>
    </row>
    <row r="2290" spans="4:4">
      <c r="D2290" s="10"/>
    </row>
    <row r="2291" spans="4:4">
      <c r="D2291" s="10"/>
    </row>
    <row r="2292" spans="4:4">
      <c r="D2292" s="10"/>
    </row>
    <row r="2293" spans="4:4">
      <c r="D2293" s="10"/>
    </row>
    <row r="2294" spans="4:4">
      <c r="D2294" s="10"/>
    </row>
    <row r="2295" spans="4:4">
      <c r="D2295" s="10"/>
    </row>
    <row r="2296" spans="4:4">
      <c r="D2296" s="10"/>
    </row>
    <row r="2297" spans="4:4">
      <c r="D2297" s="10"/>
    </row>
    <row r="2298" spans="4:4">
      <c r="D2298" s="10"/>
    </row>
    <row r="2299" spans="4:4">
      <c r="D2299" s="10"/>
    </row>
    <row r="2300" spans="4:4">
      <c r="D2300" s="10"/>
    </row>
    <row r="2301" spans="4:4">
      <c r="D2301" s="10"/>
    </row>
    <row r="2302" spans="4:4">
      <c r="D2302" s="10"/>
    </row>
    <row r="2303" spans="4:4">
      <c r="D2303" s="10"/>
    </row>
    <row r="2304" spans="4:4">
      <c r="D2304" s="10"/>
    </row>
    <row r="2305" spans="4:4">
      <c r="D2305" s="10"/>
    </row>
    <row r="2306" spans="4:4">
      <c r="D2306" s="10"/>
    </row>
    <row r="2307" spans="4:4">
      <c r="D2307" s="10"/>
    </row>
    <row r="2308" spans="4:4">
      <c r="D2308" s="10"/>
    </row>
    <row r="2309" spans="4:4">
      <c r="D2309" s="10"/>
    </row>
    <row r="2310" spans="4:4">
      <c r="D2310" s="10"/>
    </row>
    <row r="2311" spans="4:4">
      <c r="D2311" s="10"/>
    </row>
    <row r="2312" spans="4:4">
      <c r="D2312" s="10"/>
    </row>
    <row r="2313" spans="4:4">
      <c r="D2313" s="10"/>
    </row>
    <row r="2314" spans="4:4">
      <c r="D2314" s="10"/>
    </row>
    <row r="2315" spans="4:4">
      <c r="D2315" s="10"/>
    </row>
    <row r="2316" spans="4:4">
      <c r="D2316" s="10"/>
    </row>
    <row r="2317" spans="4:4">
      <c r="D2317" s="10"/>
    </row>
    <row r="2318" spans="4:4">
      <c r="D2318" s="10"/>
    </row>
    <row r="2319" spans="4:4">
      <c r="D2319" s="10"/>
    </row>
    <row r="2320" spans="4:4">
      <c r="D2320" s="10"/>
    </row>
    <row r="2321" spans="4:4">
      <c r="D2321" s="10"/>
    </row>
    <row r="2322" spans="4:4">
      <c r="D2322" s="10"/>
    </row>
    <row r="2323" spans="4:4">
      <c r="D2323" s="10"/>
    </row>
    <row r="2324" spans="4:4">
      <c r="D2324" s="10"/>
    </row>
    <row r="2325" spans="4:4">
      <c r="D2325" s="10"/>
    </row>
    <row r="2326" spans="4:4">
      <c r="D2326" s="10"/>
    </row>
    <row r="2327" spans="4:4">
      <c r="D2327" s="10"/>
    </row>
    <row r="2328" spans="4:4">
      <c r="D2328" s="10"/>
    </row>
    <row r="2329" spans="4:4">
      <c r="D2329" s="10"/>
    </row>
    <row r="2330" spans="4:4">
      <c r="D2330" s="10"/>
    </row>
    <row r="2331" spans="4:4">
      <c r="D2331" s="10"/>
    </row>
    <row r="2332" spans="4:4">
      <c r="D2332" s="10"/>
    </row>
    <row r="2333" spans="4:4">
      <c r="D2333" s="10"/>
    </row>
    <row r="2334" spans="4:4">
      <c r="D2334" s="10"/>
    </row>
    <row r="2335" spans="4:4">
      <c r="D2335" s="10"/>
    </row>
    <row r="2336" spans="4:4">
      <c r="D2336" s="10"/>
    </row>
    <row r="2337" spans="4:4">
      <c r="D2337" s="10"/>
    </row>
    <row r="2338" spans="4:4">
      <c r="D2338" s="10"/>
    </row>
    <row r="2339" spans="4:4">
      <c r="D2339" s="10"/>
    </row>
    <row r="2340" spans="4:4">
      <c r="D2340" s="10"/>
    </row>
    <row r="2341" spans="4:4">
      <c r="D2341" s="10"/>
    </row>
    <row r="2342" spans="4:4">
      <c r="D2342" s="10"/>
    </row>
    <row r="2343" spans="4:4">
      <c r="D2343" s="10"/>
    </row>
    <row r="2344" spans="4:4">
      <c r="D2344" s="10"/>
    </row>
    <row r="2345" spans="4:4">
      <c r="D2345" s="10"/>
    </row>
    <row r="2346" spans="4:4">
      <c r="D2346" s="10"/>
    </row>
    <row r="2347" spans="4:4">
      <c r="D2347" s="10"/>
    </row>
    <row r="2348" spans="4:4">
      <c r="D2348" s="10"/>
    </row>
    <row r="2349" spans="4:4">
      <c r="D2349" s="10"/>
    </row>
    <row r="2350" spans="4:4">
      <c r="D2350" s="10"/>
    </row>
    <row r="2351" spans="4:4">
      <c r="D2351" s="10"/>
    </row>
    <row r="2352" spans="4:4">
      <c r="D2352" s="10"/>
    </row>
    <row r="2353" spans="4:4">
      <c r="D2353" s="10"/>
    </row>
    <row r="2354" spans="4:4">
      <c r="D2354" s="10"/>
    </row>
    <row r="2355" spans="4:4">
      <c r="D2355" s="10"/>
    </row>
    <row r="2356" spans="4:4">
      <c r="D2356" s="10"/>
    </row>
    <row r="2357" spans="4:4">
      <c r="D2357" s="10"/>
    </row>
    <row r="2358" spans="4:4">
      <c r="D2358" s="10"/>
    </row>
    <row r="2359" spans="4:4">
      <c r="D2359" s="10"/>
    </row>
    <row r="2360" spans="4:4">
      <c r="D2360" s="10"/>
    </row>
    <row r="2361" spans="4:4">
      <c r="D2361" s="10"/>
    </row>
    <row r="2362" spans="4:4">
      <c r="D2362" s="10"/>
    </row>
    <row r="2363" spans="4:4">
      <c r="D2363" s="10"/>
    </row>
    <row r="2364" spans="4:4">
      <c r="D2364" s="10"/>
    </row>
    <row r="2365" spans="4:4">
      <c r="D2365" s="10"/>
    </row>
    <row r="2366" spans="4:4">
      <c r="D2366" s="10"/>
    </row>
    <row r="2367" spans="4:4">
      <c r="D2367" s="10"/>
    </row>
    <row r="2368" spans="4:4">
      <c r="D2368" s="10"/>
    </row>
    <row r="2369" spans="4:4">
      <c r="D2369" s="10"/>
    </row>
    <row r="2370" spans="4:4">
      <c r="D2370" s="10"/>
    </row>
    <row r="2371" spans="4:4">
      <c r="D2371" s="10"/>
    </row>
    <row r="2372" spans="4:4">
      <c r="D2372" s="10"/>
    </row>
    <row r="2373" spans="4:4">
      <c r="D2373" s="10"/>
    </row>
    <row r="2374" spans="4:4">
      <c r="D2374" s="10"/>
    </row>
    <row r="2375" spans="4:4">
      <c r="D2375" s="10"/>
    </row>
    <row r="2376" spans="4:4">
      <c r="D2376" s="10"/>
    </row>
    <row r="2377" spans="4:4">
      <c r="D2377" s="10"/>
    </row>
    <row r="2378" spans="4:4">
      <c r="D2378" s="10"/>
    </row>
    <row r="2379" spans="4:4">
      <c r="D2379" s="10"/>
    </row>
    <row r="2380" spans="4:4">
      <c r="D2380" s="10"/>
    </row>
    <row r="2381" spans="4:4">
      <c r="D2381" s="10"/>
    </row>
    <row r="2382" spans="4:4">
      <c r="D2382" s="10"/>
    </row>
    <row r="2383" spans="4:4">
      <c r="D2383" s="10"/>
    </row>
    <row r="2384" spans="4:4">
      <c r="D2384" s="10"/>
    </row>
    <row r="2385" spans="4:4">
      <c r="D2385" s="10"/>
    </row>
    <row r="2386" spans="4:4">
      <c r="D2386" s="10"/>
    </row>
    <row r="2387" spans="4:4">
      <c r="D2387" s="10"/>
    </row>
    <row r="2388" spans="4:4">
      <c r="D2388" s="10"/>
    </row>
    <row r="2389" spans="4:4">
      <c r="D2389" s="10"/>
    </row>
    <row r="2390" spans="4:4">
      <c r="D2390" s="10"/>
    </row>
    <row r="2391" spans="4:4">
      <c r="D2391" s="10"/>
    </row>
    <row r="2392" spans="4:4">
      <c r="D2392" s="10"/>
    </row>
    <row r="2393" spans="4:4">
      <c r="D2393" s="10"/>
    </row>
    <row r="2394" spans="4:4">
      <c r="D2394" s="10"/>
    </row>
    <row r="2395" spans="4:4">
      <c r="D2395" s="10"/>
    </row>
    <row r="2396" spans="4:4">
      <c r="D2396" s="10"/>
    </row>
    <row r="2397" spans="4:4">
      <c r="D2397" s="10"/>
    </row>
    <row r="2398" spans="4:4">
      <c r="D2398" s="10"/>
    </row>
    <row r="2399" spans="4:4">
      <c r="D2399" s="10"/>
    </row>
    <row r="2400" spans="4:4">
      <c r="D2400" s="10"/>
    </row>
    <row r="2401" spans="4:4">
      <c r="D2401" s="10"/>
    </row>
    <row r="2402" spans="4:4">
      <c r="D2402" s="10"/>
    </row>
    <row r="2403" spans="4:4">
      <c r="D2403" s="10"/>
    </row>
    <row r="2404" spans="4:4">
      <c r="D2404" s="10"/>
    </row>
    <row r="2405" spans="4:4">
      <c r="D2405" s="10"/>
    </row>
    <row r="2406" spans="4:4">
      <c r="D2406" s="10"/>
    </row>
    <row r="2407" spans="4:4">
      <c r="D2407" s="10"/>
    </row>
    <row r="2408" spans="4:4">
      <c r="D2408" s="10"/>
    </row>
    <row r="2409" spans="4:4">
      <c r="D2409" s="10"/>
    </row>
    <row r="2410" spans="4:4">
      <c r="D2410" s="10"/>
    </row>
    <row r="2411" spans="4:4">
      <c r="D2411" s="10"/>
    </row>
    <row r="2412" spans="4:4">
      <c r="D2412" s="10"/>
    </row>
    <row r="2413" spans="4:4">
      <c r="D2413" s="10"/>
    </row>
    <row r="2414" spans="4:4">
      <c r="D2414" s="10"/>
    </row>
    <row r="2415" spans="4:4">
      <c r="D2415" s="10"/>
    </row>
    <row r="2416" spans="4:4">
      <c r="D2416" s="10"/>
    </row>
    <row r="2417" spans="4:4">
      <c r="D2417" s="10"/>
    </row>
    <row r="2418" spans="4:4">
      <c r="D2418" s="10"/>
    </row>
    <row r="2419" spans="4:4">
      <c r="D2419" s="10"/>
    </row>
    <row r="2420" spans="4:4">
      <c r="D2420" s="10"/>
    </row>
    <row r="2421" spans="4:4">
      <c r="D2421" s="10"/>
    </row>
    <row r="2422" spans="4:4">
      <c r="D2422" s="10"/>
    </row>
    <row r="2423" spans="4:4">
      <c r="D2423" s="10"/>
    </row>
    <row r="2424" spans="4:4">
      <c r="D2424" s="10"/>
    </row>
    <row r="2425" spans="4:4">
      <c r="D2425" s="10"/>
    </row>
    <row r="2426" spans="4:4">
      <c r="D2426" s="10"/>
    </row>
    <row r="2427" spans="4:4">
      <c r="D2427" s="10"/>
    </row>
    <row r="2428" spans="4:4">
      <c r="D2428" s="10"/>
    </row>
    <row r="2429" spans="4:4">
      <c r="D2429" s="10"/>
    </row>
    <row r="2430" spans="4:4">
      <c r="D2430" s="10"/>
    </row>
    <row r="2431" spans="4:4">
      <c r="D2431" s="10"/>
    </row>
    <row r="2432" spans="4:4">
      <c r="D2432" s="10"/>
    </row>
    <row r="2433" spans="4:4">
      <c r="D2433" s="10"/>
    </row>
    <row r="2434" spans="4:4">
      <c r="D2434" s="10"/>
    </row>
    <row r="2435" spans="4:4">
      <c r="D2435" s="10"/>
    </row>
    <row r="2436" spans="4:4">
      <c r="D2436" s="10"/>
    </row>
    <row r="2437" spans="4:4">
      <c r="D2437" s="10"/>
    </row>
    <row r="2438" spans="4:4">
      <c r="D2438" s="10"/>
    </row>
    <row r="2439" spans="4:4">
      <c r="D2439" s="10"/>
    </row>
    <row r="2440" spans="4:4">
      <c r="D2440" s="10"/>
    </row>
    <row r="2441" spans="4:4">
      <c r="D2441" s="10"/>
    </row>
    <row r="2442" spans="4:4">
      <c r="D2442" s="10"/>
    </row>
    <row r="2443" spans="4:4">
      <c r="D2443" s="10"/>
    </row>
    <row r="2444" spans="4:4">
      <c r="D2444" s="10"/>
    </row>
    <row r="2445" spans="4:4">
      <c r="D2445" s="10"/>
    </row>
    <row r="2446" spans="4:4">
      <c r="D2446" s="10"/>
    </row>
    <row r="2447" spans="4:4">
      <c r="D2447" s="10"/>
    </row>
    <row r="2448" spans="4:4">
      <c r="D2448" s="10"/>
    </row>
    <row r="2449" spans="4:4">
      <c r="D2449" s="10"/>
    </row>
    <row r="2450" spans="4:4">
      <c r="D2450" s="10"/>
    </row>
    <row r="2451" spans="4:4">
      <c r="D2451" s="10"/>
    </row>
    <row r="2452" spans="4:4">
      <c r="D2452" s="10"/>
    </row>
    <row r="2453" spans="4:4">
      <c r="D2453" s="10"/>
    </row>
    <row r="2454" spans="4:4">
      <c r="D2454" s="10"/>
    </row>
    <row r="2455" spans="4:4">
      <c r="D2455" s="10"/>
    </row>
    <row r="2456" spans="4:4">
      <c r="D2456" s="10"/>
    </row>
    <row r="2457" spans="4:4">
      <c r="D2457" s="10"/>
    </row>
    <row r="2458" spans="4:4">
      <c r="D2458" s="10"/>
    </row>
    <row r="2459" spans="4:4">
      <c r="D2459" s="10"/>
    </row>
    <row r="2460" spans="4:4">
      <c r="D2460" s="10"/>
    </row>
    <row r="2461" spans="4:4">
      <c r="D2461" s="10"/>
    </row>
    <row r="2462" spans="4:4">
      <c r="D2462" s="10"/>
    </row>
    <row r="2463" spans="4:4">
      <c r="D2463" s="10"/>
    </row>
    <row r="2464" spans="4:4">
      <c r="D2464" s="10"/>
    </row>
    <row r="2465" spans="4:4">
      <c r="D2465" s="10"/>
    </row>
    <row r="2466" spans="4:4">
      <c r="D2466" s="10"/>
    </row>
    <row r="2467" spans="4:4">
      <c r="D2467" s="10"/>
    </row>
    <row r="2468" spans="4:4">
      <c r="D2468" s="10"/>
    </row>
    <row r="2469" spans="4:4">
      <c r="D2469" s="10"/>
    </row>
    <row r="2470" spans="4:4">
      <c r="D2470" s="10"/>
    </row>
    <row r="2471" spans="4:4">
      <c r="D2471" s="10"/>
    </row>
    <row r="2472" spans="4:4">
      <c r="D2472" s="10"/>
    </row>
    <row r="2473" spans="4:4">
      <c r="D2473" s="10"/>
    </row>
    <row r="2474" spans="4:4">
      <c r="D2474" s="10"/>
    </row>
    <row r="2475" spans="4:4">
      <c r="D2475" s="10"/>
    </row>
    <row r="2476" spans="4:4">
      <c r="D2476" s="10"/>
    </row>
    <row r="2477" spans="4:4">
      <c r="D2477" s="10"/>
    </row>
    <row r="2478" spans="4:4">
      <c r="D2478" s="10"/>
    </row>
    <row r="2479" spans="4:4">
      <c r="D2479" s="10"/>
    </row>
    <row r="2480" spans="4:4">
      <c r="D2480" s="10"/>
    </row>
    <row r="2481" spans="4:4">
      <c r="D2481" s="10"/>
    </row>
    <row r="2482" spans="4:4">
      <c r="D2482" s="10"/>
    </row>
    <row r="2483" spans="4:4">
      <c r="D2483" s="10"/>
    </row>
    <row r="2484" spans="4:4">
      <c r="D2484" s="10"/>
    </row>
    <row r="2485" spans="4:4">
      <c r="D2485" s="10"/>
    </row>
    <row r="2486" spans="4:4">
      <c r="D2486" s="10"/>
    </row>
    <row r="2487" spans="4:4">
      <c r="D2487" s="10"/>
    </row>
    <row r="2488" spans="4:4">
      <c r="D2488" s="10"/>
    </row>
    <row r="2489" spans="4:4">
      <c r="D2489" s="10"/>
    </row>
    <row r="2490" spans="4:4">
      <c r="D2490" s="10"/>
    </row>
    <row r="2491" spans="4:4">
      <c r="D2491" s="10"/>
    </row>
    <row r="2492" spans="4:4">
      <c r="D2492" s="10"/>
    </row>
    <row r="2493" spans="4:4">
      <c r="D2493" s="10"/>
    </row>
    <row r="2494" spans="4:4">
      <c r="D2494" s="10"/>
    </row>
    <row r="2495" spans="4:4">
      <c r="D2495" s="10"/>
    </row>
    <row r="2496" spans="4:4">
      <c r="D2496" s="10"/>
    </row>
    <row r="2497" spans="4:4">
      <c r="D2497" s="10"/>
    </row>
    <row r="2498" spans="4:4">
      <c r="D2498" s="10"/>
    </row>
    <row r="2499" spans="4:4">
      <c r="D2499" s="10"/>
    </row>
    <row r="2500" spans="4:4">
      <c r="D2500" s="10"/>
    </row>
    <row r="2501" spans="4:4">
      <c r="D2501" s="10"/>
    </row>
    <row r="2502" spans="4:4">
      <c r="D2502" s="10"/>
    </row>
    <row r="2503" spans="4:4">
      <c r="D2503" s="10"/>
    </row>
    <row r="2504" spans="4:4">
      <c r="D2504" s="10"/>
    </row>
    <row r="2505" spans="4:4">
      <c r="D2505" s="10"/>
    </row>
    <row r="2506" spans="4:4">
      <c r="D2506" s="10"/>
    </row>
    <row r="2507" spans="4:4">
      <c r="D2507" s="10"/>
    </row>
    <row r="2508" spans="4:4">
      <c r="D2508" s="10"/>
    </row>
    <row r="2509" spans="4:4">
      <c r="D2509" s="10"/>
    </row>
    <row r="2510" spans="4:4">
      <c r="D2510" s="10"/>
    </row>
    <row r="2511" spans="4:4">
      <c r="D2511" s="10"/>
    </row>
    <row r="2512" spans="4:4">
      <c r="D2512" s="10"/>
    </row>
    <row r="2513" spans="4:4">
      <c r="D2513" s="10"/>
    </row>
    <row r="2514" spans="4:4">
      <c r="D2514" s="10"/>
    </row>
    <row r="2515" spans="4:4">
      <c r="D2515" s="10"/>
    </row>
    <row r="2516" spans="4:4">
      <c r="D2516" s="10"/>
    </row>
    <row r="2517" spans="4:4">
      <c r="D2517" s="10"/>
    </row>
    <row r="2518" spans="4:4">
      <c r="D2518" s="10"/>
    </row>
    <row r="2519" spans="4:4">
      <c r="D2519" s="10"/>
    </row>
    <row r="2520" spans="4:4">
      <c r="D2520" s="10"/>
    </row>
    <row r="2521" spans="4:4">
      <c r="D2521" s="10"/>
    </row>
    <row r="2522" spans="4:4">
      <c r="D2522" s="10"/>
    </row>
    <row r="2523" spans="4:4">
      <c r="D2523" s="10"/>
    </row>
    <row r="2524" spans="4:4">
      <c r="D2524" s="10"/>
    </row>
    <row r="2525" spans="4:4">
      <c r="D2525" s="10"/>
    </row>
    <row r="2526" spans="4:4">
      <c r="D2526" s="10"/>
    </row>
    <row r="2527" spans="4:4">
      <c r="D2527" s="10"/>
    </row>
    <row r="2528" spans="4:4">
      <c r="D2528" s="10"/>
    </row>
    <row r="2529" spans="4:4">
      <c r="D2529" s="10"/>
    </row>
    <row r="2530" spans="4:4">
      <c r="D2530" s="10"/>
    </row>
    <row r="2531" spans="4:4">
      <c r="D2531" s="10"/>
    </row>
    <row r="2532" spans="4:4">
      <c r="D2532" s="10"/>
    </row>
    <row r="2533" spans="4:4">
      <c r="D2533" s="10"/>
    </row>
    <row r="2534" spans="4:4">
      <c r="D2534" s="10"/>
    </row>
    <row r="2535" spans="4:4">
      <c r="D2535" s="10"/>
    </row>
    <row r="2536" spans="4:4">
      <c r="D2536" s="10"/>
    </row>
    <row r="2537" spans="4:4">
      <c r="D2537" s="10"/>
    </row>
    <row r="2538" spans="4:4">
      <c r="D2538" s="10"/>
    </row>
    <row r="2539" spans="4:4">
      <c r="D2539" s="10"/>
    </row>
    <row r="2540" spans="4:4">
      <c r="D2540" s="10"/>
    </row>
    <row r="2541" spans="4:4">
      <c r="D2541" s="10"/>
    </row>
    <row r="2542" spans="4:4">
      <c r="D2542" s="10"/>
    </row>
    <row r="2543" spans="4:4">
      <c r="D2543" s="10"/>
    </row>
    <row r="2544" spans="4:4">
      <c r="D2544" s="10"/>
    </row>
    <row r="2545" spans="4:4">
      <c r="D2545" s="10"/>
    </row>
    <row r="2546" spans="4:4">
      <c r="D2546" s="10"/>
    </row>
    <row r="2547" spans="4:4">
      <c r="D2547" s="10"/>
    </row>
    <row r="2548" spans="4:4">
      <c r="D2548" s="10"/>
    </row>
    <row r="2549" spans="4:4">
      <c r="D2549" s="10"/>
    </row>
    <row r="2550" spans="4:4">
      <c r="D2550" s="10"/>
    </row>
    <row r="2551" spans="4:4">
      <c r="D2551" s="10"/>
    </row>
    <row r="2552" spans="4:4">
      <c r="D2552" s="10"/>
    </row>
    <row r="2553" spans="4:4">
      <c r="D2553" s="10"/>
    </row>
    <row r="2554" spans="4:4">
      <c r="D2554" s="10"/>
    </row>
    <row r="2555" spans="4:4">
      <c r="D2555" s="10"/>
    </row>
    <row r="2556" spans="4:4">
      <c r="D2556" s="10"/>
    </row>
    <row r="2557" spans="4:4">
      <c r="D2557" s="10"/>
    </row>
    <row r="2558" spans="4:4">
      <c r="D2558" s="10"/>
    </row>
    <row r="2559" spans="4:4">
      <c r="D2559" s="10"/>
    </row>
    <row r="2560" spans="4:4">
      <c r="D2560" s="10"/>
    </row>
    <row r="2561" spans="4:4">
      <c r="D2561" s="10"/>
    </row>
    <row r="2562" spans="4:4">
      <c r="D2562" s="10"/>
    </row>
    <row r="2563" spans="4:4">
      <c r="D2563" s="10"/>
    </row>
    <row r="2564" spans="4:4">
      <c r="D2564" s="10"/>
    </row>
    <row r="2565" spans="4:4">
      <c r="D2565" s="10"/>
    </row>
    <row r="2566" spans="4:4">
      <c r="D2566" s="10"/>
    </row>
    <row r="2567" spans="4:4">
      <c r="D2567" s="10"/>
    </row>
    <row r="2568" spans="4:4">
      <c r="D2568" s="10"/>
    </row>
    <row r="2569" spans="4:4">
      <c r="D2569" s="10"/>
    </row>
    <row r="2570" spans="4:4">
      <c r="D2570" s="10"/>
    </row>
    <row r="2571" spans="4:4">
      <c r="D2571" s="10"/>
    </row>
    <row r="2572" spans="4:4">
      <c r="D2572" s="10"/>
    </row>
    <row r="2573" spans="4:4">
      <c r="D2573" s="10"/>
    </row>
    <row r="2574" spans="4:4">
      <c r="D2574" s="10"/>
    </row>
    <row r="2575" spans="4:4">
      <c r="D2575" s="10"/>
    </row>
    <row r="2576" spans="4:4">
      <c r="D2576" s="10"/>
    </row>
    <row r="2577" spans="4:4">
      <c r="D2577" s="10"/>
    </row>
    <row r="2578" spans="4:4">
      <c r="D2578" s="10"/>
    </row>
    <row r="2579" spans="4:4">
      <c r="D2579" s="10"/>
    </row>
    <row r="2580" spans="4:4">
      <c r="D2580" s="10"/>
    </row>
    <row r="2581" spans="4:4">
      <c r="D2581" s="10"/>
    </row>
    <row r="2582" spans="4:4">
      <c r="D2582" s="10"/>
    </row>
    <row r="2583" spans="4:4">
      <c r="D2583" s="10"/>
    </row>
    <row r="2584" spans="4:4">
      <c r="D2584" s="10"/>
    </row>
    <row r="2585" spans="4:4">
      <c r="D2585" s="10"/>
    </row>
    <row r="2586" spans="4:4">
      <c r="D2586" s="10"/>
    </row>
    <row r="2587" spans="4:4">
      <c r="D2587" s="10"/>
    </row>
    <row r="2588" spans="4:4">
      <c r="D2588" s="10"/>
    </row>
    <row r="2589" spans="4:4">
      <c r="D2589" s="10"/>
    </row>
    <row r="2590" spans="4:4">
      <c r="D2590" s="10"/>
    </row>
    <row r="2591" spans="4:4">
      <c r="D2591" s="10"/>
    </row>
    <row r="2592" spans="4:4">
      <c r="D2592" s="10"/>
    </row>
    <row r="2593" spans="4:4">
      <c r="D2593" s="10"/>
    </row>
    <row r="2594" spans="4:4">
      <c r="D2594" s="10"/>
    </row>
    <row r="2595" spans="4:4">
      <c r="D2595" s="10"/>
    </row>
    <row r="2596" spans="4:4">
      <c r="D2596" s="10"/>
    </row>
    <row r="2597" spans="4:4">
      <c r="D2597" s="10"/>
    </row>
    <row r="2598" spans="4:4">
      <c r="D2598" s="10"/>
    </row>
    <row r="2599" spans="4:4">
      <c r="D2599" s="10"/>
    </row>
    <row r="2600" spans="4:4">
      <c r="D2600" s="10"/>
    </row>
    <row r="2601" spans="4:4">
      <c r="D2601" s="10"/>
    </row>
    <row r="2602" spans="4:4">
      <c r="D2602" s="10"/>
    </row>
    <row r="2603" spans="4:4">
      <c r="D2603" s="10"/>
    </row>
    <row r="2604" spans="4:4">
      <c r="D2604" s="10"/>
    </row>
    <row r="2605" spans="4:4">
      <c r="D2605" s="10"/>
    </row>
    <row r="2606" spans="4:4">
      <c r="D2606" s="10"/>
    </row>
    <row r="2607" spans="4:4">
      <c r="D2607" s="10"/>
    </row>
    <row r="2608" spans="4:4">
      <c r="D2608" s="10"/>
    </row>
    <row r="2609" spans="4:4">
      <c r="D2609" s="10"/>
    </row>
    <row r="2610" spans="4:4">
      <c r="D2610" s="10"/>
    </row>
    <row r="2611" spans="4:4">
      <c r="D2611" s="10"/>
    </row>
    <row r="2612" spans="4:4">
      <c r="D2612" s="10"/>
    </row>
    <row r="2613" spans="4:4">
      <c r="D2613" s="10"/>
    </row>
    <row r="2614" spans="4:4">
      <c r="D2614" s="10"/>
    </row>
    <row r="2615" spans="4:4">
      <c r="D2615" s="10"/>
    </row>
    <row r="2616" spans="4:4">
      <c r="D2616" s="10"/>
    </row>
    <row r="2617" spans="4:4">
      <c r="D2617" s="10"/>
    </row>
    <row r="2618" spans="4:4">
      <c r="D2618" s="10"/>
    </row>
    <row r="2619" spans="4:4">
      <c r="D2619" s="10"/>
    </row>
    <row r="2620" spans="4:4">
      <c r="D2620" s="10"/>
    </row>
    <row r="2621" spans="4:4">
      <c r="D2621" s="10"/>
    </row>
    <row r="2622" spans="4:4">
      <c r="D2622" s="10"/>
    </row>
    <row r="2623" spans="4:4">
      <c r="D2623" s="10"/>
    </row>
    <row r="2624" spans="4:4">
      <c r="D2624" s="10"/>
    </row>
    <row r="2625" spans="4:4">
      <c r="D2625" s="10"/>
    </row>
    <row r="2626" spans="4:4">
      <c r="D2626" s="10"/>
    </row>
    <row r="2627" spans="4:4">
      <c r="D2627" s="10"/>
    </row>
    <row r="2628" spans="4:4">
      <c r="D2628" s="10"/>
    </row>
    <row r="2629" spans="4:4">
      <c r="D2629" s="10"/>
    </row>
    <row r="2630" spans="4:4">
      <c r="D2630" s="10"/>
    </row>
    <row r="2631" spans="4:4">
      <c r="D2631" s="10"/>
    </row>
    <row r="2632" spans="4:4">
      <c r="D2632" s="10"/>
    </row>
    <row r="2633" spans="4:4">
      <c r="D2633" s="10"/>
    </row>
    <row r="2634" spans="4:4">
      <c r="D2634" s="10"/>
    </row>
    <row r="2635" spans="4:4">
      <c r="D2635" s="10"/>
    </row>
    <row r="2636" spans="4:4">
      <c r="D2636" s="10"/>
    </row>
    <row r="2637" spans="4:4">
      <c r="D2637" s="10"/>
    </row>
    <row r="2638" spans="4:4">
      <c r="D2638" s="10"/>
    </row>
    <row r="2639" spans="4:4">
      <c r="D2639" s="10"/>
    </row>
    <row r="2640" spans="4:4">
      <c r="D2640" s="10"/>
    </row>
    <row r="2641" spans="4:4">
      <c r="D2641" s="10"/>
    </row>
    <row r="2642" spans="4:4">
      <c r="D2642" s="10"/>
    </row>
    <row r="2643" spans="4:4">
      <c r="D2643" s="10"/>
    </row>
    <row r="2644" spans="4:4">
      <c r="D2644" s="10"/>
    </row>
    <row r="2645" spans="4:4">
      <c r="D2645" s="10"/>
    </row>
    <row r="2646" spans="4:4">
      <c r="D2646" s="10"/>
    </row>
    <row r="2647" spans="4:4">
      <c r="D2647" s="10"/>
    </row>
    <row r="2648" spans="4:4">
      <c r="D2648" s="10"/>
    </row>
    <row r="2649" spans="4:4">
      <c r="D2649" s="10"/>
    </row>
    <row r="2650" spans="4:4">
      <c r="D2650" s="10"/>
    </row>
    <row r="2651" spans="4:4">
      <c r="D2651" s="10"/>
    </row>
    <row r="2652" spans="4:4">
      <c r="D2652" s="10"/>
    </row>
    <row r="2653" spans="4:4">
      <c r="D2653" s="10"/>
    </row>
    <row r="2654" spans="4:4">
      <c r="D2654" s="10"/>
    </row>
    <row r="2655" spans="4:4">
      <c r="D2655" s="10"/>
    </row>
    <row r="2656" spans="4:4">
      <c r="D2656" s="10"/>
    </row>
    <row r="2657" spans="4:4">
      <c r="D2657" s="10"/>
    </row>
    <row r="2658" spans="4:4">
      <c r="D2658" s="10"/>
    </row>
    <row r="2659" spans="4:4">
      <c r="D2659" s="10"/>
    </row>
    <row r="2660" spans="4:4">
      <c r="D2660" s="10"/>
    </row>
    <row r="2661" spans="4:4">
      <c r="D2661" s="10"/>
    </row>
    <row r="2662" spans="4:4">
      <c r="D2662" s="10"/>
    </row>
    <row r="2663" spans="4:4">
      <c r="D2663" s="10"/>
    </row>
    <row r="2664" spans="4:4">
      <c r="D2664" s="10"/>
    </row>
    <row r="2665" spans="4:4">
      <c r="D2665" s="10"/>
    </row>
    <row r="2666" spans="4:4">
      <c r="D2666" s="10"/>
    </row>
    <row r="2667" spans="4:4">
      <c r="D2667" s="10"/>
    </row>
    <row r="2668" spans="4:4">
      <c r="D2668" s="10"/>
    </row>
    <row r="2669" spans="4:4">
      <c r="D2669" s="10"/>
    </row>
    <row r="2670" spans="4:4">
      <c r="D2670" s="10"/>
    </row>
    <row r="2671" spans="4:4">
      <c r="D2671" s="10"/>
    </row>
    <row r="2672" spans="4:4">
      <c r="D2672" s="10"/>
    </row>
    <row r="2673" spans="4:4">
      <c r="D2673" s="10"/>
    </row>
    <row r="2674" spans="4:4">
      <c r="D2674" s="10"/>
    </row>
    <row r="2675" spans="4:4">
      <c r="D2675" s="10"/>
    </row>
    <row r="2676" spans="4:4">
      <c r="D2676" s="10"/>
    </row>
    <row r="2677" spans="4:4">
      <c r="D2677" s="10"/>
    </row>
    <row r="2678" spans="4:4">
      <c r="D2678" s="10"/>
    </row>
    <row r="2679" spans="4:4">
      <c r="D2679" s="10"/>
    </row>
    <row r="2680" spans="4:4">
      <c r="D2680" s="10"/>
    </row>
    <row r="2681" spans="4:4">
      <c r="D2681" s="10"/>
    </row>
    <row r="2682" spans="4:4">
      <c r="D2682" s="10"/>
    </row>
    <row r="2683" spans="4:4">
      <c r="D2683" s="10"/>
    </row>
    <row r="2684" spans="4:4">
      <c r="D2684" s="10"/>
    </row>
    <row r="2685" spans="4:4">
      <c r="D2685" s="10"/>
    </row>
    <row r="2686" spans="4:4">
      <c r="D2686" s="10"/>
    </row>
    <row r="2687" spans="4:4">
      <c r="D2687" s="10"/>
    </row>
    <row r="2688" spans="4:4">
      <c r="D2688" s="10"/>
    </row>
    <row r="2689" spans="4:4">
      <c r="D2689" s="10"/>
    </row>
    <row r="2690" spans="4:4">
      <c r="D2690" s="10"/>
    </row>
    <row r="2691" spans="4:4">
      <c r="D2691" s="10"/>
    </row>
    <row r="2692" spans="4:4">
      <c r="D2692" s="10"/>
    </row>
    <row r="2693" spans="4:4">
      <c r="D2693" s="10"/>
    </row>
    <row r="2694" spans="4:4">
      <c r="D2694" s="10"/>
    </row>
    <row r="2695" spans="4:4">
      <c r="D2695" s="10"/>
    </row>
    <row r="2696" spans="4:4">
      <c r="D2696" s="10"/>
    </row>
    <row r="2697" spans="4:4">
      <c r="D2697" s="10"/>
    </row>
    <row r="2698" spans="4:4">
      <c r="D2698" s="10"/>
    </row>
    <row r="2699" spans="4:4">
      <c r="D2699" s="10"/>
    </row>
    <row r="2700" spans="4:4">
      <c r="D2700" s="10"/>
    </row>
    <row r="2701" spans="4:4">
      <c r="D2701" s="10"/>
    </row>
    <row r="2702" spans="4:4">
      <c r="D2702" s="10"/>
    </row>
    <row r="2703" spans="4:4">
      <c r="D2703" s="10"/>
    </row>
    <row r="2704" spans="4:4">
      <c r="D2704" s="10"/>
    </row>
    <row r="2705" spans="4:4">
      <c r="D2705" s="10"/>
    </row>
    <row r="2706" spans="4:4">
      <c r="D2706" s="10"/>
    </row>
    <row r="2707" spans="4:4">
      <c r="D2707" s="10"/>
    </row>
    <row r="2708" spans="4:4">
      <c r="D2708" s="10"/>
    </row>
    <row r="2709" spans="4:4">
      <c r="D2709" s="10"/>
    </row>
    <row r="2710" spans="4:4">
      <c r="D2710" s="10"/>
    </row>
    <row r="2711" spans="4:4">
      <c r="D2711" s="10"/>
    </row>
    <row r="2712" spans="4:4">
      <c r="D2712" s="10"/>
    </row>
    <row r="2713" spans="4:4">
      <c r="D2713" s="10"/>
    </row>
    <row r="2714" spans="4:4">
      <c r="D2714" s="10"/>
    </row>
    <row r="2715" spans="4:4">
      <c r="D2715" s="10"/>
    </row>
    <row r="2716" spans="4:4">
      <c r="D2716" s="10"/>
    </row>
    <row r="2717" spans="4:4">
      <c r="D2717" s="10"/>
    </row>
    <row r="2718" spans="4:4">
      <c r="D2718" s="10"/>
    </row>
    <row r="2719" spans="4:4">
      <c r="D2719" s="10"/>
    </row>
    <row r="2720" spans="4:4">
      <c r="D2720" s="10"/>
    </row>
    <row r="2721" spans="4:4">
      <c r="D2721" s="10"/>
    </row>
    <row r="2722" spans="4:4">
      <c r="D2722" s="10"/>
    </row>
    <row r="2723" spans="4:4">
      <c r="D2723" s="10"/>
    </row>
    <row r="2724" spans="4:4">
      <c r="D2724" s="10"/>
    </row>
    <row r="2725" spans="4:4">
      <c r="D2725" s="10"/>
    </row>
    <row r="2726" spans="4:4">
      <c r="D2726" s="10"/>
    </row>
    <row r="2727" spans="4:4">
      <c r="D2727" s="10"/>
    </row>
    <row r="2728" spans="4:4">
      <c r="D2728" s="10"/>
    </row>
    <row r="2729" spans="4:4">
      <c r="D2729" s="10"/>
    </row>
    <row r="2730" spans="4:4">
      <c r="D2730" s="10"/>
    </row>
    <row r="2731" spans="4:4">
      <c r="D2731" s="10"/>
    </row>
    <row r="2732" spans="4:4">
      <c r="D2732" s="10"/>
    </row>
    <row r="2733" spans="4:4">
      <c r="D2733" s="10"/>
    </row>
    <row r="2734" spans="4:4">
      <c r="D2734" s="10"/>
    </row>
    <row r="2735" spans="4:4">
      <c r="D2735" s="10"/>
    </row>
    <row r="2736" spans="4:4">
      <c r="D2736" s="10"/>
    </row>
    <row r="2737" spans="4:4">
      <c r="D2737" s="10"/>
    </row>
    <row r="2738" spans="4:4">
      <c r="D2738" s="10"/>
    </row>
    <row r="2739" spans="4:4">
      <c r="D2739" s="10"/>
    </row>
    <row r="2740" spans="4:4">
      <c r="D2740" s="10"/>
    </row>
    <row r="2741" spans="4:4">
      <c r="D2741" s="10"/>
    </row>
    <row r="2742" spans="4:4">
      <c r="D2742" s="10"/>
    </row>
    <row r="2743" spans="4:4">
      <c r="D2743" s="10"/>
    </row>
    <row r="2744" spans="4:4">
      <c r="D2744" s="10"/>
    </row>
    <row r="2745" spans="4:4">
      <c r="D2745" s="10"/>
    </row>
    <row r="2746" spans="4:4">
      <c r="D2746" s="10"/>
    </row>
    <row r="2747" spans="4:4">
      <c r="D2747" s="10"/>
    </row>
    <row r="2748" spans="4:4">
      <c r="D2748" s="10"/>
    </row>
    <row r="2749" spans="4:4">
      <c r="D2749" s="10"/>
    </row>
    <row r="2750" spans="4:4">
      <c r="D2750" s="10"/>
    </row>
    <row r="2751" spans="4:4">
      <c r="D2751" s="10"/>
    </row>
    <row r="2752" spans="4:4">
      <c r="D2752" s="10"/>
    </row>
    <row r="2753" spans="4:4">
      <c r="D2753" s="10"/>
    </row>
    <row r="2754" spans="4:4">
      <c r="D2754" s="10"/>
    </row>
    <row r="2755" spans="4:4">
      <c r="D2755" s="10"/>
    </row>
    <row r="2756" spans="4:4">
      <c r="D2756" s="10"/>
    </row>
    <row r="2757" spans="4:4">
      <c r="D2757" s="10"/>
    </row>
    <row r="2758" spans="4:4">
      <c r="D2758" s="10"/>
    </row>
    <row r="2759" spans="4:4">
      <c r="D2759" s="10"/>
    </row>
    <row r="2760" spans="4:4">
      <c r="D2760" s="10"/>
    </row>
    <row r="2761" spans="4:4">
      <c r="D2761" s="10"/>
    </row>
    <row r="2762" spans="4:4">
      <c r="D2762" s="10"/>
    </row>
    <row r="2763" spans="4:4">
      <c r="D2763" s="10"/>
    </row>
    <row r="2764" spans="4:4">
      <c r="D2764" s="10"/>
    </row>
    <row r="2765" spans="4:4">
      <c r="D2765" s="10"/>
    </row>
    <row r="2766" spans="4:4">
      <c r="D2766" s="10"/>
    </row>
    <row r="2767" spans="4:4">
      <c r="D2767" s="10"/>
    </row>
    <row r="2768" spans="4:4">
      <c r="D2768" s="10"/>
    </row>
    <row r="2769" spans="4:4">
      <c r="D2769" s="10"/>
    </row>
    <row r="2770" spans="4:4">
      <c r="D2770" s="10"/>
    </row>
    <row r="2771" spans="4:4">
      <c r="D2771" s="10"/>
    </row>
    <row r="2772" spans="4:4">
      <c r="D2772" s="10"/>
    </row>
    <row r="2773" spans="4:4">
      <c r="D2773" s="10"/>
    </row>
    <row r="2774" spans="4:4">
      <c r="D2774" s="10"/>
    </row>
    <row r="2775" spans="4:4">
      <c r="D2775" s="10"/>
    </row>
    <row r="2776" spans="4:4">
      <c r="D2776" s="10"/>
    </row>
    <row r="2777" spans="4:4">
      <c r="D2777" s="10"/>
    </row>
    <row r="2778" spans="4:4">
      <c r="D2778" s="10"/>
    </row>
    <row r="2779" spans="4:4">
      <c r="D2779" s="10"/>
    </row>
    <row r="2780" spans="4:4">
      <c r="D2780" s="10"/>
    </row>
    <row r="2781" spans="4:4">
      <c r="D2781" s="10"/>
    </row>
    <row r="2782" spans="4:4">
      <c r="D2782" s="10"/>
    </row>
    <row r="2783" spans="4:4">
      <c r="D2783" s="10"/>
    </row>
    <row r="2784" spans="4:4">
      <c r="D2784" s="10"/>
    </row>
    <row r="2785" spans="4:4">
      <c r="D2785" s="10"/>
    </row>
    <row r="2786" spans="4:4">
      <c r="D2786" s="10"/>
    </row>
    <row r="2787" spans="4:4">
      <c r="D2787" s="10"/>
    </row>
    <row r="2788" spans="4:4">
      <c r="D2788" s="10"/>
    </row>
    <row r="2789" spans="4:4">
      <c r="D2789" s="10"/>
    </row>
    <row r="2790" spans="4:4">
      <c r="D2790" s="10"/>
    </row>
    <row r="2791" spans="4:4">
      <c r="D2791" s="10"/>
    </row>
    <row r="2792" spans="4:4">
      <c r="D2792" s="10"/>
    </row>
    <row r="2793" spans="4:4">
      <c r="D2793" s="10"/>
    </row>
    <row r="2794" spans="4:4">
      <c r="D2794" s="10"/>
    </row>
    <row r="2795" spans="4:4">
      <c r="D2795" s="10"/>
    </row>
    <row r="2796" spans="4:4">
      <c r="D2796" s="10"/>
    </row>
    <row r="2797" spans="4:4">
      <c r="D2797" s="10"/>
    </row>
    <row r="2798" spans="4:4">
      <c r="D2798" s="10"/>
    </row>
    <row r="2799" spans="4:4">
      <c r="D2799" s="10"/>
    </row>
    <row r="2800" spans="4:4">
      <c r="D2800" s="10"/>
    </row>
    <row r="2801" spans="4:4">
      <c r="D2801" s="10"/>
    </row>
    <row r="2802" spans="4:4">
      <c r="D2802" s="10"/>
    </row>
    <row r="2803" spans="4:4">
      <c r="D2803" s="10"/>
    </row>
    <row r="2804" spans="4:4">
      <c r="D2804" s="10"/>
    </row>
    <row r="2805" spans="4:4">
      <c r="D2805" s="10"/>
    </row>
    <row r="2806" spans="4:4">
      <c r="D2806" s="10"/>
    </row>
    <row r="2807" spans="4:4">
      <c r="D2807" s="10"/>
    </row>
    <row r="2808" spans="4:4">
      <c r="D2808" s="10"/>
    </row>
    <row r="2809" spans="4:4">
      <c r="D2809" s="10"/>
    </row>
    <row r="2810" spans="4:4">
      <c r="D2810" s="10"/>
    </row>
    <row r="2811" spans="4:4">
      <c r="D2811" s="10"/>
    </row>
    <row r="2812" spans="4:4">
      <c r="D2812" s="10"/>
    </row>
    <row r="2813" spans="4:4">
      <c r="D2813" s="10"/>
    </row>
    <row r="2814" spans="4:4">
      <c r="D2814" s="10"/>
    </row>
    <row r="2815" spans="4:4">
      <c r="D2815" s="10"/>
    </row>
    <row r="2816" spans="4:4">
      <c r="D2816" s="10"/>
    </row>
    <row r="2817" spans="4:4">
      <c r="D2817" s="10"/>
    </row>
    <row r="2818" spans="4:4">
      <c r="D2818" s="10"/>
    </row>
    <row r="2819" spans="4:4">
      <c r="D2819" s="10"/>
    </row>
    <row r="2820" spans="4:4">
      <c r="D2820" s="10"/>
    </row>
    <row r="2821" spans="4:4">
      <c r="D2821" s="10"/>
    </row>
    <row r="2822" spans="4:4">
      <c r="D2822" s="10"/>
    </row>
    <row r="2823" spans="4:4">
      <c r="D2823" s="10"/>
    </row>
    <row r="2824" spans="4:4">
      <c r="D2824" s="10"/>
    </row>
    <row r="2825" spans="4:4">
      <c r="D2825" s="10"/>
    </row>
    <row r="2826" spans="4:4">
      <c r="D2826" s="10"/>
    </row>
    <row r="2827" spans="4:4">
      <c r="D2827" s="10"/>
    </row>
    <row r="2828" spans="4:4">
      <c r="D2828" s="10"/>
    </row>
    <row r="2829" spans="4:4">
      <c r="D2829" s="10"/>
    </row>
    <row r="2830" spans="4:4">
      <c r="D2830" s="10"/>
    </row>
    <row r="2831" spans="4:4">
      <c r="D2831" s="10"/>
    </row>
    <row r="2832" spans="4:4">
      <c r="D2832" s="10"/>
    </row>
    <row r="2833" spans="4:4">
      <c r="D2833" s="10"/>
    </row>
    <row r="2834" spans="4:4">
      <c r="D2834" s="10"/>
    </row>
    <row r="2835" spans="4:4">
      <c r="D2835" s="10"/>
    </row>
    <row r="2836" spans="4:4">
      <c r="D2836" s="10"/>
    </row>
    <row r="2837" spans="4:4">
      <c r="D2837" s="10"/>
    </row>
    <row r="2838" spans="4:4">
      <c r="D2838" s="10"/>
    </row>
    <row r="2839" spans="4:4">
      <c r="D2839" s="10"/>
    </row>
    <row r="2840" spans="4:4">
      <c r="D2840" s="10"/>
    </row>
    <row r="2841" spans="4:4">
      <c r="D2841" s="10"/>
    </row>
    <row r="2842" spans="4:4">
      <c r="D2842" s="10"/>
    </row>
    <row r="2843" spans="4:4">
      <c r="D2843" s="10"/>
    </row>
    <row r="2844" spans="4:4">
      <c r="D2844" s="10"/>
    </row>
    <row r="2845" spans="4:4">
      <c r="D2845" s="10"/>
    </row>
    <row r="2846" spans="4:4">
      <c r="D2846" s="10"/>
    </row>
    <row r="2847" spans="4:4">
      <c r="D2847" s="10"/>
    </row>
    <row r="2848" spans="4:4">
      <c r="D2848" s="10"/>
    </row>
    <row r="2849" spans="4:4">
      <c r="D2849" s="10"/>
    </row>
    <row r="2850" spans="4:4">
      <c r="D2850" s="10"/>
    </row>
    <row r="2851" spans="4:4">
      <c r="D2851" s="10"/>
    </row>
    <row r="2852" spans="4:4">
      <c r="D2852" s="10"/>
    </row>
    <row r="2853" spans="4:4">
      <c r="D2853" s="10"/>
    </row>
    <row r="2854" spans="4:4">
      <c r="D2854" s="10"/>
    </row>
    <row r="2855" spans="4:4">
      <c r="D2855" s="10"/>
    </row>
    <row r="2856" spans="4:4">
      <c r="D2856" s="10"/>
    </row>
    <row r="2857" spans="4:4">
      <c r="D2857" s="10"/>
    </row>
    <row r="2858" spans="4:4">
      <c r="D2858" s="10"/>
    </row>
    <row r="2859" spans="4:4">
      <c r="D2859" s="10"/>
    </row>
    <row r="2860" spans="4:4">
      <c r="D2860" s="10"/>
    </row>
    <row r="2861" spans="4:4">
      <c r="D2861" s="10"/>
    </row>
    <row r="2862" spans="4:4">
      <c r="D2862" s="10"/>
    </row>
    <row r="2863" spans="4:4">
      <c r="D2863" s="10"/>
    </row>
    <row r="2864" spans="4:4">
      <c r="D2864" s="10"/>
    </row>
    <row r="2865" spans="4:4">
      <c r="D2865" s="10"/>
    </row>
    <row r="2866" spans="4:4">
      <c r="D2866" s="10"/>
    </row>
    <row r="2867" spans="4:4">
      <c r="D2867" s="10"/>
    </row>
    <row r="2868" spans="4:4">
      <c r="D2868" s="10"/>
    </row>
    <row r="2869" spans="4:4">
      <c r="D2869" s="10"/>
    </row>
    <row r="2870" spans="4:4">
      <c r="D2870" s="10"/>
    </row>
    <row r="2871" spans="4:4">
      <c r="D2871" s="10"/>
    </row>
    <row r="2872" spans="4:4">
      <c r="D2872" s="10"/>
    </row>
    <row r="2873" spans="4:4">
      <c r="D2873" s="10"/>
    </row>
    <row r="2874" spans="4:4">
      <c r="D2874" s="10"/>
    </row>
    <row r="2875" spans="4:4">
      <c r="D2875" s="10"/>
    </row>
    <row r="2876" spans="4:4">
      <c r="D2876" s="10"/>
    </row>
    <row r="2877" spans="4:4">
      <c r="D2877" s="10"/>
    </row>
    <row r="2878" spans="4:4">
      <c r="D2878" s="10"/>
    </row>
    <row r="2879" spans="4:4">
      <c r="D2879" s="10"/>
    </row>
    <row r="2880" spans="4:4">
      <c r="D2880" s="10"/>
    </row>
    <row r="2881" spans="4:4">
      <c r="D2881" s="10"/>
    </row>
    <row r="2882" spans="4:4">
      <c r="D2882" s="10"/>
    </row>
    <row r="2883" spans="4:4">
      <c r="D2883" s="10"/>
    </row>
    <row r="2884" spans="4:4">
      <c r="D2884" s="10"/>
    </row>
    <row r="2885" spans="4:4">
      <c r="D2885" s="10"/>
    </row>
    <row r="2886" spans="4:4">
      <c r="D2886" s="10"/>
    </row>
    <row r="2887" spans="4:4">
      <c r="D2887" s="10"/>
    </row>
    <row r="2888" spans="4:4">
      <c r="D2888" s="10"/>
    </row>
    <row r="2889" spans="4:4">
      <c r="D2889" s="10"/>
    </row>
    <row r="2890" spans="4:4">
      <c r="D2890" s="10"/>
    </row>
    <row r="2891" spans="4:4">
      <c r="D2891" s="10"/>
    </row>
    <row r="2892" spans="4:4">
      <c r="D2892" s="10"/>
    </row>
    <row r="2893" spans="4:4">
      <c r="D2893" s="10"/>
    </row>
    <row r="2894" spans="4:4">
      <c r="D2894" s="10"/>
    </row>
    <row r="2895" spans="4:4">
      <c r="D2895" s="10"/>
    </row>
    <row r="2896" spans="4:4">
      <c r="D2896" s="10"/>
    </row>
    <row r="2897" spans="4:4">
      <c r="D2897" s="10"/>
    </row>
    <row r="2898" spans="4:4">
      <c r="D2898" s="10"/>
    </row>
    <row r="2899" spans="4:4">
      <c r="D2899" s="10"/>
    </row>
    <row r="2900" spans="4:4">
      <c r="D2900" s="10"/>
    </row>
    <row r="2901" spans="4:4">
      <c r="D2901" s="10"/>
    </row>
    <row r="2902" spans="4:4">
      <c r="D2902" s="10"/>
    </row>
    <row r="2903" spans="4:4">
      <c r="D2903" s="10"/>
    </row>
    <row r="2904" spans="4:4">
      <c r="D2904" s="10"/>
    </row>
    <row r="2905" spans="4:4">
      <c r="D2905" s="10"/>
    </row>
    <row r="2906" spans="4:4">
      <c r="D2906" s="10"/>
    </row>
    <row r="2907" spans="4:4">
      <c r="D2907" s="10"/>
    </row>
    <row r="2908" spans="4:4">
      <c r="D2908" s="10"/>
    </row>
    <row r="2909" spans="4:4">
      <c r="D2909" s="10"/>
    </row>
    <row r="2910" spans="4:4">
      <c r="D2910" s="10"/>
    </row>
    <row r="2911" spans="4:4">
      <c r="D2911" s="10"/>
    </row>
    <row r="2912" spans="4:4">
      <c r="D2912" s="10"/>
    </row>
    <row r="2913" spans="4:4">
      <c r="D2913" s="10"/>
    </row>
    <row r="2914" spans="4:4">
      <c r="D2914" s="10"/>
    </row>
    <row r="2915" spans="4:4">
      <c r="D2915" s="10"/>
    </row>
    <row r="2916" spans="4:4">
      <c r="D2916" s="10"/>
    </row>
    <row r="2917" spans="4:4">
      <c r="D2917" s="10"/>
    </row>
    <row r="2918" spans="4:4">
      <c r="D2918" s="10"/>
    </row>
    <row r="2919" spans="4:4">
      <c r="D2919" s="10"/>
    </row>
    <row r="2920" spans="4:4">
      <c r="D2920" s="10"/>
    </row>
    <row r="2921" spans="4:4">
      <c r="D2921" s="10"/>
    </row>
    <row r="2922" spans="4:4">
      <c r="D2922" s="10"/>
    </row>
    <row r="2923" spans="4:4">
      <c r="D2923" s="10"/>
    </row>
    <row r="2924" spans="4:4">
      <c r="D2924" s="10"/>
    </row>
    <row r="2925" spans="4:4">
      <c r="D2925" s="10"/>
    </row>
    <row r="2926" spans="4:4">
      <c r="D2926" s="10"/>
    </row>
    <row r="2927" spans="4:4">
      <c r="D2927" s="10"/>
    </row>
    <row r="2928" spans="4:4">
      <c r="D2928" s="10"/>
    </row>
    <row r="2929" spans="4:4">
      <c r="D2929" s="10"/>
    </row>
    <row r="2930" spans="4:4">
      <c r="D2930" s="10"/>
    </row>
    <row r="2931" spans="4:4">
      <c r="D2931" s="10"/>
    </row>
    <row r="2932" spans="4:4">
      <c r="D2932" s="10"/>
    </row>
    <row r="2933" spans="4:4">
      <c r="D2933" s="10"/>
    </row>
    <row r="2934" spans="4:4">
      <c r="D2934" s="10"/>
    </row>
    <row r="2935" spans="4:4">
      <c r="D2935" s="10"/>
    </row>
    <row r="2936" spans="4:4">
      <c r="D2936" s="10"/>
    </row>
    <row r="2937" spans="4:4">
      <c r="D2937" s="10"/>
    </row>
    <row r="2938" spans="4:4">
      <c r="D2938" s="10"/>
    </row>
    <row r="2939" spans="4:4">
      <c r="D2939" s="10"/>
    </row>
    <row r="2940" spans="4:4">
      <c r="D2940" s="10"/>
    </row>
    <row r="2941" spans="4:4">
      <c r="D2941" s="10"/>
    </row>
    <row r="2942" spans="4:4">
      <c r="D2942" s="10"/>
    </row>
    <row r="2943" spans="4:4">
      <c r="D2943" s="10"/>
    </row>
    <row r="2944" spans="4:4">
      <c r="D2944" s="10"/>
    </row>
    <row r="2945" spans="4:4">
      <c r="D2945" s="10"/>
    </row>
    <row r="2946" spans="4:4">
      <c r="D2946" s="10"/>
    </row>
    <row r="2947" spans="4:4">
      <c r="D2947" s="10"/>
    </row>
    <row r="2948" spans="4:4">
      <c r="D2948" s="10"/>
    </row>
    <row r="2949" spans="4:4">
      <c r="D2949" s="10"/>
    </row>
    <row r="2950" spans="4:4">
      <c r="D2950" s="10"/>
    </row>
    <row r="2951" spans="4:4">
      <c r="D2951" s="10"/>
    </row>
    <row r="2952" spans="4:4">
      <c r="D2952" s="10"/>
    </row>
    <row r="2953" spans="4:4">
      <c r="D2953" s="10"/>
    </row>
    <row r="2954" spans="4:4">
      <c r="D2954" s="10"/>
    </row>
    <row r="2955" spans="4:4">
      <c r="D2955" s="10"/>
    </row>
    <row r="2956" spans="4:4">
      <c r="D2956" s="10"/>
    </row>
    <row r="2957" spans="4:4">
      <c r="D2957" s="10"/>
    </row>
    <row r="2958" spans="4:4">
      <c r="D2958" s="10"/>
    </row>
    <row r="2959" spans="4:4">
      <c r="D2959" s="10"/>
    </row>
    <row r="2960" spans="4:4">
      <c r="D2960" s="10"/>
    </row>
    <row r="2961" spans="4:4">
      <c r="D2961" s="10"/>
    </row>
    <row r="2962" spans="4:4">
      <c r="D2962" s="10"/>
    </row>
    <row r="2963" spans="4:4">
      <c r="D2963" s="10"/>
    </row>
    <row r="2964" spans="4:4">
      <c r="D2964" s="10"/>
    </row>
    <row r="2965" spans="4:4">
      <c r="D2965" s="10"/>
    </row>
    <row r="2966" spans="4:4">
      <c r="D2966" s="10"/>
    </row>
    <row r="2967" spans="4:4">
      <c r="D2967" s="10"/>
    </row>
    <row r="2968" spans="4:4">
      <c r="D2968" s="10"/>
    </row>
    <row r="2969" spans="4:4">
      <c r="D2969" s="10"/>
    </row>
    <row r="2970" spans="4:4">
      <c r="D2970" s="10"/>
    </row>
    <row r="2971" spans="4:4">
      <c r="D2971" s="10"/>
    </row>
    <row r="2972" spans="4:4">
      <c r="D2972" s="10"/>
    </row>
    <row r="2973" spans="4:4">
      <c r="D2973" s="10"/>
    </row>
    <row r="2974" spans="4:4">
      <c r="D2974" s="10"/>
    </row>
    <row r="2975" spans="4:4">
      <c r="D2975" s="10"/>
    </row>
    <row r="2976" spans="4:4">
      <c r="D2976" s="10"/>
    </row>
    <row r="2977" spans="4:4">
      <c r="D2977" s="10"/>
    </row>
    <row r="2978" spans="4:4">
      <c r="D2978" s="10"/>
    </row>
    <row r="2979" spans="4:4">
      <c r="D2979" s="10"/>
    </row>
    <row r="2980" spans="4:4">
      <c r="D2980" s="10"/>
    </row>
    <row r="2981" spans="4:4">
      <c r="D2981" s="10"/>
    </row>
    <row r="2982" spans="4:4">
      <c r="D2982" s="10"/>
    </row>
    <row r="2983" spans="4:4">
      <c r="D2983" s="10"/>
    </row>
    <row r="2984" spans="4:4">
      <c r="D2984" s="10"/>
    </row>
    <row r="2985" spans="4:4">
      <c r="D2985" s="10"/>
    </row>
    <row r="2986" spans="4:4">
      <c r="D2986" s="10"/>
    </row>
    <row r="2987" spans="4:4">
      <c r="D2987" s="10"/>
    </row>
    <row r="2988" spans="4:4">
      <c r="D2988" s="10"/>
    </row>
    <row r="2989" spans="4:4">
      <c r="D2989" s="10"/>
    </row>
    <row r="2990" spans="4:4">
      <c r="D2990" s="10"/>
    </row>
    <row r="2991" spans="4:4">
      <c r="D2991" s="10"/>
    </row>
    <row r="2992" spans="4:4">
      <c r="D2992" s="10"/>
    </row>
    <row r="2993" spans="4:4">
      <c r="D2993" s="10"/>
    </row>
    <row r="2994" spans="4:4">
      <c r="D2994" s="10"/>
    </row>
    <row r="2995" spans="4:4">
      <c r="D2995" s="10"/>
    </row>
    <row r="2996" spans="4:4">
      <c r="D2996" s="10"/>
    </row>
    <row r="2997" spans="4:4">
      <c r="D2997" s="10"/>
    </row>
    <row r="2998" spans="4:4">
      <c r="D2998" s="10"/>
    </row>
    <row r="2999" spans="4:4">
      <c r="D2999" s="10"/>
    </row>
    <row r="3000" spans="4:4">
      <c r="D3000" s="10"/>
    </row>
    <row r="3001" spans="4:4">
      <c r="D3001" s="10"/>
    </row>
    <row r="3002" spans="4:4">
      <c r="D3002" s="10"/>
    </row>
    <row r="3003" spans="4:4">
      <c r="D3003" s="10"/>
    </row>
    <row r="3004" spans="4:4">
      <c r="D3004" s="10"/>
    </row>
    <row r="3005" spans="4:4">
      <c r="D3005" s="10"/>
    </row>
    <row r="3006" spans="4:4">
      <c r="D3006" s="10"/>
    </row>
    <row r="3007" spans="4:4">
      <c r="D3007" s="10"/>
    </row>
    <row r="3008" spans="4:4">
      <c r="D3008" s="10"/>
    </row>
    <row r="3009" spans="4:4">
      <c r="D3009" s="10"/>
    </row>
    <row r="3010" spans="4:4">
      <c r="D3010" s="10"/>
    </row>
    <row r="3011" spans="4:4">
      <c r="D3011" s="10"/>
    </row>
    <row r="3012" spans="4:4">
      <c r="D3012" s="10"/>
    </row>
    <row r="3013" spans="4:4">
      <c r="D3013" s="10"/>
    </row>
    <row r="3014" spans="4:4">
      <c r="D3014" s="10"/>
    </row>
    <row r="3015" spans="4:4">
      <c r="D3015" s="10"/>
    </row>
    <row r="3016" spans="4:4">
      <c r="D3016" s="10"/>
    </row>
    <row r="3017" spans="4:4">
      <c r="D3017" s="10"/>
    </row>
    <row r="3018" spans="4:4">
      <c r="D3018" s="10"/>
    </row>
    <row r="3019" spans="4:4">
      <c r="D3019" s="10"/>
    </row>
    <row r="3020" spans="4:4">
      <c r="D3020" s="10"/>
    </row>
    <row r="3021" spans="4:4">
      <c r="D3021" s="10"/>
    </row>
    <row r="3022" spans="4:4">
      <c r="D3022" s="10"/>
    </row>
    <row r="3023" spans="4:4">
      <c r="D3023" s="10"/>
    </row>
    <row r="3024" spans="4:4">
      <c r="D3024" s="10"/>
    </row>
    <row r="3025" spans="4:4">
      <c r="D3025" s="10"/>
    </row>
    <row r="3026" spans="4:4">
      <c r="D3026" s="10"/>
    </row>
    <row r="3027" spans="4:4">
      <c r="D3027" s="10"/>
    </row>
    <row r="3028" spans="4:4">
      <c r="D3028" s="10"/>
    </row>
    <row r="3029" spans="4:4">
      <c r="D3029" s="10"/>
    </row>
    <row r="3030" spans="4:4">
      <c r="D3030" s="10"/>
    </row>
    <row r="3031" spans="4:4">
      <c r="D3031" s="10"/>
    </row>
    <row r="3032" spans="4:4">
      <c r="D3032" s="10"/>
    </row>
    <row r="3033" spans="4:4">
      <c r="D3033" s="10"/>
    </row>
    <row r="3034" spans="4:4">
      <c r="D3034" s="10"/>
    </row>
    <row r="3035" spans="4:4">
      <c r="D3035" s="10"/>
    </row>
    <row r="3036" spans="4:4">
      <c r="D3036" s="10"/>
    </row>
    <row r="3037" spans="4:4">
      <c r="D3037" s="10"/>
    </row>
    <row r="3038" spans="4:4">
      <c r="D3038" s="10"/>
    </row>
    <row r="3039" spans="4:4">
      <c r="D3039" s="10"/>
    </row>
    <row r="3040" spans="4:4">
      <c r="D3040" s="10"/>
    </row>
    <row r="3041" spans="4:4">
      <c r="D3041" s="10"/>
    </row>
    <row r="3042" spans="4:4">
      <c r="D3042" s="10"/>
    </row>
    <row r="3043" spans="4:4">
      <c r="D3043" s="10"/>
    </row>
    <row r="3044" spans="4:4">
      <c r="D3044" s="10"/>
    </row>
    <row r="3045" spans="4:4">
      <c r="D3045" s="10"/>
    </row>
    <row r="3046" spans="4:4">
      <c r="D3046" s="10"/>
    </row>
    <row r="3047" spans="4:4">
      <c r="D3047" s="10"/>
    </row>
    <row r="3048" spans="4:4">
      <c r="D3048" s="10"/>
    </row>
    <row r="3049" spans="4:4">
      <c r="D3049" s="10"/>
    </row>
    <row r="3050" spans="4:4">
      <c r="D3050" s="10"/>
    </row>
    <row r="3051" spans="4:4">
      <c r="D3051" s="10"/>
    </row>
    <row r="3052" spans="4:4">
      <c r="D3052" s="10"/>
    </row>
    <row r="3053" spans="4:4">
      <c r="D3053" s="10"/>
    </row>
    <row r="3054" spans="4:4">
      <c r="D3054" s="10"/>
    </row>
    <row r="3055" spans="4:4">
      <c r="D3055" s="10"/>
    </row>
    <row r="3056" spans="4:4">
      <c r="D3056" s="10"/>
    </row>
    <row r="3057" spans="4:4">
      <c r="D3057" s="10"/>
    </row>
    <row r="3058" spans="4:4">
      <c r="D3058" s="10"/>
    </row>
    <row r="3059" spans="4:4">
      <c r="D3059" s="10"/>
    </row>
    <row r="3060" spans="4:4">
      <c r="D3060" s="10"/>
    </row>
    <row r="3061" spans="4:4">
      <c r="D3061" s="10"/>
    </row>
    <row r="3062" spans="4:4">
      <c r="D3062" s="10"/>
    </row>
    <row r="3063" spans="4:4">
      <c r="D3063" s="10"/>
    </row>
    <row r="3064" spans="4:4">
      <c r="D3064" s="10"/>
    </row>
    <row r="3065" spans="4:4">
      <c r="D3065" s="10"/>
    </row>
    <row r="3066" spans="4:4">
      <c r="D3066" s="10"/>
    </row>
    <row r="3067" spans="4:4">
      <c r="D3067" s="10"/>
    </row>
    <row r="3068" spans="4:4">
      <c r="D3068" s="10"/>
    </row>
    <row r="3069" spans="4:4">
      <c r="D3069" s="10"/>
    </row>
    <row r="3070" spans="4:4">
      <c r="D3070" s="10"/>
    </row>
    <row r="3071" spans="4:4">
      <c r="D3071" s="10"/>
    </row>
    <row r="3072" spans="4:4">
      <c r="D3072" s="10"/>
    </row>
    <row r="3073" spans="4:4">
      <c r="D3073" s="10"/>
    </row>
    <row r="3074" spans="4:4">
      <c r="D3074" s="10"/>
    </row>
    <row r="3075" spans="4:4">
      <c r="D3075" s="10"/>
    </row>
    <row r="3076" spans="4:4">
      <c r="D3076" s="10"/>
    </row>
    <row r="3077" spans="4:4">
      <c r="D3077" s="10"/>
    </row>
    <row r="3078" spans="4:4">
      <c r="D3078" s="10"/>
    </row>
    <row r="3079" spans="4:4">
      <c r="D3079" s="10"/>
    </row>
    <row r="3080" spans="4:4">
      <c r="D3080" s="10"/>
    </row>
    <row r="3081" spans="4:4">
      <c r="D3081" s="10"/>
    </row>
    <row r="3082" spans="4:4">
      <c r="D3082" s="10"/>
    </row>
    <row r="3083" spans="4:4">
      <c r="D3083" s="10"/>
    </row>
    <row r="3084" spans="4:4">
      <c r="D3084" s="10"/>
    </row>
    <row r="3085" spans="4:4">
      <c r="D3085" s="10"/>
    </row>
    <row r="3086" spans="4:4">
      <c r="D3086" s="10"/>
    </row>
    <row r="3087" spans="4:4">
      <c r="D3087" s="10"/>
    </row>
    <row r="3088" spans="4:4">
      <c r="D3088" s="10"/>
    </row>
    <row r="3089" spans="4:4">
      <c r="D3089" s="10"/>
    </row>
    <row r="3090" spans="4:4">
      <c r="D3090" s="10"/>
    </row>
    <row r="3091" spans="4:4">
      <c r="D3091" s="10"/>
    </row>
    <row r="3092" spans="4:4">
      <c r="D3092" s="10"/>
    </row>
    <row r="3093" spans="4:4">
      <c r="D3093" s="10"/>
    </row>
    <row r="3094" spans="4:4">
      <c r="D3094" s="10"/>
    </row>
    <row r="3095" spans="4:4">
      <c r="D3095" s="10"/>
    </row>
    <row r="3096" spans="4:4">
      <c r="D3096" s="10"/>
    </row>
    <row r="3097" spans="4:4">
      <c r="D3097" s="10"/>
    </row>
    <row r="3098" spans="4:4">
      <c r="D3098" s="10"/>
    </row>
    <row r="3099" spans="4:4">
      <c r="D3099" s="10"/>
    </row>
    <row r="3100" spans="4:4">
      <c r="D3100" s="10"/>
    </row>
    <row r="3101" spans="4:4">
      <c r="D3101" s="10"/>
    </row>
    <row r="3102" spans="4:4">
      <c r="D3102" s="10"/>
    </row>
    <row r="3103" spans="4:4">
      <c r="D3103" s="10"/>
    </row>
    <row r="3104" spans="4:4">
      <c r="D3104" s="10"/>
    </row>
    <row r="3105" spans="4:4">
      <c r="D3105" s="10"/>
    </row>
    <row r="3106" spans="4:4">
      <c r="D3106" s="10"/>
    </row>
    <row r="3107" spans="4:4">
      <c r="D3107" s="10"/>
    </row>
    <row r="3108" spans="4:4">
      <c r="D3108" s="10"/>
    </row>
    <row r="3109" spans="4:4">
      <c r="D3109" s="10"/>
    </row>
    <row r="3110" spans="4:4">
      <c r="D3110" s="10"/>
    </row>
    <row r="3111" spans="4:4">
      <c r="D3111" s="10"/>
    </row>
    <row r="3112" spans="4:4">
      <c r="D3112" s="10"/>
    </row>
    <row r="3113" spans="4:4">
      <c r="D3113" s="10"/>
    </row>
    <row r="3114" spans="4:4">
      <c r="D3114" s="10"/>
    </row>
    <row r="3115" spans="4:4">
      <c r="D3115" s="10"/>
    </row>
    <row r="3116" spans="4:4">
      <c r="D3116" s="10"/>
    </row>
    <row r="3117" spans="4:4">
      <c r="D3117" s="10"/>
    </row>
    <row r="3118" spans="4:4">
      <c r="D3118" s="10"/>
    </row>
    <row r="3119" spans="4:4">
      <c r="D3119" s="10"/>
    </row>
    <row r="3120" spans="4:4">
      <c r="D3120" s="10"/>
    </row>
    <row r="3121" spans="4:4">
      <c r="D3121" s="10"/>
    </row>
    <row r="3122" spans="4:4">
      <c r="D3122" s="10"/>
    </row>
    <row r="3123" spans="4:4">
      <c r="D3123" s="10"/>
    </row>
    <row r="3124" spans="4:4">
      <c r="D3124" s="10"/>
    </row>
    <row r="3125" spans="4:4">
      <c r="D3125" s="10"/>
    </row>
    <row r="3126" spans="4:4">
      <c r="D3126" s="10"/>
    </row>
    <row r="3127" spans="4:4">
      <c r="D3127" s="10"/>
    </row>
    <row r="3128" spans="4:4">
      <c r="D3128" s="10"/>
    </row>
    <row r="3129" spans="4:4">
      <c r="D3129" s="10"/>
    </row>
    <row r="3130" spans="4:4">
      <c r="D3130" s="10"/>
    </row>
    <row r="3131" spans="4:4">
      <c r="D3131" s="10"/>
    </row>
    <row r="3132" spans="4:4">
      <c r="D3132" s="10"/>
    </row>
    <row r="3133" spans="4:4">
      <c r="D3133" s="10"/>
    </row>
    <row r="3134" spans="4:4">
      <c r="D3134" s="10"/>
    </row>
    <row r="3135" spans="4:4">
      <c r="D3135" s="10"/>
    </row>
    <row r="3136" spans="4:4">
      <c r="D3136" s="10"/>
    </row>
    <row r="3137" spans="4:4">
      <c r="D3137" s="10"/>
    </row>
    <row r="3138" spans="4:4">
      <c r="D3138" s="10"/>
    </row>
    <row r="3139" spans="4:4">
      <c r="D3139" s="10"/>
    </row>
    <row r="3140" spans="4:4">
      <c r="D3140" s="10"/>
    </row>
    <row r="3141" spans="4:4">
      <c r="D3141" s="10"/>
    </row>
    <row r="3142" spans="4:4">
      <c r="D3142" s="10"/>
    </row>
    <row r="3143" spans="4:4">
      <c r="D3143" s="10"/>
    </row>
    <row r="3144" spans="4:4">
      <c r="D3144" s="10"/>
    </row>
    <row r="3145" spans="4:4">
      <c r="D3145" s="10"/>
    </row>
    <row r="3146" spans="4:4">
      <c r="D3146" s="10"/>
    </row>
    <row r="3147" spans="4:4">
      <c r="D3147" s="10"/>
    </row>
    <row r="3148" spans="4:4">
      <c r="D3148" s="10"/>
    </row>
    <row r="3149" spans="4:4">
      <c r="D3149" s="10"/>
    </row>
    <row r="3150" spans="4:4">
      <c r="D3150" s="10"/>
    </row>
    <row r="3151" spans="4:4">
      <c r="D3151" s="10"/>
    </row>
    <row r="3152" spans="4:4">
      <c r="D3152" s="10"/>
    </row>
    <row r="3153" spans="4:4">
      <c r="D3153" s="10"/>
    </row>
    <row r="3154" spans="4:4">
      <c r="D3154" s="10"/>
    </row>
    <row r="3155" spans="4:4">
      <c r="D3155" s="10"/>
    </row>
    <row r="3156" spans="4:4">
      <c r="D3156" s="10"/>
    </row>
    <row r="3157" spans="4:4">
      <c r="D3157" s="10"/>
    </row>
    <row r="3158" spans="4:4">
      <c r="D3158" s="10"/>
    </row>
    <row r="3159" spans="4:4">
      <c r="D3159" s="10"/>
    </row>
    <row r="3160" spans="4:4">
      <c r="D3160" s="10"/>
    </row>
    <row r="3161" spans="4:4">
      <c r="D3161" s="10"/>
    </row>
    <row r="3162" spans="4:4">
      <c r="D3162" s="10"/>
    </row>
    <row r="3163" spans="4:4">
      <c r="D3163" s="10"/>
    </row>
    <row r="3164" spans="4:4">
      <c r="D3164" s="10"/>
    </row>
    <row r="3165" spans="4:4">
      <c r="D3165" s="10"/>
    </row>
    <row r="3166" spans="4:4">
      <c r="D3166" s="10"/>
    </row>
    <row r="3167" spans="4:4">
      <c r="D3167" s="10"/>
    </row>
    <row r="3168" spans="4:4">
      <c r="D3168" s="10"/>
    </row>
    <row r="3169" spans="4:4">
      <c r="D3169" s="10"/>
    </row>
    <row r="3170" spans="4:4">
      <c r="D3170" s="10"/>
    </row>
    <row r="3171" spans="4:4">
      <c r="D3171" s="10"/>
    </row>
    <row r="3172" spans="4:4">
      <c r="D3172" s="10"/>
    </row>
    <row r="3173" spans="4:4">
      <c r="D3173" s="10"/>
    </row>
    <row r="3174" spans="4:4">
      <c r="D3174" s="10"/>
    </row>
    <row r="3175" spans="4:4">
      <c r="D3175" s="10"/>
    </row>
    <row r="3176" spans="4:4">
      <c r="D3176" s="10"/>
    </row>
    <row r="3177" spans="4:4">
      <c r="D3177" s="10"/>
    </row>
    <row r="3178" spans="4:4">
      <c r="D3178" s="10"/>
    </row>
    <row r="3179" spans="4:4">
      <c r="D3179" s="10"/>
    </row>
    <row r="3180" spans="4:4">
      <c r="D3180" s="10"/>
    </row>
    <row r="3181" spans="4:4">
      <c r="D3181" s="10"/>
    </row>
    <row r="3182" spans="4:4">
      <c r="D3182" s="10"/>
    </row>
    <row r="3183" spans="4:4">
      <c r="D3183" s="10"/>
    </row>
    <row r="3184" spans="4:4">
      <c r="D3184" s="10"/>
    </row>
    <row r="3185" spans="4:4">
      <c r="D3185" s="10"/>
    </row>
    <row r="3186" spans="4:4">
      <c r="D3186" s="10"/>
    </row>
    <row r="3187" spans="4:4">
      <c r="D3187" s="10"/>
    </row>
    <row r="3188" spans="4:4">
      <c r="D3188" s="10"/>
    </row>
    <row r="3189" spans="4:4">
      <c r="D3189" s="10"/>
    </row>
    <row r="3190" spans="4:4">
      <c r="D3190" s="10"/>
    </row>
    <row r="3191" spans="4:4">
      <c r="D3191" s="10"/>
    </row>
    <row r="3192" spans="4:4">
      <c r="D3192" s="10"/>
    </row>
    <row r="3193" spans="4:4">
      <c r="D3193" s="10"/>
    </row>
    <row r="3194" spans="4:4">
      <c r="D3194" s="10"/>
    </row>
    <row r="3195" spans="4:4">
      <c r="D3195" s="10"/>
    </row>
    <row r="3196" spans="4:4">
      <c r="D3196" s="10"/>
    </row>
    <row r="3197" spans="4:4">
      <c r="D3197" s="10"/>
    </row>
    <row r="3198" spans="4:4">
      <c r="D3198" s="10"/>
    </row>
    <row r="3199" spans="4:4">
      <c r="D3199" s="10"/>
    </row>
    <row r="3200" spans="4:4">
      <c r="D3200" s="10"/>
    </row>
    <row r="3201" spans="4:4">
      <c r="D3201" s="10"/>
    </row>
    <row r="3202" spans="4:4">
      <c r="D3202" s="10"/>
    </row>
    <row r="3203" spans="4:4">
      <c r="D3203" s="10"/>
    </row>
    <row r="3204" spans="4:4">
      <c r="D3204" s="10"/>
    </row>
    <row r="3205" spans="4:4">
      <c r="D3205" s="10"/>
    </row>
    <row r="3206" spans="4:4">
      <c r="D3206" s="10"/>
    </row>
    <row r="3207" spans="4:4">
      <c r="D3207" s="10"/>
    </row>
    <row r="3208" spans="4:4">
      <c r="D3208" s="10"/>
    </row>
    <row r="3209" spans="4:4">
      <c r="D3209" s="10"/>
    </row>
    <row r="3210" spans="4:4">
      <c r="D3210" s="10"/>
    </row>
    <row r="3211" spans="4:4">
      <c r="D3211" s="10"/>
    </row>
    <row r="3212" spans="4:4">
      <c r="D3212" s="10"/>
    </row>
    <row r="3213" spans="4:4">
      <c r="D3213" s="10"/>
    </row>
    <row r="3214" spans="4:4">
      <c r="D3214" s="10"/>
    </row>
    <row r="3215" spans="4:4">
      <c r="D3215" s="10"/>
    </row>
    <row r="3216" spans="4:4">
      <c r="D3216" s="10"/>
    </row>
    <row r="3217" spans="4:4">
      <c r="D3217" s="10"/>
    </row>
    <row r="3218" spans="4:4">
      <c r="D3218" s="10"/>
    </row>
    <row r="3219" spans="4:4">
      <c r="D3219" s="10"/>
    </row>
    <row r="3220" spans="4:4">
      <c r="D3220" s="10"/>
    </row>
    <row r="3221" spans="4:4">
      <c r="D3221" s="10"/>
    </row>
    <row r="3222" spans="4:4">
      <c r="D3222" s="10"/>
    </row>
    <row r="3223" spans="4:4">
      <c r="D3223" s="10"/>
    </row>
    <row r="3224" spans="4:4">
      <c r="D3224" s="10"/>
    </row>
    <row r="3225" spans="4:4">
      <c r="D3225" s="10"/>
    </row>
    <row r="3226" spans="4:4">
      <c r="D3226" s="10"/>
    </row>
    <row r="3227" spans="4:4">
      <c r="D3227" s="10"/>
    </row>
    <row r="3228" spans="4:4">
      <c r="D3228" s="10"/>
    </row>
    <row r="3229" spans="4:4">
      <c r="D3229" s="10"/>
    </row>
    <row r="3230" spans="4:4">
      <c r="D3230" s="10"/>
    </row>
    <row r="3231" spans="4:4">
      <c r="D3231" s="10"/>
    </row>
    <row r="3232" spans="4:4">
      <c r="D3232" s="10"/>
    </row>
    <row r="3233" spans="4:4">
      <c r="D3233" s="10"/>
    </row>
    <row r="3234" spans="4:4">
      <c r="D3234" s="10"/>
    </row>
    <row r="3235" spans="4:4">
      <c r="D3235" s="10"/>
    </row>
    <row r="3236" spans="4:4">
      <c r="D3236" s="10"/>
    </row>
    <row r="3237" spans="4:4">
      <c r="D3237" s="10"/>
    </row>
    <row r="3238" spans="4:4">
      <c r="D3238" s="10"/>
    </row>
    <row r="3239" spans="4:4">
      <c r="D3239" s="10"/>
    </row>
    <row r="3240" spans="4:4">
      <c r="D3240" s="10"/>
    </row>
    <row r="3241" spans="4:4">
      <c r="D3241" s="10"/>
    </row>
    <row r="3242" spans="4:4">
      <c r="D3242" s="10"/>
    </row>
    <row r="3243" spans="4:4">
      <c r="D3243" s="10"/>
    </row>
    <row r="3244" spans="4:4">
      <c r="D3244" s="10"/>
    </row>
    <row r="3245" spans="4:4">
      <c r="D3245" s="10"/>
    </row>
    <row r="3246" spans="4:4">
      <c r="D3246" s="10"/>
    </row>
    <row r="3247" spans="4:4">
      <c r="D3247" s="10"/>
    </row>
    <row r="3248" spans="4:4">
      <c r="D3248" s="10"/>
    </row>
    <row r="3249" spans="4:4">
      <c r="D3249" s="10"/>
    </row>
    <row r="3250" spans="4:4">
      <c r="D3250" s="10"/>
    </row>
    <row r="3251" spans="4:4">
      <c r="D3251" s="10"/>
    </row>
    <row r="3252" spans="4:4">
      <c r="D3252" s="10"/>
    </row>
    <row r="3253" spans="4:4">
      <c r="D3253" s="10"/>
    </row>
    <row r="3254" spans="4:4">
      <c r="D3254" s="10"/>
    </row>
    <row r="3255" spans="4:4">
      <c r="D3255" s="10"/>
    </row>
    <row r="3256" spans="4:4">
      <c r="D3256" s="10"/>
    </row>
    <row r="3257" spans="4:4">
      <c r="D3257" s="10"/>
    </row>
    <row r="3258" spans="4:4">
      <c r="D3258" s="10"/>
    </row>
    <row r="3259" spans="4:4">
      <c r="D3259" s="10"/>
    </row>
    <row r="3260" spans="4:4">
      <c r="D3260" s="10"/>
    </row>
    <row r="3261" spans="4:4">
      <c r="D3261" s="10"/>
    </row>
    <row r="3262" spans="4:4">
      <c r="D3262" s="10"/>
    </row>
    <row r="3263" spans="4:4">
      <c r="D3263" s="10"/>
    </row>
    <row r="3264" spans="4:4">
      <c r="D3264" s="10"/>
    </row>
    <row r="3265" spans="4:4">
      <c r="D3265" s="10"/>
    </row>
    <row r="3266" spans="4:4">
      <c r="D3266" s="10"/>
    </row>
    <row r="3267" spans="4:4">
      <c r="D3267" s="10"/>
    </row>
    <row r="3268" spans="4:4">
      <c r="D3268" s="10"/>
    </row>
    <row r="3269" spans="4:4">
      <c r="D3269" s="10"/>
    </row>
    <row r="3270" spans="4:4">
      <c r="D3270" s="10"/>
    </row>
    <row r="3271" spans="4:4">
      <c r="D3271" s="10"/>
    </row>
    <row r="3272" spans="4:4">
      <c r="D3272" s="10"/>
    </row>
    <row r="3273" spans="4:4">
      <c r="D3273" s="10"/>
    </row>
    <row r="3274" spans="4:4">
      <c r="D3274" s="10"/>
    </row>
    <row r="3275" spans="4:4">
      <c r="D3275" s="10"/>
    </row>
    <row r="3276" spans="4:4">
      <c r="D3276" s="10"/>
    </row>
    <row r="3277" spans="4:4">
      <c r="D3277" s="10"/>
    </row>
    <row r="3278" spans="4:4">
      <c r="D3278" s="10"/>
    </row>
    <row r="3279" spans="4:4">
      <c r="D3279" s="10"/>
    </row>
    <row r="3280" spans="4:4">
      <c r="D3280" s="10"/>
    </row>
    <row r="3281" spans="4:4">
      <c r="D3281" s="10"/>
    </row>
    <row r="3282" spans="4:4">
      <c r="D3282" s="10"/>
    </row>
    <row r="3283" spans="4:4">
      <c r="D3283" s="10"/>
    </row>
    <row r="3284" spans="4:4">
      <c r="D3284" s="10"/>
    </row>
    <row r="3285" spans="4:4">
      <c r="D3285" s="10"/>
    </row>
    <row r="3286" spans="4:4">
      <c r="D3286" s="10"/>
    </row>
    <row r="3287" spans="4:4">
      <c r="D3287" s="10"/>
    </row>
    <row r="3288" spans="4:4">
      <c r="D3288" s="10"/>
    </row>
    <row r="3289" spans="4:4">
      <c r="D3289" s="10"/>
    </row>
    <row r="3290" spans="4:4">
      <c r="D3290" s="10"/>
    </row>
    <row r="3291" spans="4:4">
      <c r="D3291" s="10"/>
    </row>
    <row r="3292" spans="4:4">
      <c r="D3292" s="10"/>
    </row>
    <row r="3293" spans="4:4">
      <c r="D3293" s="10"/>
    </row>
    <row r="3294" spans="4:4">
      <c r="D3294" s="10"/>
    </row>
    <row r="3295" spans="4:4">
      <c r="D3295" s="10"/>
    </row>
    <row r="3296" spans="4:4">
      <c r="D3296" s="10"/>
    </row>
    <row r="3297" spans="4:4">
      <c r="D3297" s="10"/>
    </row>
    <row r="3298" spans="4:4">
      <c r="D3298" s="10"/>
    </row>
    <row r="3299" spans="4:4">
      <c r="D3299" s="10"/>
    </row>
    <row r="3300" spans="4:4">
      <c r="D3300" s="10"/>
    </row>
    <row r="3301" spans="4:4">
      <c r="D3301" s="10"/>
    </row>
    <row r="3302" spans="4:4">
      <c r="D3302" s="10"/>
    </row>
    <row r="3303" spans="4:4">
      <c r="D3303" s="10"/>
    </row>
    <row r="3304" spans="4:4">
      <c r="D3304" s="10"/>
    </row>
    <row r="3305" spans="4:4">
      <c r="D3305" s="10"/>
    </row>
    <row r="3306" spans="4:4">
      <c r="D3306" s="10"/>
    </row>
    <row r="3307" spans="4:4">
      <c r="D3307" s="10"/>
    </row>
    <row r="3308" spans="4:4">
      <c r="D3308" s="10"/>
    </row>
    <row r="3309" spans="4:4">
      <c r="D3309" s="10"/>
    </row>
    <row r="3310" spans="4:4">
      <c r="D3310" s="10"/>
    </row>
    <row r="3311" spans="4:4">
      <c r="D3311" s="10"/>
    </row>
    <row r="3312" spans="4:4">
      <c r="D3312" s="10"/>
    </row>
    <row r="3313" spans="4:4">
      <c r="D3313" s="10"/>
    </row>
    <row r="3314" spans="4:4">
      <c r="D3314" s="10"/>
    </row>
    <row r="3315" spans="4:4">
      <c r="D3315" s="10"/>
    </row>
    <row r="3316" spans="4:4">
      <c r="D3316" s="10"/>
    </row>
    <row r="3317" spans="4:4">
      <c r="D3317" s="10"/>
    </row>
    <row r="3318" spans="4:4">
      <c r="D3318" s="10"/>
    </row>
    <row r="3319" spans="4:4">
      <c r="D3319" s="10"/>
    </row>
    <row r="3320" spans="4:4">
      <c r="D3320" s="10"/>
    </row>
    <row r="3321" spans="4:4">
      <c r="D3321" s="10"/>
    </row>
    <row r="3322" spans="4:4">
      <c r="D3322" s="10"/>
    </row>
    <row r="3323" spans="4:4">
      <c r="D3323" s="10"/>
    </row>
    <row r="3324" spans="4:4">
      <c r="D3324" s="10"/>
    </row>
    <row r="3325" spans="4:4">
      <c r="D3325" s="10"/>
    </row>
    <row r="3326" spans="4:4">
      <c r="D3326" s="10"/>
    </row>
    <row r="3327" spans="4:4">
      <c r="D3327" s="10"/>
    </row>
    <row r="3328" spans="4:4">
      <c r="D3328" s="10"/>
    </row>
    <row r="3329" spans="4:4">
      <c r="D3329" s="10"/>
    </row>
    <row r="3330" spans="4:4">
      <c r="D3330" s="10"/>
    </row>
    <row r="3331" spans="4:4">
      <c r="D3331" s="10"/>
    </row>
    <row r="3332" spans="4:4">
      <c r="D3332" s="10"/>
    </row>
    <row r="3333" spans="4:4">
      <c r="D3333" s="10"/>
    </row>
    <row r="3334" spans="4:4">
      <c r="D3334" s="10"/>
    </row>
    <row r="3335" spans="4:4">
      <c r="D3335" s="10"/>
    </row>
    <row r="3336" spans="4:4">
      <c r="D3336" s="10"/>
    </row>
    <row r="3337" spans="4:4">
      <c r="D3337" s="10"/>
    </row>
    <row r="3338" spans="4:4">
      <c r="D3338" s="10"/>
    </row>
    <row r="3339" spans="4:4">
      <c r="D3339" s="10"/>
    </row>
    <row r="3340" spans="4:4">
      <c r="D3340" s="10"/>
    </row>
    <row r="3341" spans="4:4">
      <c r="D3341" s="10"/>
    </row>
    <row r="3342" spans="4:4">
      <c r="D3342" s="10"/>
    </row>
    <row r="3343" spans="4:4">
      <c r="D3343" s="10"/>
    </row>
    <row r="3344" spans="4:4">
      <c r="D3344" s="10"/>
    </row>
    <row r="3345" spans="4:4">
      <c r="D3345" s="10"/>
    </row>
    <row r="3346" spans="4:4">
      <c r="D3346" s="10"/>
    </row>
    <row r="3347" spans="4:4">
      <c r="D3347" s="10"/>
    </row>
    <row r="3348" spans="4:4">
      <c r="D3348" s="10"/>
    </row>
    <row r="3349" spans="4:4">
      <c r="D3349" s="10"/>
    </row>
    <row r="3350" spans="4:4">
      <c r="D3350" s="10"/>
    </row>
    <row r="3351" spans="4:4">
      <c r="D3351" s="10"/>
    </row>
    <row r="3352" spans="4:4">
      <c r="D3352" s="10"/>
    </row>
    <row r="3353" spans="4:4">
      <c r="D3353" s="10"/>
    </row>
    <row r="3354" spans="4:4">
      <c r="D3354" s="10"/>
    </row>
    <row r="3355" spans="4:4">
      <c r="D3355" s="10"/>
    </row>
    <row r="3356" spans="4:4">
      <c r="D3356" s="10"/>
    </row>
    <row r="3357" spans="4:4">
      <c r="D3357" s="10"/>
    </row>
    <row r="3358" spans="4:4">
      <c r="D3358" s="10"/>
    </row>
    <row r="3359" spans="4:4">
      <c r="D3359" s="10"/>
    </row>
    <row r="3360" spans="4:4">
      <c r="D3360" s="10"/>
    </row>
    <row r="3361" spans="4:4">
      <c r="D3361" s="10"/>
    </row>
    <row r="3362" spans="4:4">
      <c r="D3362" s="10"/>
    </row>
    <row r="3363" spans="4:4">
      <c r="D3363" s="10"/>
    </row>
    <row r="3364" spans="4:4">
      <c r="D3364" s="10"/>
    </row>
    <row r="3365" spans="4:4">
      <c r="D3365" s="10"/>
    </row>
    <row r="3366" spans="4:4">
      <c r="D3366" s="10"/>
    </row>
    <row r="3367" spans="4:4">
      <c r="D3367" s="10"/>
    </row>
    <row r="3368" spans="4:4">
      <c r="D3368" s="10"/>
    </row>
    <row r="3369" spans="4:4">
      <c r="D3369" s="10"/>
    </row>
    <row r="3370" spans="4:4">
      <c r="D3370" s="10"/>
    </row>
    <row r="3371" spans="4:4">
      <c r="D3371" s="10"/>
    </row>
    <row r="3372" spans="4:4">
      <c r="D3372" s="10"/>
    </row>
    <row r="3373" spans="4:4">
      <c r="D3373" s="10"/>
    </row>
    <row r="3374" spans="4:4">
      <c r="D3374" s="10"/>
    </row>
    <row r="3375" spans="4:4">
      <c r="D3375" s="10"/>
    </row>
    <row r="3376" spans="4:4">
      <c r="D3376" s="10"/>
    </row>
    <row r="3377" spans="4:4">
      <c r="D3377" s="10"/>
    </row>
    <row r="3378" spans="4:4">
      <c r="D3378" s="10"/>
    </row>
    <row r="3379" spans="4:4">
      <c r="D3379" s="10"/>
    </row>
    <row r="3380" spans="4:4">
      <c r="D3380" s="10"/>
    </row>
    <row r="3381" spans="4:4">
      <c r="D3381" s="10"/>
    </row>
    <row r="3382" spans="4:4">
      <c r="D3382" s="10"/>
    </row>
    <row r="3383" spans="4:4">
      <c r="D3383" s="10"/>
    </row>
    <row r="3384" spans="4:4">
      <c r="D3384" s="10"/>
    </row>
    <row r="3385" spans="4:4">
      <c r="D3385" s="10"/>
    </row>
    <row r="3386" spans="4:4">
      <c r="D3386" s="10"/>
    </row>
    <row r="3387" spans="4:4">
      <c r="D3387" s="10"/>
    </row>
    <row r="3388" spans="4:4">
      <c r="D3388" s="10"/>
    </row>
    <row r="3389" spans="4:4">
      <c r="D3389" s="10"/>
    </row>
    <row r="3390" spans="4:4">
      <c r="D3390" s="10"/>
    </row>
    <row r="3391" spans="4:4">
      <c r="D3391" s="10"/>
    </row>
    <row r="3392" spans="4:4">
      <c r="D3392" s="10"/>
    </row>
    <row r="3393" spans="4:4">
      <c r="D3393" s="10"/>
    </row>
    <row r="3394" spans="4:4">
      <c r="D3394" s="10"/>
    </row>
    <row r="3395" spans="4:4">
      <c r="D3395" s="10"/>
    </row>
    <row r="3396" spans="4:4">
      <c r="D3396" s="10"/>
    </row>
    <row r="3397" spans="4:4">
      <c r="D3397" s="10"/>
    </row>
    <row r="3398" spans="4:4">
      <c r="D3398" s="10"/>
    </row>
    <row r="3399" spans="4:4">
      <c r="D3399" s="10"/>
    </row>
    <row r="3400" spans="4:4">
      <c r="D3400" s="10"/>
    </row>
    <row r="3401" spans="4:4">
      <c r="D3401" s="10"/>
    </row>
    <row r="3402" spans="4:4">
      <c r="D3402" s="10"/>
    </row>
    <row r="3403" spans="4:4">
      <c r="D3403" s="10"/>
    </row>
    <row r="3404" spans="4:4">
      <c r="D3404" s="10"/>
    </row>
    <row r="3405" spans="4:4">
      <c r="D3405" s="10"/>
    </row>
    <row r="3406" spans="4:4">
      <c r="D3406" s="10"/>
    </row>
    <row r="3407" spans="4:4">
      <c r="D3407" s="10"/>
    </row>
    <row r="3408" spans="4:4">
      <c r="D3408" s="10"/>
    </row>
    <row r="3409" spans="4:4">
      <c r="D3409" s="10"/>
    </row>
    <row r="3410" spans="4:4">
      <c r="D3410" s="10"/>
    </row>
    <row r="3411" spans="4:4">
      <c r="D3411" s="10"/>
    </row>
    <row r="3412" spans="4:4">
      <c r="D3412" s="10"/>
    </row>
    <row r="3413" spans="4:4">
      <c r="D3413" s="10"/>
    </row>
    <row r="3414" spans="4:4">
      <c r="D3414" s="10"/>
    </row>
    <row r="3415" spans="4:4">
      <c r="D3415" s="10"/>
    </row>
    <row r="3416" spans="4:4">
      <c r="D3416" s="10"/>
    </row>
    <row r="3417" spans="4:4">
      <c r="D3417" s="10"/>
    </row>
    <row r="3418" spans="4:4">
      <c r="D3418" s="10"/>
    </row>
    <row r="3419" spans="4:4">
      <c r="D3419" s="10"/>
    </row>
    <row r="3420" spans="4:4">
      <c r="D3420" s="10"/>
    </row>
    <row r="3421" spans="4:4">
      <c r="D3421" s="10"/>
    </row>
    <row r="3422" spans="4:4">
      <c r="D3422" s="10"/>
    </row>
    <row r="3423" spans="4:4">
      <c r="D3423" s="10"/>
    </row>
    <row r="3424" spans="4:4">
      <c r="D3424" s="10"/>
    </row>
    <row r="3425" spans="4:4">
      <c r="D3425" s="10"/>
    </row>
    <row r="3426" spans="4:4">
      <c r="D3426" s="10"/>
    </row>
    <row r="3427" spans="4:4">
      <c r="D3427" s="10"/>
    </row>
    <row r="3428" spans="4:4">
      <c r="D3428" s="10"/>
    </row>
    <row r="3429" spans="4:4">
      <c r="D3429" s="10"/>
    </row>
    <row r="3430" spans="4:4">
      <c r="D3430" s="10"/>
    </row>
    <row r="3431" spans="4:4">
      <c r="D3431" s="10"/>
    </row>
    <row r="3432" spans="4:4">
      <c r="D3432" s="10"/>
    </row>
    <row r="3433" spans="4:4">
      <c r="D3433" s="10"/>
    </row>
    <row r="3434" spans="4:4">
      <c r="D3434" s="10"/>
    </row>
    <row r="3435" spans="4:4">
      <c r="D3435" s="10"/>
    </row>
    <row r="3436" spans="4:4">
      <c r="D3436" s="10"/>
    </row>
    <row r="3437" spans="4:4">
      <c r="D3437" s="10"/>
    </row>
    <row r="3438" spans="4:4">
      <c r="D3438" s="10"/>
    </row>
    <row r="3439" spans="4:4">
      <c r="D3439" s="10"/>
    </row>
    <row r="3440" spans="4:4">
      <c r="D3440" s="10"/>
    </row>
    <row r="3441" spans="4:4">
      <c r="D3441" s="10"/>
    </row>
    <row r="3442" spans="4:4">
      <c r="D3442" s="10"/>
    </row>
    <row r="3443" spans="4:4">
      <c r="D3443" s="10"/>
    </row>
    <row r="3444" spans="4:4">
      <c r="D3444" s="10"/>
    </row>
    <row r="3445" spans="4:4">
      <c r="D3445" s="10"/>
    </row>
    <row r="3446" spans="4:4">
      <c r="D3446" s="10"/>
    </row>
    <row r="3447" spans="4:4">
      <c r="D3447" s="10"/>
    </row>
    <row r="3448" spans="4:4">
      <c r="D3448" s="10"/>
    </row>
    <row r="3449" spans="4:4">
      <c r="D3449" s="10"/>
    </row>
    <row r="3450" spans="4:4">
      <c r="D3450" s="10"/>
    </row>
    <row r="3451" spans="4:4">
      <c r="D3451" s="10"/>
    </row>
    <row r="3452" spans="4:4">
      <c r="D3452" s="10"/>
    </row>
    <row r="3453" spans="4:4">
      <c r="D3453" s="10"/>
    </row>
    <row r="3454" spans="4:4">
      <c r="D3454" s="10"/>
    </row>
    <row r="3455" spans="4:4">
      <c r="D3455" s="10"/>
    </row>
    <row r="3456" spans="4:4">
      <c r="D3456" s="10"/>
    </row>
    <row r="3457" spans="4:4">
      <c r="D3457" s="10"/>
    </row>
    <row r="3458" spans="4:4">
      <c r="D3458" s="10"/>
    </row>
    <row r="3459" spans="4:4">
      <c r="D3459" s="10"/>
    </row>
    <row r="3460" spans="4:4">
      <c r="D3460" s="10"/>
    </row>
    <row r="3461" spans="4:4">
      <c r="D3461" s="10"/>
    </row>
    <row r="3462" spans="4:4">
      <c r="D3462" s="10"/>
    </row>
    <row r="3463" spans="4:4">
      <c r="D3463" s="10"/>
    </row>
    <row r="3464" spans="4:4">
      <c r="D3464" s="10"/>
    </row>
    <row r="3465" spans="4:4">
      <c r="D3465" s="10"/>
    </row>
    <row r="3466" spans="4:4">
      <c r="D3466" s="10"/>
    </row>
    <row r="3467" spans="4:4">
      <c r="D3467" s="10"/>
    </row>
    <row r="3468" spans="4:4">
      <c r="D3468" s="10"/>
    </row>
    <row r="3469" spans="4:4">
      <c r="D3469" s="10"/>
    </row>
    <row r="3470" spans="4:4">
      <c r="D3470" s="10"/>
    </row>
    <row r="3471" spans="4:4">
      <c r="D3471" s="10"/>
    </row>
    <row r="3472" spans="4:4">
      <c r="D3472" s="10"/>
    </row>
    <row r="3473" spans="4:4">
      <c r="D3473" s="10"/>
    </row>
    <row r="3474" spans="4:4">
      <c r="D3474" s="10"/>
    </row>
    <row r="3475" spans="4:4">
      <c r="D3475" s="10"/>
    </row>
    <row r="3476" spans="4:4">
      <c r="D3476" s="10"/>
    </row>
    <row r="3477" spans="4:4">
      <c r="D3477" s="10"/>
    </row>
    <row r="3478" spans="4:4">
      <c r="D3478" s="10"/>
    </row>
    <row r="3479" spans="4:4">
      <c r="D3479" s="10"/>
    </row>
    <row r="3480" spans="4:4">
      <c r="D3480" s="10"/>
    </row>
    <row r="3481" spans="4:4">
      <c r="D3481" s="10"/>
    </row>
    <row r="3482" spans="4:4">
      <c r="D3482" s="10"/>
    </row>
    <row r="3483" spans="4:4">
      <c r="D3483" s="10"/>
    </row>
    <row r="3484" spans="4:4">
      <c r="D3484" s="10"/>
    </row>
    <row r="3485" spans="4:4">
      <c r="D3485" s="10"/>
    </row>
    <row r="3486" spans="4:4">
      <c r="D3486" s="10"/>
    </row>
    <row r="3487" spans="4:4">
      <c r="D3487" s="10"/>
    </row>
    <row r="3488" spans="4:4">
      <c r="D3488" s="10"/>
    </row>
    <row r="3489" spans="4:4">
      <c r="D3489" s="10"/>
    </row>
    <row r="3490" spans="4:4">
      <c r="D3490" s="10"/>
    </row>
    <row r="3491" spans="4:4">
      <c r="D3491" s="10"/>
    </row>
    <row r="3492" spans="4:4">
      <c r="D3492" s="10"/>
    </row>
    <row r="3493" spans="4:4">
      <c r="D3493" s="10"/>
    </row>
    <row r="3494" spans="4:4">
      <c r="D3494" s="10"/>
    </row>
    <row r="3495" spans="4:4">
      <c r="D3495" s="10"/>
    </row>
    <row r="3496" spans="4:4">
      <c r="D3496" s="10"/>
    </row>
    <row r="3497" spans="4:4">
      <c r="D3497" s="10"/>
    </row>
    <row r="3498" spans="4:4">
      <c r="D3498" s="10"/>
    </row>
    <row r="3499" spans="4:4">
      <c r="D3499" s="10"/>
    </row>
    <row r="3500" spans="4:4">
      <c r="D3500" s="10"/>
    </row>
    <row r="3501" spans="4:4">
      <c r="D3501" s="10"/>
    </row>
    <row r="3502" spans="4:4">
      <c r="D3502" s="10"/>
    </row>
    <row r="3503" spans="4:4">
      <c r="D3503" s="10"/>
    </row>
    <row r="3504" spans="4:4">
      <c r="D3504" s="10"/>
    </row>
    <row r="3505" spans="4:4">
      <c r="D3505" s="10"/>
    </row>
    <row r="3506" spans="4:4">
      <c r="D3506" s="10"/>
    </row>
    <row r="3507" spans="4:4">
      <c r="D3507" s="10"/>
    </row>
    <row r="3508" spans="4:4">
      <c r="D3508" s="10"/>
    </row>
    <row r="3509" spans="4:4">
      <c r="D3509" s="10"/>
    </row>
    <row r="3510" spans="4:4">
      <c r="D3510" s="10"/>
    </row>
    <row r="3511" spans="4:4">
      <c r="D3511" s="10"/>
    </row>
    <row r="3512" spans="4:4">
      <c r="D3512" s="10"/>
    </row>
    <row r="3513" spans="4:4">
      <c r="D3513" s="10"/>
    </row>
    <row r="3514" spans="4:4">
      <c r="D3514" s="10"/>
    </row>
    <row r="3515" spans="4:4">
      <c r="D3515" s="10"/>
    </row>
    <row r="3516" spans="4:4">
      <c r="D3516" s="10"/>
    </row>
    <row r="3517" spans="4:4">
      <c r="D3517" s="10"/>
    </row>
    <row r="3518" spans="4:4">
      <c r="D3518" s="10"/>
    </row>
    <row r="3519" spans="4:4">
      <c r="D3519" s="10"/>
    </row>
    <row r="3520" spans="4:4">
      <c r="D3520" s="10"/>
    </row>
    <row r="3521" spans="4:4">
      <c r="D3521" s="10"/>
    </row>
    <row r="3522" spans="4:4">
      <c r="D3522" s="10"/>
    </row>
    <row r="3523" spans="4:4">
      <c r="D3523" s="10"/>
    </row>
    <row r="3524" spans="4:4">
      <c r="D3524" s="10"/>
    </row>
    <row r="3525" spans="4:4">
      <c r="D3525" s="10"/>
    </row>
    <row r="3526" spans="4:4">
      <c r="D3526" s="10"/>
    </row>
    <row r="3527" spans="4:4">
      <c r="D3527" s="10"/>
    </row>
    <row r="3528" spans="4:4">
      <c r="D3528" s="10"/>
    </row>
    <row r="3529" spans="4:4">
      <c r="D3529" s="10"/>
    </row>
    <row r="3530" spans="4:4">
      <c r="D3530" s="10"/>
    </row>
    <row r="3531" spans="4:4">
      <c r="D3531" s="10"/>
    </row>
    <row r="3532" spans="4:4">
      <c r="D3532" s="10"/>
    </row>
    <row r="3533" spans="4:4">
      <c r="D3533" s="10"/>
    </row>
    <row r="3534" spans="4:4">
      <c r="D3534" s="10"/>
    </row>
    <row r="3535" spans="4:4">
      <c r="D3535" s="10"/>
    </row>
    <row r="3536" spans="4:4">
      <c r="D3536" s="10"/>
    </row>
    <row r="3537" spans="4:4">
      <c r="D3537" s="10"/>
    </row>
    <row r="3538" spans="4:4">
      <c r="D3538" s="10"/>
    </row>
    <row r="3539" spans="4:4">
      <c r="D3539" s="10"/>
    </row>
    <row r="3540" spans="4:4">
      <c r="D3540" s="10"/>
    </row>
    <row r="3541" spans="4:4">
      <c r="D3541" s="10"/>
    </row>
    <row r="3542" spans="4:4">
      <c r="D3542" s="10"/>
    </row>
    <row r="3543" spans="4:4">
      <c r="D3543" s="10"/>
    </row>
    <row r="3544" spans="4:4">
      <c r="D3544" s="10"/>
    </row>
    <row r="3545" spans="4:4">
      <c r="D3545" s="10"/>
    </row>
    <row r="3546" spans="4:4">
      <c r="D3546" s="10"/>
    </row>
    <row r="3547" spans="4:4">
      <c r="D3547" s="10"/>
    </row>
    <row r="3548" spans="4:4">
      <c r="D3548" s="10"/>
    </row>
    <row r="3549" spans="4:4">
      <c r="D3549" s="10"/>
    </row>
    <row r="3550" spans="4:4">
      <c r="D3550" s="10"/>
    </row>
    <row r="3551" spans="4:4">
      <c r="D3551" s="10"/>
    </row>
    <row r="3552" spans="4:4">
      <c r="D3552" s="10"/>
    </row>
    <row r="3553" spans="4:4">
      <c r="D3553" s="10"/>
    </row>
    <row r="3554" spans="4:4">
      <c r="D3554" s="10"/>
    </row>
    <row r="3555" spans="4:4">
      <c r="D3555" s="10"/>
    </row>
    <row r="3556" spans="4:4">
      <c r="D3556" s="10"/>
    </row>
    <row r="3557" spans="4:4">
      <c r="D3557" s="10"/>
    </row>
    <row r="3558" spans="4:4">
      <c r="D3558" s="10"/>
    </row>
    <row r="3559" spans="4:4">
      <c r="D3559" s="10"/>
    </row>
    <row r="3560" spans="4:4">
      <c r="D3560" s="10"/>
    </row>
    <row r="3561" spans="4:4">
      <c r="D3561" s="10"/>
    </row>
    <row r="3562" spans="4:4">
      <c r="D3562" s="10"/>
    </row>
    <row r="3563" spans="4:4">
      <c r="D3563" s="10"/>
    </row>
    <row r="3564" spans="4:4">
      <c r="D3564" s="10"/>
    </row>
    <row r="3565" spans="4:4">
      <c r="D3565" s="10"/>
    </row>
    <row r="3566" spans="4:4">
      <c r="D3566" s="10"/>
    </row>
    <row r="3567" spans="4:4">
      <c r="D3567" s="10"/>
    </row>
    <row r="3568" spans="4:4">
      <c r="D3568" s="10"/>
    </row>
    <row r="3569" spans="4:4">
      <c r="D3569" s="10"/>
    </row>
    <row r="3570" spans="4:4">
      <c r="D3570" s="10"/>
    </row>
    <row r="3571" spans="4:4">
      <c r="D3571" s="10"/>
    </row>
    <row r="3572" spans="4:4">
      <c r="D3572" s="10"/>
    </row>
    <row r="3573" spans="4:4">
      <c r="D3573" s="10"/>
    </row>
    <row r="3574" spans="4:4">
      <c r="D3574" s="10"/>
    </row>
    <row r="3575" spans="4:4">
      <c r="D3575" s="10"/>
    </row>
    <row r="3576" spans="4:4">
      <c r="D3576" s="10"/>
    </row>
    <row r="3577" spans="4:4">
      <c r="D3577" s="10"/>
    </row>
    <row r="3578" spans="4:4">
      <c r="D3578" s="10"/>
    </row>
    <row r="3579" spans="4:4">
      <c r="D3579" s="10"/>
    </row>
    <row r="3580" spans="4:4">
      <c r="D3580" s="10"/>
    </row>
    <row r="3581" spans="4:4">
      <c r="D3581" s="10"/>
    </row>
    <row r="3582" spans="4:4">
      <c r="D3582" s="10"/>
    </row>
    <row r="3583" spans="4:4">
      <c r="D3583" s="10"/>
    </row>
    <row r="3584" spans="4:4">
      <c r="D3584" s="10"/>
    </row>
    <row r="3585" spans="4:4">
      <c r="D3585" s="10"/>
    </row>
    <row r="3586" spans="4:4">
      <c r="D3586" s="10"/>
    </row>
    <row r="3587" spans="4:4">
      <c r="D3587" s="10"/>
    </row>
    <row r="3588" spans="4:4">
      <c r="D3588" s="10"/>
    </row>
    <row r="3589" spans="4:4">
      <c r="D3589" s="10"/>
    </row>
    <row r="3590" spans="4:4">
      <c r="D3590" s="10"/>
    </row>
    <row r="3591" spans="4:4">
      <c r="D3591" s="10"/>
    </row>
    <row r="3592" spans="4:4">
      <c r="D3592" s="10"/>
    </row>
    <row r="3593" spans="4:4">
      <c r="D3593" s="10"/>
    </row>
    <row r="3594" spans="4:4">
      <c r="D3594" s="10"/>
    </row>
    <row r="3595" spans="4:4">
      <c r="D3595" s="10"/>
    </row>
    <row r="3596" spans="4:4">
      <c r="D3596" s="10"/>
    </row>
    <row r="3597" spans="4:4">
      <c r="D3597" s="10"/>
    </row>
    <row r="3598" spans="4:4">
      <c r="D3598" s="10"/>
    </row>
    <row r="3599" spans="4:4">
      <c r="D3599" s="10"/>
    </row>
    <row r="3600" spans="4:4">
      <c r="D3600" s="10"/>
    </row>
    <row r="3601" spans="4:4">
      <c r="D3601" s="10"/>
    </row>
    <row r="3602" spans="4:4">
      <c r="D3602" s="10"/>
    </row>
    <row r="3603" spans="4:4">
      <c r="D3603" s="10"/>
    </row>
    <row r="3604" spans="4:4">
      <c r="D3604" s="10"/>
    </row>
    <row r="3605" spans="4:4">
      <c r="D3605" s="10"/>
    </row>
    <row r="3606" spans="4:4">
      <c r="D3606" s="10"/>
    </row>
    <row r="3607" spans="4:4">
      <c r="D3607" s="10"/>
    </row>
    <row r="3608" spans="4:4">
      <c r="D3608" s="10"/>
    </row>
    <row r="3609" spans="4:4">
      <c r="D3609" s="10"/>
    </row>
    <row r="3610" spans="4:4">
      <c r="D3610" s="10"/>
    </row>
    <row r="3611" spans="4:4">
      <c r="D3611" s="10"/>
    </row>
    <row r="3612" spans="4:4">
      <c r="D3612" s="10"/>
    </row>
    <row r="3613" spans="4:4">
      <c r="D3613" s="10"/>
    </row>
    <row r="3614" spans="4:4">
      <c r="D3614" s="10"/>
    </row>
    <row r="3615" spans="4:4">
      <c r="D3615" s="10"/>
    </row>
    <row r="3616" spans="4:4">
      <c r="D3616" s="10"/>
    </row>
    <row r="3617" spans="4:4">
      <c r="D3617" s="10"/>
    </row>
    <row r="3618" spans="4:4">
      <c r="D3618" s="10"/>
    </row>
    <row r="3619" spans="4:4">
      <c r="D3619" s="10"/>
    </row>
    <row r="3620" spans="4:4">
      <c r="D3620" s="10"/>
    </row>
    <row r="3621" spans="4:4">
      <c r="D3621" s="10"/>
    </row>
    <row r="3622" spans="4:4">
      <c r="D3622" s="10"/>
    </row>
    <row r="3623" spans="4:4">
      <c r="D3623" s="10"/>
    </row>
    <row r="3624" spans="4:4">
      <c r="D3624" s="10"/>
    </row>
    <row r="3625" spans="4:4">
      <c r="D3625" s="10"/>
    </row>
    <row r="3626" spans="4:4">
      <c r="D3626" s="10"/>
    </row>
    <row r="3627" spans="4:4">
      <c r="D3627" s="10"/>
    </row>
    <row r="3628" spans="4:4">
      <c r="D3628" s="10"/>
    </row>
    <row r="3629" spans="4:4">
      <c r="D3629" s="10"/>
    </row>
    <row r="3630" spans="4:4">
      <c r="D3630" s="10"/>
    </row>
    <row r="3631" spans="4:4">
      <c r="D3631" s="10"/>
    </row>
    <row r="3632" spans="4:4">
      <c r="D3632" s="10"/>
    </row>
    <row r="3633" spans="4:4">
      <c r="D3633" s="10"/>
    </row>
    <row r="3634" spans="4:4">
      <c r="D3634" s="10"/>
    </row>
    <row r="3635" spans="4:4">
      <c r="D3635" s="10"/>
    </row>
    <row r="3636" spans="4:4">
      <c r="D3636" s="10"/>
    </row>
    <row r="3637" spans="4:4">
      <c r="D3637" s="10"/>
    </row>
    <row r="3638" spans="4:4">
      <c r="D3638" s="10"/>
    </row>
    <row r="3639" spans="4:4">
      <c r="D3639" s="10"/>
    </row>
    <row r="3640" spans="4:4">
      <c r="D3640" s="10"/>
    </row>
    <row r="3641" spans="4:4">
      <c r="D3641" s="10"/>
    </row>
    <row r="3642" spans="4:4">
      <c r="D3642" s="10"/>
    </row>
    <row r="3643" spans="4:4">
      <c r="D3643" s="10"/>
    </row>
    <row r="3644" spans="4:4">
      <c r="D3644" s="10"/>
    </row>
    <row r="3645" spans="4:4">
      <c r="D3645" s="10"/>
    </row>
    <row r="3646" spans="4:4">
      <c r="D3646" s="10"/>
    </row>
    <row r="3647" spans="4:4">
      <c r="D3647" s="10"/>
    </row>
    <row r="3648" spans="4:4">
      <c r="D3648" s="10"/>
    </row>
    <row r="3649" spans="4:4">
      <c r="D3649" s="10"/>
    </row>
    <row r="3650" spans="4:4">
      <c r="D3650" s="10"/>
    </row>
    <row r="3651" spans="4:4">
      <c r="D3651" s="10"/>
    </row>
    <row r="3652" spans="4:4">
      <c r="D3652" s="10"/>
    </row>
    <row r="3653" spans="4:4">
      <c r="D3653" s="10"/>
    </row>
    <row r="3654" spans="4:4">
      <c r="D3654" s="10"/>
    </row>
    <row r="3655" spans="4:4">
      <c r="D3655" s="10"/>
    </row>
    <row r="3656" spans="4:4">
      <c r="D3656" s="10"/>
    </row>
    <row r="3657" spans="4:4">
      <c r="D3657" s="10"/>
    </row>
    <row r="3658" spans="4:4">
      <c r="D3658" s="10"/>
    </row>
    <row r="3659" spans="4:4">
      <c r="D3659" s="10"/>
    </row>
    <row r="3660" spans="4:4">
      <c r="D3660" s="10"/>
    </row>
    <row r="3661" spans="4:4">
      <c r="D3661" s="10"/>
    </row>
    <row r="3662" spans="4:4">
      <c r="D3662" s="10"/>
    </row>
    <row r="3663" spans="4:4">
      <c r="D3663" s="10"/>
    </row>
    <row r="3664" spans="4:4">
      <c r="D3664" s="10"/>
    </row>
    <row r="3665" spans="4:4">
      <c r="D3665" s="10"/>
    </row>
    <row r="3666" spans="4:4">
      <c r="D3666" s="10"/>
    </row>
    <row r="3667" spans="4:4">
      <c r="D3667" s="10"/>
    </row>
    <row r="3668" spans="4:4">
      <c r="D3668" s="10"/>
    </row>
    <row r="3669" spans="4:4">
      <c r="D3669" s="10"/>
    </row>
    <row r="3670" spans="4:4">
      <c r="D3670" s="10"/>
    </row>
    <row r="3671" spans="4:4">
      <c r="D3671" s="10"/>
    </row>
    <row r="3672" spans="4:4">
      <c r="D3672" s="10"/>
    </row>
    <row r="3673" spans="4:4">
      <c r="D3673" s="10"/>
    </row>
    <row r="3674" spans="4:4">
      <c r="D3674" s="10"/>
    </row>
    <row r="3675" spans="4:4">
      <c r="D3675" s="10"/>
    </row>
    <row r="3676" spans="4:4">
      <c r="D3676" s="10"/>
    </row>
    <row r="3677" spans="4:4">
      <c r="D3677" s="10"/>
    </row>
    <row r="3678" spans="4:4">
      <c r="D3678" s="10"/>
    </row>
    <row r="3679" spans="4:4">
      <c r="D3679" s="10"/>
    </row>
    <row r="3680" spans="4:4">
      <c r="D3680" s="10"/>
    </row>
    <row r="3681" spans="4:4">
      <c r="D3681" s="10"/>
    </row>
    <row r="3682" spans="4:4">
      <c r="D3682" s="10"/>
    </row>
    <row r="3683" spans="4:4">
      <c r="D3683" s="10"/>
    </row>
    <row r="3684" spans="4:4">
      <c r="D3684" s="10"/>
    </row>
    <row r="3685" spans="4:4">
      <c r="D3685" s="10"/>
    </row>
    <row r="3686" spans="4:4">
      <c r="D3686" s="10"/>
    </row>
    <row r="3687" spans="4:4">
      <c r="D3687" s="10"/>
    </row>
    <row r="3688" spans="4:4">
      <c r="D3688" s="10"/>
    </row>
    <row r="3689" spans="4:4">
      <c r="D3689" s="10"/>
    </row>
    <row r="3690" spans="4:4">
      <c r="D3690" s="10"/>
    </row>
    <row r="3691" spans="4:4">
      <c r="D3691" s="10"/>
    </row>
    <row r="3692" spans="4:4">
      <c r="D3692" s="10"/>
    </row>
    <row r="3693" spans="4:4">
      <c r="D3693" s="10"/>
    </row>
    <row r="3694" spans="4:4">
      <c r="D3694" s="10"/>
    </row>
    <row r="3695" spans="4:4">
      <c r="D3695" s="10"/>
    </row>
    <row r="3696" spans="4:4">
      <c r="D3696" s="10"/>
    </row>
    <row r="3697" spans="4:4">
      <c r="D3697" s="10"/>
    </row>
    <row r="3698" spans="4:4">
      <c r="D3698" s="10"/>
    </row>
    <row r="3699" spans="4:4">
      <c r="D3699" s="10"/>
    </row>
    <row r="3700" spans="4:4">
      <c r="D3700" s="10"/>
    </row>
    <row r="3701" spans="4:4">
      <c r="D3701" s="10"/>
    </row>
    <row r="3702" spans="4:4">
      <c r="D3702" s="10"/>
    </row>
    <row r="3703" spans="4:4">
      <c r="D3703" s="10"/>
    </row>
    <row r="3704" spans="4:4">
      <c r="D3704" s="10"/>
    </row>
    <row r="3705" spans="4:4">
      <c r="D3705" s="10"/>
    </row>
    <row r="3706" spans="4:4">
      <c r="D3706" s="10"/>
    </row>
    <row r="3707" spans="4:4">
      <c r="D3707" s="10"/>
    </row>
    <row r="3708" spans="4:4">
      <c r="D3708" s="10"/>
    </row>
    <row r="3709" spans="4:4">
      <c r="D3709" s="10"/>
    </row>
    <row r="3710" spans="4:4">
      <c r="D3710" s="10"/>
    </row>
    <row r="3711" spans="4:4">
      <c r="D3711" s="10"/>
    </row>
    <row r="3712" spans="4:4">
      <c r="D3712" s="10"/>
    </row>
    <row r="3713" spans="4:4">
      <c r="D3713" s="10"/>
    </row>
    <row r="3714" spans="4:4">
      <c r="D3714" s="10"/>
    </row>
    <row r="3715" spans="4:4">
      <c r="D3715" s="10"/>
    </row>
    <row r="3716" spans="4:4">
      <c r="D3716" s="10"/>
    </row>
    <row r="3717" spans="4:4">
      <c r="D3717" s="10"/>
    </row>
    <row r="3718" spans="4:4">
      <c r="D3718" s="10"/>
    </row>
    <row r="3719" spans="4:4">
      <c r="D3719" s="10"/>
    </row>
    <row r="3720" spans="4:4">
      <c r="D3720" s="10"/>
    </row>
    <row r="3721" spans="4:4">
      <c r="D3721" s="10"/>
    </row>
    <row r="3722" spans="4:4">
      <c r="D3722" s="10"/>
    </row>
    <row r="3723" spans="4:4">
      <c r="D3723" s="10"/>
    </row>
    <row r="3724" spans="4:4">
      <c r="D3724" s="10"/>
    </row>
    <row r="3725" spans="4:4">
      <c r="D3725" s="10"/>
    </row>
    <row r="3726" spans="4:4">
      <c r="D3726" s="10"/>
    </row>
    <row r="3727" spans="4:4">
      <c r="D3727" s="10"/>
    </row>
    <row r="3728" spans="4:4">
      <c r="D3728" s="10"/>
    </row>
    <row r="3729" spans="4:4">
      <c r="D3729" s="10"/>
    </row>
    <row r="3730" spans="4:4">
      <c r="D3730" s="10"/>
    </row>
    <row r="3731" spans="4:4">
      <c r="D3731" s="10"/>
    </row>
    <row r="3732" spans="4:4">
      <c r="D3732" s="10"/>
    </row>
    <row r="3733" spans="4:4">
      <c r="D3733" s="10"/>
    </row>
    <row r="3734" spans="4:4">
      <c r="D3734" s="10"/>
    </row>
    <row r="3735" spans="4:4">
      <c r="D3735" s="10"/>
    </row>
    <row r="3736" spans="4:4">
      <c r="D3736" s="10"/>
    </row>
    <row r="3737" spans="4:4">
      <c r="D3737" s="10"/>
    </row>
    <row r="3738" spans="4:4">
      <c r="D3738" s="10"/>
    </row>
    <row r="3739" spans="4:4">
      <c r="D3739" s="10"/>
    </row>
    <row r="3740" spans="4:4">
      <c r="D3740" s="10"/>
    </row>
    <row r="3741" spans="4:4">
      <c r="D3741" s="10"/>
    </row>
    <row r="3742" spans="4:4">
      <c r="D3742" s="10"/>
    </row>
    <row r="3743" spans="4:4">
      <c r="D3743" s="10"/>
    </row>
    <row r="3744" spans="4:4">
      <c r="D3744" s="10"/>
    </row>
    <row r="3745" spans="4:4">
      <c r="D3745" s="10"/>
    </row>
    <row r="3746" spans="4:4">
      <c r="D3746" s="10"/>
    </row>
    <row r="3747" spans="4:4">
      <c r="D3747" s="10"/>
    </row>
    <row r="3748" spans="4:4">
      <c r="D3748" s="10"/>
    </row>
    <row r="3749" spans="4:4">
      <c r="D3749" s="10"/>
    </row>
    <row r="3750" spans="4:4">
      <c r="D3750" s="10"/>
    </row>
    <row r="3751" spans="4:4">
      <c r="D3751" s="10"/>
    </row>
    <row r="3752" spans="4:4">
      <c r="D3752" s="10"/>
    </row>
    <row r="3753" spans="4:4">
      <c r="D3753" s="10"/>
    </row>
    <row r="3754" spans="4:4">
      <c r="D3754" s="10"/>
    </row>
    <row r="3755" spans="4:4">
      <c r="D3755" s="10"/>
    </row>
    <row r="3756" spans="4:4">
      <c r="D3756" s="10"/>
    </row>
    <row r="3757" spans="4:4">
      <c r="D3757" s="10"/>
    </row>
    <row r="3758" spans="4:4">
      <c r="D3758" s="10"/>
    </row>
    <row r="3759" spans="4:4">
      <c r="D3759" s="10"/>
    </row>
    <row r="3760" spans="4:4">
      <c r="D3760" s="10"/>
    </row>
    <row r="3761" spans="4:4">
      <c r="D3761" s="10"/>
    </row>
    <row r="3762" spans="4:4">
      <c r="D3762" s="10"/>
    </row>
    <row r="3763" spans="4:4">
      <c r="D3763" s="10"/>
    </row>
    <row r="3764" spans="4:4">
      <c r="D3764" s="10"/>
    </row>
    <row r="3765" spans="4:4">
      <c r="D3765" s="10"/>
    </row>
    <row r="3766" spans="4:4">
      <c r="D3766" s="10"/>
    </row>
    <row r="3767" spans="4:4">
      <c r="D3767" s="10"/>
    </row>
    <row r="3768" spans="4:4">
      <c r="D3768" s="10"/>
    </row>
    <row r="3769" spans="4:4">
      <c r="D3769" s="10"/>
    </row>
    <row r="3770" spans="4:4">
      <c r="D3770" s="10"/>
    </row>
    <row r="3771" spans="4:4">
      <c r="D3771" s="10"/>
    </row>
    <row r="3772" spans="4:4">
      <c r="D3772" s="10"/>
    </row>
    <row r="3773" spans="4:4">
      <c r="D3773" s="10"/>
    </row>
    <row r="3774" spans="4:4">
      <c r="D3774" s="10"/>
    </row>
    <row r="3775" spans="4:4">
      <c r="D3775" s="10"/>
    </row>
    <row r="3776" spans="4:4">
      <c r="D3776" s="10"/>
    </row>
    <row r="3777" spans="4:4">
      <c r="D3777" s="10"/>
    </row>
    <row r="3778" spans="4:4">
      <c r="D3778" s="10"/>
    </row>
    <row r="3779" spans="4:4">
      <c r="D3779" s="10"/>
    </row>
    <row r="3780" spans="4:4">
      <c r="D3780" s="10"/>
    </row>
    <row r="3781" spans="4:4">
      <c r="D3781" s="10"/>
    </row>
    <row r="3782" spans="4:4">
      <c r="D3782" s="10"/>
    </row>
    <row r="3783" spans="4:4">
      <c r="D3783" s="10"/>
    </row>
    <row r="3784" spans="4:4">
      <c r="D3784" s="10"/>
    </row>
    <row r="3785" spans="4:4">
      <c r="D3785" s="10"/>
    </row>
    <row r="3786" spans="4:4">
      <c r="D3786" s="10"/>
    </row>
    <row r="3787" spans="4:4">
      <c r="D3787" s="10"/>
    </row>
    <row r="3788" spans="4:4">
      <c r="D3788" s="10"/>
    </row>
    <row r="3789" spans="4:4">
      <c r="D3789" s="10"/>
    </row>
    <row r="3790" spans="4:4">
      <c r="D3790" s="10"/>
    </row>
    <row r="3791" spans="4:4">
      <c r="D3791" s="10"/>
    </row>
    <row r="3792" spans="4:4">
      <c r="D3792" s="10"/>
    </row>
    <row r="3793" spans="4:4">
      <c r="D3793" s="10"/>
    </row>
    <row r="3794" spans="4:4">
      <c r="D3794" s="10"/>
    </row>
    <row r="3795" spans="4:4">
      <c r="D3795" s="10"/>
    </row>
    <row r="3796" spans="4:4">
      <c r="D3796" s="10"/>
    </row>
    <row r="3797" spans="4:4">
      <c r="D3797" s="10"/>
    </row>
    <row r="3798" spans="4:4">
      <c r="D3798" s="10"/>
    </row>
    <row r="3799" spans="4:4">
      <c r="D3799" s="10"/>
    </row>
    <row r="3800" spans="4:4">
      <c r="D3800" s="10"/>
    </row>
    <row r="3801" spans="4:4">
      <c r="D3801" s="10"/>
    </row>
    <row r="3802" spans="4:4">
      <c r="D3802" s="10"/>
    </row>
    <row r="3803" spans="4:4">
      <c r="D3803" s="10"/>
    </row>
    <row r="3804" spans="4:4">
      <c r="D3804" s="10"/>
    </row>
    <row r="3805" spans="4:4">
      <c r="D3805" s="10"/>
    </row>
    <row r="3806" spans="4:4">
      <c r="D3806" s="10"/>
    </row>
    <row r="3807" spans="4:4">
      <c r="D3807" s="10"/>
    </row>
    <row r="3808" spans="4:4">
      <c r="D3808" s="10"/>
    </row>
    <row r="3809" spans="4:4">
      <c r="D3809" s="10"/>
    </row>
    <row r="3810" spans="4:4">
      <c r="D3810" s="10"/>
    </row>
    <row r="3811" spans="4:4">
      <c r="D3811" s="10"/>
    </row>
    <row r="3812" spans="4:4">
      <c r="D3812" s="10"/>
    </row>
    <row r="3813" spans="4:4">
      <c r="D3813" s="10"/>
    </row>
    <row r="3814" spans="4:4">
      <c r="D3814" s="10"/>
    </row>
    <row r="3815" spans="4:4">
      <c r="D3815" s="10"/>
    </row>
    <row r="3816" spans="4:4">
      <c r="D3816" s="10"/>
    </row>
    <row r="3817" spans="4:4">
      <c r="D3817" s="10"/>
    </row>
    <row r="3818" spans="4:4">
      <c r="D3818" s="10"/>
    </row>
    <row r="3819" spans="4:4">
      <c r="D3819" s="10"/>
    </row>
    <row r="3820" spans="4:4">
      <c r="D3820" s="10"/>
    </row>
    <row r="3821" spans="4:4">
      <c r="D3821" s="10"/>
    </row>
    <row r="3822" spans="4:4">
      <c r="D3822" s="10"/>
    </row>
    <row r="3823" spans="4:4">
      <c r="D3823" s="10"/>
    </row>
    <row r="3824" spans="4:4">
      <c r="D3824" s="10"/>
    </row>
    <row r="3825" spans="4:4">
      <c r="D3825" s="10"/>
    </row>
    <row r="3826" spans="4:4">
      <c r="D3826" s="10"/>
    </row>
    <row r="3827" spans="4:4">
      <c r="D3827" s="10"/>
    </row>
    <row r="3828" spans="4:4">
      <c r="D3828" s="10"/>
    </row>
    <row r="3829" spans="4:4">
      <c r="D3829" s="10"/>
    </row>
    <row r="3830" spans="4:4">
      <c r="D3830" s="10"/>
    </row>
    <row r="3831" spans="4:4">
      <c r="D3831" s="10"/>
    </row>
    <row r="3832" spans="4:4">
      <c r="D3832" s="10"/>
    </row>
    <row r="3833" spans="4:4">
      <c r="D3833" s="10"/>
    </row>
    <row r="3834" spans="4:4">
      <c r="D3834" s="10"/>
    </row>
    <row r="3835" spans="4:4">
      <c r="D3835" s="10"/>
    </row>
    <row r="3836" spans="4:4">
      <c r="D3836" s="10"/>
    </row>
    <row r="3837" spans="4:4">
      <c r="D3837" s="10"/>
    </row>
    <row r="3838" spans="4:4">
      <c r="D3838" s="10"/>
    </row>
    <row r="3839" spans="4:4">
      <c r="D3839" s="10"/>
    </row>
    <row r="3840" spans="4:4">
      <c r="D3840" s="10"/>
    </row>
    <row r="3841" spans="4:4">
      <c r="D3841" s="10"/>
    </row>
    <row r="3842" spans="4:4">
      <c r="D3842" s="10"/>
    </row>
    <row r="3843" spans="4:4">
      <c r="D3843" s="10"/>
    </row>
    <row r="3844" spans="4:4">
      <c r="D3844" s="10"/>
    </row>
    <row r="3845" spans="4:4">
      <c r="D3845" s="10"/>
    </row>
    <row r="3846" spans="4:4">
      <c r="D3846" s="10"/>
    </row>
    <row r="3847" spans="4:4">
      <c r="D3847" s="10"/>
    </row>
    <row r="3848" spans="4:4">
      <c r="D3848" s="10"/>
    </row>
    <row r="3849" spans="4:4">
      <c r="D3849" s="10"/>
    </row>
    <row r="3850" spans="4:4">
      <c r="D3850" s="10"/>
    </row>
    <row r="3851" spans="4:4">
      <c r="D3851" s="10"/>
    </row>
    <row r="3852" spans="4:4">
      <c r="D3852" s="10"/>
    </row>
    <row r="3853" spans="4:4">
      <c r="D3853" s="10"/>
    </row>
    <row r="3854" spans="4:4">
      <c r="D3854" s="10"/>
    </row>
    <row r="3855" spans="4:4">
      <c r="D3855" s="10"/>
    </row>
    <row r="3856" spans="4:4">
      <c r="D3856" s="10"/>
    </row>
    <row r="3857" spans="4:4">
      <c r="D3857" s="10"/>
    </row>
    <row r="3858" spans="4:4">
      <c r="D3858" s="10"/>
    </row>
    <row r="3859" spans="4:4">
      <c r="D3859" s="10"/>
    </row>
    <row r="3860" spans="4:4">
      <c r="D3860" s="10"/>
    </row>
    <row r="3861" spans="4:4">
      <c r="D3861" s="10"/>
    </row>
    <row r="3862" spans="4:4">
      <c r="D3862" s="10"/>
    </row>
    <row r="3863" spans="4:4">
      <c r="D3863" s="10"/>
    </row>
    <row r="3864" spans="4:4">
      <c r="D3864" s="10"/>
    </row>
    <row r="3865" spans="4:4">
      <c r="D3865" s="10"/>
    </row>
    <row r="3866" spans="4:4">
      <c r="D3866" s="10"/>
    </row>
    <row r="3867" spans="4:4">
      <c r="D3867" s="10"/>
    </row>
    <row r="3868" spans="4:4">
      <c r="D3868" s="10"/>
    </row>
    <row r="3869" spans="4:4">
      <c r="D3869" s="10"/>
    </row>
    <row r="3870" spans="4:4">
      <c r="D3870" s="10"/>
    </row>
    <row r="3871" spans="4:4">
      <c r="D3871" s="10"/>
    </row>
    <row r="3872" spans="4:4">
      <c r="D3872" s="10"/>
    </row>
    <row r="3873" spans="4:4">
      <c r="D3873" s="10"/>
    </row>
    <row r="3874" spans="4:4">
      <c r="D3874" s="10"/>
    </row>
    <row r="3875" spans="4:4">
      <c r="D3875" s="10"/>
    </row>
    <row r="3876" spans="4:4">
      <c r="D3876" s="10"/>
    </row>
    <row r="3877" spans="4:4">
      <c r="D3877" s="10"/>
    </row>
    <row r="3878" spans="4:4">
      <c r="D3878" s="10"/>
    </row>
    <row r="3879" spans="4:4">
      <c r="D3879" s="10"/>
    </row>
    <row r="3880" spans="4:4">
      <c r="D3880" s="10"/>
    </row>
    <row r="3881" spans="4:4">
      <c r="D3881" s="10"/>
    </row>
    <row r="3882" spans="4:4">
      <c r="D3882" s="10"/>
    </row>
    <row r="3883" spans="4:4">
      <c r="D3883" s="10"/>
    </row>
    <row r="3884" spans="4:4">
      <c r="D3884" s="10"/>
    </row>
    <row r="3885" spans="4:4">
      <c r="D3885" s="10"/>
    </row>
    <row r="3886" spans="4:4">
      <c r="D3886" s="10"/>
    </row>
    <row r="3887" spans="4:4">
      <c r="D3887" s="10"/>
    </row>
    <row r="3888" spans="4:4">
      <c r="D3888" s="10"/>
    </row>
    <row r="3889" spans="4:4">
      <c r="D3889" s="10"/>
    </row>
    <row r="3890" spans="4:4">
      <c r="D3890" s="10"/>
    </row>
    <row r="3891" spans="4:4">
      <c r="D3891" s="10"/>
    </row>
    <row r="3892" spans="4:4">
      <c r="D3892" s="10"/>
    </row>
    <row r="3893" spans="4:4">
      <c r="D3893" s="10"/>
    </row>
    <row r="3894" spans="4:4">
      <c r="D3894" s="10"/>
    </row>
    <row r="3895" spans="4:4">
      <c r="D3895" s="10"/>
    </row>
    <row r="3896" spans="4:4">
      <c r="D3896" s="10"/>
    </row>
    <row r="3897" spans="4:4">
      <c r="D3897" s="10"/>
    </row>
    <row r="3898" spans="4:4">
      <c r="D3898" s="10"/>
    </row>
    <row r="3899" spans="4:4">
      <c r="D3899" s="10"/>
    </row>
    <row r="3900" spans="4:4">
      <c r="D3900" s="10"/>
    </row>
    <row r="3901" spans="4:4">
      <c r="D3901" s="10"/>
    </row>
    <row r="3902" spans="4:4">
      <c r="D3902" s="10"/>
    </row>
    <row r="3903" spans="4:4">
      <c r="D3903" s="10"/>
    </row>
    <row r="3904" spans="4:4">
      <c r="D3904" s="10"/>
    </row>
    <row r="3905" spans="4:4">
      <c r="D3905" s="10"/>
    </row>
    <row r="3906" spans="4:4">
      <c r="D3906" s="10"/>
    </row>
    <row r="3907" spans="4:4">
      <c r="D3907" s="10"/>
    </row>
    <row r="3908" spans="4:4">
      <c r="D3908" s="10"/>
    </row>
    <row r="3909" spans="4:4">
      <c r="D3909" s="10"/>
    </row>
    <row r="3910" spans="4:4">
      <c r="D3910" s="10"/>
    </row>
    <row r="3911" spans="4:4">
      <c r="D3911" s="10"/>
    </row>
    <row r="3912" spans="4:4">
      <c r="D3912" s="10"/>
    </row>
    <row r="3913" spans="4:4">
      <c r="D3913" s="10"/>
    </row>
    <row r="3914" spans="4:4">
      <c r="D3914" s="10"/>
    </row>
    <row r="3915" spans="4:4">
      <c r="D3915" s="10"/>
    </row>
    <row r="3916" spans="4:4">
      <c r="D3916" s="10"/>
    </row>
    <row r="3917" spans="4:4">
      <c r="D3917" s="10"/>
    </row>
    <row r="3918" spans="4:4">
      <c r="D3918" s="10"/>
    </row>
    <row r="3919" spans="4:4">
      <c r="D3919" s="10"/>
    </row>
    <row r="3920" spans="4:4">
      <c r="D3920" s="10"/>
    </row>
    <row r="3921" spans="4:4">
      <c r="D3921" s="10"/>
    </row>
    <row r="3922" spans="4:4">
      <c r="D3922" s="10"/>
    </row>
    <row r="3923" spans="4:4">
      <c r="D3923" s="10"/>
    </row>
    <row r="3924" spans="4:4">
      <c r="D3924" s="10"/>
    </row>
    <row r="3925" spans="4:4">
      <c r="D3925" s="10"/>
    </row>
    <row r="3926" spans="4:4">
      <c r="D3926" s="10"/>
    </row>
    <row r="3927" spans="4:4">
      <c r="D3927" s="10"/>
    </row>
    <row r="3928" spans="4:4">
      <c r="D3928" s="10"/>
    </row>
    <row r="3929" spans="4:4">
      <c r="D3929" s="10"/>
    </row>
    <row r="3930" spans="4:4">
      <c r="D3930" s="10"/>
    </row>
    <row r="3931" spans="4:4">
      <c r="D3931" s="10"/>
    </row>
    <row r="3932" spans="4:4">
      <c r="D3932" s="10"/>
    </row>
    <row r="3933" spans="4:4">
      <c r="D3933" s="10"/>
    </row>
    <row r="3934" spans="4:4">
      <c r="D3934" s="10"/>
    </row>
    <row r="3935" spans="4:4">
      <c r="D3935" s="10"/>
    </row>
    <row r="3936" spans="4:4">
      <c r="D3936" s="10"/>
    </row>
    <row r="3937" spans="4:4">
      <c r="D3937" s="10"/>
    </row>
    <row r="3938" spans="4:4">
      <c r="D3938" s="10"/>
    </row>
    <row r="3939" spans="4:4">
      <c r="D3939" s="10"/>
    </row>
    <row r="3940" spans="4:4">
      <c r="D3940" s="10"/>
    </row>
    <row r="3941" spans="4:4">
      <c r="D3941" s="10"/>
    </row>
    <row r="3942" spans="4:4">
      <c r="D3942" s="10"/>
    </row>
    <row r="3943" spans="4:4">
      <c r="D3943" s="10"/>
    </row>
    <row r="3944" spans="4:4">
      <c r="D3944" s="10"/>
    </row>
    <row r="3945" spans="4:4">
      <c r="D3945" s="10"/>
    </row>
    <row r="3946" spans="4:4">
      <c r="D3946" s="10"/>
    </row>
    <row r="3947" spans="4:4">
      <c r="D3947" s="10"/>
    </row>
    <row r="3948" spans="4:4">
      <c r="D3948" s="10"/>
    </row>
    <row r="3949" spans="4:4">
      <c r="D3949" s="10"/>
    </row>
    <row r="3950" spans="4:4">
      <c r="D3950" s="10"/>
    </row>
    <row r="3951" spans="4:4">
      <c r="D3951" s="10"/>
    </row>
    <row r="3952" spans="4:4">
      <c r="D3952" s="10"/>
    </row>
    <row r="3953" spans="4:4">
      <c r="D3953" s="10"/>
    </row>
    <row r="3954" spans="4:4">
      <c r="D3954" s="10"/>
    </row>
    <row r="3955" spans="4:4">
      <c r="D3955" s="10"/>
    </row>
    <row r="3956" spans="4:4">
      <c r="D3956" s="10"/>
    </row>
    <row r="3957" spans="4:4">
      <c r="D3957" s="10"/>
    </row>
    <row r="3958" spans="4:4">
      <c r="D3958" s="10"/>
    </row>
    <row r="3959" spans="4:4">
      <c r="D3959" s="10"/>
    </row>
    <row r="3960" spans="4:4">
      <c r="D3960" s="10"/>
    </row>
    <row r="3961" spans="4:4">
      <c r="D3961" s="10"/>
    </row>
    <row r="3962" spans="4:4">
      <c r="D3962" s="10"/>
    </row>
    <row r="3963" spans="4:4">
      <c r="D3963" s="10"/>
    </row>
    <row r="3964" spans="4:4">
      <c r="D3964" s="10"/>
    </row>
    <row r="3965" spans="4:4">
      <c r="D3965" s="10"/>
    </row>
    <row r="3966" spans="4:4">
      <c r="D3966" s="10"/>
    </row>
    <row r="3967" spans="4:4">
      <c r="D3967" s="10"/>
    </row>
    <row r="3968" spans="4:4">
      <c r="D3968" s="10"/>
    </row>
    <row r="3969" spans="4:4">
      <c r="D3969" s="10"/>
    </row>
    <row r="3970" spans="4:4">
      <c r="D3970" s="10"/>
    </row>
    <row r="3971" spans="4:4">
      <c r="D3971" s="10"/>
    </row>
    <row r="3972" spans="4:4">
      <c r="D3972" s="10"/>
    </row>
    <row r="3973" spans="4:4">
      <c r="D3973" s="10"/>
    </row>
    <row r="3974" spans="4:4">
      <c r="D3974" s="10"/>
    </row>
    <row r="3975" spans="4:4">
      <c r="D3975" s="10"/>
    </row>
    <row r="3976" spans="4:4">
      <c r="D3976" s="10"/>
    </row>
    <row r="3977" spans="4:4">
      <c r="D3977" s="10"/>
    </row>
    <row r="3978" spans="4:4">
      <c r="D3978" s="10"/>
    </row>
    <row r="3979" spans="4:4">
      <c r="D3979" s="10"/>
    </row>
    <row r="3980" spans="4:4">
      <c r="D3980" s="10"/>
    </row>
    <row r="3981" spans="4:4">
      <c r="D3981" s="10"/>
    </row>
    <row r="3982" spans="4:4">
      <c r="D3982" s="10"/>
    </row>
    <row r="3983" spans="4:4">
      <c r="D3983" s="10"/>
    </row>
    <row r="3984" spans="4:4">
      <c r="D3984" s="10"/>
    </row>
    <row r="3985" spans="4:4">
      <c r="D3985" s="10"/>
    </row>
    <row r="3986" spans="4:4">
      <c r="D3986" s="10"/>
    </row>
    <row r="3987" spans="4:4">
      <c r="D3987" s="10"/>
    </row>
    <row r="3988" spans="4:4">
      <c r="D3988" s="10"/>
    </row>
    <row r="3989" spans="4:4">
      <c r="D3989" s="10"/>
    </row>
    <row r="3990" spans="4:4">
      <c r="D3990" s="10"/>
    </row>
    <row r="3991" spans="4:4">
      <c r="D3991" s="10"/>
    </row>
    <row r="3992" spans="4:4">
      <c r="D3992" s="10"/>
    </row>
    <row r="3993" spans="4:4">
      <c r="D3993" s="10"/>
    </row>
    <row r="3994" spans="4:4">
      <c r="D3994" s="10"/>
    </row>
    <row r="3995" spans="4:4">
      <c r="D3995" s="10"/>
    </row>
    <row r="3996" spans="4:4">
      <c r="D3996" s="10"/>
    </row>
    <row r="3997" spans="4:4">
      <c r="D3997" s="10"/>
    </row>
    <row r="3998" spans="4:4">
      <c r="D3998" s="10"/>
    </row>
    <row r="3999" spans="4:4">
      <c r="D3999" s="10"/>
    </row>
    <row r="4000" spans="4:4">
      <c r="D4000" s="10"/>
    </row>
    <row r="4001" spans="4:4">
      <c r="D4001" s="10"/>
    </row>
    <row r="4002" spans="4:4">
      <c r="D4002" s="10"/>
    </row>
    <row r="4003" spans="4:4">
      <c r="D4003" s="10"/>
    </row>
    <row r="4004" spans="4:4">
      <c r="D4004" s="10"/>
    </row>
    <row r="4005" spans="4:4">
      <c r="D4005" s="10"/>
    </row>
    <row r="4006" spans="4:4">
      <c r="D4006" s="10"/>
    </row>
    <row r="4007" spans="4:4">
      <c r="D4007" s="10"/>
    </row>
    <row r="4008" spans="4:4">
      <c r="D4008" s="10"/>
    </row>
    <row r="4009" spans="4:4">
      <c r="D4009" s="10"/>
    </row>
    <row r="4010" spans="4:4">
      <c r="D4010" s="10"/>
    </row>
    <row r="4011" spans="4:4">
      <c r="D4011" s="10"/>
    </row>
    <row r="4012" spans="4:4">
      <c r="D4012" s="10"/>
    </row>
    <row r="4013" spans="4:4">
      <c r="D4013" s="10"/>
    </row>
    <row r="4014" spans="4:4">
      <c r="D4014" s="10"/>
    </row>
    <row r="4015" spans="4:4">
      <c r="D4015" s="10"/>
    </row>
    <row r="4016" spans="4:4">
      <c r="D4016" s="10"/>
    </row>
    <row r="4017" spans="4:4">
      <c r="D4017" s="10"/>
    </row>
    <row r="4018" spans="4:4">
      <c r="D4018" s="10"/>
    </row>
    <row r="4019" spans="4:4">
      <c r="D4019" s="10"/>
    </row>
    <row r="4020" spans="4:4">
      <c r="D4020" s="10"/>
    </row>
    <row r="4021" spans="4:4">
      <c r="D4021" s="10"/>
    </row>
    <row r="4022" spans="4:4">
      <c r="D4022" s="10"/>
    </row>
    <row r="4023" spans="4:4">
      <c r="D4023" s="10"/>
    </row>
    <row r="4024" spans="4:4">
      <c r="D4024" s="10"/>
    </row>
    <row r="4025" spans="4:4">
      <c r="D4025" s="10"/>
    </row>
    <row r="4026" spans="4:4">
      <c r="D4026" s="10"/>
    </row>
    <row r="4027" spans="4:4">
      <c r="D4027" s="10"/>
    </row>
    <row r="4028" spans="4:4">
      <c r="D4028" s="10"/>
    </row>
    <row r="4029" spans="4:4">
      <c r="D4029" s="10"/>
    </row>
    <row r="4030" spans="4:4">
      <c r="D4030" s="10"/>
    </row>
    <row r="4031" spans="4:4">
      <c r="D4031" s="10"/>
    </row>
    <row r="4032" spans="4:4">
      <c r="D4032" s="10"/>
    </row>
    <row r="4033" spans="4:4">
      <c r="D4033" s="10"/>
    </row>
    <row r="4034" spans="4:4">
      <c r="D4034" s="10"/>
    </row>
    <row r="4035" spans="4:4">
      <c r="D4035" s="10"/>
    </row>
    <row r="4036" spans="4:4">
      <c r="D4036" s="10"/>
    </row>
    <row r="4037" spans="4:4">
      <c r="D4037" s="10"/>
    </row>
    <row r="4038" spans="4:4">
      <c r="D4038" s="10"/>
    </row>
    <row r="4039" spans="4:4">
      <c r="D4039" s="10"/>
    </row>
    <row r="4040" spans="4:4">
      <c r="D4040" s="10"/>
    </row>
    <row r="4041" spans="4:4">
      <c r="D4041" s="10"/>
    </row>
    <row r="4042" spans="4:4">
      <c r="D4042" s="10"/>
    </row>
    <row r="4043" spans="4:4">
      <c r="D4043" s="10"/>
    </row>
    <row r="4044" spans="4:4">
      <c r="D4044" s="10"/>
    </row>
    <row r="4045" spans="4:4">
      <c r="D4045" s="10"/>
    </row>
    <row r="4046" spans="4:4">
      <c r="D4046" s="10"/>
    </row>
    <row r="4047" spans="4:4">
      <c r="D4047" s="10"/>
    </row>
    <row r="4048" spans="4:4">
      <c r="D4048" s="10"/>
    </row>
    <row r="4049" spans="4:4">
      <c r="D4049" s="10"/>
    </row>
    <row r="4050" spans="4:4">
      <c r="D4050" s="10"/>
    </row>
    <row r="4051" spans="4:4">
      <c r="D4051" s="10"/>
    </row>
    <row r="4052" spans="4:4">
      <c r="D4052" s="10"/>
    </row>
    <row r="4053" spans="4:4">
      <c r="D4053" s="10"/>
    </row>
    <row r="4054" spans="4:4">
      <c r="D4054" s="10"/>
    </row>
    <row r="4055" spans="4:4">
      <c r="D4055" s="10"/>
    </row>
    <row r="4056" spans="4:4">
      <c r="D4056" s="10"/>
    </row>
    <row r="4057" spans="4:4">
      <c r="D4057" s="10"/>
    </row>
    <row r="4058" spans="4:4">
      <c r="D4058" s="10"/>
    </row>
    <row r="4059" spans="4:4">
      <c r="D4059" s="10"/>
    </row>
    <row r="4060" spans="4:4">
      <c r="D4060" s="10"/>
    </row>
    <row r="4061" spans="4:4">
      <c r="D4061" s="10"/>
    </row>
    <row r="4062" spans="4:4">
      <c r="D4062" s="10"/>
    </row>
    <row r="4063" spans="4:4">
      <c r="D4063" s="10"/>
    </row>
    <row r="4064" spans="4:4">
      <c r="D4064" s="10"/>
    </row>
    <row r="4065" spans="4:4">
      <c r="D4065" s="10"/>
    </row>
    <row r="4066" spans="4:4">
      <c r="D4066" s="10"/>
    </row>
    <row r="4067" spans="4:4">
      <c r="D4067" s="10"/>
    </row>
    <row r="4068" spans="4:4">
      <c r="D4068" s="10"/>
    </row>
    <row r="4069" spans="4:4">
      <c r="D4069" s="10"/>
    </row>
    <row r="4070" spans="4:4">
      <c r="D4070" s="10"/>
    </row>
    <row r="4071" spans="4:4">
      <c r="D4071" s="10"/>
    </row>
    <row r="4072" spans="4:4">
      <c r="D4072" s="10"/>
    </row>
    <row r="4073" spans="4:4">
      <c r="D4073" s="10"/>
    </row>
    <row r="4074" spans="4:4">
      <c r="D4074" s="10"/>
    </row>
    <row r="4075" spans="4:4">
      <c r="D4075" s="10"/>
    </row>
    <row r="4076" spans="4:4">
      <c r="D4076" s="10"/>
    </row>
    <row r="4077" spans="4:4">
      <c r="D4077" s="10"/>
    </row>
    <row r="4078" spans="4:4">
      <c r="D4078" s="10"/>
    </row>
    <row r="4079" spans="4:4">
      <c r="D4079" s="10"/>
    </row>
    <row r="4080" spans="4:4">
      <c r="D4080" s="10"/>
    </row>
    <row r="4081" spans="4:4">
      <c r="D4081" s="10"/>
    </row>
    <row r="4082" spans="4:4">
      <c r="D4082" s="10"/>
    </row>
    <row r="4083" spans="4:4">
      <c r="D4083" s="10"/>
    </row>
    <row r="4084" spans="4:4">
      <c r="D4084" s="10"/>
    </row>
    <row r="4085" spans="4:4">
      <c r="D4085" s="10"/>
    </row>
    <row r="4086" spans="4:4">
      <c r="D4086" s="10"/>
    </row>
    <row r="4087" spans="4:4">
      <c r="D4087" s="10"/>
    </row>
    <row r="4088" spans="4:4">
      <c r="D4088" s="10"/>
    </row>
    <row r="4089" spans="4:4">
      <c r="D4089" s="10"/>
    </row>
    <row r="4090" spans="4:4">
      <c r="D4090" s="10"/>
    </row>
    <row r="4091" spans="4:4">
      <c r="D4091" s="10"/>
    </row>
    <row r="4092" spans="4:4">
      <c r="D4092" s="10"/>
    </row>
    <row r="4093" spans="4:4">
      <c r="D4093" s="10"/>
    </row>
    <row r="4094" spans="4:4">
      <c r="D4094" s="10"/>
    </row>
    <row r="4095" spans="4:4">
      <c r="D4095" s="10"/>
    </row>
    <row r="4096" spans="4:4">
      <c r="D4096" s="10"/>
    </row>
    <row r="4097" spans="4:4">
      <c r="D4097" s="10"/>
    </row>
    <row r="4098" spans="4:4">
      <c r="D4098" s="10"/>
    </row>
    <row r="4099" spans="4:4">
      <c r="D4099" s="10"/>
    </row>
    <row r="4100" spans="4:4">
      <c r="D4100" s="10"/>
    </row>
    <row r="4101" spans="4:4">
      <c r="D4101" s="10"/>
    </row>
    <row r="4102" spans="4:4">
      <c r="D4102" s="10"/>
    </row>
    <row r="4103" spans="4:4">
      <c r="D4103" s="10"/>
    </row>
    <row r="4104" spans="4:4">
      <c r="D4104" s="10"/>
    </row>
    <row r="4105" spans="4:4">
      <c r="D4105" s="10"/>
    </row>
    <row r="4106" spans="4:4">
      <c r="D4106" s="10"/>
    </row>
    <row r="4107" spans="4:4">
      <c r="D4107" s="10"/>
    </row>
    <row r="4108" spans="4:4">
      <c r="D4108" s="10"/>
    </row>
    <row r="4109" spans="4:4">
      <c r="D4109" s="10"/>
    </row>
    <row r="4110" spans="4:4">
      <c r="D4110" s="10"/>
    </row>
    <row r="4111" spans="4:4">
      <c r="D4111" s="10"/>
    </row>
    <row r="4112" spans="4:4">
      <c r="D4112" s="10"/>
    </row>
    <row r="4113" spans="4:4">
      <c r="D4113" s="10"/>
    </row>
    <row r="4114" spans="4:4">
      <c r="D4114" s="10"/>
    </row>
    <row r="4115" spans="4:4">
      <c r="D4115" s="10"/>
    </row>
    <row r="4116" spans="4:4">
      <c r="D4116" s="10"/>
    </row>
    <row r="4117" spans="4:4">
      <c r="D4117" s="10"/>
    </row>
    <row r="4118" spans="4:4">
      <c r="D4118" s="10"/>
    </row>
    <row r="4119" spans="4:4">
      <c r="D4119" s="10"/>
    </row>
    <row r="4120" spans="4:4">
      <c r="D4120" s="10"/>
    </row>
    <row r="4121" spans="4:4">
      <c r="D4121" s="10"/>
    </row>
    <row r="4122" spans="4:4">
      <c r="D4122" s="10"/>
    </row>
    <row r="4123" spans="4:4">
      <c r="D4123" s="10"/>
    </row>
    <row r="4124" spans="4:4">
      <c r="D4124" s="10"/>
    </row>
    <row r="4125" spans="4:4">
      <c r="D4125" s="10"/>
    </row>
    <row r="4126" spans="4:4">
      <c r="D4126" s="10"/>
    </row>
    <row r="4127" spans="4:4">
      <c r="D4127" s="10"/>
    </row>
    <row r="4128" spans="4:4">
      <c r="D4128" s="10"/>
    </row>
    <row r="4129" spans="4:4">
      <c r="D4129" s="10"/>
    </row>
    <row r="4130" spans="4:4">
      <c r="D4130" s="10"/>
    </row>
    <row r="4131" spans="4:4">
      <c r="D4131" s="10"/>
    </row>
    <row r="4132" spans="4:4">
      <c r="D4132" s="10"/>
    </row>
    <row r="4133" spans="4:4">
      <c r="D4133" s="10"/>
    </row>
    <row r="4134" spans="4:4">
      <c r="D4134" s="10"/>
    </row>
    <row r="4135" spans="4:4">
      <c r="D4135" s="10"/>
    </row>
    <row r="4136" spans="4:4">
      <c r="D4136" s="10"/>
    </row>
    <row r="4137" spans="4:4">
      <c r="D4137" s="10"/>
    </row>
    <row r="4138" spans="4:4">
      <c r="D4138" s="10"/>
    </row>
    <row r="4139" spans="4:4">
      <c r="D4139" s="10"/>
    </row>
    <row r="4140" spans="4:4">
      <c r="D4140" s="10"/>
    </row>
    <row r="4141" spans="4:4">
      <c r="D4141" s="10"/>
    </row>
    <row r="4142" spans="4:4">
      <c r="D4142" s="10"/>
    </row>
    <row r="4143" spans="4:4">
      <c r="D4143" s="10"/>
    </row>
    <row r="4144" spans="4:4">
      <c r="D4144" s="10"/>
    </row>
    <row r="4145" spans="4:4">
      <c r="D4145" s="10"/>
    </row>
    <row r="4146" spans="4:4">
      <c r="D4146" s="10"/>
    </row>
    <row r="4147" spans="4:4">
      <c r="D4147" s="10"/>
    </row>
    <row r="4148" spans="4:4">
      <c r="D4148" s="10"/>
    </row>
    <row r="4149" spans="4:4">
      <c r="D4149" s="10"/>
    </row>
    <row r="4150" spans="4:4">
      <c r="D4150" s="10"/>
    </row>
    <row r="4151" spans="4:4">
      <c r="D4151" s="10"/>
    </row>
    <row r="4152" spans="4:4">
      <c r="D4152" s="10"/>
    </row>
    <row r="4153" spans="4:4">
      <c r="D4153" s="10"/>
    </row>
    <row r="4154" spans="4:4">
      <c r="D4154" s="10"/>
    </row>
    <row r="4155" spans="4:4">
      <c r="D4155" s="10"/>
    </row>
    <row r="4156" spans="4:4">
      <c r="D4156" s="10"/>
    </row>
    <row r="4157" spans="4:4">
      <c r="D4157" s="10"/>
    </row>
    <row r="4158" spans="4:4">
      <c r="D4158" s="10"/>
    </row>
    <row r="4159" spans="4:4">
      <c r="D4159" s="10"/>
    </row>
    <row r="4160" spans="4:4">
      <c r="D4160" s="10"/>
    </row>
    <row r="4161" spans="4:4">
      <c r="D4161" s="10"/>
    </row>
    <row r="4162" spans="4:4">
      <c r="D4162" s="10"/>
    </row>
    <row r="4163" spans="4:4">
      <c r="D4163" s="10"/>
    </row>
    <row r="4164" spans="4:4">
      <c r="D4164" s="10"/>
    </row>
    <row r="4165" spans="4:4">
      <c r="D4165" s="10"/>
    </row>
    <row r="4166" spans="4:4">
      <c r="D4166" s="10"/>
    </row>
    <row r="4167" spans="4:4">
      <c r="D4167" s="10"/>
    </row>
    <row r="4168" spans="4:4">
      <c r="D4168" s="10"/>
    </row>
    <row r="4169" spans="4:4">
      <c r="D4169" s="10"/>
    </row>
    <row r="4170" spans="4:4">
      <c r="D4170" s="10"/>
    </row>
    <row r="4171" spans="4:4">
      <c r="D4171" s="10"/>
    </row>
    <row r="4172" spans="4:4">
      <c r="D4172" s="10"/>
    </row>
    <row r="4173" spans="4:4">
      <c r="D4173" s="10"/>
    </row>
    <row r="4174" spans="4:4">
      <c r="D4174" s="10"/>
    </row>
    <row r="4175" spans="4:4">
      <c r="D4175" s="10"/>
    </row>
    <row r="4176" spans="4:4">
      <c r="D4176" s="10"/>
    </row>
    <row r="4177" spans="4:4">
      <c r="D4177" s="10"/>
    </row>
    <row r="4178" spans="4:4">
      <c r="D4178" s="10"/>
    </row>
    <row r="4179" spans="4:4">
      <c r="D4179" s="10"/>
    </row>
    <row r="4180" spans="4:4">
      <c r="D4180" s="10"/>
    </row>
    <row r="4181" spans="4:4">
      <c r="D4181" s="10"/>
    </row>
    <row r="4182" spans="4:4">
      <c r="D4182" s="10"/>
    </row>
    <row r="4183" spans="4:4">
      <c r="D4183" s="10"/>
    </row>
    <row r="4184" spans="4:4">
      <c r="D4184" s="10"/>
    </row>
    <row r="4185" spans="4:4">
      <c r="D4185" s="10"/>
    </row>
    <row r="4186" spans="4:4">
      <c r="D4186" s="10"/>
    </row>
    <row r="4187" spans="4:4">
      <c r="D4187" s="10"/>
    </row>
    <row r="4188" spans="4:4">
      <c r="D4188" s="10"/>
    </row>
    <row r="4189" spans="4:4">
      <c r="D4189" s="10"/>
    </row>
    <row r="4190" spans="4:4">
      <c r="D4190" s="10"/>
    </row>
    <row r="4191" spans="4:4">
      <c r="D4191" s="10"/>
    </row>
    <row r="4192" spans="4:4">
      <c r="D4192" s="10"/>
    </row>
    <row r="4193" spans="4:4">
      <c r="D4193" s="10"/>
    </row>
    <row r="4194" spans="4:4">
      <c r="D4194" s="10"/>
    </row>
    <row r="4195" spans="4:4">
      <c r="D4195" s="10"/>
    </row>
    <row r="4196" spans="4:4">
      <c r="D4196" s="10"/>
    </row>
    <row r="4197" spans="4:4">
      <c r="D4197" s="10"/>
    </row>
    <row r="4198" spans="4:4">
      <c r="D4198" s="10"/>
    </row>
    <row r="4199" spans="4:4">
      <c r="D4199" s="10"/>
    </row>
    <row r="4200" spans="4:4">
      <c r="D4200" s="10"/>
    </row>
    <row r="4201" spans="4:4">
      <c r="D4201" s="10"/>
    </row>
    <row r="4202" spans="4:4">
      <c r="D4202" s="10"/>
    </row>
    <row r="4203" spans="4:4">
      <c r="D4203" s="10"/>
    </row>
    <row r="4204" spans="4:4">
      <c r="D4204" s="10"/>
    </row>
    <row r="4205" spans="4:4">
      <c r="D4205" s="10"/>
    </row>
    <row r="4206" spans="4:4">
      <c r="D4206" s="10"/>
    </row>
    <row r="4207" spans="4:4">
      <c r="D4207" s="10"/>
    </row>
    <row r="4208" spans="4:4">
      <c r="D4208" s="10"/>
    </row>
    <row r="4209" spans="4:4">
      <c r="D4209" s="10"/>
    </row>
    <row r="4210" spans="4:4">
      <c r="D4210" s="10"/>
    </row>
    <row r="4211" spans="4:4">
      <c r="D4211" s="10"/>
    </row>
    <row r="4212" spans="4:4">
      <c r="D4212" s="10"/>
    </row>
    <row r="4213" spans="4:4">
      <c r="D4213" s="10"/>
    </row>
    <row r="4214" spans="4:4">
      <c r="D4214" s="10"/>
    </row>
    <row r="4215" spans="4:4">
      <c r="D4215" s="10"/>
    </row>
    <row r="4216" spans="4:4">
      <c r="D4216" s="10"/>
    </row>
    <row r="4217" spans="4:4">
      <c r="D4217" s="10"/>
    </row>
    <row r="4218" spans="4:4">
      <c r="D4218" s="10"/>
    </row>
    <row r="4219" spans="4:4">
      <c r="D4219" s="10"/>
    </row>
    <row r="4220" spans="4:4">
      <c r="D4220" s="10"/>
    </row>
    <row r="4221" spans="4:4">
      <c r="D4221" s="10"/>
    </row>
    <row r="4222" spans="4:4">
      <c r="D4222" s="10"/>
    </row>
    <row r="4223" spans="4:4">
      <c r="D4223" s="10"/>
    </row>
    <row r="4224" spans="4:4">
      <c r="D4224" s="10"/>
    </row>
    <row r="4225" spans="4:4">
      <c r="D4225" s="10"/>
    </row>
    <row r="4226" spans="4:4">
      <c r="D4226" s="10"/>
    </row>
    <row r="4227" spans="4:4">
      <c r="D4227" s="10"/>
    </row>
    <row r="4228" spans="4:4">
      <c r="D4228" s="10"/>
    </row>
    <row r="4229" spans="4:4">
      <c r="D4229" s="10"/>
    </row>
    <row r="4230" spans="4:4">
      <c r="D4230" s="10"/>
    </row>
    <row r="4231" spans="4:4">
      <c r="D4231" s="10"/>
    </row>
    <row r="4232" spans="4:4">
      <c r="D4232" s="10"/>
    </row>
    <row r="4233" spans="4:4">
      <c r="D4233" s="10"/>
    </row>
    <row r="4234" spans="4:4">
      <c r="D4234" s="10"/>
    </row>
    <row r="4235" spans="4:4">
      <c r="D4235" s="10"/>
    </row>
    <row r="4236" spans="4:4">
      <c r="D4236" s="10"/>
    </row>
    <row r="4237" spans="4:4">
      <c r="D4237" s="10"/>
    </row>
    <row r="4238" spans="4:4">
      <c r="D4238" s="10"/>
    </row>
    <row r="4239" spans="4:4">
      <c r="D4239" s="10"/>
    </row>
    <row r="4240" spans="4:4">
      <c r="D4240" s="10"/>
    </row>
    <row r="4241" spans="4:4">
      <c r="D4241" s="10"/>
    </row>
    <row r="4242" spans="4:4">
      <c r="D4242" s="10"/>
    </row>
    <row r="4243" spans="4:4">
      <c r="D4243" s="10"/>
    </row>
    <row r="4244" spans="4:4">
      <c r="D4244" s="10"/>
    </row>
    <row r="4245" spans="4:4">
      <c r="D4245" s="10"/>
    </row>
    <row r="4246" spans="4:4">
      <c r="D4246" s="10"/>
    </row>
    <row r="4247" spans="4:4">
      <c r="D4247" s="10"/>
    </row>
    <row r="4248" spans="4:4">
      <c r="D4248" s="10"/>
    </row>
    <row r="4249" spans="4:4">
      <c r="D4249" s="10"/>
    </row>
    <row r="4250" spans="4:4">
      <c r="D4250" s="10"/>
    </row>
    <row r="4251" spans="4:4">
      <c r="D4251" s="10"/>
    </row>
    <row r="4252" spans="4:4">
      <c r="D4252" s="10"/>
    </row>
    <row r="4253" spans="4:4">
      <c r="D4253" s="10"/>
    </row>
    <row r="4254" spans="4:4">
      <c r="D4254" s="10"/>
    </row>
    <row r="4255" spans="4:4">
      <c r="D4255" s="10"/>
    </row>
    <row r="4256" spans="4:4">
      <c r="D4256" s="10"/>
    </row>
    <row r="4257" spans="4:4">
      <c r="D4257" s="10"/>
    </row>
    <row r="4258" spans="4:4">
      <c r="D4258" s="10"/>
    </row>
    <row r="4259" spans="4:4">
      <c r="D4259" s="10"/>
    </row>
    <row r="4260" spans="4:4">
      <c r="D4260" s="10"/>
    </row>
    <row r="4261" spans="4:4">
      <c r="D4261" s="10"/>
    </row>
    <row r="4262" spans="4:4">
      <c r="D4262" s="10"/>
    </row>
    <row r="4263" spans="4:4">
      <c r="D4263" s="10"/>
    </row>
    <row r="4264" spans="4:4">
      <c r="D4264" s="10"/>
    </row>
    <row r="4265" spans="4:4">
      <c r="D4265" s="10"/>
    </row>
    <row r="4266" spans="4:4">
      <c r="D4266" s="10"/>
    </row>
    <row r="4267" spans="4:4">
      <c r="D4267" s="10"/>
    </row>
    <row r="4268" spans="4:4">
      <c r="D4268" s="10"/>
    </row>
    <row r="4269" spans="4:4">
      <c r="D4269" s="10"/>
    </row>
    <row r="4270" spans="4:4">
      <c r="D4270" s="10"/>
    </row>
    <row r="4271" spans="4:4">
      <c r="D4271" s="10"/>
    </row>
    <row r="4272" spans="4:4">
      <c r="D4272" s="10"/>
    </row>
    <row r="4273" spans="4:4">
      <c r="D4273" s="10"/>
    </row>
    <row r="4274" spans="4:4">
      <c r="D4274" s="10"/>
    </row>
    <row r="4275" spans="4:4">
      <c r="D4275" s="10"/>
    </row>
    <row r="4276" spans="4:4">
      <c r="D4276" s="10"/>
    </row>
    <row r="4277" spans="4:4">
      <c r="D4277" s="10"/>
    </row>
    <row r="4278" spans="4:4">
      <c r="D4278" s="10"/>
    </row>
    <row r="4279" spans="4:4">
      <c r="D4279" s="10"/>
    </row>
    <row r="4280" spans="4:4">
      <c r="D4280" s="10"/>
    </row>
    <row r="4281" spans="4:4">
      <c r="D4281" s="10"/>
    </row>
    <row r="4282" spans="4:4">
      <c r="D4282" s="10"/>
    </row>
    <row r="4283" spans="4:4">
      <c r="D4283" s="10"/>
    </row>
    <row r="4284" spans="4:4">
      <c r="D4284" s="10"/>
    </row>
    <row r="4285" spans="4:4">
      <c r="D4285" s="10"/>
    </row>
    <row r="4286" spans="4:4">
      <c r="D4286" s="10"/>
    </row>
    <row r="4287" spans="4:4">
      <c r="D4287" s="10"/>
    </row>
    <row r="4288" spans="4:4">
      <c r="D4288" s="10"/>
    </row>
    <row r="4289" spans="4:4">
      <c r="D4289" s="10"/>
    </row>
    <row r="4290" spans="4:4">
      <c r="D4290" s="10"/>
    </row>
    <row r="4291" spans="4:4">
      <c r="D4291" s="10"/>
    </row>
    <row r="4292" spans="4:4">
      <c r="D4292" s="10"/>
    </row>
    <row r="4293" spans="4:4">
      <c r="D4293" s="10"/>
    </row>
    <row r="4294" spans="4:4">
      <c r="D4294" s="10"/>
    </row>
    <row r="4295" spans="4:4">
      <c r="D4295" s="10"/>
    </row>
    <row r="4296" spans="4:4">
      <c r="D4296" s="10"/>
    </row>
    <row r="4297" spans="4:4">
      <c r="D4297" s="10"/>
    </row>
    <row r="4298" spans="4:4">
      <c r="D4298" s="10"/>
    </row>
    <row r="4299" spans="4:4">
      <c r="D4299" s="10"/>
    </row>
    <row r="4300" spans="4:4">
      <c r="D4300" s="10"/>
    </row>
    <row r="4301" spans="4:4">
      <c r="D4301" s="10"/>
    </row>
    <row r="4302" spans="4:4">
      <c r="D4302" s="10"/>
    </row>
    <row r="4303" spans="4:4">
      <c r="D4303" s="10"/>
    </row>
    <row r="4304" spans="4:4">
      <c r="D4304" s="10"/>
    </row>
    <row r="4305" spans="4:4">
      <c r="D4305" s="10"/>
    </row>
    <row r="4306" spans="4:4">
      <c r="D4306" s="10"/>
    </row>
    <row r="4307" spans="4:4">
      <c r="D4307" s="10"/>
    </row>
    <row r="4308" spans="4:4">
      <c r="D4308" s="10"/>
    </row>
    <row r="4309" spans="4:4">
      <c r="D4309" s="10"/>
    </row>
    <row r="4310" spans="4:4">
      <c r="D4310" s="10"/>
    </row>
    <row r="4311" spans="4:4">
      <c r="D4311" s="10"/>
    </row>
    <row r="4312" spans="4:4">
      <c r="D4312" s="10"/>
    </row>
    <row r="4313" spans="4:4">
      <c r="D4313" s="10"/>
    </row>
    <row r="4314" spans="4:4">
      <c r="D4314" s="10"/>
    </row>
    <row r="4315" spans="4:4">
      <c r="D4315" s="10"/>
    </row>
    <row r="4316" spans="4:4">
      <c r="D4316" s="10"/>
    </row>
    <row r="4317" spans="4:4">
      <c r="D4317" s="10"/>
    </row>
    <row r="4318" spans="4:4">
      <c r="D4318" s="10"/>
    </row>
    <row r="4319" spans="4:4">
      <c r="D4319" s="10"/>
    </row>
    <row r="4320" spans="4:4">
      <c r="D4320" s="10"/>
    </row>
    <row r="4321" spans="4:4">
      <c r="D4321" s="10"/>
    </row>
    <row r="4322" spans="4:4">
      <c r="D4322" s="10"/>
    </row>
    <row r="4323" spans="4:4">
      <c r="D4323" s="10"/>
    </row>
    <row r="4324" spans="4:4">
      <c r="D4324" s="10"/>
    </row>
    <row r="4325" spans="4:4">
      <c r="D4325" s="10"/>
    </row>
    <row r="4326" spans="4:4">
      <c r="D4326" s="10"/>
    </row>
    <row r="4327" spans="4:4">
      <c r="D4327" s="10"/>
    </row>
    <row r="4328" spans="4:4">
      <c r="D4328" s="10"/>
    </row>
    <row r="4329" spans="4:4">
      <c r="D4329" s="10"/>
    </row>
    <row r="4330" spans="4:4">
      <c r="D4330" s="10"/>
    </row>
    <row r="4331" spans="4:4">
      <c r="D4331" s="10"/>
    </row>
    <row r="4332" spans="4:4">
      <c r="D4332" s="10"/>
    </row>
    <row r="4333" spans="4:4">
      <c r="D4333" s="10"/>
    </row>
    <row r="4334" spans="4:4">
      <c r="D4334" s="10"/>
    </row>
    <row r="4335" spans="4:4">
      <c r="D4335" s="10"/>
    </row>
    <row r="4336" spans="4:4">
      <c r="D4336" s="10"/>
    </row>
    <row r="4337" spans="4:4">
      <c r="D4337" s="10"/>
    </row>
    <row r="4338" spans="4:4">
      <c r="D4338" s="10"/>
    </row>
    <row r="4339" spans="4:4">
      <c r="D4339" s="10"/>
    </row>
    <row r="4340" spans="4:4">
      <c r="D4340" s="10"/>
    </row>
    <row r="4341" spans="4:4">
      <c r="D4341" s="10"/>
    </row>
    <row r="4342" spans="4:4">
      <c r="D4342" s="10"/>
    </row>
    <row r="4343" spans="4:4">
      <c r="D4343" s="10"/>
    </row>
    <row r="4344" spans="4:4">
      <c r="D4344" s="10"/>
    </row>
    <row r="4345" spans="4:4">
      <c r="D4345" s="10"/>
    </row>
    <row r="4346" spans="4:4">
      <c r="D4346" s="10"/>
    </row>
    <row r="4347" spans="4:4">
      <c r="D4347" s="10"/>
    </row>
    <row r="4348" spans="4:4">
      <c r="D4348" s="10"/>
    </row>
    <row r="4349" spans="4:4">
      <c r="D4349" s="10"/>
    </row>
    <row r="4350" spans="4:4">
      <c r="D4350" s="10"/>
    </row>
    <row r="4351" spans="4:4">
      <c r="D4351" s="10"/>
    </row>
    <row r="4352" spans="4:4">
      <c r="D4352" s="10"/>
    </row>
    <row r="4353" spans="4:4">
      <c r="D4353" s="10"/>
    </row>
    <row r="4354" spans="4:4">
      <c r="D4354" s="10"/>
    </row>
    <row r="4355" spans="4:4">
      <c r="D4355" s="10"/>
    </row>
    <row r="4356" spans="4:4">
      <c r="D4356" s="10"/>
    </row>
    <row r="4357" spans="4:4">
      <c r="D4357" s="10"/>
    </row>
    <row r="4358" spans="4:4">
      <c r="D4358" s="10"/>
    </row>
    <row r="4359" spans="4:4">
      <c r="D4359" s="10"/>
    </row>
    <row r="4360" spans="4:4">
      <c r="D4360" s="10"/>
    </row>
    <row r="4361" spans="4:4">
      <c r="D4361" s="10"/>
    </row>
    <row r="4362" spans="4:4">
      <c r="D4362" s="10"/>
    </row>
    <row r="4363" spans="4:4">
      <c r="D4363" s="10"/>
    </row>
    <row r="4364" spans="4:4">
      <c r="D4364" s="10"/>
    </row>
    <row r="4365" spans="4:4">
      <c r="D4365" s="10"/>
    </row>
    <row r="4366" spans="4:4">
      <c r="D4366" s="10"/>
    </row>
    <row r="4367" spans="4:4">
      <c r="D4367" s="10"/>
    </row>
    <row r="4368" spans="4:4">
      <c r="D4368" s="10"/>
    </row>
    <row r="4369" spans="4:4">
      <c r="D4369" s="10"/>
    </row>
    <row r="4370" spans="4:4">
      <c r="D4370" s="10"/>
    </row>
    <row r="4371" spans="4:4">
      <c r="D4371" s="10"/>
    </row>
    <row r="4372" spans="4:4">
      <c r="D4372" s="10"/>
    </row>
    <row r="4373" spans="4:4">
      <c r="D4373" s="10"/>
    </row>
    <row r="4374" spans="4:4">
      <c r="D4374" s="10"/>
    </row>
    <row r="4375" spans="4:4">
      <c r="D4375" s="10"/>
    </row>
    <row r="4376" spans="4:4">
      <c r="D4376" s="10"/>
    </row>
    <row r="4377" spans="4:4">
      <c r="D4377" s="10"/>
    </row>
    <row r="4378" spans="4:4">
      <c r="D4378" s="10"/>
    </row>
    <row r="4379" spans="4:4">
      <c r="D4379" s="10"/>
    </row>
    <row r="4380" spans="4:4">
      <c r="D4380" s="10"/>
    </row>
    <row r="4381" spans="4:4">
      <c r="D4381" s="10"/>
    </row>
    <row r="4382" spans="4:4">
      <c r="D4382" s="10"/>
    </row>
    <row r="4383" spans="4:4">
      <c r="D4383" s="10"/>
    </row>
    <row r="4384" spans="4:4">
      <c r="D4384" s="10"/>
    </row>
    <row r="4385" spans="4:4">
      <c r="D4385" s="10"/>
    </row>
    <row r="4386" spans="4:4">
      <c r="D4386" s="10"/>
    </row>
    <row r="4387" spans="4:4">
      <c r="D4387" s="10"/>
    </row>
    <row r="4388" spans="4:4">
      <c r="D4388" s="10"/>
    </row>
    <row r="4389" spans="4:4">
      <c r="D4389" s="10"/>
    </row>
    <row r="4390" spans="4:4">
      <c r="D4390" s="10"/>
    </row>
    <row r="4391" spans="4:4">
      <c r="D4391" s="10"/>
    </row>
    <row r="4392" spans="4:4">
      <c r="D4392" s="10"/>
    </row>
    <row r="4393" spans="4:4">
      <c r="D4393" s="10"/>
    </row>
    <row r="4394" spans="4:4">
      <c r="D4394" s="10"/>
    </row>
    <row r="4395" spans="4:4">
      <c r="D4395" s="10"/>
    </row>
    <row r="4396" spans="4:4">
      <c r="D4396" s="10"/>
    </row>
    <row r="4397" spans="4:4">
      <c r="D4397" s="10"/>
    </row>
    <row r="4398" spans="4:4">
      <c r="D4398" s="10"/>
    </row>
    <row r="4399" spans="4:4">
      <c r="D4399" s="10"/>
    </row>
    <row r="4400" spans="4:4">
      <c r="D4400" s="10"/>
    </row>
    <row r="4401" spans="4:4">
      <c r="D4401" s="10"/>
    </row>
    <row r="4402" spans="4:4">
      <c r="D4402" s="10"/>
    </row>
    <row r="4403" spans="4:4">
      <c r="D4403" s="10"/>
    </row>
    <row r="4404" spans="4:4">
      <c r="D4404" s="10"/>
    </row>
    <row r="4405" spans="4:4">
      <c r="D4405" s="10"/>
    </row>
    <row r="4406" spans="4:4">
      <c r="D4406" s="10"/>
    </row>
    <row r="4407" spans="4:4">
      <c r="D4407" s="10"/>
    </row>
    <row r="4408" spans="4:4">
      <c r="D4408" s="10"/>
    </row>
    <row r="4409" spans="4:4">
      <c r="D4409" s="10"/>
    </row>
    <row r="4410" spans="4:4">
      <c r="D4410" s="10"/>
    </row>
    <row r="4411" spans="4:4">
      <c r="D4411" s="10"/>
    </row>
    <row r="4412" spans="4:4">
      <c r="D4412" s="10"/>
    </row>
    <row r="4413" spans="4:4">
      <c r="D4413" s="10"/>
    </row>
    <row r="4414" spans="4:4">
      <c r="D4414" s="10"/>
    </row>
    <row r="4415" spans="4:4">
      <c r="D4415" s="10"/>
    </row>
    <row r="4416" spans="4:4">
      <c r="D4416" s="10"/>
    </row>
    <row r="4417" spans="4:4">
      <c r="D4417" s="10"/>
    </row>
    <row r="4418" spans="4:4">
      <c r="D4418" s="10"/>
    </row>
    <row r="4419" spans="4:4">
      <c r="D4419" s="10"/>
    </row>
    <row r="4420" spans="4:4">
      <c r="D4420" s="10"/>
    </row>
    <row r="4421" spans="4:4">
      <c r="D4421" s="10"/>
    </row>
    <row r="4422" spans="4:4">
      <c r="D4422" s="10"/>
    </row>
    <row r="4423" spans="4:4">
      <c r="D4423" s="10"/>
    </row>
    <row r="4424" spans="4:4">
      <c r="D4424" s="10"/>
    </row>
    <row r="4425" spans="4:4">
      <c r="D4425" s="10"/>
    </row>
    <row r="4426" spans="4:4">
      <c r="D4426" s="10"/>
    </row>
    <row r="4427" spans="4:4">
      <c r="D4427" s="10"/>
    </row>
    <row r="4428" spans="4:4">
      <c r="D4428" s="10"/>
    </row>
    <row r="4429" spans="4:4">
      <c r="D4429" s="10"/>
    </row>
    <row r="4430" spans="4:4">
      <c r="D4430" s="10"/>
    </row>
    <row r="4431" spans="4:4">
      <c r="D4431" s="10"/>
    </row>
    <row r="4432" spans="4:4">
      <c r="D4432" s="10"/>
    </row>
    <row r="4433" spans="4:4">
      <c r="D4433" s="10"/>
    </row>
    <row r="4434" spans="4:4">
      <c r="D4434" s="10"/>
    </row>
    <row r="4435" spans="4:4">
      <c r="D4435" s="10"/>
    </row>
    <row r="4436" spans="4:4">
      <c r="D4436" s="10"/>
    </row>
    <row r="4437" spans="4:4">
      <c r="D4437" s="10"/>
    </row>
    <row r="4438" spans="4:4">
      <c r="D4438" s="10"/>
    </row>
    <row r="4439" spans="4:4">
      <c r="D4439" s="10"/>
    </row>
    <row r="4440" spans="4:4">
      <c r="D4440" s="10"/>
    </row>
    <row r="4441" spans="4:4">
      <c r="D4441" s="10"/>
    </row>
    <row r="4442" spans="4:4">
      <c r="D4442" s="10"/>
    </row>
    <row r="4443" spans="4:4">
      <c r="D4443" s="10"/>
    </row>
    <row r="4444" spans="4:4">
      <c r="D4444" s="10"/>
    </row>
    <row r="4445" spans="4:4">
      <c r="D4445" s="10"/>
    </row>
    <row r="4446" spans="4:4">
      <c r="D4446" s="10"/>
    </row>
    <row r="4447" spans="4:4">
      <c r="D4447" s="10"/>
    </row>
    <row r="4448" spans="4:4">
      <c r="D4448" s="10"/>
    </row>
    <row r="4449" spans="4:4">
      <c r="D4449" s="10"/>
    </row>
    <row r="4450" spans="4:4">
      <c r="D4450" s="10"/>
    </row>
    <row r="4451" spans="4:4">
      <c r="D4451" s="10"/>
    </row>
    <row r="4452" spans="4:4">
      <c r="D4452" s="10"/>
    </row>
    <row r="4453" spans="4:4">
      <c r="D4453" s="10"/>
    </row>
    <row r="4454" spans="4:4">
      <c r="D4454" s="10"/>
    </row>
    <row r="4455" spans="4:4">
      <c r="D4455" s="10"/>
    </row>
    <row r="4456" spans="4:4">
      <c r="D4456" s="10"/>
    </row>
    <row r="4457" spans="4:4">
      <c r="D4457" s="10"/>
    </row>
    <row r="4458" spans="4:4">
      <c r="D4458" s="10"/>
    </row>
    <row r="4459" spans="4:4">
      <c r="D4459" s="10"/>
    </row>
    <row r="4460" spans="4:4">
      <c r="D4460" s="10"/>
    </row>
    <row r="4461" spans="4:4">
      <c r="D4461" s="10"/>
    </row>
    <row r="4462" spans="4:4">
      <c r="D4462" s="10"/>
    </row>
    <row r="4463" spans="4:4">
      <c r="D4463" s="10"/>
    </row>
    <row r="4464" spans="4:4">
      <c r="D4464" s="10"/>
    </row>
    <row r="4465" spans="4:4">
      <c r="D4465" s="10"/>
    </row>
    <row r="4466" spans="4:4">
      <c r="D4466" s="10"/>
    </row>
    <row r="4467" spans="4:4">
      <c r="D4467" s="10"/>
    </row>
    <row r="4468" spans="4:4">
      <c r="D4468" s="10"/>
    </row>
    <row r="4469" spans="4:4">
      <c r="D4469" s="10"/>
    </row>
    <row r="4470" spans="4:4">
      <c r="D4470" s="10"/>
    </row>
    <row r="4471" spans="4:4">
      <c r="D4471" s="10"/>
    </row>
    <row r="4472" spans="4:4">
      <c r="D4472" s="10"/>
    </row>
    <row r="4473" spans="4:4">
      <c r="D4473" s="10"/>
    </row>
    <row r="4474" spans="4:4">
      <c r="D4474" s="10"/>
    </row>
    <row r="4475" spans="4:4">
      <c r="D4475" s="10"/>
    </row>
    <row r="4476" spans="4:4">
      <c r="D4476" s="10"/>
    </row>
    <row r="4477" spans="4:4">
      <c r="D4477" s="10"/>
    </row>
    <row r="4478" spans="4:4">
      <c r="D4478" s="10"/>
    </row>
    <row r="4479" spans="4:4">
      <c r="D4479" s="10"/>
    </row>
    <row r="4480" spans="4:4">
      <c r="D4480" s="10"/>
    </row>
    <row r="4481" spans="4:4">
      <c r="D4481" s="10"/>
    </row>
    <row r="4482" spans="4:4">
      <c r="D4482" s="10"/>
    </row>
    <row r="4483" spans="4:4">
      <c r="D4483" s="10"/>
    </row>
    <row r="4484" spans="4:4">
      <c r="D4484" s="10"/>
    </row>
    <row r="4485" spans="4:4">
      <c r="D4485" s="10"/>
    </row>
    <row r="4486" spans="4:4">
      <c r="D4486" s="10"/>
    </row>
    <row r="4487" spans="4:4">
      <c r="D4487" s="10"/>
    </row>
    <row r="4488" spans="4:4">
      <c r="D4488" s="10"/>
    </row>
    <row r="4489" spans="4:4">
      <c r="D4489" s="10"/>
    </row>
    <row r="4490" spans="4:4">
      <c r="D4490" s="10"/>
    </row>
    <row r="4491" spans="4:4">
      <c r="D4491" s="10"/>
    </row>
    <row r="4492" spans="4:4">
      <c r="D4492" s="10"/>
    </row>
    <row r="4493" spans="4:4">
      <c r="D4493" s="10"/>
    </row>
    <row r="4494" spans="4:4">
      <c r="D4494" s="10"/>
    </row>
    <row r="4495" spans="4:4">
      <c r="D4495" s="10"/>
    </row>
    <row r="4496" spans="4:4">
      <c r="D4496" s="10"/>
    </row>
    <row r="4497" spans="4:4">
      <c r="D4497" s="10"/>
    </row>
    <row r="4498" spans="4:4">
      <c r="D4498" s="10"/>
    </row>
    <row r="4499" spans="4:4">
      <c r="D4499" s="10"/>
    </row>
    <row r="4500" spans="4:4">
      <c r="D4500" s="10"/>
    </row>
    <row r="4501" spans="4:4">
      <c r="D4501" s="10"/>
    </row>
    <row r="4502" spans="4:4">
      <c r="D4502" s="10"/>
    </row>
    <row r="4503" spans="4:4">
      <c r="D4503" s="10"/>
    </row>
    <row r="4504" spans="4:4">
      <c r="D4504" s="10"/>
    </row>
    <row r="4505" spans="4:4">
      <c r="D4505" s="10"/>
    </row>
    <row r="4506" spans="4:4">
      <c r="D4506" s="10"/>
    </row>
    <row r="4507" spans="4:4">
      <c r="D4507" s="10"/>
    </row>
    <row r="4508" spans="4:4">
      <c r="D4508" s="10"/>
    </row>
    <row r="4509" spans="4:4">
      <c r="D4509" s="10"/>
    </row>
    <row r="4510" spans="4:4">
      <c r="D4510" s="10"/>
    </row>
    <row r="4511" spans="4:4">
      <c r="D4511" s="10"/>
    </row>
    <row r="4512" spans="4:4">
      <c r="D4512" s="10"/>
    </row>
    <row r="4513" spans="4:4">
      <c r="D4513" s="10"/>
    </row>
    <row r="4514" spans="4:4">
      <c r="D4514" s="10"/>
    </row>
    <row r="4515" spans="4:4">
      <c r="D4515" s="10"/>
    </row>
    <row r="4516" spans="4:4">
      <c r="D4516" s="10"/>
    </row>
    <row r="4517" spans="4:4">
      <c r="D4517" s="10"/>
    </row>
    <row r="4518" spans="4:4">
      <c r="D4518" s="10"/>
    </row>
    <row r="4519" spans="4:4">
      <c r="D4519" s="10"/>
    </row>
    <row r="4520" spans="4:4">
      <c r="D4520" s="10"/>
    </row>
    <row r="4521" spans="4:4">
      <c r="D4521" s="10"/>
    </row>
    <row r="4522" spans="4:4">
      <c r="D4522" s="10"/>
    </row>
    <row r="4523" spans="4:4">
      <c r="D4523" s="10"/>
    </row>
    <row r="4524" spans="4:4">
      <c r="D4524" s="10"/>
    </row>
    <row r="4525" spans="4:4">
      <c r="D4525" s="10"/>
    </row>
    <row r="4526" spans="4:4">
      <c r="D4526" s="10"/>
    </row>
    <row r="4527" spans="4:4">
      <c r="D4527" s="10"/>
    </row>
    <row r="4528" spans="4:4">
      <c r="D4528" s="10"/>
    </row>
    <row r="4529" spans="4:4">
      <c r="D4529" s="10"/>
    </row>
    <row r="4530" spans="4:4">
      <c r="D4530" s="10"/>
    </row>
    <row r="4531" spans="4:4">
      <c r="D4531" s="10"/>
    </row>
    <row r="4532" spans="4:4">
      <c r="D4532" s="10"/>
    </row>
    <row r="4533" spans="4:4">
      <c r="D4533" s="10"/>
    </row>
    <row r="4534" spans="4:4">
      <c r="D4534" s="10"/>
    </row>
    <row r="4535" spans="4:4">
      <c r="D4535" s="10"/>
    </row>
    <row r="4536" spans="4:4">
      <c r="D4536" s="10"/>
    </row>
    <row r="4537" spans="4:4">
      <c r="D4537" s="10"/>
    </row>
    <row r="4538" spans="4:4">
      <c r="D4538" s="10"/>
    </row>
    <row r="4539" spans="4:4">
      <c r="D4539" s="10"/>
    </row>
    <row r="4540" spans="4:4">
      <c r="D4540" s="10"/>
    </row>
    <row r="4541" spans="4:4">
      <c r="D4541" s="10"/>
    </row>
    <row r="4542" spans="4:4">
      <c r="D4542" s="10"/>
    </row>
    <row r="4543" spans="4:4">
      <c r="D4543" s="10"/>
    </row>
    <row r="4544" spans="4:4">
      <c r="D4544" s="10"/>
    </row>
    <row r="4545" spans="4:4">
      <c r="D4545" s="10"/>
    </row>
    <row r="4546" spans="4:4">
      <c r="D4546" s="10"/>
    </row>
    <row r="4547" spans="4:4">
      <c r="D4547" s="10"/>
    </row>
    <row r="4548" spans="4:4">
      <c r="D4548" s="10"/>
    </row>
    <row r="4549" spans="4:4">
      <c r="D4549" s="10"/>
    </row>
    <row r="4550" spans="4:4">
      <c r="D4550" s="10"/>
    </row>
    <row r="4551" spans="4:4">
      <c r="D4551" s="10"/>
    </row>
    <row r="4552" spans="4:4">
      <c r="D4552" s="10"/>
    </row>
    <row r="4553" spans="4:4">
      <c r="D4553" s="10"/>
    </row>
    <row r="4554" spans="4:4">
      <c r="D4554" s="10"/>
    </row>
    <row r="4555" spans="4:4">
      <c r="D4555" s="10"/>
    </row>
    <row r="4556" spans="4:4">
      <c r="D4556" s="10"/>
    </row>
    <row r="4557" spans="4:4">
      <c r="D4557" s="10"/>
    </row>
    <row r="4558" spans="4:4">
      <c r="D4558" s="10"/>
    </row>
    <row r="4559" spans="4:4">
      <c r="D4559" s="10"/>
    </row>
    <row r="4560" spans="4:4">
      <c r="D4560" s="10"/>
    </row>
    <row r="4561" spans="4:4">
      <c r="D4561" s="10"/>
    </row>
    <row r="4562" spans="4:4">
      <c r="D4562" s="10"/>
    </row>
    <row r="4563" spans="4:4">
      <c r="D4563" s="10"/>
    </row>
    <row r="4564" spans="4:4">
      <c r="D4564" s="10"/>
    </row>
    <row r="4565" spans="4:4">
      <c r="D4565" s="10"/>
    </row>
    <row r="4566" spans="4:4">
      <c r="D4566" s="10"/>
    </row>
    <row r="4567" spans="4:4">
      <c r="D4567" s="10"/>
    </row>
    <row r="4568" spans="4:4">
      <c r="D4568" s="10"/>
    </row>
    <row r="4569" spans="4:4">
      <c r="D4569" s="10"/>
    </row>
    <row r="4570" spans="4:4">
      <c r="D4570" s="10"/>
    </row>
    <row r="4571" spans="4:4">
      <c r="D4571" s="10"/>
    </row>
    <row r="4572" spans="4:4">
      <c r="D4572" s="10"/>
    </row>
    <row r="4573" spans="4:4">
      <c r="D4573" s="10"/>
    </row>
    <row r="4574" spans="4:4">
      <c r="D4574" s="10"/>
    </row>
    <row r="4575" spans="4:4">
      <c r="D4575" s="10"/>
    </row>
    <row r="4576" spans="4:4">
      <c r="D4576" s="10"/>
    </row>
    <row r="4577" spans="4:4">
      <c r="D4577" s="10"/>
    </row>
    <row r="4578" spans="4:4">
      <c r="D4578" s="10"/>
    </row>
    <row r="4579" spans="4:4">
      <c r="D4579" s="10"/>
    </row>
    <row r="4580" spans="4:4">
      <c r="D4580" s="10"/>
    </row>
    <row r="4581" spans="4:4">
      <c r="D4581" s="10"/>
    </row>
    <row r="4582" spans="4:4">
      <c r="D4582" s="10"/>
    </row>
    <row r="4583" spans="4:4">
      <c r="D4583" s="10"/>
    </row>
    <row r="4584" spans="4:4">
      <c r="D4584" s="10"/>
    </row>
    <row r="4585" spans="4:4">
      <c r="D4585" s="10"/>
    </row>
    <row r="4586" spans="4:4">
      <c r="D4586" s="10"/>
    </row>
    <row r="4587" spans="4:4">
      <c r="D4587" s="10"/>
    </row>
    <row r="4588" spans="4:4">
      <c r="D4588" s="10"/>
    </row>
    <row r="4589" spans="4:4">
      <c r="D4589" s="10"/>
    </row>
    <row r="4590" spans="4:4">
      <c r="D4590" s="10"/>
    </row>
    <row r="4591" spans="4:4">
      <c r="D4591" s="10"/>
    </row>
    <row r="4592" spans="4:4">
      <c r="D4592" s="10"/>
    </row>
    <row r="4593" spans="4:4">
      <c r="D4593" s="10"/>
    </row>
    <row r="4594" spans="4:4">
      <c r="D4594" s="10"/>
    </row>
    <row r="4595" spans="4:4">
      <c r="D4595" s="10"/>
    </row>
    <row r="4596" spans="4:4">
      <c r="D4596" s="10"/>
    </row>
    <row r="4597" spans="4:4">
      <c r="D4597" s="10"/>
    </row>
    <row r="4598" spans="4:4">
      <c r="D4598" s="10"/>
    </row>
    <row r="4599" spans="4:4">
      <c r="D4599" s="10"/>
    </row>
    <row r="4600" spans="4:4">
      <c r="D4600" s="10"/>
    </row>
    <row r="4601" spans="4:4">
      <c r="D4601" s="10"/>
    </row>
    <row r="4602" spans="4:4">
      <c r="D4602" s="10"/>
    </row>
    <row r="4603" spans="4:4">
      <c r="D4603" s="10"/>
    </row>
    <row r="4604" spans="4:4">
      <c r="D4604" s="10"/>
    </row>
    <row r="4605" spans="4:4">
      <c r="D4605" s="10"/>
    </row>
    <row r="4606" spans="4:4">
      <c r="D4606" s="10"/>
    </row>
    <row r="4607" spans="4:4">
      <c r="D4607" s="10"/>
    </row>
    <row r="4608" spans="4:4">
      <c r="D4608" s="10"/>
    </row>
    <row r="4609" spans="4:4">
      <c r="D4609" s="10"/>
    </row>
    <row r="4610" spans="4:4">
      <c r="D4610" s="10"/>
    </row>
    <row r="4611" spans="4:4">
      <c r="D4611" s="10"/>
    </row>
    <row r="4612" spans="4:4">
      <c r="D4612" s="10"/>
    </row>
    <row r="4613" spans="4:4">
      <c r="D4613" s="10"/>
    </row>
    <row r="4614" spans="4:4">
      <c r="D4614" s="10"/>
    </row>
    <row r="4615" spans="4:4">
      <c r="D4615" s="10"/>
    </row>
    <row r="4616" spans="4:4">
      <c r="D4616" s="10"/>
    </row>
    <row r="4617" spans="4:4">
      <c r="D4617" s="10"/>
    </row>
    <row r="4618" spans="4:4">
      <c r="D4618" s="10"/>
    </row>
    <row r="4619" spans="4:4">
      <c r="D4619" s="10"/>
    </row>
    <row r="4620" spans="4:4">
      <c r="D4620" s="10"/>
    </row>
    <row r="4621" spans="4:4">
      <c r="D4621" s="10"/>
    </row>
    <row r="4622" spans="4:4">
      <c r="D4622" s="10"/>
    </row>
    <row r="4623" spans="4:4">
      <c r="D4623" s="10"/>
    </row>
    <row r="4624" spans="4:4">
      <c r="D4624" s="10"/>
    </row>
    <row r="4625" spans="4:4">
      <c r="D4625" s="10"/>
    </row>
    <row r="4626" spans="4:4">
      <c r="D4626" s="10"/>
    </row>
    <row r="4627" spans="4:4">
      <c r="D4627" s="10"/>
    </row>
    <row r="4628" spans="4:4">
      <c r="D4628" s="10"/>
    </row>
    <row r="4629" spans="4:4">
      <c r="D4629" s="10"/>
    </row>
    <row r="4630" spans="4:4">
      <c r="D4630" s="10"/>
    </row>
    <row r="4631" spans="4:4">
      <c r="D4631" s="10"/>
    </row>
    <row r="4632" spans="4:4">
      <c r="D4632" s="10"/>
    </row>
    <row r="4633" spans="4:4">
      <c r="D4633" s="10"/>
    </row>
    <row r="4634" spans="4:4">
      <c r="D4634" s="10"/>
    </row>
    <row r="4635" spans="4:4">
      <c r="D4635" s="10"/>
    </row>
    <row r="4636" spans="4:4">
      <c r="D4636" s="10"/>
    </row>
    <row r="4637" spans="4:4">
      <c r="D4637" s="10"/>
    </row>
    <row r="4638" spans="4:4">
      <c r="D4638" s="10"/>
    </row>
    <row r="4639" spans="4:4">
      <c r="D4639" s="10"/>
    </row>
    <row r="4640" spans="4:4">
      <c r="D4640" s="10"/>
    </row>
    <row r="4641" spans="4:4">
      <c r="D4641" s="10"/>
    </row>
    <row r="4642" spans="4:4">
      <c r="D4642" s="10"/>
    </row>
    <row r="4643" spans="4:4">
      <c r="D4643" s="10"/>
    </row>
    <row r="4644" spans="4:4">
      <c r="D4644" s="10"/>
    </row>
    <row r="4645" spans="4:4">
      <c r="D4645" s="10"/>
    </row>
    <row r="4646" spans="4:4">
      <c r="D4646" s="10"/>
    </row>
    <row r="4647" spans="4:4">
      <c r="D4647" s="10"/>
    </row>
    <row r="4648" spans="4:4">
      <c r="D4648" s="10"/>
    </row>
    <row r="4649" spans="4:4">
      <c r="D4649" s="10"/>
    </row>
    <row r="4650" spans="4:4">
      <c r="D4650" s="10"/>
    </row>
    <row r="4651" spans="4:4">
      <c r="D4651" s="10"/>
    </row>
    <row r="4652" spans="4:4">
      <c r="D4652" s="10"/>
    </row>
    <row r="4653" spans="4:4">
      <c r="D4653" s="10"/>
    </row>
    <row r="4654" spans="4:4">
      <c r="D4654" s="10"/>
    </row>
    <row r="4655" spans="4:4">
      <c r="D4655" s="10"/>
    </row>
    <row r="4656" spans="4:4">
      <c r="D4656" s="10"/>
    </row>
    <row r="4657" spans="4:4">
      <c r="D4657" s="10"/>
    </row>
    <row r="4658" spans="4:4">
      <c r="D4658" s="10"/>
    </row>
    <row r="4659" spans="4:4">
      <c r="D4659" s="10"/>
    </row>
    <row r="4660" spans="4:4">
      <c r="D4660" s="10"/>
    </row>
    <row r="4661" spans="4:4">
      <c r="D4661" s="10"/>
    </row>
    <row r="4662" spans="4:4">
      <c r="D4662" s="10"/>
    </row>
    <row r="4663" spans="4:4">
      <c r="D4663" s="10"/>
    </row>
    <row r="4664" spans="4:4">
      <c r="D4664" s="10"/>
    </row>
    <row r="4665" spans="4:4">
      <c r="D4665" s="10"/>
    </row>
    <row r="4666" spans="4:4">
      <c r="D4666" s="10"/>
    </row>
    <row r="4667" spans="4:4">
      <c r="D4667" s="10"/>
    </row>
    <row r="4668" spans="4:4">
      <c r="D4668" s="10"/>
    </row>
    <row r="4669" spans="4:4">
      <c r="D4669" s="10"/>
    </row>
    <row r="4670" spans="4:4">
      <c r="D4670" s="10"/>
    </row>
    <row r="4671" spans="4:4">
      <c r="D4671" s="10"/>
    </row>
    <row r="4672" spans="4:4">
      <c r="D4672" s="10"/>
    </row>
    <row r="4673" spans="4:4">
      <c r="D4673" s="10"/>
    </row>
    <row r="4674" spans="4:4">
      <c r="D4674" s="10"/>
    </row>
    <row r="4675" spans="4:4">
      <c r="D4675" s="10"/>
    </row>
    <row r="4676" spans="4:4">
      <c r="D4676" s="10"/>
    </row>
    <row r="4677" spans="4:4">
      <c r="D4677" s="10"/>
    </row>
    <row r="4678" spans="4:4">
      <c r="D4678" s="10"/>
    </row>
    <row r="4679" spans="4:4">
      <c r="D4679" s="10"/>
    </row>
    <row r="4680" spans="4:4">
      <c r="D4680" s="10"/>
    </row>
    <row r="4681" spans="4:4">
      <c r="D4681" s="10"/>
    </row>
    <row r="4682" spans="4:4">
      <c r="D4682" s="10"/>
    </row>
    <row r="4683" spans="4:4">
      <c r="D4683" s="10"/>
    </row>
    <row r="4684" spans="4:4">
      <c r="D4684" s="10"/>
    </row>
    <row r="4685" spans="4:4">
      <c r="D4685" s="10"/>
    </row>
    <row r="4686" spans="4:4">
      <c r="D4686" s="10"/>
    </row>
    <row r="4687" spans="4:4">
      <c r="D4687" s="10"/>
    </row>
    <row r="4688" spans="4:4">
      <c r="D4688" s="10"/>
    </row>
    <row r="4689" spans="4:4">
      <c r="D4689" s="10"/>
    </row>
    <row r="4690" spans="4:4">
      <c r="D4690" s="10"/>
    </row>
    <row r="4691" spans="4:4">
      <c r="D4691" s="10"/>
    </row>
    <row r="4692" spans="4:4">
      <c r="D4692" s="10"/>
    </row>
    <row r="4693" spans="4:4">
      <c r="D4693" s="10"/>
    </row>
    <row r="4694" spans="4:4">
      <c r="D4694" s="10"/>
    </row>
    <row r="4695" spans="4:4">
      <c r="D4695" s="10"/>
    </row>
    <row r="4696" spans="4:4">
      <c r="D4696" s="10"/>
    </row>
    <row r="4697" spans="4:4">
      <c r="D4697" s="10"/>
    </row>
    <row r="4698" spans="4:4">
      <c r="D4698" s="10"/>
    </row>
    <row r="4699" spans="4:4">
      <c r="D4699" s="10"/>
    </row>
    <row r="4700" spans="4:4">
      <c r="D4700" s="10"/>
    </row>
    <row r="4701" spans="4:4">
      <c r="D4701" s="10"/>
    </row>
    <row r="4702" spans="4:4">
      <c r="D4702" s="10"/>
    </row>
    <row r="4703" spans="4:4">
      <c r="D4703" s="10"/>
    </row>
    <row r="4704" spans="4:4">
      <c r="D4704" s="10"/>
    </row>
    <row r="4705" spans="4:4">
      <c r="D4705" s="10"/>
    </row>
    <row r="4706" spans="4:4">
      <c r="D4706" s="10"/>
    </row>
    <row r="4707" spans="4:4">
      <c r="D4707" s="10"/>
    </row>
    <row r="4708" spans="4:4">
      <c r="D4708" s="10"/>
    </row>
    <row r="4709" spans="4:4">
      <c r="D4709" s="10"/>
    </row>
    <row r="4710" spans="4:4">
      <c r="D4710" s="10"/>
    </row>
    <row r="4711" spans="4:4">
      <c r="D4711" s="10"/>
    </row>
    <row r="4712" spans="4:4">
      <c r="D4712" s="10"/>
    </row>
    <row r="4713" spans="4:4">
      <c r="D4713" s="10"/>
    </row>
    <row r="4714" spans="4:4">
      <c r="D4714" s="10"/>
    </row>
    <row r="4715" spans="4:4">
      <c r="D4715" s="10"/>
    </row>
    <row r="4716" spans="4:4">
      <c r="D4716" s="10"/>
    </row>
    <row r="4717" spans="4:4">
      <c r="D4717" s="10"/>
    </row>
    <row r="4718" spans="4:4">
      <c r="D4718" s="10"/>
    </row>
    <row r="4719" spans="4:4">
      <c r="D4719" s="10"/>
    </row>
    <row r="4720" spans="4:4">
      <c r="D4720" s="10"/>
    </row>
    <row r="4721" spans="4:4">
      <c r="D4721" s="10"/>
    </row>
    <row r="4722" spans="4:4">
      <c r="D4722" s="10"/>
    </row>
    <row r="4723" spans="4:4">
      <c r="D4723" s="10"/>
    </row>
    <row r="4724" spans="4:4">
      <c r="D4724" s="10"/>
    </row>
    <row r="4725" spans="4:4">
      <c r="D4725" s="10"/>
    </row>
    <row r="4726" spans="4:4">
      <c r="D4726" s="10"/>
    </row>
    <row r="4727" spans="4:4">
      <c r="D4727" s="10"/>
    </row>
    <row r="4728" spans="4:4">
      <c r="D4728" s="10"/>
    </row>
    <row r="4729" spans="4:4">
      <c r="D4729" s="10"/>
    </row>
    <row r="4730" spans="4:4">
      <c r="D4730" s="10"/>
    </row>
    <row r="4731" spans="4:4">
      <c r="D4731" s="10"/>
    </row>
    <row r="4732" spans="4:4">
      <c r="D4732" s="10"/>
    </row>
    <row r="4733" spans="4:4">
      <c r="D4733" s="10"/>
    </row>
    <row r="4734" spans="4:4">
      <c r="D4734" s="10"/>
    </row>
    <row r="4735" spans="4:4">
      <c r="D4735" s="10"/>
    </row>
    <row r="4736" spans="4:4">
      <c r="D4736" s="10"/>
    </row>
    <row r="4737" spans="4:4">
      <c r="D4737" s="10"/>
    </row>
    <row r="4738" spans="4:4">
      <c r="D4738" s="10"/>
    </row>
    <row r="4739" spans="4:4">
      <c r="D4739" s="10"/>
    </row>
    <row r="4740" spans="4:4">
      <c r="D4740" s="10"/>
    </row>
    <row r="4741" spans="4:4">
      <c r="D4741" s="10"/>
    </row>
    <row r="4742" spans="4:4">
      <c r="D4742" s="10"/>
    </row>
    <row r="4743" spans="4:4">
      <c r="D4743" s="10"/>
    </row>
    <row r="4744" spans="4:4">
      <c r="D4744" s="10"/>
    </row>
    <row r="4745" spans="4:4">
      <c r="D4745" s="10"/>
    </row>
    <row r="4746" spans="4:4">
      <c r="D4746" s="10"/>
    </row>
    <row r="4747" spans="4:4">
      <c r="D4747" s="10"/>
    </row>
    <row r="4748" spans="4:4">
      <c r="D4748" s="10"/>
    </row>
    <row r="4749" spans="4:4">
      <c r="D4749" s="10"/>
    </row>
    <row r="4750" spans="4:4">
      <c r="D4750" s="10"/>
    </row>
    <row r="4751" spans="4:4">
      <c r="D4751" s="10"/>
    </row>
    <row r="4752" spans="4:4">
      <c r="D4752" s="10"/>
    </row>
    <row r="4753" spans="4:4">
      <c r="D4753" s="10"/>
    </row>
    <row r="4754" spans="4:4">
      <c r="D4754" s="10"/>
    </row>
    <row r="4755" spans="4:4">
      <c r="D4755" s="10"/>
    </row>
    <row r="4756" spans="4:4">
      <c r="D4756" s="10"/>
    </row>
    <row r="4757" spans="4:4">
      <c r="D4757" s="10"/>
    </row>
    <row r="4758" spans="4:4">
      <c r="D4758" s="10"/>
    </row>
    <row r="4759" spans="4:4">
      <c r="D4759" s="10"/>
    </row>
    <row r="4760" spans="4:4">
      <c r="D4760" s="10"/>
    </row>
    <row r="4761" spans="4:4">
      <c r="D4761" s="10"/>
    </row>
    <row r="4762" spans="4:4">
      <c r="D4762" s="10"/>
    </row>
    <row r="4763" spans="4:4">
      <c r="D4763" s="10"/>
    </row>
    <row r="4764" spans="4:4">
      <c r="D4764" s="10"/>
    </row>
    <row r="4765" spans="4:4">
      <c r="D4765" s="10"/>
    </row>
    <row r="4766" spans="4:4">
      <c r="D4766" s="10"/>
    </row>
    <row r="4767" spans="4:4">
      <c r="D4767" s="10"/>
    </row>
    <row r="4768" spans="4:4">
      <c r="D4768" s="10"/>
    </row>
    <row r="4769" spans="4:4">
      <c r="D4769" s="10"/>
    </row>
    <row r="4770" spans="4:4">
      <c r="D4770" s="10"/>
    </row>
    <row r="4771" spans="4:4">
      <c r="D4771" s="10"/>
    </row>
    <row r="4772" spans="4:4">
      <c r="D4772" s="10"/>
    </row>
    <row r="4773" spans="4:4">
      <c r="D4773" s="10"/>
    </row>
    <row r="4774" spans="4:4">
      <c r="D4774" s="10"/>
    </row>
    <row r="4775" spans="4:4">
      <c r="D4775" s="10"/>
    </row>
    <row r="4776" spans="4:4">
      <c r="D4776" s="10"/>
    </row>
    <row r="4777" spans="4:4">
      <c r="D4777" s="10"/>
    </row>
    <row r="4778" spans="4:4">
      <c r="D4778" s="10"/>
    </row>
    <row r="4779" spans="4:4">
      <c r="D4779" s="10"/>
    </row>
    <row r="4780" spans="4:4">
      <c r="D4780" s="10"/>
    </row>
    <row r="4781" spans="4:4">
      <c r="D4781" s="10"/>
    </row>
    <row r="4782" spans="4:4">
      <c r="D4782" s="10"/>
    </row>
    <row r="4783" spans="4:4">
      <c r="D4783" s="10"/>
    </row>
    <row r="4784" spans="4:4">
      <c r="D4784" s="10"/>
    </row>
    <row r="4785" spans="4:4">
      <c r="D4785" s="10"/>
    </row>
    <row r="4786" spans="4:4">
      <c r="D4786" s="10"/>
    </row>
    <row r="4787" spans="4:4">
      <c r="D4787" s="10"/>
    </row>
    <row r="4788" spans="4:4">
      <c r="D4788" s="10"/>
    </row>
    <row r="4789" spans="4:4">
      <c r="D4789" s="10"/>
    </row>
    <row r="4790" spans="4:4">
      <c r="D4790" s="10"/>
    </row>
    <row r="4791" spans="4:4">
      <c r="D4791" s="10"/>
    </row>
    <row r="4792" spans="4:4">
      <c r="D4792" s="10"/>
    </row>
    <row r="4793" spans="4:4">
      <c r="D4793" s="10"/>
    </row>
    <row r="4794" spans="4:4">
      <c r="D4794" s="10"/>
    </row>
    <row r="4795" spans="4:4">
      <c r="D4795" s="10"/>
    </row>
    <row r="4796" spans="4:4">
      <c r="D4796" s="10"/>
    </row>
    <row r="4797" spans="4:4">
      <c r="D4797" s="10"/>
    </row>
    <row r="4798" spans="4:4">
      <c r="D4798" s="10"/>
    </row>
    <row r="4799" spans="4:4">
      <c r="D4799" s="10"/>
    </row>
    <row r="4800" spans="4:4">
      <c r="D4800" s="10"/>
    </row>
    <row r="4801" spans="4:4">
      <c r="D4801" s="10"/>
    </row>
    <row r="4802" spans="4:4">
      <c r="D4802" s="10"/>
    </row>
    <row r="4803" spans="4:4">
      <c r="D4803" s="10"/>
    </row>
    <row r="4804" spans="4:4">
      <c r="D4804" s="10"/>
    </row>
    <row r="4805" spans="4:4">
      <c r="D4805" s="10"/>
    </row>
    <row r="4806" spans="4:4">
      <c r="D4806" s="10"/>
    </row>
    <row r="4807" spans="4:4">
      <c r="D4807" s="10"/>
    </row>
    <row r="4808" spans="4:4">
      <c r="D4808" s="10"/>
    </row>
    <row r="4809" spans="4:4">
      <c r="D4809" s="10"/>
    </row>
    <row r="4810" spans="4:4">
      <c r="D4810" s="10"/>
    </row>
    <row r="4811" spans="4:4">
      <c r="D4811" s="10"/>
    </row>
    <row r="4812" spans="4:4">
      <c r="D4812" s="10"/>
    </row>
    <row r="4813" spans="4:4">
      <c r="D4813" s="10"/>
    </row>
    <row r="4814" spans="4:4">
      <c r="D4814" s="10"/>
    </row>
    <row r="4815" spans="4:4">
      <c r="D4815" s="10"/>
    </row>
    <row r="4816" spans="4:4">
      <c r="D4816" s="10"/>
    </row>
    <row r="4817" spans="4:4">
      <c r="D4817" s="10"/>
    </row>
    <row r="4818" spans="4:4">
      <c r="D4818" s="10"/>
    </row>
    <row r="4819" spans="4:4">
      <c r="D4819" s="10"/>
    </row>
    <row r="4820" spans="4:4">
      <c r="D4820" s="10"/>
    </row>
    <row r="4821" spans="4:4">
      <c r="D4821" s="10"/>
    </row>
    <row r="4822" spans="4:4">
      <c r="D4822" s="10"/>
    </row>
    <row r="4823" spans="4:4">
      <c r="D4823" s="10"/>
    </row>
    <row r="4824" spans="4:4">
      <c r="D4824" s="10"/>
    </row>
    <row r="4825" spans="4:4">
      <c r="D4825" s="10"/>
    </row>
    <row r="4826" spans="4:4">
      <c r="D4826" s="10"/>
    </row>
    <row r="4827" spans="4:4">
      <c r="D4827" s="10"/>
    </row>
    <row r="4828" spans="4:4">
      <c r="D4828" s="10"/>
    </row>
    <row r="4829" spans="4:4">
      <c r="D4829" s="10"/>
    </row>
    <row r="4830" spans="4:4">
      <c r="D4830" s="10"/>
    </row>
    <row r="4831" spans="4:4">
      <c r="D4831" s="10"/>
    </row>
    <row r="4832" spans="4:4">
      <c r="D4832" s="10"/>
    </row>
    <row r="4833" spans="4:4">
      <c r="D4833" s="10"/>
    </row>
    <row r="4834" spans="4:4">
      <c r="D4834" s="10"/>
    </row>
    <row r="4835" spans="4:4">
      <c r="D4835" s="10"/>
    </row>
    <row r="4836" spans="4:4">
      <c r="D4836" s="10"/>
    </row>
    <row r="4837" spans="4:4">
      <c r="D4837" s="10"/>
    </row>
    <row r="4838" spans="4:4">
      <c r="D4838" s="10"/>
    </row>
    <row r="4839" spans="4:4">
      <c r="D4839" s="10"/>
    </row>
    <row r="4840" spans="4:4">
      <c r="D4840" s="10"/>
    </row>
    <row r="4841" spans="4:4">
      <c r="D4841" s="10"/>
    </row>
    <row r="4842" spans="4:4">
      <c r="D4842" s="10"/>
    </row>
    <row r="4843" spans="4:4">
      <c r="D4843" s="10"/>
    </row>
    <row r="4844" spans="4:4">
      <c r="D4844" s="10"/>
    </row>
    <row r="4845" spans="4:4">
      <c r="D4845" s="10"/>
    </row>
    <row r="4846" spans="4:4">
      <c r="D4846" s="10"/>
    </row>
    <row r="4847" spans="4:4">
      <c r="D4847" s="10"/>
    </row>
    <row r="4848" spans="4:4">
      <c r="D4848" s="10"/>
    </row>
    <row r="4849" spans="4:4">
      <c r="D4849" s="10"/>
    </row>
    <row r="4850" spans="4:4">
      <c r="D4850" s="10"/>
    </row>
    <row r="4851" spans="4:4">
      <c r="D4851" s="10"/>
    </row>
    <row r="4852" spans="4:4">
      <c r="D4852" s="10"/>
    </row>
    <row r="4853" spans="4:4">
      <c r="D4853" s="10"/>
    </row>
    <row r="4854" spans="4:4">
      <c r="D4854" s="10"/>
    </row>
    <row r="4855" spans="4:4">
      <c r="D4855" s="10"/>
    </row>
    <row r="4856" spans="4:4">
      <c r="D4856" s="10"/>
    </row>
    <row r="4857" spans="4:4">
      <c r="D4857" s="10"/>
    </row>
    <row r="4858" spans="4:4">
      <c r="D4858" s="10"/>
    </row>
    <row r="4859" spans="4:4">
      <c r="D4859" s="10"/>
    </row>
    <row r="4860" spans="4:4">
      <c r="D4860" s="10"/>
    </row>
    <row r="4861" spans="4:4">
      <c r="D4861" s="10"/>
    </row>
    <row r="4862" spans="4:4">
      <c r="D4862" s="10"/>
    </row>
    <row r="4863" spans="4:4">
      <c r="D4863" s="10"/>
    </row>
    <row r="4864" spans="4:4">
      <c r="D4864" s="10"/>
    </row>
    <row r="4865" spans="4:4">
      <c r="D4865" s="10"/>
    </row>
    <row r="4866" spans="4:4">
      <c r="D4866" s="10"/>
    </row>
    <row r="4867" spans="4:4">
      <c r="D4867" s="10"/>
    </row>
    <row r="4868" spans="4:4">
      <c r="D4868" s="10"/>
    </row>
    <row r="4869" spans="4:4">
      <c r="D4869" s="10"/>
    </row>
    <row r="4870" spans="4:4">
      <c r="D4870" s="10"/>
    </row>
    <row r="4871" spans="4:4">
      <c r="D4871" s="10"/>
    </row>
    <row r="4872" spans="4:4">
      <c r="D4872" s="10"/>
    </row>
    <row r="4873" spans="4:4">
      <c r="D4873" s="10"/>
    </row>
    <row r="4874" spans="4:4">
      <c r="D4874" s="10"/>
    </row>
    <row r="4875" spans="4:4">
      <c r="D4875" s="10"/>
    </row>
    <row r="4876" spans="4:4">
      <c r="D4876" s="10"/>
    </row>
    <row r="4877" spans="4:4">
      <c r="D4877" s="10"/>
    </row>
    <row r="4878" spans="4:4">
      <c r="D4878" s="10"/>
    </row>
    <row r="4879" spans="4:4">
      <c r="D4879" s="10"/>
    </row>
    <row r="4880" spans="4:4">
      <c r="D4880" s="10"/>
    </row>
    <row r="4881" spans="4:4">
      <c r="D4881" s="10"/>
    </row>
    <row r="4882" spans="4:4">
      <c r="D4882" s="10"/>
    </row>
    <row r="4883" spans="4:4">
      <c r="D4883" s="10"/>
    </row>
    <row r="4884" spans="4:4">
      <c r="D4884" s="10"/>
    </row>
    <row r="4885" spans="4:4">
      <c r="D4885" s="10"/>
    </row>
    <row r="4886" spans="4:4">
      <c r="D4886" s="10"/>
    </row>
    <row r="4887" spans="4:4">
      <c r="D4887" s="10"/>
    </row>
    <row r="4888" spans="4:4">
      <c r="D4888" s="10"/>
    </row>
    <row r="4889" spans="4:4">
      <c r="D4889" s="10"/>
    </row>
    <row r="4890" spans="4:4">
      <c r="D4890" s="10"/>
    </row>
    <row r="4891" spans="4:4">
      <c r="D4891" s="10"/>
    </row>
    <row r="4892" spans="4:4">
      <c r="D4892" s="10"/>
    </row>
    <row r="4893" spans="4:4">
      <c r="D4893" s="10"/>
    </row>
    <row r="4894" spans="4:4">
      <c r="D4894" s="10"/>
    </row>
    <row r="4895" spans="4:4">
      <c r="D4895" s="10"/>
    </row>
    <row r="4896" spans="4:4">
      <c r="D4896" s="10"/>
    </row>
    <row r="4897" spans="4:4">
      <c r="D4897" s="10"/>
    </row>
    <row r="4898" spans="4:4">
      <c r="D4898" s="10"/>
    </row>
    <row r="4899" spans="4:4">
      <c r="D4899" s="10"/>
    </row>
    <row r="4900" spans="4:4">
      <c r="D4900" s="10"/>
    </row>
    <row r="4901" spans="4:4">
      <c r="D4901" s="10"/>
    </row>
    <row r="4902" spans="4:4">
      <c r="D4902" s="10"/>
    </row>
    <row r="4903" spans="4:4">
      <c r="D4903" s="10"/>
    </row>
    <row r="4904" spans="4:4">
      <c r="D4904" s="10"/>
    </row>
    <row r="4905" spans="4:4">
      <c r="D4905" s="10"/>
    </row>
    <row r="4906" spans="4:4">
      <c r="D4906" s="10"/>
    </row>
    <row r="4907" spans="4:4">
      <c r="D4907" s="10"/>
    </row>
    <row r="4908" spans="4:4">
      <c r="D4908" s="10"/>
    </row>
    <row r="4909" spans="4:4">
      <c r="D4909" s="10"/>
    </row>
    <row r="4910" spans="4:4">
      <c r="D4910" s="10"/>
    </row>
    <row r="4911" spans="4:4">
      <c r="D4911" s="10"/>
    </row>
    <row r="4912" spans="4:4">
      <c r="D4912" s="10"/>
    </row>
    <row r="4913" spans="4:4">
      <c r="D4913" s="10"/>
    </row>
    <row r="4914" spans="4:4">
      <c r="D4914" s="10"/>
    </row>
    <row r="4915" spans="4:4">
      <c r="D4915" s="10"/>
    </row>
    <row r="4916" spans="4:4">
      <c r="D4916" s="10"/>
    </row>
    <row r="4917" spans="4:4">
      <c r="D4917" s="10"/>
    </row>
    <row r="4918" spans="4:4">
      <c r="D4918" s="10"/>
    </row>
    <row r="4919" spans="4:4">
      <c r="D4919" s="10"/>
    </row>
    <row r="4920" spans="4:4">
      <c r="D4920" s="10"/>
    </row>
    <row r="4921" spans="4:4">
      <c r="D4921" s="10"/>
    </row>
    <row r="4922" spans="4:4">
      <c r="D4922" s="10"/>
    </row>
    <row r="4923" spans="4:4">
      <c r="D4923" s="10"/>
    </row>
    <row r="4924" spans="4:4">
      <c r="D4924" s="10"/>
    </row>
    <row r="4925" spans="4:4">
      <c r="D4925" s="10"/>
    </row>
    <row r="4926" spans="4:4">
      <c r="D4926" s="10"/>
    </row>
    <row r="4927" spans="4:4">
      <c r="D4927" s="10"/>
    </row>
    <row r="4928" spans="4:4">
      <c r="D4928" s="10"/>
    </row>
    <row r="4929" spans="4:4">
      <c r="D4929" s="10"/>
    </row>
    <row r="4930" spans="4:4">
      <c r="D4930" s="10"/>
    </row>
    <row r="4931" spans="4:4">
      <c r="D4931" s="10"/>
    </row>
    <row r="4932" spans="4:4">
      <c r="D4932" s="10"/>
    </row>
    <row r="4933" spans="4:4">
      <c r="D4933" s="10"/>
    </row>
    <row r="4934" spans="4:4">
      <c r="D4934" s="10"/>
    </row>
    <row r="4935" spans="4:4">
      <c r="D4935" s="10"/>
    </row>
    <row r="4936" spans="4:4">
      <c r="D4936" s="10"/>
    </row>
    <row r="4937" spans="4:4">
      <c r="D4937" s="10"/>
    </row>
    <row r="4938" spans="4:4">
      <c r="D4938" s="10"/>
    </row>
    <row r="4939" spans="4:4">
      <c r="D4939" s="10"/>
    </row>
    <row r="4940" spans="4:4">
      <c r="D4940" s="10"/>
    </row>
    <row r="4941" spans="4:4">
      <c r="D4941" s="10"/>
    </row>
    <row r="4942" spans="4:4">
      <c r="D4942" s="10"/>
    </row>
    <row r="4943" spans="4:4">
      <c r="D4943" s="10"/>
    </row>
    <row r="4944" spans="4:4">
      <c r="D4944" s="10"/>
    </row>
    <row r="4945" spans="4:4">
      <c r="D4945" s="10"/>
    </row>
    <row r="4946" spans="4:4">
      <c r="D4946" s="10"/>
    </row>
    <row r="4947" spans="4:4">
      <c r="D4947" s="10"/>
    </row>
    <row r="4948" spans="4:4">
      <c r="D4948" s="10"/>
    </row>
    <row r="4949" spans="4:4">
      <c r="D4949" s="10"/>
    </row>
    <row r="4950" spans="4:4">
      <c r="D4950" s="10"/>
    </row>
    <row r="4951" spans="4:4">
      <c r="D4951" s="10"/>
    </row>
    <row r="4952" spans="4:4">
      <c r="D4952" s="10"/>
    </row>
    <row r="4953" spans="4:4">
      <c r="D4953" s="10"/>
    </row>
    <row r="4954" spans="4:4">
      <c r="D4954" s="10"/>
    </row>
    <row r="4955" spans="4:4">
      <c r="D4955" s="10"/>
    </row>
    <row r="4956" spans="4:4">
      <c r="D4956" s="10"/>
    </row>
    <row r="4957" spans="4:4">
      <c r="D4957" s="10"/>
    </row>
    <row r="4958" spans="4:4">
      <c r="D4958" s="10"/>
    </row>
    <row r="4959" spans="4:4">
      <c r="D4959" s="10"/>
    </row>
    <row r="4960" spans="4:4">
      <c r="D4960" s="10"/>
    </row>
    <row r="4961" spans="4:4">
      <c r="D4961" s="10"/>
    </row>
    <row r="4962" spans="4:4">
      <c r="D4962" s="10"/>
    </row>
    <row r="4963" spans="4:4">
      <c r="D4963" s="10"/>
    </row>
    <row r="4964" spans="4:4">
      <c r="D4964" s="10"/>
    </row>
    <row r="4965" spans="4:4">
      <c r="D4965" s="10"/>
    </row>
    <row r="4966" spans="4:4">
      <c r="D4966" s="10"/>
    </row>
    <row r="4967" spans="4:4">
      <c r="D4967" s="10"/>
    </row>
    <row r="4968" spans="4:4">
      <c r="D4968" s="10"/>
    </row>
    <row r="4969" spans="4:4">
      <c r="D4969" s="10"/>
    </row>
    <row r="4970" spans="4:4">
      <c r="D4970" s="10"/>
    </row>
    <row r="4971" spans="4:4">
      <c r="D4971" s="10"/>
    </row>
    <row r="4972" spans="4:4">
      <c r="D4972" s="10"/>
    </row>
    <row r="4973" spans="4:4">
      <c r="D4973" s="10"/>
    </row>
    <row r="4974" spans="4:4">
      <c r="D4974" s="10"/>
    </row>
    <row r="4975" spans="4:4">
      <c r="D4975" s="10"/>
    </row>
    <row r="4976" spans="4:4">
      <c r="D4976" s="10"/>
    </row>
    <row r="4977" spans="4:4">
      <c r="D4977" s="10"/>
    </row>
    <row r="4978" spans="4:4">
      <c r="D4978" s="10"/>
    </row>
    <row r="4979" spans="4:4">
      <c r="D4979" s="10"/>
    </row>
    <row r="4980" spans="4:4">
      <c r="D4980" s="10"/>
    </row>
    <row r="4981" spans="4:4">
      <c r="D4981" s="10"/>
    </row>
    <row r="4982" spans="4:4">
      <c r="D4982" s="10"/>
    </row>
    <row r="4983" spans="4:4">
      <c r="D4983" s="10"/>
    </row>
    <row r="4984" spans="4:4">
      <c r="D4984" s="10"/>
    </row>
    <row r="4985" spans="4:4">
      <c r="D4985" s="10"/>
    </row>
    <row r="4986" spans="4:4">
      <c r="D4986" s="10"/>
    </row>
    <row r="4987" spans="4:4">
      <c r="D4987" s="10"/>
    </row>
    <row r="4988" spans="4:4">
      <c r="D4988" s="10"/>
    </row>
    <row r="4989" spans="4:4">
      <c r="D4989" s="10"/>
    </row>
    <row r="4990" spans="4:4">
      <c r="D4990" s="10"/>
    </row>
    <row r="4991" spans="4:4">
      <c r="D4991" s="10"/>
    </row>
    <row r="4992" spans="4:4">
      <c r="D4992" s="10"/>
    </row>
    <row r="4993" spans="4:4">
      <c r="D4993" s="10"/>
    </row>
    <row r="4994" spans="4:4">
      <c r="D4994" s="10"/>
    </row>
    <row r="4995" spans="4:4">
      <c r="D4995" s="10"/>
    </row>
    <row r="4996" spans="4:4">
      <c r="D4996" s="10"/>
    </row>
    <row r="4997" spans="4:4">
      <c r="D4997" s="10"/>
    </row>
    <row r="4998" spans="4:4">
      <c r="D4998" s="10"/>
    </row>
    <row r="4999" spans="4:4">
      <c r="D4999" s="10"/>
    </row>
    <row r="5000" spans="4:4">
      <c r="D5000" s="10"/>
    </row>
  </sheetData>
  <mergeCells count="15">
    <mergeCell ref="C15:G15"/>
    <mergeCell ref="A1:G1"/>
    <mergeCell ref="C2:G2"/>
    <mergeCell ref="C3:G3"/>
    <mergeCell ref="C4:G4"/>
    <mergeCell ref="C12:G12"/>
    <mergeCell ref="C57:G57"/>
    <mergeCell ref="C58:G58"/>
    <mergeCell ref="C61:G61"/>
    <mergeCell ref="C18:G18"/>
    <mergeCell ref="C21:G21"/>
    <mergeCell ref="C26:G26"/>
    <mergeCell ref="C31:G31"/>
    <mergeCell ref="C42:G42"/>
    <mergeCell ref="C52:G52"/>
  </mergeCells>
  <pageMargins left="0.59055118110236204" right="0.196850393700787" top="0.78740157499999996" bottom="0.78740157499999996" header="0.3" footer="0.3"/>
  <pageSetup paperSize="9" orientation="landscape" horizontalDpi="0" verticalDpi="0" r:id="rId1"/>
  <headerFooter>
    <oddFooter>&amp;RStránka &amp;P z &amp;N&amp;LZpracováno programem BUILDpower S,  © RTS, a.s.</oddFooter>
  </headerFooter>
  <legacyDrawing r:id="rId2"/>
</worksheet>
</file>

<file path=xl/worksheets/sheet13.xml><?xml version="1.0" encoding="utf-8"?>
<worksheet xmlns="http://schemas.openxmlformats.org/spreadsheetml/2006/main" xmlns:r="http://schemas.openxmlformats.org/officeDocument/2006/relationships">
  <sheetPr>
    <outlinePr summaryBelow="0"/>
  </sheetPr>
  <dimension ref="A1:BF5000"/>
  <sheetViews>
    <sheetView workbookViewId="0">
      <pane ySplit="7" topLeftCell="A8" activePane="bottomLeft" state="frozen"/>
      <selection pane="bottomLeft" activeCell="Z147" sqref="Z147"/>
    </sheetView>
  </sheetViews>
  <sheetFormatPr defaultRowHeight="13.2" outlineLevelRow="1"/>
  <cols>
    <col min="1" max="1" width="3.44140625" customWidth="1"/>
    <col min="2" max="2" width="12.6640625" style="119" customWidth="1"/>
    <col min="3" max="3" width="63.33203125" style="119" customWidth="1"/>
    <col min="4" max="4" width="4.88671875" customWidth="1"/>
    <col min="5" max="5" width="10.6640625" customWidth="1"/>
    <col min="6" max="6" width="9.88671875" customWidth="1"/>
    <col min="7" max="7" width="12.77734375" customWidth="1"/>
    <col min="8" max="17" width="0" hidden="1" customWidth="1"/>
    <col min="18" max="18" width="8.44140625" customWidth="1"/>
    <col min="19" max="22" width="0" hidden="1" customWidth="1"/>
    <col min="27" max="27" width="0" hidden="1" customWidth="1"/>
    <col min="29" max="39" width="0" hidden="1" customWidth="1"/>
    <col min="51" max="51" width="98.6640625" customWidth="1"/>
  </cols>
  <sheetData>
    <row r="1" spans="1:58" ht="15.75" customHeight="1">
      <c r="A1" s="252" t="s">
        <v>146</v>
      </c>
      <c r="B1" s="252"/>
      <c r="C1" s="252"/>
      <c r="D1" s="252"/>
      <c r="E1" s="252"/>
      <c r="F1" s="252"/>
      <c r="G1" s="252"/>
      <c r="AE1" t="s">
        <v>147</v>
      </c>
    </row>
    <row r="2" spans="1:58" ht="25.05" customHeight="1">
      <c r="A2" s="137" t="s">
        <v>7</v>
      </c>
      <c r="B2" s="48" t="s">
        <v>43</v>
      </c>
      <c r="C2" s="253" t="s">
        <v>44</v>
      </c>
      <c r="D2" s="254"/>
      <c r="E2" s="254"/>
      <c r="F2" s="254"/>
      <c r="G2" s="255"/>
      <c r="AE2" t="s">
        <v>148</v>
      </c>
    </row>
    <row r="3" spans="1:58" ht="25.05" customHeight="1">
      <c r="A3" s="137" t="s">
        <v>8</v>
      </c>
      <c r="B3" s="48" t="s">
        <v>59</v>
      </c>
      <c r="C3" s="253" t="s">
        <v>44</v>
      </c>
      <c r="D3" s="254"/>
      <c r="E3" s="254"/>
      <c r="F3" s="254"/>
      <c r="G3" s="255"/>
      <c r="AA3" s="119" t="s">
        <v>148</v>
      </c>
      <c r="AE3" t="s">
        <v>149</v>
      </c>
    </row>
    <row r="4" spans="1:58" ht="25.05" customHeight="1">
      <c r="A4" s="138" t="s">
        <v>9</v>
      </c>
      <c r="B4" s="139" t="s">
        <v>70</v>
      </c>
      <c r="C4" s="256" t="s">
        <v>71</v>
      </c>
      <c r="D4" s="257"/>
      <c r="E4" s="257"/>
      <c r="F4" s="257"/>
      <c r="G4" s="258"/>
      <c r="AE4" t="s">
        <v>150</v>
      </c>
    </row>
    <row r="5" spans="1:58">
      <c r="D5" s="10"/>
    </row>
    <row r="6" spans="1:58" ht="39.6">
      <c r="A6" s="141" t="s">
        <v>151</v>
      </c>
      <c r="B6" s="143" t="s">
        <v>152</v>
      </c>
      <c r="C6" s="143" t="s">
        <v>153</v>
      </c>
      <c r="D6" s="142" t="s">
        <v>154</v>
      </c>
      <c r="E6" s="141" t="s">
        <v>155</v>
      </c>
      <c r="F6" s="140" t="s">
        <v>156</v>
      </c>
      <c r="G6" s="141" t="s">
        <v>29</v>
      </c>
      <c r="H6" s="144" t="s">
        <v>30</v>
      </c>
      <c r="I6" s="144" t="s">
        <v>157</v>
      </c>
      <c r="J6" s="144" t="s">
        <v>31</v>
      </c>
      <c r="K6" s="144" t="s">
        <v>158</v>
      </c>
      <c r="L6" s="144" t="s">
        <v>159</v>
      </c>
      <c r="M6" s="144" t="s">
        <v>160</v>
      </c>
      <c r="N6" s="144" t="s">
        <v>161</v>
      </c>
      <c r="O6" s="144" t="s">
        <v>162</v>
      </c>
      <c r="P6" s="144" t="s">
        <v>163</v>
      </c>
      <c r="Q6" s="144" t="s">
        <v>164</v>
      </c>
      <c r="R6" s="144" t="s">
        <v>165</v>
      </c>
      <c r="S6" s="144" t="s">
        <v>166</v>
      </c>
      <c r="T6" s="144" t="s">
        <v>167</v>
      </c>
      <c r="U6" s="144" t="s">
        <v>168</v>
      </c>
      <c r="V6" s="144" t="s">
        <v>169</v>
      </c>
    </row>
    <row r="7" spans="1:58" hidden="1">
      <c r="A7" s="3"/>
      <c r="B7" s="4"/>
      <c r="C7" s="4"/>
      <c r="D7" s="6"/>
      <c r="E7" s="146"/>
      <c r="F7" s="147"/>
      <c r="G7" s="147"/>
      <c r="H7" s="147"/>
      <c r="I7" s="147"/>
      <c r="J7" s="147"/>
      <c r="K7" s="147"/>
      <c r="L7" s="147"/>
      <c r="M7" s="147"/>
      <c r="N7" s="147"/>
      <c r="O7" s="147"/>
      <c r="P7" s="147"/>
      <c r="Q7" s="147"/>
      <c r="R7" s="147"/>
      <c r="S7" s="147"/>
      <c r="T7" s="147"/>
      <c r="U7" s="147"/>
      <c r="V7" s="147"/>
    </row>
    <row r="8" spans="1:58">
      <c r="A8" s="158" t="s">
        <v>170</v>
      </c>
      <c r="B8" s="159" t="s">
        <v>81</v>
      </c>
      <c r="C8" s="173" t="s">
        <v>82</v>
      </c>
      <c r="D8" s="160"/>
      <c r="E8" s="161"/>
      <c r="F8" s="162"/>
      <c r="G8" s="162">
        <f>SUMIF(AE9:AE57,"&lt;&gt;NOR",G9:G57)</f>
        <v>0</v>
      </c>
      <c r="H8" s="162"/>
      <c r="I8" s="162">
        <f>SUM(I9:I57)</f>
        <v>18005.88</v>
      </c>
      <c r="J8" s="162"/>
      <c r="K8" s="162">
        <f>SUM(K9:K57)</f>
        <v>174391.86000000002</v>
      </c>
      <c r="L8" s="162"/>
      <c r="M8" s="162">
        <f>SUM(M9:M57)</f>
        <v>0</v>
      </c>
      <c r="N8" s="162"/>
      <c r="O8" s="162">
        <f>SUM(O9:O57)</f>
        <v>60.5</v>
      </c>
      <c r="P8" s="162"/>
      <c r="Q8" s="162">
        <f>SUM(Q9:Q57)</f>
        <v>383.23</v>
      </c>
      <c r="R8" s="163"/>
      <c r="S8" s="157"/>
      <c r="T8" s="157">
        <f>SUM(T9:T57)</f>
        <v>181.79999999999998</v>
      </c>
      <c r="U8" s="157"/>
      <c r="V8" s="157"/>
      <c r="AE8" t="s">
        <v>171</v>
      </c>
    </row>
    <row r="9" spans="1:58" ht="20.399999999999999" outlineLevel="1">
      <c r="A9" s="164">
        <v>1</v>
      </c>
      <c r="B9" s="165" t="s">
        <v>216</v>
      </c>
      <c r="C9" s="174" t="s">
        <v>217</v>
      </c>
      <c r="D9" s="166" t="s">
        <v>218</v>
      </c>
      <c r="E9" s="167">
        <v>580.65</v>
      </c>
      <c r="F9" s="168">
        <v>0</v>
      </c>
      <c r="G9" s="169">
        <f>ROUND(E9*F9,2)</f>
        <v>0</v>
      </c>
      <c r="H9" s="168">
        <v>0</v>
      </c>
      <c r="I9" s="169">
        <f>ROUND(E9*H9,2)</f>
        <v>0</v>
      </c>
      <c r="J9" s="168">
        <v>69.599999999999994</v>
      </c>
      <c r="K9" s="169">
        <f>ROUND(E9*J9,2)</f>
        <v>40413.24</v>
      </c>
      <c r="L9" s="169">
        <v>21</v>
      </c>
      <c r="M9" s="169">
        <f>G9*(1+L9/100)</f>
        <v>0</v>
      </c>
      <c r="N9" s="169">
        <v>0</v>
      </c>
      <c r="O9" s="169">
        <f>ROUND(E9*N9,2)</f>
        <v>0</v>
      </c>
      <c r="P9" s="169">
        <v>0.66</v>
      </c>
      <c r="Q9" s="169">
        <f>ROUND(E9*P9,2)</f>
        <v>383.23</v>
      </c>
      <c r="R9" s="170" t="s">
        <v>219</v>
      </c>
      <c r="S9" s="156">
        <v>0.11899999999999999</v>
      </c>
      <c r="T9" s="156">
        <f>ROUND(E9*S9,2)</f>
        <v>69.099999999999994</v>
      </c>
      <c r="U9" s="156"/>
      <c r="V9" s="156" t="s">
        <v>220</v>
      </c>
      <c r="W9" s="145"/>
      <c r="X9" s="145"/>
      <c r="Y9" s="145"/>
      <c r="Z9" s="145"/>
      <c r="AA9" s="145"/>
      <c r="AB9" s="145"/>
      <c r="AC9" s="145"/>
      <c r="AD9" s="145"/>
      <c r="AE9" s="145" t="s">
        <v>221</v>
      </c>
      <c r="AF9" s="145"/>
      <c r="AG9" s="145"/>
      <c r="AH9" s="145"/>
      <c r="AI9" s="145"/>
      <c r="AJ9" s="145"/>
      <c r="AK9" s="145"/>
      <c r="AL9" s="145"/>
      <c r="AM9" s="145"/>
      <c r="AN9" s="145"/>
      <c r="AO9" s="145"/>
      <c r="AP9" s="145"/>
      <c r="AQ9" s="145"/>
      <c r="AR9" s="145"/>
      <c r="AS9" s="145"/>
      <c r="AT9" s="145"/>
      <c r="AU9" s="145"/>
      <c r="AV9" s="145"/>
      <c r="AW9" s="145"/>
      <c r="AX9" s="145"/>
      <c r="AY9" s="145"/>
      <c r="AZ9" s="145"/>
      <c r="BA9" s="145"/>
      <c r="BB9" s="145"/>
      <c r="BC9" s="145"/>
      <c r="BD9" s="145"/>
      <c r="BE9" s="145"/>
      <c r="BF9" s="145"/>
    </row>
    <row r="10" spans="1:58" outlineLevel="1">
      <c r="A10" s="152"/>
      <c r="B10" s="153"/>
      <c r="C10" s="187" t="s">
        <v>978</v>
      </c>
      <c r="D10" s="178"/>
      <c r="E10" s="179">
        <v>275</v>
      </c>
      <c r="F10" s="156"/>
      <c r="G10" s="156"/>
      <c r="H10" s="156"/>
      <c r="I10" s="156"/>
      <c r="J10" s="156"/>
      <c r="K10" s="156"/>
      <c r="L10" s="156"/>
      <c r="M10" s="156"/>
      <c r="N10" s="156"/>
      <c r="O10" s="156"/>
      <c r="P10" s="156"/>
      <c r="Q10" s="156"/>
      <c r="R10" s="156"/>
      <c r="S10" s="156"/>
      <c r="T10" s="156"/>
      <c r="U10" s="156"/>
      <c r="V10" s="156"/>
      <c r="W10" s="145"/>
      <c r="X10" s="145"/>
      <c r="Y10" s="145"/>
      <c r="Z10" s="145"/>
      <c r="AA10" s="145"/>
      <c r="AB10" s="145"/>
      <c r="AC10" s="145"/>
      <c r="AD10" s="145"/>
      <c r="AE10" s="145" t="s">
        <v>223</v>
      </c>
      <c r="AF10" s="145">
        <v>0</v>
      </c>
      <c r="AG10" s="145"/>
      <c r="AH10" s="145"/>
      <c r="AI10" s="145"/>
      <c r="AJ10" s="145"/>
      <c r="AK10" s="145"/>
      <c r="AL10" s="145"/>
      <c r="AM10" s="145"/>
      <c r="AN10" s="145"/>
      <c r="AO10" s="145"/>
      <c r="AP10" s="145"/>
      <c r="AQ10" s="145"/>
      <c r="AR10" s="145"/>
      <c r="AS10" s="145"/>
      <c r="AT10" s="145"/>
      <c r="AU10" s="145"/>
      <c r="AV10" s="145"/>
      <c r="AW10" s="145"/>
      <c r="AX10" s="145"/>
      <c r="AY10" s="145"/>
      <c r="AZ10" s="145"/>
      <c r="BA10" s="145"/>
      <c r="BB10" s="145"/>
      <c r="BC10" s="145"/>
      <c r="BD10" s="145"/>
      <c r="BE10" s="145"/>
      <c r="BF10" s="145"/>
    </row>
    <row r="11" spans="1:58" outlineLevel="1">
      <c r="A11" s="152"/>
      <c r="B11" s="153"/>
      <c r="C11" s="187" t="s">
        <v>979</v>
      </c>
      <c r="D11" s="178"/>
      <c r="E11" s="179">
        <v>33.85</v>
      </c>
      <c r="F11" s="156"/>
      <c r="G11" s="156"/>
      <c r="H11" s="156"/>
      <c r="I11" s="156"/>
      <c r="J11" s="156"/>
      <c r="K11" s="156"/>
      <c r="L11" s="156"/>
      <c r="M11" s="156"/>
      <c r="N11" s="156"/>
      <c r="O11" s="156"/>
      <c r="P11" s="156"/>
      <c r="Q11" s="156"/>
      <c r="R11" s="156"/>
      <c r="S11" s="156"/>
      <c r="T11" s="156"/>
      <c r="U11" s="156"/>
      <c r="V11" s="156"/>
      <c r="W11" s="145"/>
      <c r="X11" s="145"/>
      <c r="Y11" s="145"/>
      <c r="Z11" s="145"/>
      <c r="AA11" s="145"/>
      <c r="AB11" s="145"/>
      <c r="AC11" s="145"/>
      <c r="AD11" s="145"/>
      <c r="AE11" s="145" t="s">
        <v>223</v>
      </c>
      <c r="AF11" s="145">
        <v>0</v>
      </c>
      <c r="AG11" s="145"/>
      <c r="AH11" s="145"/>
      <c r="AI11" s="145"/>
      <c r="AJ11" s="145"/>
      <c r="AK11" s="145"/>
      <c r="AL11" s="145"/>
      <c r="AM11" s="145"/>
      <c r="AN11" s="145"/>
      <c r="AO11" s="145"/>
      <c r="AP11" s="145"/>
      <c r="AQ11" s="145"/>
      <c r="AR11" s="145"/>
      <c r="AS11" s="145"/>
      <c r="AT11" s="145"/>
      <c r="AU11" s="145"/>
      <c r="AV11" s="145"/>
      <c r="AW11" s="145"/>
      <c r="AX11" s="145"/>
      <c r="AY11" s="145"/>
      <c r="AZ11" s="145"/>
      <c r="BA11" s="145"/>
      <c r="BB11" s="145"/>
      <c r="BC11" s="145"/>
      <c r="BD11" s="145"/>
      <c r="BE11" s="145"/>
      <c r="BF11" s="145"/>
    </row>
    <row r="12" spans="1:58" outlineLevel="1">
      <c r="A12" s="152"/>
      <c r="B12" s="153"/>
      <c r="C12" s="187" t="s">
        <v>980</v>
      </c>
      <c r="D12" s="178"/>
      <c r="E12" s="179">
        <v>81</v>
      </c>
      <c r="F12" s="156"/>
      <c r="G12" s="156"/>
      <c r="H12" s="156"/>
      <c r="I12" s="156"/>
      <c r="J12" s="156"/>
      <c r="K12" s="156"/>
      <c r="L12" s="156"/>
      <c r="M12" s="156"/>
      <c r="N12" s="156"/>
      <c r="O12" s="156"/>
      <c r="P12" s="156"/>
      <c r="Q12" s="156"/>
      <c r="R12" s="156"/>
      <c r="S12" s="156"/>
      <c r="T12" s="156"/>
      <c r="U12" s="156"/>
      <c r="V12" s="156"/>
      <c r="W12" s="145"/>
      <c r="X12" s="145"/>
      <c r="Y12" s="145"/>
      <c r="Z12" s="145"/>
      <c r="AA12" s="145"/>
      <c r="AB12" s="145"/>
      <c r="AC12" s="145"/>
      <c r="AD12" s="145"/>
      <c r="AE12" s="145" t="s">
        <v>223</v>
      </c>
      <c r="AF12" s="145">
        <v>0</v>
      </c>
      <c r="AG12" s="145"/>
      <c r="AH12" s="145"/>
      <c r="AI12" s="145"/>
      <c r="AJ12" s="145"/>
      <c r="AK12" s="145"/>
      <c r="AL12" s="145"/>
      <c r="AM12" s="145"/>
      <c r="AN12" s="145"/>
      <c r="AO12" s="145"/>
      <c r="AP12" s="145"/>
      <c r="AQ12" s="145"/>
      <c r="AR12" s="145"/>
      <c r="AS12" s="145"/>
      <c r="AT12" s="145"/>
      <c r="AU12" s="145"/>
      <c r="AV12" s="145"/>
      <c r="AW12" s="145"/>
      <c r="AX12" s="145"/>
      <c r="AY12" s="145"/>
      <c r="AZ12" s="145"/>
      <c r="BA12" s="145"/>
      <c r="BB12" s="145"/>
      <c r="BC12" s="145"/>
      <c r="BD12" s="145"/>
      <c r="BE12" s="145"/>
      <c r="BF12" s="145"/>
    </row>
    <row r="13" spans="1:58" outlineLevel="1">
      <c r="A13" s="152"/>
      <c r="B13" s="153"/>
      <c r="C13" s="187" t="s">
        <v>981</v>
      </c>
      <c r="D13" s="178"/>
      <c r="E13" s="179">
        <v>40.799999999999997</v>
      </c>
      <c r="F13" s="156"/>
      <c r="G13" s="156"/>
      <c r="H13" s="156"/>
      <c r="I13" s="156"/>
      <c r="J13" s="156"/>
      <c r="K13" s="156"/>
      <c r="L13" s="156"/>
      <c r="M13" s="156"/>
      <c r="N13" s="156"/>
      <c r="O13" s="156"/>
      <c r="P13" s="156"/>
      <c r="Q13" s="156"/>
      <c r="R13" s="156"/>
      <c r="S13" s="156"/>
      <c r="T13" s="156"/>
      <c r="U13" s="156"/>
      <c r="V13" s="156"/>
      <c r="W13" s="145"/>
      <c r="X13" s="145"/>
      <c r="Y13" s="145"/>
      <c r="Z13" s="145"/>
      <c r="AA13" s="145"/>
      <c r="AB13" s="145"/>
      <c r="AC13" s="145"/>
      <c r="AD13" s="145"/>
      <c r="AE13" s="145" t="s">
        <v>223</v>
      </c>
      <c r="AF13" s="145">
        <v>0</v>
      </c>
      <c r="AG13" s="145"/>
      <c r="AH13" s="145"/>
      <c r="AI13" s="145"/>
      <c r="AJ13" s="145"/>
      <c r="AK13" s="145"/>
      <c r="AL13" s="145"/>
      <c r="AM13" s="145"/>
      <c r="AN13" s="145"/>
      <c r="AO13" s="145"/>
      <c r="AP13" s="145"/>
      <c r="AQ13" s="145"/>
      <c r="AR13" s="145"/>
      <c r="AS13" s="145"/>
      <c r="AT13" s="145"/>
      <c r="AU13" s="145"/>
      <c r="AV13" s="145"/>
      <c r="AW13" s="145"/>
      <c r="AX13" s="145"/>
      <c r="AY13" s="145"/>
      <c r="AZ13" s="145"/>
      <c r="BA13" s="145"/>
      <c r="BB13" s="145"/>
      <c r="BC13" s="145"/>
      <c r="BD13" s="145"/>
      <c r="BE13" s="145"/>
      <c r="BF13" s="145"/>
    </row>
    <row r="14" spans="1:58" outlineLevel="1">
      <c r="A14" s="152"/>
      <c r="B14" s="153"/>
      <c r="C14" s="187" t="s">
        <v>982</v>
      </c>
      <c r="D14" s="178"/>
      <c r="E14" s="179">
        <v>150</v>
      </c>
      <c r="F14" s="156"/>
      <c r="G14" s="156"/>
      <c r="H14" s="156"/>
      <c r="I14" s="156"/>
      <c r="J14" s="156"/>
      <c r="K14" s="156"/>
      <c r="L14" s="156"/>
      <c r="M14" s="156"/>
      <c r="N14" s="156"/>
      <c r="O14" s="156"/>
      <c r="P14" s="156"/>
      <c r="Q14" s="156"/>
      <c r="R14" s="156"/>
      <c r="S14" s="156"/>
      <c r="T14" s="156"/>
      <c r="U14" s="156"/>
      <c r="V14" s="156"/>
      <c r="W14" s="145"/>
      <c r="X14" s="145"/>
      <c r="Y14" s="145"/>
      <c r="Z14" s="145"/>
      <c r="AA14" s="145"/>
      <c r="AB14" s="145"/>
      <c r="AC14" s="145"/>
      <c r="AD14" s="145"/>
      <c r="AE14" s="145" t="s">
        <v>223</v>
      </c>
      <c r="AF14" s="145">
        <v>0</v>
      </c>
      <c r="AG14" s="145"/>
      <c r="AH14" s="145"/>
      <c r="AI14" s="145"/>
      <c r="AJ14" s="145"/>
      <c r="AK14" s="145"/>
      <c r="AL14" s="145"/>
      <c r="AM14" s="145"/>
      <c r="AN14" s="145"/>
      <c r="AO14" s="145"/>
      <c r="AP14" s="145"/>
      <c r="AQ14" s="145"/>
      <c r="AR14" s="145"/>
      <c r="AS14" s="145"/>
      <c r="AT14" s="145"/>
      <c r="AU14" s="145"/>
      <c r="AV14" s="145"/>
      <c r="AW14" s="145"/>
      <c r="AX14" s="145"/>
      <c r="AY14" s="145"/>
      <c r="AZ14" s="145"/>
      <c r="BA14" s="145"/>
      <c r="BB14" s="145"/>
      <c r="BC14" s="145"/>
      <c r="BD14" s="145"/>
      <c r="BE14" s="145"/>
      <c r="BF14" s="145"/>
    </row>
    <row r="15" spans="1:58" outlineLevel="1">
      <c r="A15" s="164">
        <v>2</v>
      </c>
      <c r="B15" s="165" t="s">
        <v>224</v>
      </c>
      <c r="C15" s="174" t="s">
        <v>225</v>
      </c>
      <c r="D15" s="166" t="s">
        <v>218</v>
      </c>
      <c r="E15" s="167">
        <v>2285.65</v>
      </c>
      <c r="F15" s="168">
        <v>0</v>
      </c>
      <c r="G15" s="169">
        <f>ROUND(E15*F15,2)</f>
        <v>0</v>
      </c>
      <c r="H15" s="168">
        <v>0</v>
      </c>
      <c r="I15" s="169">
        <f>ROUND(E15*H15,2)</f>
        <v>0</v>
      </c>
      <c r="J15" s="168">
        <v>26.5</v>
      </c>
      <c r="K15" s="169">
        <f>ROUND(E15*J15,2)</f>
        <v>60569.73</v>
      </c>
      <c r="L15" s="169">
        <v>21</v>
      </c>
      <c r="M15" s="169">
        <f>G15*(1+L15/100)</f>
        <v>0</v>
      </c>
      <c r="N15" s="169">
        <v>0</v>
      </c>
      <c r="O15" s="169">
        <f>ROUND(E15*N15,2)</f>
        <v>0</v>
      </c>
      <c r="P15" s="169">
        <v>0</v>
      </c>
      <c r="Q15" s="169">
        <f>ROUND(E15*P15,2)</f>
        <v>0</v>
      </c>
      <c r="R15" s="170" t="s">
        <v>219</v>
      </c>
      <c r="S15" s="156">
        <v>0.01</v>
      </c>
      <c r="T15" s="156">
        <f>ROUND(E15*S15,2)</f>
        <v>22.86</v>
      </c>
      <c r="U15" s="156"/>
      <c r="V15" s="156" t="s">
        <v>220</v>
      </c>
      <c r="W15" s="145"/>
      <c r="X15" s="145"/>
      <c r="Y15" s="145"/>
      <c r="Z15" s="145"/>
      <c r="AA15" s="145"/>
      <c r="AB15" s="145"/>
      <c r="AC15" s="145"/>
      <c r="AD15" s="145"/>
      <c r="AE15" s="145" t="s">
        <v>221</v>
      </c>
      <c r="AF15" s="145"/>
      <c r="AG15" s="145"/>
      <c r="AH15" s="145"/>
      <c r="AI15" s="145"/>
      <c r="AJ15" s="145"/>
      <c r="AK15" s="145"/>
      <c r="AL15" s="145"/>
      <c r="AM15" s="145"/>
      <c r="AN15" s="145"/>
      <c r="AO15" s="145"/>
      <c r="AP15" s="145"/>
      <c r="AQ15" s="145"/>
      <c r="AR15" s="145"/>
      <c r="AS15" s="145"/>
      <c r="AT15" s="145"/>
      <c r="AU15" s="145"/>
      <c r="AV15" s="145"/>
      <c r="AW15" s="145"/>
      <c r="AX15" s="145"/>
      <c r="AY15" s="145"/>
      <c r="AZ15" s="145"/>
      <c r="BA15" s="145"/>
      <c r="BB15" s="145"/>
      <c r="BC15" s="145"/>
      <c r="BD15" s="145"/>
      <c r="BE15" s="145"/>
      <c r="BF15" s="145"/>
    </row>
    <row r="16" spans="1:58" outlineLevel="1">
      <c r="A16" s="152"/>
      <c r="B16" s="153"/>
      <c r="C16" s="261" t="s">
        <v>226</v>
      </c>
      <c r="D16" s="262"/>
      <c r="E16" s="262"/>
      <c r="F16" s="262"/>
      <c r="G16" s="262"/>
      <c r="H16" s="156"/>
      <c r="I16" s="156"/>
      <c r="J16" s="156"/>
      <c r="K16" s="156"/>
      <c r="L16" s="156"/>
      <c r="M16" s="156"/>
      <c r="N16" s="156"/>
      <c r="O16" s="156"/>
      <c r="P16" s="156"/>
      <c r="Q16" s="156"/>
      <c r="R16" s="156"/>
      <c r="S16" s="156"/>
      <c r="T16" s="156"/>
      <c r="U16" s="156"/>
      <c r="V16" s="156"/>
      <c r="W16" s="145"/>
      <c r="X16" s="145"/>
      <c r="Y16" s="145"/>
      <c r="Z16" s="145"/>
      <c r="AA16" s="145"/>
      <c r="AB16" s="145"/>
      <c r="AC16" s="145"/>
      <c r="AD16" s="145"/>
      <c r="AE16" s="145" t="s">
        <v>227</v>
      </c>
      <c r="AF16" s="145"/>
      <c r="AG16" s="145"/>
      <c r="AH16" s="145"/>
      <c r="AI16" s="145"/>
      <c r="AJ16" s="145"/>
      <c r="AK16" s="145"/>
      <c r="AL16" s="145"/>
      <c r="AM16" s="145"/>
      <c r="AN16" s="145"/>
      <c r="AO16" s="145"/>
      <c r="AP16" s="145"/>
      <c r="AQ16" s="145"/>
      <c r="AR16" s="145"/>
      <c r="AS16" s="145"/>
      <c r="AT16" s="145"/>
      <c r="AU16" s="145"/>
      <c r="AV16" s="145"/>
      <c r="AW16" s="145"/>
      <c r="AX16" s="145"/>
      <c r="AY16" s="145"/>
      <c r="AZ16" s="145"/>
      <c r="BA16" s="145"/>
      <c r="BB16" s="145"/>
      <c r="BC16" s="145"/>
      <c r="BD16" s="145"/>
      <c r="BE16" s="145"/>
      <c r="BF16" s="145"/>
    </row>
    <row r="17" spans="1:58" outlineLevel="1">
      <c r="A17" s="152"/>
      <c r="B17" s="153"/>
      <c r="C17" s="187" t="s">
        <v>978</v>
      </c>
      <c r="D17" s="178"/>
      <c r="E17" s="179">
        <v>275</v>
      </c>
      <c r="F17" s="156"/>
      <c r="G17" s="156"/>
      <c r="H17" s="156"/>
      <c r="I17" s="156"/>
      <c r="J17" s="156"/>
      <c r="K17" s="156"/>
      <c r="L17" s="156"/>
      <c r="M17" s="156"/>
      <c r="N17" s="156"/>
      <c r="O17" s="156"/>
      <c r="P17" s="156"/>
      <c r="Q17" s="156"/>
      <c r="R17" s="156"/>
      <c r="S17" s="156"/>
      <c r="T17" s="156"/>
      <c r="U17" s="156"/>
      <c r="V17" s="156"/>
      <c r="W17" s="145"/>
      <c r="X17" s="145"/>
      <c r="Y17" s="145"/>
      <c r="Z17" s="145"/>
      <c r="AA17" s="145"/>
      <c r="AB17" s="145"/>
      <c r="AC17" s="145"/>
      <c r="AD17" s="145"/>
      <c r="AE17" s="145" t="s">
        <v>223</v>
      </c>
      <c r="AF17" s="145">
        <v>0</v>
      </c>
      <c r="AG17" s="145"/>
      <c r="AH17" s="145"/>
      <c r="AI17" s="145"/>
      <c r="AJ17" s="145"/>
      <c r="AK17" s="145"/>
      <c r="AL17" s="145"/>
      <c r="AM17" s="145"/>
      <c r="AN17" s="145"/>
      <c r="AO17" s="145"/>
      <c r="AP17" s="145"/>
      <c r="AQ17" s="145"/>
      <c r="AR17" s="145"/>
      <c r="AS17" s="145"/>
      <c r="AT17" s="145"/>
      <c r="AU17" s="145"/>
      <c r="AV17" s="145"/>
      <c r="AW17" s="145"/>
      <c r="AX17" s="145"/>
      <c r="AY17" s="145"/>
      <c r="AZ17" s="145"/>
      <c r="BA17" s="145"/>
      <c r="BB17" s="145"/>
      <c r="BC17" s="145"/>
      <c r="BD17" s="145"/>
      <c r="BE17" s="145"/>
      <c r="BF17" s="145"/>
    </row>
    <row r="18" spans="1:58" outlineLevel="1">
      <c r="A18" s="152"/>
      <c r="B18" s="153"/>
      <c r="C18" s="187" t="s">
        <v>979</v>
      </c>
      <c r="D18" s="178"/>
      <c r="E18" s="179">
        <v>33.85</v>
      </c>
      <c r="F18" s="156"/>
      <c r="G18" s="156"/>
      <c r="H18" s="156"/>
      <c r="I18" s="156"/>
      <c r="J18" s="156"/>
      <c r="K18" s="156"/>
      <c r="L18" s="156"/>
      <c r="M18" s="156"/>
      <c r="N18" s="156"/>
      <c r="O18" s="156"/>
      <c r="P18" s="156"/>
      <c r="Q18" s="156"/>
      <c r="R18" s="156"/>
      <c r="S18" s="156"/>
      <c r="T18" s="156"/>
      <c r="U18" s="156"/>
      <c r="V18" s="156"/>
      <c r="W18" s="145"/>
      <c r="X18" s="145"/>
      <c r="Y18" s="145"/>
      <c r="Z18" s="145"/>
      <c r="AA18" s="145"/>
      <c r="AB18" s="145"/>
      <c r="AC18" s="145"/>
      <c r="AD18" s="145"/>
      <c r="AE18" s="145" t="s">
        <v>223</v>
      </c>
      <c r="AF18" s="145">
        <v>0</v>
      </c>
      <c r="AG18" s="145"/>
      <c r="AH18" s="145"/>
      <c r="AI18" s="145"/>
      <c r="AJ18" s="145"/>
      <c r="AK18" s="145"/>
      <c r="AL18" s="145"/>
      <c r="AM18" s="145"/>
      <c r="AN18" s="145"/>
      <c r="AO18" s="145"/>
      <c r="AP18" s="145"/>
      <c r="AQ18" s="145"/>
      <c r="AR18" s="145"/>
      <c r="AS18" s="145"/>
      <c r="AT18" s="145"/>
      <c r="AU18" s="145"/>
      <c r="AV18" s="145"/>
      <c r="AW18" s="145"/>
      <c r="AX18" s="145"/>
      <c r="AY18" s="145"/>
      <c r="AZ18" s="145"/>
      <c r="BA18" s="145"/>
      <c r="BB18" s="145"/>
      <c r="BC18" s="145"/>
      <c r="BD18" s="145"/>
      <c r="BE18" s="145"/>
      <c r="BF18" s="145"/>
    </row>
    <row r="19" spans="1:58" outlineLevel="1">
      <c r="A19" s="152"/>
      <c r="B19" s="153"/>
      <c r="C19" s="187" t="s">
        <v>983</v>
      </c>
      <c r="D19" s="178"/>
      <c r="E19" s="179">
        <v>320</v>
      </c>
      <c r="F19" s="156"/>
      <c r="G19" s="156"/>
      <c r="H19" s="156"/>
      <c r="I19" s="156"/>
      <c r="J19" s="156"/>
      <c r="K19" s="156"/>
      <c r="L19" s="156"/>
      <c r="M19" s="156"/>
      <c r="N19" s="156"/>
      <c r="O19" s="156"/>
      <c r="P19" s="156"/>
      <c r="Q19" s="156"/>
      <c r="R19" s="156"/>
      <c r="S19" s="156"/>
      <c r="T19" s="156"/>
      <c r="U19" s="156"/>
      <c r="V19" s="156"/>
      <c r="W19" s="145"/>
      <c r="X19" s="145"/>
      <c r="Y19" s="145"/>
      <c r="Z19" s="145"/>
      <c r="AA19" s="145"/>
      <c r="AB19" s="145"/>
      <c r="AC19" s="145"/>
      <c r="AD19" s="145"/>
      <c r="AE19" s="145" t="s">
        <v>223</v>
      </c>
      <c r="AF19" s="145">
        <v>0</v>
      </c>
      <c r="AG19" s="145"/>
      <c r="AH19" s="145"/>
      <c r="AI19" s="145"/>
      <c r="AJ19" s="145"/>
      <c r="AK19" s="145"/>
      <c r="AL19" s="145"/>
      <c r="AM19" s="145"/>
      <c r="AN19" s="145"/>
      <c r="AO19" s="145"/>
      <c r="AP19" s="145"/>
      <c r="AQ19" s="145"/>
      <c r="AR19" s="145"/>
      <c r="AS19" s="145"/>
      <c r="AT19" s="145"/>
      <c r="AU19" s="145"/>
      <c r="AV19" s="145"/>
      <c r="AW19" s="145"/>
      <c r="AX19" s="145"/>
      <c r="AY19" s="145"/>
      <c r="AZ19" s="145"/>
      <c r="BA19" s="145"/>
      <c r="BB19" s="145"/>
      <c r="BC19" s="145"/>
      <c r="BD19" s="145"/>
      <c r="BE19" s="145"/>
      <c r="BF19" s="145"/>
    </row>
    <row r="20" spans="1:58" outlineLevel="1">
      <c r="A20" s="152"/>
      <c r="B20" s="153"/>
      <c r="C20" s="187" t="s">
        <v>984</v>
      </c>
      <c r="D20" s="178"/>
      <c r="E20" s="179">
        <v>1385</v>
      </c>
      <c r="F20" s="156"/>
      <c r="G20" s="156"/>
      <c r="H20" s="156"/>
      <c r="I20" s="156"/>
      <c r="J20" s="156"/>
      <c r="K20" s="156"/>
      <c r="L20" s="156"/>
      <c r="M20" s="156"/>
      <c r="N20" s="156"/>
      <c r="O20" s="156"/>
      <c r="P20" s="156"/>
      <c r="Q20" s="156"/>
      <c r="R20" s="156"/>
      <c r="S20" s="156"/>
      <c r="T20" s="156"/>
      <c r="U20" s="156"/>
      <c r="V20" s="156"/>
      <c r="W20" s="145"/>
      <c r="X20" s="145"/>
      <c r="Y20" s="145"/>
      <c r="Z20" s="145"/>
      <c r="AA20" s="145"/>
      <c r="AB20" s="145"/>
      <c r="AC20" s="145"/>
      <c r="AD20" s="145"/>
      <c r="AE20" s="145" t="s">
        <v>223</v>
      </c>
      <c r="AF20" s="145">
        <v>0</v>
      </c>
      <c r="AG20" s="145"/>
      <c r="AH20" s="145"/>
      <c r="AI20" s="145"/>
      <c r="AJ20" s="145"/>
      <c r="AK20" s="145"/>
      <c r="AL20" s="145"/>
      <c r="AM20" s="145"/>
      <c r="AN20" s="145"/>
      <c r="AO20" s="145"/>
      <c r="AP20" s="145"/>
      <c r="AQ20" s="145"/>
      <c r="AR20" s="145"/>
      <c r="AS20" s="145"/>
      <c r="AT20" s="145"/>
      <c r="AU20" s="145"/>
      <c r="AV20" s="145"/>
      <c r="AW20" s="145"/>
      <c r="AX20" s="145"/>
      <c r="AY20" s="145"/>
      <c r="AZ20" s="145"/>
      <c r="BA20" s="145"/>
      <c r="BB20" s="145"/>
      <c r="BC20" s="145"/>
      <c r="BD20" s="145"/>
      <c r="BE20" s="145"/>
      <c r="BF20" s="145"/>
    </row>
    <row r="21" spans="1:58" outlineLevel="1">
      <c r="A21" s="152"/>
      <c r="B21" s="153"/>
      <c r="C21" s="187" t="s">
        <v>980</v>
      </c>
      <c r="D21" s="178"/>
      <c r="E21" s="179">
        <v>81</v>
      </c>
      <c r="F21" s="156"/>
      <c r="G21" s="156"/>
      <c r="H21" s="156"/>
      <c r="I21" s="156"/>
      <c r="J21" s="156"/>
      <c r="K21" s="156"/>
      <c r="L21" s="156"/>
      <c r="M21" s="156"/>
      <c r="N21" s="156"/>
      <c r="O21" s="156"/>
      <c r="P21" s="156"/>
      <c r="Q21" s="156"/>
      <c r="R21" s="156"/>
      <c r="S21" s="156"/>
      <c r="T21" s="156"/>
      <c r="U21" s="156"/>
      <c r="V21" s="156"/>
      <c r="W21" s="145"/>
      <c r="X21" s="145"/>
      <c r="Y21" s="145"/>
      <c r="Z21" s="145"/>
      <c r="AA21" s="145"/>
      <c r="AB21" s="145"/>
      <c r="AC21" s="145"/>
      <c r="AD21" s="145"/>
      <c r="AE21" s="145" t="s">
        <v>223</v>
      </c>
      <c r="AF21" s="145">
        <v>0</v>
      </c>
      <c r="AG21" s="145"/>
      <c r="AH21" s="145"/>
      <c r="AI21" s="145"/>
      <c r="AJ21" s="145"/>
      <c r="AK21" s="145"/>
      <c r="AL21" s="145"/>
      <c r="AM21" s="145"/>
      <c r="AN21" s="145"/>
      <c r="AO21" s="145"/>
      <c r="AP21" s="145"/>
      <c r="AQ21" s="145"/>
      <c r="AR21" s="145"/>
      <c r="AS21" s="145"/>
      <c r="AT21" s="145"/>
      <c r="AU21" s="145"/>
      <c r="AV21" s="145"/>
      <c r="AW21" s="145"/>
      <c r="AX21" s="145"/>
      <c r="AY21" s="145"/>
      <c r="AZ21" s="145"/>
      <c r="BA21" s="145"/>
      <c r="BB21" s="145"/>
      <c r="BC21" s="145"/>
      <c r="BD21" s="145"/>
      <c r="BE21" s="145"/>
      <c r="BF21" s="145"/>
    </row>
    <row r="22" spans="1:58" outlineLevel="1">
      <c r="A22" s="152"/>
      <c r="B22" s="153"/>
      <c r="C22" s="187" t="s">
        <v>981</v>
      </c>
      <c r="D22" s="178"/>
      <c r="E22" s="179">
        <v>40.799999999999997</v>
      </c>
      <c r="F22" s="156"/>
      <c r="G22" s="156"/>
      <c r="H22" s="156"/>
      <c r="I22" s="156"/>
      <c r="J22" s="156"/>
      <c r="K22" s="156"/>
      <c r="L22" s="156"/>
      <c r="M22" s="156"/>
      <c r="N22" s="156"/>
      <c r="O22" s="156"/>
      <c r="P22" s="156"/>
      <c r="Q22" s="156"/>
      <c r="R22" s="156"/>
      <c r="S22" s="156"/>
      <c r="T22" s="156"/>
      <c r="U22" s="156"/>
      <c r="V22" s="156"/>
      <c r="W22" s="145"/>
      <c r="X22" s="145"/>
      <c r="Y22" s="145"/>
      <c r="Z22" s="145"/>
      <c r="AA22" s="145"/>
      <c r="AB22" s="145"/>
      <c r="AC22" s="145"/>
      <c r="AD22" s="145"/>
      <c r="AE22" s="145" t="s">
        <v>223</v>
      </c>
      <c r="AF22" s="145">
        <v>0</v>
      </c>
      <c r="AG22" s="145"/>
      <c r="AH22" s="145"/>
      <c r="AI22" s="145"/>
      <c r="AJ22" s="145"/>
      <c r="AK22" s="145"/>
      <c r="AL22" s="145"/>
      <c r="AM22" s="145"/>
      <c r="AN22" s="145"/>
      <c r="AO22" s="145"/>
      <c r="AP22" s="145"/>
      <c r="AQ22" s="145"/>
      <c r="AR22" s="145"/>
      <c r="AS22" s="145"/>
      <c r="AT22" s="145"/>
      <c r="AU22" s="145"/>
      <c r="AV22" s="145"/>
      <c r="AW22" s="145"/>
      <c r="AX22" s="145"/>
      <c r="AY22" s="145"/>
      <c r="AZ22" s="145"/>
      <c r="BA22" s="145"/>
      <c r="BB22" s="145"/>
      <c r="BC22" s="145"/>
      <c r="BD22" s="145"/>
      <c r="BE22" s="145"/>
      <c r="BF22" s="145"/>
    </row>
    <row r="23" spans="1:58" outlineLevel="1">
      <c r="A23" s="152"/>
      <c r="B23" s="153"/>
      <c r="C23" s="187" t="s">
        <v>982</v>
      </c>
      <c r="D23" s="178"/>
      <c r="E23" s="179">
        <v>150</v>
      </c>
      <c r="F23" s="156"/>
      <c r="G23" s="156"/>
      <c r="H23" s="156"/>
      <c r="I23" s="156"/>
      <c r="J23" s="156"/>
      <c r="K23" s="156"/>
      <c r="L23" s="156"/>
      <c r="M23" s="156"/>
      <c r="N23" s="156"/>
      <c r="O23" s="156"/>
      <c r="P23" s="156"/>
      <c r="Q23" s="156"/>
      <c r="R23" s="156"/>
      <c r="S23" s="156"/>
      <c r="T23" s="156"/>
      <c r="U23" s="156"/>
      <c r="V23" s="156"/>
      <c r="W23" s="145"/>
      <c r="X23" s="145"/>
      <c r="Y23" s="145"/>
      <c r="Z23" s="145"/>
      <c r="AA23" s="145"/>
      <c r="AB23" s="145"/>
      <c r="AC23" s="145"/>
      <c r="AD23" s="145"/>
      <c r="AE23" s="145" t="s">
        <v>223</v>
      </c>
      <c r="AF23" s="145">
        <v>0</v>
      </c>
      <c r="AG23" s="145"/>
      <c r="AH23" s="145"/>
      <c r="AI23" s="145"/>
      <c r="AJ23" s="145"/>
      <c r="AK23" s="145"/>
      <c r="AL23" s="145"/>
      <c r="AM23" s="145"/>
      <c r="AN23" s="145"/>
      <c r="AO23" s="145"/>
      <c r="AP23" s="145"/>
      <c r="AQ23" s="145"/>
      <c r="AR23" s="145"/>
      <c r="AS23" s="145"/>
      <c r="AT23" s="145"/>
      <c r="AU23" s="145"/>
      <c r="AV23" s="145"/>
      <c r="AW23" s="145"/>
      <c r="AX23" s="145"/>
      <c r="AY23" s="145"/>
      <c r="AZ23" s="145"/>
      <c r="BA23" s="145"/>
      <c r="BB23" s="145"/>
      <c r="BC23" s="145"/>
      <c r="BD23" s="145"/>
      <c r="BE23" s="145"/>
      <c r="BF23" s="145"/>
    </row>
    <row r="24" spans="1:58" outlineLevel="1">
      <c r="A24" s="164">
        <v>3</v>
      </c>
      <c r="B24" s="165" t="s">
        <v>985</v>
      </c>
      <c r="C24" s="174" t="s">
        <v>986</v>
      </c>
      <c r="D24" s="166" t="s">
        <v>230</v>
      </c>
      <c r="E24" s="167">
        <v>28.853999999999999</v>
      </c>
      <c r="F24" s="168">
        <v>0</v>
      </c>
      <c r="G24" s="169">
        <f>ROUND(E24*F24,2)</f>
        <v>0</v>
      </c>
      <c r="H24" s="168">
        <v>0</v>
      </c>
      <c r="I24" s="169">
        <f>ROUND(E24*H24,2)</f>
        <v>0</v>
      </c>
      <c r="J24" s="168">
        <v>197.5</v>
      </c>
      <c r="K24" s="169">
        <f>ROUND(E24*J24,2)</f>
        <v>5698.67</v>
      </c>
      <c r="L24" s="169">
        <v>21</v>
      </c>
      <c r="M24" s="169">
        <f>G24*(1+L24/100)</f>
        <v>0</v>
      </c>
      <c r="N24" s="169">
        <v>0</v>
      </c>
      <c r="O24" s="169">
        <f>ROUND(E24*N24,2)</f>
        <v>0</v>
      </c>
      <c r="P24" s="169">
        <v>0</v>
      </c>
      <c r="Q24" s="169">
        <f>ROUND(E24*P24,2)</f>
        <v>0</v>
      </c>
      <c r="R24" s="170" t="s">
        <v>219</v>
      </c>
      <c r="S24" s="156">
        <v>0.42199999999999999</v>
      </c>
      <c r="T24" s="156">
        <f>ROUND(E24*S24,2)</f>
        <v>12.18</v>
      </c>
      <c r="U24" s="156"/>
      <c r="V24" s="156" t="s">
        <v>220</v>
      </c>
      <c r="W24" s="145"/>
      <c r="X24" s="145"/>
      <c r="Y24" s="145"/>
      <c r="Z24" s="145"/>
      <c r="AA24" s="145"/>
      <c r="AB24" s="145"/>
      <c r="AC24" s="145"/>
      <c r="AD24" s="145"/>
      <c r="AE24" s="145" t="s">
        <v>221</v>
      </c>
      <c r="AF24" s="145"/>
      <c r="AG24" s="145"/>
      <c r="AH24" s="145"/>
      <c r="AI24" s="145"/>
      <c r="AJ24" s="145"/>
      <c r="AK24" s="145"/>
      <c r="AL24" s="145"/>
      <c r="AM24" s="145"/>
      <c r="AN24" s="145"/>
      <c r="AO24" s="145"/>
      <c r="AP24" s="145"/>
      <c r="AQ24" s="145"/>
      <c r="AR24" s="145"/>
      <c r="AS24" s="145"/>
      <c r="AT24" s="145"/>
      <c r="AU24" s="145"/>
      <c r="AV24" s="145"/>
      <c r="AW24" s="145"/>
      <c r="AX24" s="145"/>
      <c r="AY24" s="145"/>
      <c r="AZ24" s="145"/>
      <c r="BA24" s="145"/>
      <c r="BB24" s="145"/>
      <c r="BC24" s="145"/>
      <c r="BD24" s="145"/>
      <c r="BE24" s="145"/>
      <c r="BF24" s="145"/>
    </row>
    <row r="25" spans="1:58" outlineLevel="1">
      <c r="A25" s="152"/>
      <c r="B25" s="153"/>
      <c r="C25" s="261" t="s">
        <v>987</v>
      </c>
      <c r="D25" s="262"/>
      <c r="E25" s="262"/>
      <c r="F25" s="262"/>
      <c r="G25" s="262"/>
      <c r="H25" s="156"/>
      <c r="I25" s="156"/>
      <c r="J25" s="156"/>
      <c r="K25" s="156"/>
      <c r="L25" s="156"/>
      <c r="M25" s="156"/>
      <c r="N25" s="156"/>
      <c r="O25" s="156"/>
      <c r="P25" s="156"/>
      <c r="Q25" s="156"/>
      <c r="R25" s="156"/>
      <c r="S25" s="156"/>
      <c r="T25" s="156"/>
      <c r="U25" s="156"/>
      <c r="V25" s="156"/>
      <c r="W25" s="145"/>
      <c r="X25" s="145"/>
      <c r="Y25" s="145"/>
      <c r="Z25" s="145"/>
      <c r="AA25" s="145"/>
      <c r="AB25" s="145"/>
      <c r="AC25" s="145"/>
      <c r="AD25" s="145"/>
      <c r="AE25" s="145" t="s">
        <v>227</v>
      </c>
      <c r="AF25" s="145"/>
      <c r="AG25" s="145"/>
      <c r="AH25" s="145"/>
      <c r="AI25" s="145"/>
      <c r="AJ25" s="145"/>
      <c r="AK25" s="145"/>
      <c r="AL25" s="145"/>
      <c r="AM25" s="145"/>
      <c r="AN25" s="145"/>
      <c r="AO25" s="145"/>
      <c r="AP25" s="145"/>
      <c r="AQ25" s="145"/>
      <c r="AR25" s="145"/>
      <c r="AS25" s="145"/>
      <c r="AT25" s="145"/>
      <c r="AU25" s="145"/>
      <c r="AV25" s="145"/>
      <c r="AW25" s="145"/>
      <c r="AX25" s="145"/>
      <c r="AY25" s="171" t="str">
        <f>C25</f>
        <v>s přemístěním výkopku v příčných profilech na vzdálenost do 15 m nebo s naložením na dopravní prostředek.</v>
      </c>
      <c r="AZ25" s="145"/>
      <c r="BA25" s="145"/>
      <c r="BB25" s="145"/>
      <c r="BC25" s="145"/>
      <c r="BD25" s="145"/>
      <c r="BE25" s="145"/>
      <c r="BF25" s="145"/>
    </row>
    <row r="26" spans="1:58" outlineLevel="1">
      <c r="A26" s="152"/>
      <c r="B26" s="153"/>
      <c r="C26" s="187" t="s">
        <v>988</v>
      </c>
      <c r="D26" s="178"/>
      <c r="E26" s="179">
        <v>28.853999999999999</v>
      </c>
      <c r="F26" s="156"/>
      <c r="G26" s="156"/>
      <c r="H26" s="156"/>
      <c r="I26" s="156"/>
      <c r="J26" s="156"/>
      <c r="K26" s="156"/>
      <c r="L26" s="156"/>
      <c r="M26" s="156"/>
      <c r="N26" s="156"/>
      <c r="O26" s="156"/>
      <c r="P26" s="156"/>
      <c r="Q26" s="156"/>
      <c r="R26" s="156"/>
      <c r="S26" s="156"/>
      <c r="T26" s="156"/>
      <c r="U26" s="156"/>
      <c r="V26" s="156"/>
      <c r="W26" s="145"/>
      <c r="X26" s="145"/>
      <c r="Y26" s="145"/>
      <c r="Z26" s="145"/>
      <c r="AA26" s="145"/>
      <c r="AB26" s="145"/>
      <c r="AC26" s="145"/>
      <c r="AD26" s="145"/>
      <c r="AE26" s="145" t="s">
        <v>223</v>
      </c>
      <c r="AF26" s="145">
        <v>0</v>
      </c>
      <c r="AG26" s="145"/>
      <c r="AH26" s="145"/>
      <c r="AI26" s="145"/>
      <c r="AJ26" s="145"/>
      <c r="AK26" s="145"/>
      <c r="AL26" s="145"/>
      <c r="AM26" s="145"/>
      <c r="AN26" s="145"/>
      <c r="AO26" s="145"/>
      <c r="AP26" s="145"/>
      <c r="AQ26" s="145"/>
      <c r="AR26" s="145"/>
      <c r="AS26" s="145"/>
      <c r="AT26" s="145"/>
      <c r="AU26" s="145"/>
      <c r="AV26" s="145"/>
      <c r="AW26" s="145"/>
      <c r="AX26" s="145"/>
      <c r="AY26" s="145"/>
      <c r="AZ26" s="145"/>
      <c r="BA26" s="145"/>
      <c r="BB26" s="145"/>
      <c r="BC26" s="145"/>
      <c r="BD26" s="145"/>
      <c r="BE26" s="145"/>
      <c r="BF26" s="145"/>
    </row>
    <row r="27" spans="1:58" outlineLevel="1">
      <c r="A27" s="164">
        <v>4</v>
      </c>
      <c r="B27" s="165" t="s">
        <v>989</v>
      </c>
      <c r="C27" s="174" t="s">
        <v>990</v>
      </c>
      <c r="D27" s="166" t="s">
        <v>230</v>
      </c>
      <c r="E27" s="167">
        <v>14.427</v>
      </c>
      <c r="F27" s="168">
        <v>0</v>
      </c>
      <c r="G27" s="169">
        <f>ROUND(E27*F27,2)</f>
        <v>0</v>
      </c>
      <c r="H27" s="168">
        <v>0</v>
      </c>
      <c r="I27" s="169">
        <f>ROUND(E27*H27,2)</f>
        <v>0</v>
      </c>
      <c r="J27" s="168">
        <v>41.5</v>
      </c>
      <c r="K27" s="169">
        <f>ROUND(E27*J27,2)</f>
        <v>598.72</v>
      </c>
      <c r="L27" s="169">
        <v>21</v>
      </c>
      <c r="M27" s="169">
        <f>G27*(1+L27/100)</f>
        <v>0</v>
      </c>
      <c r="N27" s="169">
        <v>0</v>
      </c>
      <c r="O27" s="169">
        <f>ROUND(E27*N27,2)</f>
        <v>0</v>
      </c>
      <c r="P27" s="169">
        <v>0</v>
      </c>
      <c r="Q27" s="169">
        <f>ROUND(E27*P27,2)</f>
        <v>0</v>
      </c>
      <c r="R27" s="170" t="s">
        <v>219</v>
      </c>
      <c r="S27" s="156">
        <v>8.7999999999999995E-2</v>
      </c>
      <c r="T27" s="156">
        <f>ROUND(E27*S27,2)</f>
        <v>1.27</v>
      </c>
      <c r="U27" s="156"/>
      <c r="V27" s="156" t="s">
        <v>220</v>
      </c>
      <c r="W27" s="145"/>
      <c r="X27" s="145"/>
      <c r="Y27" s="145"/>
      <c r="Z27" s="145"/>
      <c r="AA27" s="145"/>
      <c r="AB27" s="145"/>
      <c r="AC27" s="145"/>
      <c r="AD27" s="145"/>
      <c r="AE27" s="145" t="s">
        <v>221</v>
      </c>
      <c r="AF27" s="145"/>
      <c r="AG27" s="145"/>
      <c r="AH27" s="145"/>
      <c r="AI27" s="145"/>
      <c r="AJ27" s="145"/>
      <c r="AK27" s="145"/>
      <c r="AL27" s="145"/>
      <c r="AM27" s="145"/>
      <c r="AN27" s="145"/>
      <c r="AO27" s="145"/>
      <c r="AP27" s="145"/>
      <c r="AQ27" s="145"/>
      <c r="AR27" s="145"/>
      <c r="AS27" s="145"/>
      <c r="AT27" s="145"/>
      <c r="AU27" s="145"/>
      <c r="AV27" s="145"/>
      <c r="AW27" s="145"/>
      <c r="AX27" s="145"/>
      <c r="AY27" s="145"/>
      <c r="AZ27" s="145"/>
      <c r="BA27" s="145"/>
      <c r="BB27" s="145"/>
      <c r="BC27" s="145"/>
      <c r="BD27" s="145"/>
      <c r="BE27" s="145"/>
      <c r="BF27" s="145"/>
    </row>
    <row r="28" spans="1:58" outlineLevel="1">
      <c r="A28" s="152"/>
      <c r="B28" s="153"/>
      <c r="C28" s="261" t="s">
        <v>987</v>
      </c>
      <c r="D28" s="262"/>
      <c r="E28" s="262"/>
      <c r="F28" s="262"/>
      <c r="G28" s="262"/>
      <c r="H28" s="156"/>
      <c r="I28" s="156"/>
      <c r="J28" s="156"/>
      <c r="K28" s="156"/>
      <c r="L28" s="156"/>
      <c r="M28" s="156"/>
      <c r="N28" s="156"/>
      <c r="O28" s="156"/>
      <c r="P28" s="156"/>
      <c r="Q28" s="156"/>
      <c r="R28" s="156"/>
      <c r="S28" s="156"/>
      <c r="T28" s="156"/>
      <c r="U28" s="156"/>
      <c r="V28" s="156"/>
      <c r="W28" s="145"/>
      <c r="X28" s="145"/>
      <c r="Y28" s="145"/>
      <c r="Z28" s="145"/>
      <c r="AA28" s="145"/>
      <c r="AB28" s="145"/>
      <c r="AC28" s="145"/>
      <c r="AD28" s="145"/>
      <c r="AE28" s="145" t="s">
        <v>227</v>
      </c>
      <c r="AF28" s="145"/>
      <c r="AG28" s="145"/>
      <c r="AH28" s="145"/>
      <c r="AI28" s="145"/>
      <c r="AJ28" s="145"/>
      <c r="AK28" s="145"/>
      <c r="AL28" s="145"/>
      <c r="AM28" s="145"/>
      <c r="AN28" s="145"/>
      <c r="AO28" s="145"/>
      <c r="AP28" s="145"/>
      <c r="AQ28" s="145"/>
      <c r="AR28" s="145"/>
      <c r="AS28" s="145"/>
      <c r="AT28" s="145"/>
      <c r="AU28" s="145"/>
      <c r="AV28" s="145"/>
      <c r="AW28" s="145"/>
      <c r="AX28" s="145"/>
      <c r="AY28" s="171" t="str">
        <f>C28</f>
        <v>s přemístěním výkopku v příčných profilech na vzdálenost do 15 m nebo s naložením na dopravní prostředek.</v>
      </c>
      <c r="AZ28" s="145"/>
      <c r="BA28" s="145"/>
      <c r="BB28" s="145"/>
      <c r="BC28" s="145"/>
      <c r="BD28" s="145"/>
      <c r="BE28" s="145"/>
      <c r="BF28" s="145"/>
    </row>
    <row r="29" spans="1:58" outlineLevel="1">
      <c r="A29" s="152"/>
      <c r="B29" s="153"/>
      <c r="C29" s="187" t="s">
        <v>991</v>
      </c>
      <c r="D29" s="178"/>
      <c r="E29" s="179">
        <v>14.427</v>
      </c>
      <c r="F29" s="156"/>
      <c r="G29" s="156"/>
      <c r="H29" s="156"/>
      <c r="I29" s="156"/>
      <c r="J29" s="156"/>
      <c r="K29" s="156"/>
      <c r="L29" s="156"/>
      <c r="M29" s="156"/>
      <c r="N29" s="156"/>
      <c r="O29" s="156"/>
      <c r="P29" s="156"/>
      <c r="Q29" s="156"/>
      <c r="R29" s="156"/>
      <c r="S29" s="156"/>
      <c r="T29" s="156"/>
      <c r="U29" s="156"/>
      <c r="V29" s="156"/>
      <c r="W29" s="145"/>
      <c r="X29" s="145"/>
      <c r="Y29" s="145"/>
      <c r="Z29" s="145"/>
      <c r="AA29" s="145"/>
      <c r="AB29" s="145"/>
      <c r="AC29" s="145"/>
      <c r="AD29" s="145"/>
      <c r="AE29" s="145" t="s">
        <v>223</v>
      </c>
      <c r="AF29" s="145">
        <v>0</v>
      </c>
      <c r="AG29" s="145"/>
      <c r="AH29" s="145"/>
      <c r="AI29" s="145"/>
      <c r="AJ29" s="145"/>
      <c r="AK29" s="145"/>
      <c r="AL29" s="145"/>
      <c r="AM29" s="145"/>
      <c r="AN29" s="145"/>
      <c r="AO29" s="145"/>
      <c r="AP29" s="145"/>
      <c r="AQ29" s="145"/>
      <c r="AR29" s="145"/>
      <c r="AS29" s="145"/>
      <c r="AT29" s="145"/>
      <c r="AU29" s="145"/>
      <c r="AV29" s="145"/>
      <c r="AW29" s="145"/>
      <c r="AX29" s="145"/>
      <c r="AY29" s="145"/>
      <c r="AZ29" s="145"/>
      <c r="BA29" s="145"/>
      <c r="BB29" s="145"/>
      <c r="BC29" s="145"/>
      <c r="BD29" s="145"/>
      <c r="BE29" s="145"/>
      <c r="BF29" s="145"/>
    </row>
    <row r="30" spans="1:58" outlineLevel="1">
      <c r="A30" s="164">
        <v>5</v>
      </c>
      <c r="B30" s="165" t="s">
        <v>236</v>
      </c>
      <c r="C30" s="174" t="s">
        <v>237</v>
      </c>
      <c r="D30" s="166" t="s">
        <v>230</v>
      </c>
      <c r="E30" s="167">
        <v>28.853999999999999</v>
      </c>
      <c r="F30" s="168">
        <v>0</v>
      </c>
      <c r="G30" s="169">
        <f>ROUND(E30*F30,2)</f>
        <v>0</v>
      </c>
      <c r="H30" s="168">
        <v>0</v>
      </c>
      <c r="I30" s="169">
        <f>ROUND(E30*H30,2)</f>
        <v>0</v>
      </c>
      <c r="J30" s="168">
        <v>264.5</v>
      </c>
      <c r="K30" s="169">
        <f>ROUND(E30*J30,2)</f>
        <v>7631.88</v>
      </c>
      <c r="L30" s="169">
        <v>21</v>
      </c>
      <c r="M30" s="169">
        <f>G30*(1+L30/100)</f>
        <v>0</v>
      </c>
      <c r="N30" s="169">
        <v>0</v>
      </c>
      <c r="O30" s="169">
        <f>ROUND(E30*N30,2)</f>
        <v>0</v>
      </c>
      <c r="P30" s="169">
        <v>0</v>
      </c>
      <c r="Q30" s="169">
        <f>ROUND(E30*P30,2)</f>
        <v>0</v>
      </c>
      <c r="R30" s="170" t="s">
        <v>219</v>
      </c>
      <c r="S30" s="156">
        <v>1.0999999999999999E-2</v>
      </c>
      <c r="T30" s="156">
        <f>ROUND(E30*S30,2)</f>
        <v>0.32</v>
      </c>
      <c r="U30" s="156"/>
      <c r="V30" s="156" t="s">
        <v>220</v>
      </c>
      <c r="W30" s="145"/>
      <c r="X30" s="145"/>
      <c r="Y30" s="145"/>
      <c r="Z30" s="145"/>
      <c r="AA30" s="145"/>
      <c r="AB30" s="145"/>
      <c r="AC30" s="145"/>
      <c r="AD30" s="145"/>
      <c r="AE30" s="145" t="s">
        <v>221</v>
      </c>
      <c r="AF30" s="145"/>
      <c r="AG30" s="145"/>
      <c r="AH30" s="145"/>
      <c r="AI30" s="145"/>
      <c r="AJ30" s="145"/>
      <c r="AK30" s="145"/>
      <c r="AL30" s="145"/>
      <c r="AM30" s="145"/>
      <c r="AN30" s="145"/>
      <c r="AO30" s="145"/>
      <c r="AP30" s="145"/>
      <c r="AQ30" s="145"/>
      <c r="AR30" s="145"/>
      <c r="AS30" s="145"/>
      <c r="AT30" s="145"/>
      <c r="AU30" s="145"/>
      <c r="AV30" s="145"/>
      <c r="AW30" s="145"/>
      <c r="AX30" s="145"/>
      <c r="AY30" s="145"/>
      <c r="AZ30" s="145"/>
      <c r="BA30" s="145"/>
      <c r="BB30" s="145"/>
      <c r="BC30" s="145"/>
      <c r="BD30" s="145"/>
      <c r="BE30" s="145"/>
      <c r="BF30" s="145"/>
    </row>
    <row r="31" spans="1:58" outlineLevel="1">
      <c r="A31" s="152"/>
      <c r="B31" s="153"/>
      <c r="C31" s="261" t="s">
        <v>238</v>
      </c>
      <c r="D31" s="262"/>
      <c r="E31" s="262"/>
      <c r="F31" s="262"/>
      <c r="G31" s="262"/>
      <c r="H31" s="156"/>
      <c r="I31" s="156"/>
      <c r="J31" s="156"/>
      <c r="K31" s="156"/>
      <c r="L31" s="156"/>
      <c r="M31" s="156"/>
      <c r="N31" s="156"/>
      <c r="O31" s="156"/>
      <c r="P31" s="156"/>
      <c r="Q31" s="156"/>
      <c r="R31" s="156"/>
      <c r="S31" s="156"/>
      <c r="T31" s="156"/>
      <c r="U31" s="156"/>
      <c r="V31" s="156"/>
      <c r="W31" s="145"/>
      <c r="X31" s="145"/>
      <c r="Y31" s="145"/>
      <c r="Z31" s="145"/>
      <c r="AA31" s="145"/>
      <c r="AB31" s="145"/>
      <c r="AC31" s="145"/>
      <c r="AD31" s="145"/>
      <c r="AE31" s="145" t="s">
        <v>227</v>
      </c>
      <c r="AF31" s="145"/>
      <c r="AG31" s="145"/>
      <c r="AH31" s="145"/>
      <c r="AI31" s="145"/>
      <c r="AJ31" s="145"/>
      <c r="AK31" s="145"/>
      <c r="AL31" s="145"/>
      <c r="AM31" s="145"/>
      <c r="AN31" s="145"/>
      <c r="AO31" s="145"/>
      <c r="AP31" s="145"/>
      <c r="AQ31" s="145"/>
      <c r="AR31" s="145"/>
      <c r="AS31" s="145"/>
      <c r="AT31" s="145"/>
      <c r="AU31" s="145"/>
      <c r="AV31" s="145"/>
      <c r="AW31" s="145"/>
      <c r="AX31" s="145"/>
      <c r="AY31" s="145"/>
      <c r="AZ31" s="145"/>
      <c r="BA31" s="145"/>
      <c r="BB31" s="145"/>
      <c r="BC31" s="145"/>
      <c r="BD31" s="145"/>
      <c r="BE31" s="145"/>
      <c r="BF31" s="145"/>
    </row>
    <row r="32" spans="1:58" outlineLevel="1">
      <c r="A32" s="152"/>
      <c r="B32" s="153"/>
      <c r="C32" s="187" t="s">
        <v>988</v>
      </c>
      <c r="D32" s="178"/>
      <c r="E32" s="179">
        <v>28.853999999999999</v>
      </c>
      <c r="F32" s="156"/>
      <c r="G32" s="156"/>
      <c r="H32" s="156"/>
      <c r="I32" s="156"/>
      <c r="J32" s="156"/>
      <c r="K32" s="156"/>
      <c r="L32" s="156"/>
      <c r="M32" s="156"/>
      <c r="N32" s="156"/>
      <c r="O32" s="156"/>
      <c r="P32" s="156"/>
      <c r="Q32" s="156"/>
      <c r="R32" s="156"/>
      <c r="S32" s="156"/>
      <c r="T32" s="156"/>
      <c r="U32" s="156"/>
      <c r="V32" s="156"/>
      <c r="W32" s="145"/>
      <c r="X32" s="145"/>
      <c r="Y32" s="145"/>
      <c r="Z32" s="145"/>
      <c r="AA32" s="145"/>
      <c r="AB32" s="145"/>
      <c r="AC32" s="145"/>
      <c r="AD32" s="145"/>
      <c r="AE32" s="145" t="s">
        <v>223</v>
      </c>
      <c r="AF32" s="145">
        <v>0</v>
      </c>
      <c r="AG32" s="145"/>
      <c r="AH32" s="145"/>
      <c r="AI32" s="145"/>
      <c r="AJ32" s="145"/>
      <c r="AK32" s="145"/>
      <c r="AL32" s="145"/>
      <c r="AM32" s="145"/>
      <c r="AN32" s="145"/>
      <c r="AO32" s="145"/>
      <c r="AP32" s="145"/>
      <c r="AQ32" s="145"/>
      <c r="AR32" s="145"/>
      <c r="AS32" s="145"/>
      <c r="AT32" s="145"/>
      <c r="AU32" s="145"/>
      <c r="AV32" s="145"/>
      <c r="AW32" s="145"/>
      <c r="AX32" s="145"/>
      <c r="AY32" s="145"/>
      <c r="AZ32" s="145"/>
      <c r="BA32" s="145"/>
      <c r="BB32" s="145"/>
      <c r="BC32" s="145"/>
      <c r="BD32" s="145"/>
      <c r="BE32" s="145"/>
      <c r="BF32" s="145"/>
    </row>
    <row r="33" spans="1:58" outlineLevel="1">
      <c r="A33" s="164">
        <v>6</v>
      </c>
      <c r="B33" s="165" t="s">
        <v>236</v>
      </c>
      <c r="C33" s="174" t="s">
        <v>237</v>
      </c>
      <c r="D33" s="166" t="s">
        <v>230</v>
      </c>
      <c r="E33" s="167">
        <v>36.200000000000003</v>
      </c>
      <c r="F33" s="168">
        <v>0</v>
      </c>
      <c r="G33" s="169">
        <f>ROUND(E33*F33,2)</f>
        <v>0</v>
      </c>
      <c r="H33" s="168">
        <v>0</v>
      </c>
      <c r="I33" s="169">
        <f>ROUND(E33*H33,2)</f>
        <v>0</v>
      </c>
      <c r="J33" s="168">
        <v>264.5</v>
      </c>
      <c r="K33" s="169">
        <f>ROUND(E33*J33,2)</f>
        <v>9574.9</v>
      </c>
      <c r="L33" s="169">
        <v>21</v>
      </c>
      <c r="M33" s="169">
        <f>G33*(1+L33/100)</f>
        <v>0</v>
      </c>
      <c r="N33" s="169">
        <v>0</v>
      </c>
      <c r="O33" s="169">
        <f>ROUND(E33*N33,2)</f>
        <v>0</v>
      </c>
      <c r="P33" s="169">
        <v>0</v>
      </c>
      <c r="Q33" s="169">
        <f>ROUND(E33*P33,2)</f>
        <v>0</v>
      </c>
      <c r="R33" s="170" t="s">
        <v>219</v>
      </c>
      <c r="S33" s="156">
        <v>1.0999999999999999E-2</v>
      </c>
      <c r="T33" s="156">
        <f>ROUND(E33*S33,2)</f>
        <v>0.4</v>
      </c>
      <c r="U33" s="156"/>
      <c r="V33" s="156" t="s">
        <v>220</v>
      </c>
      <c r="W33" s="145"/>
      <c r="X33" s="145"/>
      <c r="Y33" s="145"/>
      <c r="Z33" s="145"/>
      <c r="AA33" s="145"/>
      <c r="AB33" s="145"/>
      <c r="AC33" s="145"/>
      <c r="AD33" s="145"/>
      <c r="AE33" s="145" t="s">
        <v>221</v>
      </c>
      <c r="AF33" s="145"/>
      <c r="AG33" s="145"/>
      <c r="AH33" s="145"/>
      <c r="AI33" s="145"/>
      <c r="AJ33" s="145"/>
      <c r="AK33" s="145"/>
      <c r="AL33" s="145"/>
      <c r="AM33" s="145"/>
      <c r="AN33" s="145"/>
      <c r="AO33" s="145"/>
      <c r="AP33" s="145"/>
      <c r="AQ33" s="145"/>
      <c r="AR33" s="145"/>
      <c r="AS33" s="145"/>
      <c r="AT33" s="145"/>
      <c r="AU33" s="145"/>
      <c r="AV33" s="145"/>
      <c r="AW33" s="145"/>
      <c r="AX33" s="145"/>
      <c r="AY33" s="145"/>
      <c r="AZ33" s="145"/>
      <c r="BA33" s="145"/>
      <c r="BB33" s="145"/>
      <c r="BC33" s="145"/>
      <c r="BD33" s="145"/>
      <c r="BE33" s="145"/>
      <c r="BF33" s="145"/>
    </row>
    <row r="34" spans="1:58" outlineLevel="1">
      <c r="A34" s="152"/>
      <c r="B34" s="153"/>
      <c r="C34" s="261" t="s">
        <v>238</v>
      </c>
      <c r="D34" s="262"/>
      <c r="E34" s="262"/>
      <c r="F34" s="262"/>
      <c r="G34" s="262"/>
      <c r="H34" s="156"/>
      <c r="I34" s="156"/>
      <c r="J34" s="156"/>
      <c r="K34" s="156"/>
      <c r="L34" s="156"/>
      <c r="M34" s="156"/>
      <c r="N34" s="156"/>
      <c r="O34" s="156"/>
      <c r="P34" s="156"/>
      <c r="Q34" s="156"/>
      <c r="R34" s="156"/>
      <c r="S34" s="156"/>
      <c r="T34" s="156"/>
      <c r="U34" s="156"/>
      <c r="V34" s="156"/>
      <c r="W34" s="145"/>
      <c r="X34" s="145"/>
      <c r="Y34" s="145"/>
      <c r="Z34" s="145"/>
      <c r="AA34" s="145"/>
      <c r="AB34" s="145"/>
      <c r="AC34" s="145"/>
      <c r="AD34" s="145"/>
      <c r="AE34" s="145" t="s">
        <v>227</v>
      </c>
      <c r="AF34" s="145"/>
      <c r="AG34" s="145"/>
      <c r="AH34" s="145"/>
      <c r="AI34" s="145"/>
      <c r="AJ34" s="145"/>
      <c r="AK34" s="145"/>
      <c r="AL34" s="145"/>
      <c r="AM34" s="145"/>
      <c r="AN34" s="145"/>
      <c r="AO34" s="145"/>
      <c r="AP34" s="145"/>
      <c r="AQ34" s="145"/>
      <c r="AR34" s="145"/>
      <c r="AS34" s="145"/>
      <c r="AT34" s="145"/>
      <c r="AU34" s="145"/>
      <c r="AV34" s="145"/>
      <c r="AW34" s="145"/>
      <c r="AX34" s="145"/>
      <c r="AY34" s="145"/>
      <c r="AZ34" s="145"/>
      <c r="BA34" s="145"/>
      <c r="BB34" s="145"/>
      <c r="BC34" s="145"/>
      <c r="BD34" s="145"/>
      <c r="BE34" s="145"/>
      <c r="BF34" s="145"/>
    </row>
    <row r="35" spans="1:58" outlineLevel="1">
      <c r="A35" s="152"/>
      <c r="B35" s="153"/>
      <c r="C35" s="259" t="s">
        <v>992</v>
      </c>
      <c r="D35" s="260"/>
      <c r="E35" s="260"/>
      <c r="F35" s="260"/>
      <c r="G35" s="260"/>
      <c r="H35" s="156"/>
      <c r="I35" s="156"/>
      <c r="J35" s="156"/>
      <c r="K35" s="156"/>
      <c r="L35" s="156"/>
      <c r="M35" s="156"/>
      <c r="N35" s="156"/>
      <c r="O35" s="156"/>
      <c r="P35" s="156"/>
      <c r="Q35" s="156"/>
      <c r="R35" s="156"/>
      <c r="S35" s="156"/>
      <c r="T35" s="156"/>
      <c r="U35" s="156"/>
      <c r="V35" s="156"/>
      <c r="W35" s="145"/>
      <c r="X35" s="145"/>
      <c r="Y35" s="145"/>
      <c r="Z35" s="145"/>
      <c r="AA35" s="145"/>
      <c r="AB35" s="145"/>
      <c r="AC35" s="145"/>
      <c r="AD35" s="145"/>
      <c r="AE35" s="145" t="s">
        <v>178</v>
      </c>
      <c r="AF35" s="145"/>
      <c r="AG35" s="145"/>
      <c r="AH35" s="145"/>
      <c r="AI35" s="145"/>
      <c r="AJ35" s="145"/>
      <c r="AK35" s="145"/>
      <c r="AL35" s="145"/>
      <c r="AM35" s="145"/>
      <c r="AN35" s="145"/>
      <c r="AO35" s="145"/>
      <c r="AP35" s="145"/>
      <c r="AQ35" s="145"/>
      <c r="AR35" s="145"/>
      <c r="AS35" s="145"/>
      <c r="AT35" s="145"/>
      <c r="AU35" s="145"/>
      <c r="AV35" s="145"/>
      <c r="AW35" s="145"/>
      <c r="AX35" s="145"/>
      <c r="AY35" s="145"/>
      <c r="AZ35" s="145"/>
      <c r="BA35" s="145"/>
      <c r="BB35" s="145"/>
      <c r="BC35" s="145"/>
      <c r="BD35" s="145"/>
      <c r="BE35" s="145"/>
      <c r="BF35" s="145"/>
    </row>
    <row r="36" spans="1:58" outlineLevel="1">
      <c r="A36" s="152"/>
      <c r="B36" s="153"/>
      <c r="C36" s="187" t="s">
        <v>993</v>
      </c>
      <c r="D36" s="178"/>
      <c r="E36" s="179">
        <v>36.200000000000003</v>
      </c>
      <c r="F36" s="156"/>
      <c r="G36" s="156"/>
      <c r="H36" s="156"/>
      <c r="I36" s="156"/>
      <c r="J36" s="156"/>
      <c r="K36" s="156"/>
      <c r="L36" s="156"/>
      <c r="M36" s="156"/>
      <c r="N36" s="156"/>
      <c r="O36" s="156"/>
      <c r="P36" s="156"/>
      <c r="Q36" s="156"/>
      <c r="R36" s="156"/>
      <c r="S36" s="156"/>
      <c r="T36" s="156"/>
      <c r="U36" s="156"/>
      <c r="V36" s="156"/>
      <c r="W36" s="145"/>
      <c r="X36" s="145"/>
      <c r="Y36" s="145"/>
      <c r="Z36" s="145"/>
      <c r="AA36" s="145"/>
      <c r="AB36" s="145"/>
      <c r="AC36" s="145"/>
      <c r="AD36" s="145"/>
      <c r="AE36" s="145" t="s">
        <v>223</v>
      </c>
      <c r="AF36" s="145">
        <v>0</v>
      </c>
      <c r="AG36" s="145"/>
      <c r="AH36" s="145"/>
      <c r="AI36" s="145"/>
      <c r="AJ36" s="145"/>
      <c r="AK36" s="145"/>
      <c r="AL36" s="145"/>
      <c r="AM36" s="145"/>
      <c r="AN36" s="145"/>
      <c r="AO36" s="145"/>
      <c r="AP36" s="145"/>
      <c r="AQ36" s="145"/>
      <c r="AR36" s="145"/>
      <c r="AS36" s="145"/>
      <c r="AT36" s="145"/>
      <c r="AU36" s="145"/>
      <c r="AV36" s="145"/>
      <c r="AW36" s="145"/>
      <c r="AX36" s="145"/>
      <c r="AY36" s="145"/>
      <c r="AZ36" s="145"/>
      <c r="BA36" s="145"/>
      <c r="BB36" s="145"/>
      <c r="BC36" s="145"/>
      <c r="BD36" s="145"/>
      <c r="BE36" s="145"/>
      <c r="BF36" s="145"/>
    </row>
    <row r="37" spans="1:58" ht="20.399999999999999" outlineLevel="1">
      <c r="A37" s="164">
        <v>7</v>
      </c>
      <c r="B37" s="165" t="s">
        <v>994</v>
      </c>
      <c r="C37" s="174" t="s">
        <v>995</v>
      </c>
      <c r="D37" s="166" t="s">
        <v>230</v>
      </c>
      <c r="E37" s="167">
        <v>36.200000000000003</v>
      </c>
      <c r="F37" s="168">
        <v>0</v>
      </c>
      <c r="G37" s="169">
        <f>ROUND(E37*F37,2)</f>
        <v>0</v>
      </c>
      <c r="H37" s="168">
        <v>0</v>
      </c>
      <c r="I37" s="169">
        <f>ROUND(E37*H37,2)</f>
        <v>0</v>
      </c>
      <c r="J37" s="168">
        <v>256</v>
      </c>
      <c r="K37" s="169">
        <f>ROUND(E37*J37,2)</f>
        <v>9267.2000000000007</v>
      </c>
      <c r="L37" s="169">
        <v>21</v>
      </c>
      <c r="M37" s="169">
        <f>G37*(1+L37/100)</f>
        <v>0</v>
      </c>
      <c r="N37" s="169">
        <v>0</v>
      </c>
      <c r="O37" s="169">
        <f>ROUND(E37*N37,2)</f>
        <v>0</v>
      </c>
      <c r="P37" s="169">
        <v>0</v>
      </c>
      <c r="Q37" s="169">
        <f>ROUND(E37*P37,2)</f>
        <v>0</v>
      </c>
      <c r="R37" s="170" t="s">
        <v>219</v>
      </c>
      <c r="S37" s="156">
        <v>0.65200000000000002</v>
      </c>
      <c r="T37" s="156">
        <f>ROUND(E37*S37,2)</f>
        <v>23.6</v>
      </c>
      <c r="U37" s="156"/>
      <c r="V37" s="156" t="s">
        <v>220</v>
      </c>
      <c r="W37" s="145"/>
      <c r="X37" s="145"/>
      <c r="Y37" s="145"/>
      <c r="Z37" s="145"/>
      <c r="AA37" s="145"/>
      <c r="AB37" s="145"/>
      <c r="AC37" s="145"/>
      <c r="AD37" s="145"/>
      <c r="AE37" s="145" t="s">
        <v>221</v>
      </c>
      <c r="AF37" s="145"/>
      <c r="AG37" s="145"/>
      <c r="AH37" s="145"/>
      <c r="AI37" s="145"/>
      <c r="AJ37" s="145"/>
      <c r="AK37" s="145"/>
      <c r="AL37" s="145"/>
      <c r="AM37" s="145"/>
      <c r="AN37" s="145"/>
      <c r="AO37" s="145"/>
      <c r="AP37" s="145"/>
      <c r="AQ37" s="145"/>
      <c r="AR37" s="145"/>
      <c r="AS37" s="145"/>
      <c r="AT37" s="145"/>
      <c r="AU37" s="145"/>
      <c r="AV37" s="145"/>
      <c r="AW37" s="145"/>
      <c r="AX37" s="145"/>
      <c r="AY37" s="145"/>
      <c r="AZ37" s="145"/>
      <c r="BA37" s="145"/>
      <c r="BB37" s="145"/>
      <c r="BC37" s="145"/>
      <c r="BD37" s="145"/>
      <c r="BE37" s="145"/>
      <c r="BF37" s="145"/>
    </row>
    <row r="38" spans="1:58" outlineLevel="1">
      <c r="A38" s="152"/>
      <c r="B38" s="153"/>
      <c r="C38" s="250" t="s">
        <v>992</v>
      </c>
      <c r="D38" s="251"/>
      <c r="E38" s="251"/>
      <c r="F38" s="251"/>
      <c r="G38" s="251"/>
      <c r="H38" s="156"/>
      <c r="I38" s="156"/>
      <c r="J38" s="156"/>
      <c r="K38" s="156"/>
      <c r="L38" s="156"/>
      <c r="M38" s="156"/>
      <c r="N38" s="156"/>
      <c r="O38" s="156"/>
      <c r="P38" s="156"/>
      <c r="Q38" s="156"/>
      <c r="R38" s="156"/>
      <c r="S38" s="156"/>
      <c r="T38" s="156"/>
      <c r="U38" s="156"/>
      <c r="V38" s="156"/>
      <c r="W38" s="145"/>
      <c r="X38" s="145"/>
      <c r="Y38" s="145"/>
      <c r="Z38" s="145"/>
      <c r="AA38" s="145"/>
      <c r="AB38" s="145"/>
      <c r="AC38" s="145"/>
      <c r="AD38" s="145"/>
      <c r="AE38" s="145" t="s">
        <v>178</v>
      </c>
      <c r="AF38" s="145"/>
      <c r="AG38" s="145"/>
      <c r="AH38" s="145"/>
      <c r="AI38" s="145"/>
      <c r="AJ38" s="145"/>
      <c r="AK38" s="145"/>
      <c r="AL38" s="145"/>
      <c r="AM38" s="145"/>
      <c r="AN38" s="145"/>
      <c r="AO38" s="145"/>
      <c r="AP38" s="145"/>
      <c r="AQ38" s="145"/>
      <c r="AR38" s="145"/>
      <c r="AS38" s="145"/>
      <c r="AT38" s="145"/>
      <c r="AU38" s="145"/>
      <c r="AV38" s="145"/>
      <c r="AW38" s="145"/>
      <c r="AX38" s="145"/>
      <c r="AY38" s="145"/>
      <c r="AZ38" s="145"/>
      <c r="BA38" s="145"/>
      <c r="BB38" s="145"/>
      <c r="BC38" s="145"/>
      <c r="BD38" s="145"/>
      <c r="BE38" s="145"/>
      <c r="BF38" s="145"/>
    </row>
    <row r="39" spans="1:58" outlineLevel="1">
      <c r="A39" s="152"/>
      <c r="B39" s="153"/>
      <c r="C39" s="187" t="s">
        <v>993</v>
      </c>
      <c r="D39" s="178"/>
      <c r="E39" s="179">
        <v>36.200000000000003</v>
      </c>
      <c r="F39" s="156"/>
      <c r="G39" s="156"/>
      <c r="H39" s="156"/>
      <c r="I39" s="156"/>
      <c r="J39" s="156"/>
      <c r="K39" s="156"/>
      <c r="L39" s="156"/>
      <c r="M39" s="156"/>
      <c r="N39" s="156"/>
      <c r="O39" s="156"/>
      <c r="P39" s="156"/>
      <c r="Q39" s="156"/>
      <c r="R39" s="156"/>
      <c r="S39" s="156"/>
      <c r="T39" s="156"/>
      <c r="U39" s="156"/>
      <c r="V39" s="156"/>
      <c r="W39" s="145"/>
      <c r="X39" s="145"/>
      <c r="Y39" s="145"/>
      <c r="Z39" s="145"/>
      <c r="AA39" s="145"/>
      <c r="AB39" s="145"/>
      <c r="AC39" s="145"/>
      <c r="AD39" s="145"/>
      <c r="AE39" s="145" t="s">
        <v>223</v>
      </c>
      <c r="AF39" s="145">
        <v>0</v>
      </c>
      <c r="AG39" s="145"/>
      <c r="AH39" s="145"/>
      <c r="AI39" s="145"/>
      <c r="AJ39" s="145"/>
      <c r="AK39" s="145"/>
      <c r="AL39" s="145"/>
      <c r="AM39" s="145"/>
      <c r="AN39" s="145"/>
      <c r="AO39" s="145"/>
      <c r="AP39" s="145"/>
      <c r="AQ39" s="145"/>
      <c r="AR39" s="145"/>
      <c r="AS39" s="145"/>
      <c r="AT39" s="145"/>
      <c r="AU39" s="145"/>
      <c r="AV39" s="145"/>
      <c r="AW39" s="145"/>
      <c r="AX39" s="145"/>
      <c r="AY39" s="145"/>
      <c r="AZ39" s="145"/>
      <c r="BA39" s="145"/>
      <c r="BB39" s="145"/>
      <c r="BC39" s="145"/>
      <c r="BD39" s="145"/>
      <c r="BE39" s="145"/>
      <c r="BF39" s="145"/>
    </row>
    <row r="40" spans="1:58" ht="20.399999999999999" outlineLevel="1">
      <c r="A40" s="164">
        <v>8</v>
      </c>
      <c r="B40" s="165" t="s">
        <v>240</v>
      </c>
      <c r="C40" s="174" t="s">
        <v>241</v>
      </c>
      <c r="D40" s="166" t="s">
        <v>230</v>
      </c>
      <c r="E40" s="167">
        <v>28.853999999999999</v>
      </c>
      <c r="F40" s="168">
        <v>0</v>
      </c>
      <c r="G40" s="169">
        <f>ROUND(E40*F40,2)</f>
        <v>0</v>
      </c>
      <c r="H40" s="168">
        <v>0</v>
      </c>
      <c r="I40" s="169">
        <f>ROUND(E40*H40,2)</f>
        <v>0</v>
      </c>
      <c r="J40" s="168">
        <v>16.3</v>
      </c>
      <c r="K40" s="169">
        <f>ROUND(E40*J40,2)</f>
        <v>470.32</v>
      </c>
      <c r="L40" s="169">
        <v>21</v>
      </c>
      <c r="M40" s="169">
        <f>G40*(1+L40/100)</f>
        <v>0</v>
      </c>
      <c r="N40" s="169">
        <v>0</v>
      </c>
      <c r="O40" s="169">
        <f>ROUND(E40*N40,2)</f>
        <v>0</v>
      </c>
      <c r="P40" s="169">
        <v>0</v>
      </c>
      <c r="Q40" s="169">
        <f>ROUND(E40*P40,2)</f>
        <v>0</v>
      </c>
      <c r="R40" s="170" t="s">
        <v>219</v>
      </c>
      <c r="S40" s="156">
        <v>8.9999999999999993E-3</v>
      </c>
      <c r="T40" s="156">
        <f>ROUND(E40*S40,2)</f>
        <v>0.26</v>
      </c>
      <c r="U40" s="156"/>
      <c r="V40" s="156" t="s">
        <v>220</v>
      </c>
      <c r="W40" s="145"/>
      <c r="X40" s="145"/>
      <c r="Y40" s="145"/>
      <c r="Z40" s="145"/>
      <c r="AA40" s="145"/>
      <c r="AB40" s="145"/>
      <c r="AC40" s="145"/>
      <c r="AD40" s="145"/>
      <c r="AE40" s="145" t="s">
        <v>221</v>
      </c>
      <c r="AF40" s="145"/>
      <c r="AG40" s="145"/>
      <c r="AH40" s="145"/>
      <c r="AI40" s="145"/>
      <c r="AJ40" s="145"/>
      <c r="AK40" s="145"/>
      <c r="AL40" s="145"/>
      <c r="AM40" s="145"/>
      <c r="AN40" s="145"/>
      <c r="AO40" s="145"/>
      <c r="AP40" s="145"/>
      <c r="AQ40" s="145"/>
      <c r="AR40" s="145"/>
      <c r="AS40" s="145"/>
      <c r="AT40" s="145"/>
      <c r="AU40" s="145"/>
      <c r="AV40" s="145"/>
      <c r="AW40" s="145"/>
      <c r="AX40" s="145"/>
      <c r="AY40" s="145"/>
      <c r="AZ40" s="145"/>
      <c r="BA40" s="145"/>
      <c r="BB40" s="145"/>
      <c r="BC40" s="145"/>
      <c r="BD40" s="145"/>
      <c r="BE40" s="145"/>
      <c r="BF40" s="145"/>
    </row>
    <row r="41" spans="1:58" outlineLevel="1">
      <c r="A41" s="152"/>
      <c r="B41" s="153"/>
      <c r="C41" s="187" t="s">
        <v>988</v>
      </c>
      <c r="D41" s="178"/>
      <c r="E41" s="179">
        <v>28.853999999999999</v>
      </c>
      <c r="F41" s="156"/>
      <c r="G41" s="156"/>
      <c r="H41" s="156"/>
      <c r="I41" s="156"/>
      <c r="J41" s="156"/>
      <c r="K41" s="156"/>
      <c r="L41" s="156"/>
      <c r="M41" s="156"/>
      <c r="N41" s="156"/>
      <c r="O41" s="156"/>
      <c r="P41" s="156"/>
      <c r="Q41" s="156"/>
      <c r="R41" s="156"/>
      <c r="S41" s="156"/>
      <c r="T41" s="156"/>
      <c r="U41" s="156"/>
      <c r="V41" s="156"/>
      <c r="W41" s="145"/>
      <c r="X41" s="145"/>
      <c r="Y41" s="145"/>
      <c r="Z41" s="145"/>
      <c r="AA41" s="145"/>
      <c r="AB41" s="145"/>
      <c r="AC41" s="145"/>
      <c r="AD41" s="145"/>
      <c r="AE41" s="145" t="s">
        <v>223</v>
      </c>
      <c r="AF41" s="145">
        <v>0</v>
      </c>
      <c r="AG41" s="145"/>
      <c r="AH41" s="145"/>
      <c r="AI41" s="145"/>
      <c r="AJ41" s="145"/>
      <c r="AK41" s="145"/>
      <c r="AL41" s="145"/>
      <c r="AM41" s="145"/>
      <c r="AN41" s="145"/>
      <c r="AO41" s="145"/>
      <c r="AP41" s="145"/>
      <c r="AQ41" s="145"/>
      <c r="AR41" s="145"/>
      <c r="AS41" s="145"/>
      <c r="AT41" s="145"/>
      <c r="AU41" s="145"/>
      <c r="AV41" s="145"/>
      <c r="AW41" s="145"/>
      <c r="AX41" s="145"/>
      <c r="AY41" s="145"/>
      <c r="AZ41" s="145"/>
      <c r="BA41" s="145"/>
      <c r="BB41" s="145"/>
      <c r="BC41" s="145"/>
      <c r="BD41" s="145"/>
      <c r="BE41" s="145"/>
      <c r="BF41" s="145"/>
    </row>
    <row r="42" spans="1:58" outlineLevel="1">
      <c r="A42" s="164">
        <v>9</v>
      </c>
      <c r="B42" s="165" t="s">
        <v>242</v>
      </c>
      <c r="C42" s="174" t="s">
        <v>243</v>
      </c>
      <c r="D42" s="166" t="s">
        <v>230</v>
      </c>
      <c r="E42" s="167">
        <v>10.154999999999999</v>
      </c>
      <c r="F42" s="168">
        <v>0</v>
      </c>
      <c r="G42" s="169">
        <f>ROUND(E42*F42,2)</f>
        <v>0</v>
      </c>
      <c r="H42" s="168">
        <v>0</v>
      </c>
      <c r="I42" s="169">
        <f>ROUND(E42*H42,2)</f>
        <v>0</v>
      </c>
      <c r="J42" s="168">
        <v>121</v>
      </c>
      <c r="K42" s="169">
        <f>ROUND(E42*J42,2)</f>
        <v>1228.76</v>
      </c>
      <c r="L42" s="169">
        <v>21</v>
      </c>
      <c r="M42" s="169">
        <f>G42*(1+L42/100)</f>
        <v>0</v>
      </c>
      <c r="N42" s="169">
        <v>0</v>
      </c>
      <c r="O42" s="169">
        <f>ROUND(E42*N42,2)</f>
        <v>0</v>
      </c>
      <c r="P42" s="169">
        <v>0</v>
      </c>
      <c r="Q42" s="169">
        <f>ROUND(E42*P42,2)</f>
        <v>0</v>
      </c>
      <c r="R42" s="170" t="s">
        <v>219</v>
      </c>
      <c r="S42" s="156">
        <v>0.20200000000000001</v>
      </c>
      <c r="T42" s="156">
        <f>ROUND(E42*S42,2)</f>
        <v>2.0499999999999998</v>
      </c>
      <c r="U42" s="156"/>
      <c r="V42" s="156" t="s">
        <v>220</v>
      </c>
      <c r="W42" s="145"/>
      <c r="X42" s="145"/>
      <c r="Y42" s="145"/>
      <c r="Z42" s="145"/>
      <c r="AA42" s="145"/>
      <c r="AB42" s="145"/>
      <c r="AC42" s="145"/>
      <c r="AD42" s="145"/>
      <c r="AE42" s="145" t="s">
        <v>221</v>
      </c>
      <c r="AF42" s="145"/>
      <c r="AG42" s="145"/>
      <c r="AH42" s="145"/>
      <c r="AI42" s="145"/>
      <c r="AJ42" s="145"/>
      <c r="AK42" s="145"/>
      <c r="AL42" s="145"/>
      <c r="AM42" s="145"/>
      <c r="AN42" s="145"/>
      <c r="AO42" s="145"/>
      <c r="AP42" s="145"/>
      <c r="AQ42" s="145"/>
      <c r="AR42" s="145"/>
      <c r="AS42" s="145"/>
      <c r="AT42" s="145"/>
      <c r="AU42" s="145"/>
      <c r="AV42" s="145"/>
      <c r="AW42" s="145"/>
      <c r="AX42" s="145"/>
      <c r="AY42" s="145"/>
      <c r="AZ42" s="145"/>
      <c r="BA42" s="145"/>
      <c r="BB42" s="145"/>
      <c r="BC42" s="145"/>
      <c r="BD42" s="145"/>
      <c r="BE42" s="145"/>
      <c r="BF42" s="145"/>
    </row>
    <row r="43" spans="1:58" outlineLevel="1">
      <c r="A43" s="152"/>
      <c r="B43" s="153"/>
      <c r="C43" s="261" t="s">
        <v>244</v>
      </c>
      <c r="D43" s="262"/>
      <c r="E43" s="262"/>
      <c r="F43" s="262"/>
      <c r="G43" s="262"/>
      <c r="H43" s="156"/>
      <c r="I43" s="156"/>
      <c r="J43" s="156"/>
      <c r="K43" s="156"/>
      <c r="L43" s="156"/>
      <c r="M43" s="156"/>
      <c r="N43" s="156"/>
      <c r="O43" s="156"/>
      <c r="P43" s="156"/>
      <c r="Q43" s="156"/>
      <c r="R43" s="156"/>
      <c r="S43" s="156"/>
      <c r="T43" s="156"/>
      <c r="U43" s="156"/>
      <c r="V43" s="156"/>
      <c r="W43" s="145"/>
      <c r="X43" s="145"/>
      <c r="Y43" s="145"/>
      <c r="Z43" s="145"/>
      <c r="AA43" s="145"/>
      <c r="AB43" s="145"/>
      <c r="AC43" s="145"/>
      <c r="AD43" s="145"/>
      <c r="AE43" s="145" t="s">
        <v>227</v>
      </c>
      <c r="AF43" s="145"/>
      <c r="AG43" s="145"/>
      <c r="AH43" s="145"/>
      <c r="AI43" s="145"/>
      <c r="AJ43" s="145"/>
      <c r="AK43" s="145"/>
      <c r="AL43" s="145"/>
      <c r="AM43" s="145"/>
      <c r="AN43" s="145"/>
      <c r="AO43" s="145"/>
      <c r="AP43" s="145"/>
      <c r="AQ43" s="145"/>
      <c r="AR43" s="145"/>
      <c r="AS43" s="145"/>
      <c r="AT43" s="145"/>
      <c r="AU43" s="145"/>
      <c r="AV43" s="145"/>
      <c r="AW43" s="145"/>
      <c r="AX43" s="145"/>
      <c r="AY43" s="145"/>
      <c r="AZ43" s="145"/>
      <c r="BA43" s="145"/>
      <c r="BB43" s="145"/>
      <c r="BC43" s="145"/>
      <c r="BD43" s="145"/>
      <c r="BE43" s="145"/>
      <c r="BF43" s="145"/>
    </row>
    <row r="44" spans="1:58" outlineLevel="1">
      <c r="A44" s="152"/>
      <c r="B44" s="153"/>
      <c r="C44" s="187" t="s">
        <v>996</v>
      </c>
      <c r="D44" s="178"/>
      <c r="E44" s="179">
        <v>10.154999999999999</v>
      </c>
      <c r="F44" s="156"/>
      <c r="G44" s="156"/>
      <c r="H44" s="156"/>
      <c r="I44" s="156"/>
      <c r="J44" s="156"/>
      <c r="K44" s="156"/>
      <c r="L44" s="156"/>
      <c r="M44" s="156"/>
      <c r="N44" s="156"/>
      <c r="O44" s="156"/>
      <c r="P44" s="156"/>
      <c r="Q44" s="156"/>
      <c r="R44" s="156"/>
      <c r="S44" s="156"/>
      <c r="T44" s="156"/>
      <c r="U44" s="156"/>
      <c r="V44" s="156"/>
      <c r="W44" s="145"/>
      <c r="X44" s="145"/>
      <c r="Y44" s="145"/>
      <c r="Z44" s="145"/>
      <c r="AA44" s="145"/>
      <c r="AB44" s="145"/>
      <c r="AC44" s="145"/>
      <c r="AD44" s="145"/>
      <c r="AE44" s="145" t="s">
        <v>223</v>
      </c>
      <c r="AF44" s="145">
        <v>0</v>
      </c>
      <c r="AG44" s="145"/>
      <c r="AH44" s="145"/>
      <c r="AI44" s="145"/>
      <c r="AJ44" s="145"/>
      <c r="AK44" s="145"/>
      <c r="AL44" s="145"/>
      <c r="AM44" s="145"/>
      <c r="AN44" s="145"/>
      <c r="AO44" s="145"/>
      <c r="AP44" s="145"/>
      <c r="AQ44" s="145"/>
      <c r="AR44" s="145"/>
      <c r="AS44" s="145"/>
      <c r="AT44" s="145"/>
      <c r="AU44" s="145"/>
      <c r="AV44" s="145"/>
      <c r="AW44" s="145"/>
      <c r="AX44" s="145"/>
      <c r="AY44" s="145"/>
      <c r="AZ44" s="145"/>
      <c r="BA44" s="145"/>
      <c r="BB44" s="145"/>
      <c r="BC44" s="145"/>
      <c r="BD44" s="145"/>
      <c r="BE44" s="145"/>
      <c r="BF44" s="145"/>
    </row>
    <row r="45" spans="1:58" outlineLevel="1">
      <c r="A45" s="164">
        <v>10</v>
      </c>
      <c r="B45" s="165" t="s">
        <v>997</v>
      </c>
      <c r="C45" s="174" t="s">
        <v>998</v>
      </c>
      <c r="D45" s="166" t="s">
        <v>218</v>
      </c>
      <c r="E45" s="167">
        <v>150</v>
      </c>
      <c r="F45" s="168">
        <v>0</v>
      </c>
      <c r="G45" s="169">
        <f>ROUND(E45*F45,2)</f>
        <v>0</v>
      </c>
      <c r="H45" s="168">
        <v>0</v>
      </c>
      <c r="I45" s="169">
        <f>ROUND(E45*H45,2)</f>
        <v>0</v>
      </c>
      <c r="J45" s="168">
        <v>13</v>
      </c>
      <c r="K45" s="169">
        <f>ROUND(E45*J45,2)</f>
        <v>1950</v>
      </c>
      <c r="L45" s="169">
        <v>21</v>
      </c>
      <c r="M45" s="169">
        <f>G45*(1+L45/100)</f>
        <v>0</v>
      </c>
      <c r="N45" s="169">
        <v>0</v>
      </c>
      <c r="O45" s="169">
        <f>ROUND(E45*N45,2)</f>
        <v>0</v>
      </c>
      <c r="P45" s="169">
        <v>0</v>
      </c>
      <c r="Q45" s="169">
        <f>ROUND(E45*P45,2)</f>
        <v>0</v>
      </c>
      <c r="R45" s="170" t="s">
        <v>219</v>
      </c>
      <c r="S45" s="156">
        <v>1.7999999999999999E-2</v>
      </c>
      <c r="T45" s="156">
        <f>ROUND(E45*S45,2)</f>
        <v>2.7</v>
      </c>
      <c r="U45" s="156"/>
      <c r="V45" s="156" t="s">
        <v>220</v>
      </c>
      <c r="W45" s="145"/>
      <c r="X45" s="145"/>
      <c r="Y45" s="145"/>
      <c r="Z45" s="145"/>
      <c r="AA45" s="145"/>
      <c r="AB45" s="145"/>
      <c r="AC45" s="145"/>
      <c r="AD45" s="145"/>
      <c r="AE45" s="145" t="s">
        <v>221</v>
      </c>
      <c r="AF45" s="145"/>
      <c r="AG45" s="145"/>
      <c r="AH45" s="145"/>
      <c r="AI45" s="145"/>
      <c r="AJ45" s="145"/>
      <c r="AK45" s="145"/>
      <c r="AL45" s="145"/>
      <c r="AM45" s="145"/>
      <c r="AN45" s="145"/>
      <c r="AO45" s="145"/>
      <c r="AP45" s="145"/>
      <c r="AQ45" s="145"/>
      <c r="AR45" s="145"/>
      <c r="AS45" s="145"/>
      <c r="AT45" s="145"/>
      <c r="AU45" s="145"/>
      <c r="AV45" s="145"/>
      <c r="AW45" s="145"/>
      <c r="AX45" s="145"/>
      <c r="AY45" s="145"/>
      <c r="AZ45" s="145"/>
      <c r="BA45" s="145"/>
      <c r="BB45" s="145"/>
      <c r="BC45" s="145"/>
      <c r="BD45" s="145"/>
      <c r="BE45" s="145"/>
      <c r="BF45" s="145"/>
    </row>
    <row r="46" spans="1:58" outlineLevel="1">
      <c r="A46" s="152"/>
      <c r="B46" s="153"/>
      <c r="C46" s="261" t="s">
        <v>999</v>
      </c>
      <c r="D46" s="262"/>
      <c r="E46" s="262"/>
      <c r="F46" s="262"/>
      <c r="G46" s="262"/>
      <c r="H46" s="156"/>
      <c r="I46" s="156"/>
      <c r="J46" s="156"/>
      <c r="K46" s="156"/>
      <c r="L46" s="156"/>
      <c r="M46" s="156"/>
      <c r="N46" s="156"/>
      <c r="O46" s="156"/>
      <c r="P46" s="156"/>
      <c r="Q46" s="156"/>
      <c r="R46" s="156"/>
      <c r="S46" s="156"/>
      <c r="T46" s="156"/>
      <c r="U46" s="156"/>
      <c r="V46" s="156"/>
      <c r="W46" s="145"/>
      <c r="X46" s="145"/>
      <c r="Y46" s="145"/>
      <c r="Z46" s="145"/>
      <c r="AA46" s="145"/>
      <c r="AB46" s="145"/>
      <c r="AC46" s="145"/>
      <c r="AD46" s="145"/>
      <c r="AE46" s="145" t="s">
        <v>227</v>
      </c>
      <c r="AF46" s="145"/>
      <c r="AG46" s="145"/>
      <c r="AH46" s="145"/>
      <c r="AI46" s="145"/>
      <c r="AJ46" s="145"/>
      <c r="AK46" s="145"/>
      <c r="AL46" s="145"/>
      <c r="AM46" s="145"/>
      <c r="AN46" s="145"/>
      <c r="AO46" s="145"/>
      <c r="AP46" s="145"/>
      <c r="AQ46" s="145"/>
      <c r="AR46" s="145"/>
      <c r="AS46" s="145"/>
      <c r="AT46" s="145"/>
      <c r="AU46" s="145"/>
      <c r="AV46" s="145"/>
      <c r="AW46" s="145"/>
      <c r="AX46" s="145"/>
      <c r="AY46" s="145"/>
      <c r="AZ46" s="145"/>
      <c r="BA46" s="145"/>
      <c r="BB46" s="145"/>
      <c r="BC46" s="145"/>
      <c r="BD46" s="145"/>
      <c r="BE46" s="145"/>
      <c r="BF46" s="145"/>
    </row>
    <row r="47" spans="1:58" outlineLevel="1">
      <c r="A47" s="152"/>
      <c r="B47" s="153"/>
      <c r="C47" s="187" t="s">
        <v>982</v>
      </c>
      <c r="D47" s="178"/>
      <c r="E47" s="179">
        <v>150</v>
      </c>
      <c r="F47" s="156"/>
      <c r="G47" s="156"/>
      <c r="H47" s="156"/>
      <c r="I47" s="156"/>
      <c r="J47" s="156"/>
      <c r="K47" s="156"/>
      <c r="L47" s="156"/>
      <c r="M47" s="156"/>
      <c r="N47" s="156"/>
      <c r="O47" s="156"/>
      <c r="P47" s="156"/>
      <c r="Q47" s="156"/>
      <c r="R47" s="156"/>
      <c r="S47" s="156"/>
      <c r="T47" s="156"/>
      <c r="U47" s="156"/>
      <c r="V47" s="156"/>
      <c r="W47" s="145"/>
      <c r="X47" s="145"/>
      <c r="Y47" s="145"/>
      <c r="Z47" s="145"/>
      <c r="AA47" s="145"/>
      <c r="AB47" s="145"/>
      <c r="AC47" s="145"/>
      <c r="AD47" s="145"/>
      <c r="AE47" s="145" t="s">
        <v>223</v>
      </c>
      <c r="AF47" s="145">
        <v>0</v>
      </c>
      <c r="AG47" s="145"/>
      <c r="AH47" s="145"/>
      <c r="AI47" s="145"/>
      <c r="AJ47" s="145"/>
      <c r="AK47" s="145"/>
      <c r="AL47" s="145"/>
      <c r="AM47" s="145"/>
      <c r="AN47" s="145"/>
      <c r="AO47" s="145"/>
      <c r="AP47" s="145"/>
      <c r="AQ47" s="145"/>
      <c r="AR47" s="145"/>
      <c r="AS47" s="145"/>
      <c r="AT47" s="145"/>
      <c r="AU47" s="145"/>
      <c r="AV47" s="145"/>
      <c r="AW47" s="145"/>
      <c r="AX47" s="145"/>
      <c r="AY47" s="145"/>
      <c r="AZ47" s="145"/>
      <c r="BA47" s="145"/>
      <c r="BB47" s="145"/>
      <c r="BC47" s="145"/>
      <c r="BD47" s="145"/>
      <c r="BE47" s="145"/>
      <c r="BF47" s="145"/>
    </row>
    <row r="48" spans="1:58" outlineLevel="1">
      <c r="A48" s="164">
        <v>11</v>
      </c>
      <c r="B48" s="165" t="s">
        <v>1000</v>
      </c>
      <c r="C48" s="174" t="s">
        <v>1001</v>
      </c>
      <c r="D48" s="166" t="s">
        <v>218</v>
      </c>
      <c r="E48" s="167">
        <v>362</v>
      </c>
      <c r="F48" s="168">
        <v>0</v>
      </c>
      <c r="G48" s="169">
        <f>ROUND(E48*F48,2)</f>
        <v>0</v>
      </c>
      <c r="H48" s="168">
        <v>0</v>
      </c>
      <c r="I48" s="169">
        <f>ROUND(E48*H48,2)</f>
        <v>0</v>
      </c>
      <c r="J48" s="168">
        <v>46.5</v>
      </c>
      <c r="K48" s="169">
        <f>ROUND(E48*J48,2)</f>
        <v>16833</v>
      </c>
      <c r="L48" s="169">
        <v>21</v>
      </c>
      <c r="M48" s="169">
        <f>G48*(1+L48/100)</f>
        <v>0</v>
      </c>
      <c r="N48" s="169">
        <v>0</v>
      </c>
      <c r="O48" s="169">
        <f>ROUND(E48*N48,2)</f>
        <v>0</v>
      </c>
      <c r="P48" s="169">
        <v>0</v>
      </c>
      <c r="Q48" s="169">
        <f>ROUND(E48*P48,2)</f>
        <v>0</v>
      </c>
      <c r="R48" s="170" t="s">
        <v>219</v>
      </c>
      <c r="S48" s="156">
        <v>0.13</v>
      </c>
      <c r="T48" s="156">
        <f>ROUND(E48*S48,2)</f>
        <v>47.06</v>
      </c>
      <c r="U48" s="156"/>
      <c r="V48" s="156" t="s">
        <v>220</v>
      </c>
      <c r="W48" s="145"/>
      <c r="X48" s="145"/>
      <c r="Y48" s="145"/>
      <c r="Z48" s="145"/>
      <c r="AA48" s="145"/>
      <c r="AB48" s="145"/>
      <c r="AC48" s="145"/>
      <c r="AD48" s="145"/>
      <c r="AE48" s="145" t="s">
        <v>221</v>
      </c>
      <c r="AF48" s="145"/>
      <c r="AG48" s="145"/>
      <c r="AH48" s="145"/>
      <c r="AI48" s="145"/>
      <c r="AJ48" s="145"/>
      <c r="AK48" s="145"/>
      <c r="AL48" s="145"/>
      <c r="AM48" s="145"/>
      <c r="AN48" s="145"/>
      <c r="AO48" s="145"/>
      <c r="AP48" s="145"/>
      <c r="AQ48" s="145"/>
      <c r="AR48" s="145"/>
      <c r="AS48" s="145"/>
      <c r="AT48" s="145"/>
      <c r="AU48" s="145"/>
      <c r="AV48" s="145"/>
      <c r="AW48" s="145"/>
      <c r="AX48" s="145"/>
      <c r="AY48" s="145"/>
      <c r="AZ48" s="145"/>
      <c r="BA48" s="145"/>
      <c r="BB48" s="145"/>
      <c r="BC48" s="145"/>
      <c r="BD48" s="145"/>
      <c r="BE48" s="145"/>
      <c r="BF48" s="145"/>
    </row>
    <row r="49" spans="1:58" outlineLevel="1">
      <c r="A49" s="152"/>
      <c r="B49" s="153"/>
      <c r="C49" s="261" t="s">
        <v>1002</v>
      </c>
      <c r="D49" s="262"/>
      <c r="E49" s="262"/>
      <c r="F49" s="262"/>
      <c r="G49" s="262"/>
      <c r="H49" s="156"/>
      <c r="I49" s="156"/>
      <c r="J49" s="156"/>
      <c r="K49" s="156"/>
      <c r="L49" s="156"/>
      <c r="M49" s="156"/>
      <c r="N49" s="156"/>
      <c r="O49" s="156"/>
      <c r="P49" s="156"/>
      <c r="Q49" s="156"/>
      <c r="R49" s="156"/>
      <c r="S49" s="156"/>
      <c r="T49" s="156"/>
      <c r="U49" s="156"/>
      <c r="V49" s="156"/>
      <c r="W49" s="145"/>
      <c r="X49" s="145"/>
      <c r="Y49" s="145"/>
      <c r="Z49" s="145"/>
      <c r="AA49" s="145"/>
      <c r="AB49" s="145"/>
      <c r="AC49" s="145"/>
      <c r="AD49" s="145"/>
      <c r="AE49" s="145" t="s">
        <v>227</v>
      </c>
      <c r="AF49" s="145"/>
      <c r="AG49" s="145"/>
      <c r="AH49" s="145"/>
      <c r="AI49" s="145"/>
      <c r="AJ49" s="145"/>
      <c r="AK49" s="145"/>
      <c r="AL49" s="145"/>
      <c r="AM49" s="145"/>
      <c r="AN49" s="145"/>
      <c r="AO49" s="145"/>
      <c r="AP49" s="145"/>
      <c r="AQ49" s="145"/>
      <c r="AR49" s="145"/>
      <c r="AS49" s="145"/>
      <c r="AT49" s="145"/>
      <c r="AU49" s="145"/>
      <c r="AV49" s="145"/>
      <c r="AW49" s="145"/>
      <c r="AX49" s="145"/>
      <c r="AY49" s="171" t="str">
        <f>C49</f>
        <v>s případným nutným přemístěním hromad nebo dočasných skládek na místo potřeby ze vzdálenosti do 30 m, v rovině nebo ve svahu do 1 : 5,</v>
      </c>
      <c r="AZ49" s="145"/>
      <c r="BA49" s="145"/>
      <c r="BB49" s="145"/>
      <c r="BC49" s="145"/>
      <c r="BD49" s="145"/>
      <c r="BE49" s="145"/>
      <c r="BF49" s="145"/>
    </row>
    <row r="50" spans="1:58" outlineLevel="1">
      <c r="A50" s="152"/>
      <c r="B50" s="153"/>
      <c r="C50" s="187" t="s">
        <v>1003</v>
      </c>
      <c r="D50" s="178"/>
      <c r="E50" s="179">
        <v>362</v>
      </c>
      <c r="F50" s="156"/>
      <c r="G50" s="156"/>
      <c r="H50" s="156"/>
      <c r="I50" s="156"/>
      <c r="J50" s="156"/>
      <c r="K50" s="156"/>
      <c r="L50" s="156"/>
      <c r="M50" s="156"/>
      <c r="N50" s="156"/>
      <c r="O50" s="156"/>
      <c r="P50" s="156"/>
      <c r="Q50" s="156"/>
      <c r="R50" s="156"/>
      <c r="S50" s="156"/>
      <c r="T50" s="156"/>
      <c r="U50" s="156"/>
      <c r="V50" s="156"/>
      <c r="W50" s="145"/>
      <c r="X50" s="145"/>
      <c r="Y50" s="145"/>
      <c r="Z50" s="145"/>
      <c r="AA50" s="145"/>
      <c r="AB50" s="145"/>
      <c r="AC50" s="145"/>
      <c r="AD50" s="145"/>
      <c r="AE50" s="145" t="s">
        <v>223</v>
      </c>
      <c r="AF50" s="145">
        <v>0</v>
      </c>
      <c r="AG50" s="145"/>
      <c r="AH50" s="145"/>
      <c r="AI50" s="145"/>
      <c r="AJ50" s="145"/>
      <c r="AK50" s="145"/>
      <c r="AL50" s="145"/>
      <c r="AM50" s="145"/>
      <c r="AN50" s="145"/>
      <c r="AO50" s="145"/>
      <c r="AP50" s="145"/>
      <c r="AQ50" s="145"/>
      <c r="AR50" s="145"/>
      <c r="AS50" s="145"/>
      <c r="AT50" s="145"/>
      <c r="AU50" s="145"/>
      <c r="AV50" s="145"/>
      <c r="AW50" s="145"/>
      <c r="AX50" s="145"/>
      <c r="AY50" s="145"/>
      <c r="AZ50" s="145"/>
      <c r="BA50" s="145"/>
      <c r="BB50" s="145"/>
      <c r="BC50" s="145"/>
      <c r="BD50" s="145"/>
      <c r="BE50" s="145"/>
      <c r="BF50" s="145"/>
    </row>
    <row r="51" spans="1:58" outlineLevel="1">
      <c r="A51" s="164">
        <v>12</v>
      </c>
      <c r="B51" s="165" t="s">
        <v>248</v>
      </c>
      <c r="C51" s="174" t="s">
        <v>249</v>
      </c>
      <c r="D51" s="166" t="s">
        <v>230</v>
      </c>
      <c r="E51" s="167">
        <v>28.853999999999999</v>
      </c>
      <c r="F51" s="168">
        <v>0</v>
      </c>
      <c r="G51" s="169">
        <f>ROUND(E51*F51,2)</f>
        <v>0</v>
      </c>
      <c r="H51" s="168">
        <v>0</v>
      </c>
      <c r="I51" s="169">
        <f>ROUND(E51*H51,2)</f>
        <v>0</v>
      </c>
      <c r="J51" s="168">
        <v>280</v>
      </c>
      <c r="K51" s="169">
        <f>ROUND(E51*J51,2)</f>
        <v>8079.12</v>
      </c>
      <c r="L51" s="169">
        <v>21</v>
      </c>
      <c r="M51" s="169">
        <f>G51*(1+L51/100)</f>
        <v>0</v>
      </c>
      <c r="N51" s="169">
        <v>0</v>
      </c>
      <c r="O51" s="169">
        <f>ROUND(E51*N51,2)</f>
        <v>0</v>
      </c>
      <c r="P51" s="169">
        <v>0</v>
      </c>
      <c r="Q51" s="169">
        <f>ROUND(E51*P51,2)</f>
        <v>0</v>
      </c>
      <c r="R51" s="170" t="s">
        <v>219</v>
      </c>
      <c r="S51" s="156">
        <v>0</v>
      </c>
      <c r="T51" s="156">
        <f>ROUND(E51*S51,2)</f>
        <v>0</v>
      </c>
      <c r="U51" s="156"/>
      <c r="V51" s="156" t="s">
        <v>220</v>
      </c>
      <c r="W51" s="145"/>
      <c r="X51" s="145"/>
      <c r="Y51" s="145"/>
      <c r="Z51" s="145"/>
      <c r="AA51" s="145"/>
      <c r="AB51" s="145"/>
      <c r="AC51" s="145"/>
      <c r="AD51" s="145"/>
      <c r="AE51" s="145" t="s">
        <v>221</v>
      </c>
      <c r="AF51" s="145"/>
      <c r="AG51" s="145"/>
      <c r="AH51" s="145"/>
      <c r="AI51" s="145"/>
      <c r="AJ51" s="145"/>
      <c r="AK51" s="145"/>
      <c r="AL51" s="145"/>
      <c r="AM51" s="145"/>
      <c r="AN51" s="145"/>
      <c r="AO51" s="145"/>
      <c r="AP51" s="145"/>
      <c r="AQ51" s="145"/>
      <c r="AR51" s="145"/>
      <c r="AS51" s="145"/>
      <c r="AT51" s="145"/>
      <c r="AU51" s="145"/>
      <c r="AV51" s="145"/>
      <c r="AW51" s="145"/>
      <c r="AX51" s="145"/>
      <c r="AY51" s="145"/>
      <c r="AZ51" s="145"/>
      <c r="BA51" s="145"/>
      <c r="BB51" s="145"/>
      <c r="BC51" s="145"/>
      <c r="BD51" s="145"/>
      <c r="BE51" s="145"/>
      <c r="BF51" s="145"/>
    </row>
    <row r="52" spans="1:58" outlineLevel="1">
      <c r="A52" s="152"/>
      <c r="B52" s="153"/>
      <c r="C52" s="187" t="s">
        <v>988</v>
      </c>
      <c r="D52" s="178"/>
      <c r="E52" s="179">
        <v>28.853999999999999</v>
      </c>
      <c r="F52" s="156"/>
      <c r="G52" s="156"/>
      <c r="H52" s="156"/>
      <c r="I52" s="156"/>
      <c r="J52" s="156"/>
      <c r="K52" s="156"/>
      <c r="L52" s="156"/>
      <c r="M52" s="156"/>
      <c r="N52" s="156"/>
      <c r="O52" s="156"/>
      <c r="P52" s="156"/>
      <c r="Q52" s="156"/>
      <c r="R52" s="156"/>
      <c r="S52" s="156"/>
      <c r="T52" s="156"/>
      <c r="U52" s="156"/>
      <c r="V52" s="156"/>
      <c r="W52" s="145"/>
      <c r="X52" s="145"/>
      <c r="Y52" s="145"/>
      <c r="Z52" s="145"/>
      <c r="AA52" s="145"/>
      <c r="AB52" s="145"/>
      <c r="AC52" s="145"/>
      <c r="AD52" s="145"/>
      <c r="AE52" s="145" t="s">
        <v>223</v>
      </c>
      <c r="AF52" s="145">
        <v>0</v>
      </c>
      <c r="AG52" s="145"/>
      <c r="AH52" s="145"/>
      <c r="AI52" s="145"/>
      <c r="AJ52" s="145"/>
      <c r="AK52" s="145"/>
      <c r="AL52" s="145"/>
      <c r="AM52" s="145"/>
      <c r="AN52" s="145"/>
      <c r="AO52" s="145"/>
      <c r="AP52" s="145"/>
      <c r="AQ52" s="145"/>
      <c r="AR52" s="145"/>
      <c r="AS52" s="145"/>
      <c r="AT52" s="145"/>
      <c r="AU52" s="145"/>
      <c r="AV52" s="145"/>
      <c r="AW52" s="145"/>
      <c r="AX52" s="145"/>
      <c r="AY52" s="145"/>
      <c r="AZ52" s="145"/>
      <c r="BA52" s="145"/>
      <c r="BB52" s="145"/>
      <c r="BC52" s="145"/>
      <c r="BD52" s="145"/>
      <c r="BE52" s="145"/>
      <c r="BF52" s="145"/>
    </row>
    <row r="53" spans="1:58" outlineLevel="1">
      <c r="A53" s="164">
        <v>13</v>
      </c>
      <c r="B53" s="165" t="s">
        <v>1004</v>
      </c>
      <c r="C53" s="174" t="s">
        <v>1005</v>
      </c>
      <c r="D53" s="166" t="s">
        <v>218</v>
      </c>
      <c r="E53" s="167">
        <v>362</v>
      </c>
      <c r="F53" s="168">
        <v>0</v>
      </c>
      <c r="G53" s="169">
        <f>ROUND(E53*F53,2)</f>
        <v>0</v>
      </c>
      <c r="H53" s="168">
        <v>7.94</v>
      </c>
      <c r="I53" s="169">
        <f>ROUND(E53*H53,2)</f>
        <v>2874.28</v>
      </c>
      <c r="J53" s="168">
        <v>33.36</v>
      </c>
      <c r="K53" s="169">
        <f>ROUND(E53*J53,2)</f>
        <v>12076.32</v>
      </c>
      <c r="L53" s="169">
        <v>21</v>
      </c>
      <c r="M53" s="169">
        <f>G53*(1+L53/100)</f>
        <v>0</v>
      </c>
      <c r="N53" s="169">
        <v>1.2999999999999999E-4</v>
      </c>
      <c r="O53" s="169">
        <f>ROUND(E53*N53,2)</f>
        <v>0.05</v>
      </c>
      <c r="P53" s="169">
        <v>0</v>
      </c>
      <c r="Q53" s="169">
        <f>ROUND(E53*P53,2)</f>
        <v>0</v>
      </c>
      <c r="R53" s="170" t="s">
        <v>219</v>
      </c>
      <c r="S53" s="156">
        <v>0</v>
      </c>
      <c r="T53" s="156">
        <f>ROUND(E53*S53,2)</f>
        <v>0</v>
      </c>
      <c r="U53" s="156"/>
      <c r="V53" s="156" t="s">
        <v>1006</v>
      </c>
      <c r="W53" s="145"/>
      <c r="X53" s="145"/>
      <c r="Y53" s="145"/>
      <c r="Z53" s="145"/>
      <c r="AA53" s="145"/>
      <c r="AB53" s="145"/>
      <c r="AC53" s="145"/>
      <c r="AD53" s="145"/>
      <c r="AE53" s="145" t="s">
        <v>1007</v>
      </c>
      <c r="AF53" s="145"/>
      <c r="AG53" s="145"/>
      <c r="AH53" s="145"/>
      <c r="AI53" s="145"/>
      <c r="AJ53" s="145"/>
      <c r="AK53" s="145"/>
      <c r="AL53" s="145"/>
      <c r="AM53" s="145"/>
      <c r="AN53" s="145"/>
      <c r="AO53" s="145"/>
      <c r="AP53" s="145"/>
      <c r="AQ53" s="145"/>
      <c r="AR53" s="145"/>
      <c r="AS53" s="145"/>
      <c r="AT53" s="145"/>
      <c r="AU53" s="145"/>
      <c r="AV53" s="145"/>
      <c r="AW53" s="145"/>
      <c r="AX53" s="145"/>
      <c r="AY53" s="145"/>
      <c r="AZ53" s="145"/>
      <c r="BA53" s="145"/>
      <c r="BB53" s="145"/>
      <c r="BC53" s="145"/>
      <c r="BD53" s="145"/>
      <c r="BE53" s="145"/>
      <c r="BF53" s="145"/>
    </row>
    <row r="54" spans="1:58" outlineLevel="1">
      <c r="A54" s="152"/>
      <c r="B54" s="153"/>
      <c r="C54" s="250" t="s">
        <v>1008</v>
      </c>
      <c r="D54" s="251"/>
      <c r="E54" s="251"/>
      <c r="F54" s="251"/>
      <c r="G54" s="251"/>
      <c r="H54" s="156"/>
      <c r="I54" s="156"/>
      <c r="J54" s="156"/>
      <c r="K54" s="156"/>
      <c r="L54" s="156"/>
      <c r="M54" s="156"/>
      <c r="N54" s="156"/>
      <c r="O54" s="156"/>
      <c r="P54" s="156"/>
      <c r="Q54" s="156"/>
      <c r="R54" s="156"/>
      <c r="S54" s="156"/>
      <c r="T54" s="156"/>
      <c r="U54" s="156"/>
      <c r="V54" s="156"/>
      <c r="W54" s="145"/>
      <c r="X54" s="145"/>
      <c r="Y54" s="145"/>
      <c r="Z54" s="145"/>
      <c r="AA54" s="145"/>
      <c r="AB54" s="145"/>
      <c r="AC54" s="145"/>
      <c r="AD54" s="145"/>
      <c r="AE54" s="145" t="s">
        <v>178</v>
      </c>
      <c r="AF54" s="145"/>
      <c r="AG54" s="145"/>
      <c r="AH54" s="145"/>
      <c r="AI54" s="145"/>
      <c r="AJ54" s="145"/>
      <c r="AK54" s="145"/>
      <c r="AL54" s="145"/>
      <c r="AM54" s="145"/>
      <c r="AN54" s="145"/>
      <c r="AO54" s="145"/>
      <c r="AP54" s="145"/>
      <c r="AQ54" s="145"/>
      <c r="AR54" s="145"/>
      <c r="AS54" s="145"/>
      <c r="AT54" s="145"/>
      <c r="AU54" s="145"/>
      <c r="AV54" s="145"/>
      <c r="AW54" s="145"/>
      <c r="AX54" s="145"/>
      <c r="AY54" s="145"/>
      <c r="AZ54" s="145"/>
      <c r="BA54" s="145"/>
      <c r="BB54" s="145"/>
      <c r="BC54" s="145"/>
      <c r="BD54" s="145"/>
      <c r="BE54" s="145"/>
      <c r="BF54" s="145"/>
    </row>
    <row r="55" spans="1:58" outlineLevel="1">
      <c r="A55" s="152"/>
      <c r="B55" s="153"/>
      <c r="C55" s="187" t="s">
        <v>1003</v>
      </c>
      <c r="D55" s="178"/>
      <c r="E55" s="179">
        <v>362</v>
      </c>
      <c r="F55" s="156"/>
      <c r="G55" s="156"/>
      <c r="H55" s="156"/>
      <c r="I55" s="156"/>
      <c r="J55" s="156"/>
      <c r="K55" s="156"/>
      <c r="L55" s="156"/>
      <c r="M55" s="156"/>
      <c r="N55" s="156"/>
      <c r="O55" s="156"/>
      <c r="P55" s="156"/>
      <c r="Q55" s="156"/>
      <c r="R55" s="156"/>
      <c r="S55" s="156"/>
      <c r="T55" s="156"/>
      <c r="U55" s="156"/>
      <c r="V55" s="156"/>
      <c r="W55" s="145"/>
      <c r="X55" s="145"/>
      <c r="Y55" s="145"/>
      <c r="Z55" s="145"/>
      <c r="AA55" s="145"/>
      <c r="AB55" s="145"/>
      <c r="AC55" s="145"/>
      <c r="AD55" s="145"/>
      <c r="AE55" s="145" t="s">
        <v>223</v>
      </c>
      <c r="AF55" s="145">
        <v>0</v>
      </c>
      <c r="AG55" s="145"/>
      <c r="AH55" s="145"/>
      <c r="AI55" s="145"/>
      <c r="AJ55" s="145"/>
      <c r="AK55" s="145"/>
      <c r="AL55" s="145"/>
      <c r="AM55" s="145"/>
      <c r="AN55" s="145"/>
      <c r="AO55" s="145"/>
      <c r="AP55" s="145"/>
      <c r="AQ55" s="145"/>
      <c r="AR55" s="145"/>
      <c r="AS55" s="145"/>
      <c r="AT55" s="145"/>
      <c r="AU55" s="145"/>
      <c r="AV55" s="145"/>
      <c r="AW55" s="145"/>
      <c r="AX55" s="145"/>
      <c r="AY55" s="145"/>
      <c r="AZ55" s="145"/>
      <c r="BA55" s="145"/>
      <c r="BB55" s="145"/>
      <c r="BC55" s="145"/>
      <c r="BD55" s="145"/>
      <c r="BE55" s="145"/>
      <c r="BF55" s="145"/>
    </row>
    <row r="56" spans="1:58" outlineLevel="1">
      <c r="A56" s="164">
        <v>14</v>
      </c>
      <c r="B56" s="165" t="s">
        <v>1009</v>
      </c>
      <c r="C56" s="174" t="s">
        <v>1010</v>
      </c>
      <c r="D56" s="166" t="s">
        <v>230</v>
      </c>
      <c r="E56" s="167">
        <v>36.200000000000003</v>
      </c>
      <c r="F56" s="168">
        <v>0</v>
      </c>
      <c r="G56" s="169">
        <f>ROUND(E56*F56,2)</f>
        <v>0</v>
      </c>
      <c r="H56" s="168">
        <v>418</v>
      </c>
      <c r="I56" s="169">
        <f>ROUND(E56*H56,2)</f>
        <v>15131.6</v>
      </c>
      <c r="J56" s="168">
        <v>0</v>
      </c>
      <c r="K56" s="169">
        <f>ROUND(E56*J56,2)</f>
        <v>0</v>
      </c>
      <c r="L56" s="169">
        <v>21</v>
      </c>
      <c r="M56" s="169">
        <f>G56*(1+L56/100)</f>
        <v>0</v>
      </c>
      <c r="N56" s="169">
        <v>1.67</v>
      </c>
      <c r="O56" s="169">
        <f>ROUND(E56*N56,2)</f>
        <v>60.45</v>
      </c>
      <c r="P56" s="169">
        <v>0</v>
      </c>
      <c r="Q56" s="169">
        <f>ROUND(E56*P56,2)</f>
        <v>0</v>
      </c>
      <c r="R56" s="170" t="s">
        <v>219</v>
      </c>
      <c r="S56" s="156">
        <v>0</v>
      </c>
      <c r="T56" s="156">
        <f>ROUND(E56*S56,2)</f>
        <v>0</v>
      </c>
      <c r="U56" s="156"/>
      <c r="V56" s="156" t="s">
        <v>372</v>
      </c>
      <c r="W56" s="145"/>
      <c r="X56" s="145"/>
      <c r="Y56" s="145"/>
      <c r="Z56" s="145"/>
      <c r="AA56" s="145"/>
      <c r="AB56" s="145"/>
      <c r="AC56" s="145"/>
      <c r="AD56" s="145"/>
      <c r="AE56" s="145" t="s">
        <v>373</v>
      </c>
      <c r="AF56" s="145"/>
      <c r="AG56" s="145"/>
      <c r="AH56" s="145"/>
      <c r="AI56" s="145"/>
      <c r="AJ56" s="145"/>
      <c r="AK56" s="145"/>
      <c r="AL56" s="145"/>
      <c r="AM56" s="145"/>
      <c r="AN56" s="145"/>
      <c r="AO56" s="145"/>
      <c r="AP56" s="145"/>
      <c r="AQ56" s="145"/>
      <c r="AR56" s="145"/>
      <c r="AS56" s="145"/>
      <c r="AT56" s="145"/>
      <c r="AU56" s="145"/>
      <c r="AV56" s="145"/>
      <c r="AW56" s="145"/>
      <c r="AX56" s="145"/>
      <c r="AY56" s="145"/>
      <c r="AZ56" s="145"/>
      <c r="BA56" s="145"/>
      <c r="BB56" s="145"/>
      <c r="BC56" s="145"/>
      <c r="BD56" s="145"/>
      <c r="BE56" s="145"/>
      <c r="BF56" s="145"/>
    </row>
    <row r="57" spans="1:58" outlineLevel="1">
      <c r="A57" s="152"/>
      <c r="B57" s="153"/>
      <c r="C57" s="187" t="s">
        <v>993</v>
      </c>
      <c r="D57" s="178"/>
      <c r="E57" s="179">
        <v>36.200000000000003</v>
      </c>
      <c r="F57" s="156"/>
      <c r="G57" s="156"/>
      <c r="H57" s="156"/>
      <c r="I57" s="156"/>
      <c r="J57" s="156"/>
      <c r="K57" s="156"/>
      <c r="L57" s="156"/>
      <c r="M57" s="156"/>
      <c r="N57" s="156"/>
      <c r="O57" s="156"/>
      <c r="P57" s="156"/>
      <c r="Q57" s="156"/>
      <c r="R57" s="156"/>
      <c r="S57" s="156"/>
      <c r="T57" s="156"/>
      <c r="U57" s="156"/>
      <c r="V57" s="156"/>
      <c r="W57" s="145"/>
      <c r="X57" s="145"/>
      <c r="Y57" s="145"/>
      <c r="Z57" s="145"/>
      <c r="AA57" s="145"/>
      <c r="AB57" s="145"/>
      <c r="AC57" s="145"/>
      <c r="AD57" s="145"/>
      <c r="AE57" s="145" t="s">
        <v>223</v>
      </c>
      <c r="AF57" s="145">
        <v>0</v>
      </c>
      <c r="AG57" s="145"/>
      <c r="AH57" s="145"/>
      <c r="AI57" s="145"/>
      <c r="AJ57" s="145"/>
      <c r="AK57" s="145"/>
      <c r="AL57" s="145"/>
      <c r="AM57" s="145"/>
      <c r="AN57" s="145"/>
      <c r="AO57" s="145"/>
      <c r="AP57" s="145"/>
      <c r="AQ57" s="145"/>
      <c r="AR57" s="145"/>
      <c r="AS57" s="145"/>
      <c r="AT57" s="145"/>
      <c r="AU57" s="145"/>
      <c r="AV57" s="145"/>
      <c r="AW57" s="145"/>
      <c r="AX57" s="145"/>
      <c r="AY57" s="145"/>
      <c r="AZ57" s="145"/>
      <c r="BA57" s="145"/>
      <c r="BB57" s="145"/>
      <c r="BC57" s="145"/>
      <c r="BD57" s="145"/>
      <c r="BE57" s="145"/>
      <c r="BF57" s="145"/>
    </row>
    <row r="58" spans="1:58">
      <c r="A58" s="158" t="s">
        <v>170</v>
      </c>
      <c r="B58" s="159" t="s">
        <v>89</v>
      </c>
      <c r="C58" s="173" t="s">
        <v>90</v>
      </c>
      <c r="D58" s="160"/>
      <c r="E58" s="161"/>
      <c r="F58" s="162"/>
      <c r="G58" s="162">
        <f>SUMIF(AE59:AE96,"&lt;&gt;NOR",G59:G96)</f>
        <v>0</v>
      </c>
      <c r="H58" s="162"/>
      <c r="I58" s="162">
        <f>SUM(I59:I96)</f>
        <v>1134011.32</v>
      </c>
      <c r="J58" s="162"/>
      <c r="K58" s="162">
        <f>SUM(K59:K96)</f>
        <v>630506.61</v>
      </c>
      <c r="L58" s="162"/>
      <c r="M58" s="162">
        <f>SUM(M59:M96)</f>
        <v>0</v>
      </c>
      <c r="N58" s="162"/>
      <c r="O58" s="162">
        <f>SUM(O59:O96)</f>
        <v>714.59999999999991</v>
      </c>
      <c r="P58" s="162"/>
      <c r="Q58" s="162">
        <f>SUM(Q59:Q96)</f>
        <v>0</v>
      </c>
      <c r="R58" s="163"/>
      <c r="S58" s="157"/>
      <c r="T58" s="157">
        <f>SUM(T59:T96)</f>
        <v>378.61</v>
      </c>
      <c r="U58" s="157"/>
      <c r="V58" s="157"/>
      <c r="AE58" t="s">
        <v>171</v>
      </c>
    </row>
    <row r="59" spans="1:58" outlineLevel="1">
      <c r="A59" s="164">
        <v>15</v>
      </c>
      <c r="B59" s="165" t="s">
        <v>1011</v>
      </c>
      <c r="C59" s="174" t="s">
        <v>1012</v>
      </c>
      <c r="D59" s="166" t="s">
        <v>218</v>
      </c>
      <c r="E59" s="167">
        <v>150</v>
      </c>
      <c r="F59" s="168">
        <v>0</v>
      </c>
      <c r="G59" s="169">
        <f>ROUND(E59*F59,2)</f>
        <v>0</v>
      </c>
      <c r="H59" s="168">
        <v>125.42</v>
      </c>
      <c r="I59" s="169">
        <f>ROUND(E59*H59,2)</f>
        <v>18813</v>
      </c>
      <c r="J59" s="168">
        <v>23.08</v>
      </c>
      <c r="K59" s="169">
        <f>ROUND(E59*J59,2)</f>
        <v>3462</v>
      </c>
      <c r="L59" s="169">
        <v>21</v>
      </c>
      <c r="M59" s="169">
        <f>G59*(1+L59/100)</f>
        <v>0</v>
      </c>
      <c r="N59" s="169">
        <v>0.40481</v>
      </c>
      <c r="O59" s="169">
        <f>ROUND(E59*N59,2)</f>
        <v>60.72</v>
      </c>
      <c r="P59" s="169">
        <v>0</v>
      </c>
      <c r="Q59" s="169">
        <f>ROUND(E59*P59,2)</f>
        <v>0</v>
      </c>
      <c r="R59" s="170" t="s">
        <v>219</v>
      </c>
      <c r="S59" s="156">
        <v>1.9E-2</v>
      </c>
      <c r="T59" s="156">
        <f>ROUND(E59*S59,2)</f>
        <v>2.85</v>
      </c>
      <c r="U59" s="156"/>
      <c r="V59" s="156" t="s">
        <v>220</v>
      </c>
      <c r="W59" s="145"/>
      <c r="X59" s="145"/>
      <c r="Y59" s="145"/>
      <c r="Z59" s="145"/>
      <c r="AA59" s="145"/>
      <c r="AB59" s="145"/>
      <c r="AC59" s="145"/>
      <c r="AD59" s="145"/>
      <c r="AE59" s="145" t="s">
        <v>221</v>
      </c>
      <c r="AF59" s="145"/>
      <c r="AG59" s="145"/>
      <c r="AH59" s="145"/>
      <c r="AI59" s="145"/>
      <c r="AJ59" s="145"/>
      <c r="AK59" s="145"/>
      <c r="AL59" s="145"/>
      <c r="AM59" s="145"/>
      <c r="AN59" s="145"/>
      <c r="AO59" s="145"/>
      <c r="AP59" s="145"/>
      <c r="AQ59" s="145"/>
      <c r="AR59" s="145"/>
      <c r="AS59" s="145"/>
      <c r="AT59" s="145"/>
      <c r="AU59" s="145"/>
      <c r="AV59" s="145"/>
      <c r="AW59" s="145"/>
      <c r="AX59" s="145"/>
      <c r="AY59" s="145"/>
      <c r="AZ59" s="145"/>
      <c r="BA59" s="145"/>
      <c r="BB59" s="145"/>
      <c r="BC59" s="145"/>
      <c r="BD59" s="145"/>
      <c r="BE59" s="145"/>
      <c r="BF59" s="145"/>
    </row>
    <row r="60" spans="1:58" outlineLevel="1">
      <c r="A60" s="152"/>
      <c r="B60" s="153"/>
      <c r="C60" s="261" t="s">
        <v>946</v>
      </c>
      <c r="D60" s="262"/>
      <c r="E60" s="262"/>
      <c r="F60" s="262"/>
      <c r="G60" s="262"/>
      <c r="H60" s="156"/>
      <c r="I60" s="156"/>
      <c r="J60" s="156"/>
      <c r="K60" s="156"/>
      <c r="L60" s="156"/>
      <c r="M60" s="156"/>
      <c r="N60" s="156"/>
      <c r="O60" s="156"/>
      <c r="P60" s="156"/>
      <c r="Q60" s="156"/>
      <c r="R60" s="156"/>
      <c r="S60" s="156"/>
      <c r="T60" s="156"/>
      <c r="U60" s="156"/>
      <c r="V60" s="156"/>
      <c r="W60" s="145"/>
      <c r="X60" s="145"/>
      <c r="Y60" s="145"/>
      <c r="Z60" s="145"/>
      <c r="AA60" s="145"/>
      <c r="AB60" s="145"/>
      <c r="AC60" s="145"/>
      <c r="AD60" s="145"/>
      <c r="AE60" s="145" t="s">
        <v>227</v>
      </c>
      <c r="AF60" s="145"/>
      <c r="AG60" s="145"/>
      <c r="AH60" s="145"/>
      <c r="AI60" s="145"/>
      <c r="AJ60" s="145"/>
      <c r="AK60" s="145"/>
      <c r="AL60" s="145"/>
      <c r="AM60" s="145"/>
      <c r="AN60" s="145"/>
      <c r="AO60" s="145"/>
      <c r="AP60" s="145"/>
      <c r="AQ60" s="145"/>
      <c r="AR60" s="145"/>
      <c r="AS60" s="145"/>
      <c r="AT60" s="145"/>
      <c r="AU60" s="145"/>
      <c r="AV60" s="145"/>
      <c r="AW60" s="145"/>
      <c r="AX60" s="145"/>
      <c r="AY60" s="145"/>
      <c r="AZ60" s="145"/>
      <c r="BA60" s="145"/>
      <c r="BB60" s="145"/>
      <c r="BC60" s="145"/>
      <c r="BD60" s="145"/>
      <c r="BE60" s="145"/>
      <c r="BF60" s="145"/>
    </row>
    <row r="61" spans="1:58" outlineLevel="1">
      <c r="A61" s="152"/>
      <c r="B61" s="153"/>
      <c r="C61" s="187" t="s">
        <v>982</v>
      </c>
      <c r="D61" s="178"/>
      <c r="E61" s="179">
        <v>150</v>
      </c>
      <c r="F61" s="156"/>
      <c r="G61" s="156"/>
      <c r="H61" s="156"/>
      <c r="I61" s="156"/>
      <c r="J61" s="156"/>
      <c r="K61" s="156"/>
      <c r="L61" s="156"/>
      <c r="M61" s="156"/>
      <c r="N61" s="156"/>
      <c r="O61" s="156"/>
      <c r="P61" s="156"/>
      <c r="Q61" s="156"/>
      <c r="R61" s="156"/>
      <c r="S61" s="156"/>
      <c r="T61" s="156"/>
      <c r="U61" s="156"/>
      <c r="V61" s="156"/>
      <c r="W61" s="145"/>
      <c r="X61" s="145"/>
      <c r="Y61" s="145"/>
      <c r="Z61" s="145"/>
      <c r="AA61" s="145"/>
      <c r="AB61" s="145"/>
      <c r="AC61" s="145"/>
      <c r="AD61" s="145"/>
      <c r="AE61" s="145" t="s">
        <v>223</v>
      </c>
      <c r="AF61" s="145">
        <v>0</v>
      </c>
      <c r="AG61" s="145"/>
      <c r="AH61" s="145"/>
      <c r="AI61" s="145"/>
      <c r="AJ61" s="145"/>
      <c r="AK61" s="145"/>
      <c r="AL61" s="145"/>
      <c r="AM61" s="145"/>
      <c r="AN61" s="145"/>
      <c r="AO61" s="145"/>
      <c r="AP61" s="145"/>
      <c r="AQ61" s="145"/>
      <c r="AR61" s="145"/>
      <c r="AS61" s="145"/>
      <c r="AT61" s="145"/>
      <c r="AU61" s="145"/>
      <c r="AV61" s="145"/>
      <c r="AW61" s="145"/>
      <c r="AX61" s="145"/>
      <c r="AY61" s="145"/>
      <c r="AZ61" s="145"/>
      <c r="BA61" s="145"/>
      <c r="BB61" s="145"/>
      <c r="BC61" s="145"/>
      <c r="BD61" s="145"/>
      <c r="BE61" s="145"/>
      <c r="BF61" s="145"/>
    </row>
    <row r="62" spans="1:58" ht="20.399999999999999" outlineLevel="1">
      <c r="A62" s="164">
        <v>16</v>
      </c>
      <c r="B62" s="165" t="s">
        <v>1013</v>
      </c>
      <c r="C62" s="174" t="s">
        <v>1014</v>
      </c>
      <c r="D62" s="166" t="s">
        <v>218</v>
      </c>
      <c r="E62" s="167">
        <v>288.54000000000002</v>
      </c>
      <c r="F62" s="168">
        <v>0</v>
      </c>
      <c r="G62" s="169">
        <f>ROUND(E62*F62,2)</f>
        <v>0</v>
      </c>
      <c r="H62" s="168">
        <v>187</v>
      </c>
      <c r="I62" s="169">
        <f>ROUND(E62*H62,2)</f>
        <v>53956.98</v>
      </c>
      <c r="J62" s="168">
        <v>29</v>
      </c>
      <c r="K62" s="169">
        <f>ROUND(E62*J62,2)</f>
        <v>8367.66</v>
      </c>
      <c r="L62" s="169">
        <v>21</v>
      </c>
      <c r="M62" s="169">
        <f>G62*(1+L62/100)</f>
        <v>0</v>
      </c>
      <c r="N62" s="169">
        <v>0.441</v>
      </c>
      <c r="O62" s="169">
        <f>ROUND(E62*N62,2)</f>
        <v>127.25</v>
      </c>
      <c r="P62" s="169">
        <v>0</v>
      </c>
      <c r="Q62" s="169">
        <f>ROUND(E62*P62,2)</f>
        <v>0</v>
      </c>
      <c r="R62" s="170" t="s">
        <v>219</v>
      </c>
      <c r="S62" s="156">
        <v>2.9000000000000001E-2</v>
      </c>
      <c r="T62" s="156">
        <f>ROUND(E62*S62,2)</f>
        <v>8.3699999999999992</v>
      </c>
      <c r="U62" s="156"/>
      <c r="V62" s="156" t="s">
        <v>220</v>
      </c>
      <c r="W62" s="145"/>
      <c r="X62" s="145"/>
      <c r="Y62" s="145"/>
      <c r="Z62" s="145"/>
      <c r="AA62" s="145"/>
      <c r="AB62" s="145"/>
      <c r="AC62" s="145"/>
      <c r="AD62" s="145"/>
      <c r="AE62" s="145" t="s">
        <v>221</v>
      </c>
      <c r="AF62" s="145"/>
      <c r="AG62" s="145"/>
      <c r="AH62" s="145"/>
      <c r="AI62" s="145"/>
      <c r="AJ62" s="145"/>
      <c r="AK62" s="145"/>
      <c r="AL62" s="145"/>
      <c r="AM62" s="145"/>
      <c r="AN62" s="145"/>
      <c r="AO62" s="145"/>
      <c r="AP62" s="145"/>
      <c r="AQ62" s="145"/>
      <c r="AR62" s="145"/>
      <c r="AS62" s="145"/>
      <c r="AT62" s="145"/>
      <c r="AU62" s="145"/>
      <c r="AV62" s="145"/>
      <c r="AW62" s="145"/>
      <c r="AX62" s="145"/>
      <c r="AY62" s="145"/>
      <c r="AZ62" s="145"/>
      <c r="BA62" s="145"/>
      <c r="BB62" s="145"/>
      <c r="BC62" s="145"/>
      <c r="BD62" s="145"/>
      <c r="BE62" s="145"/>
      <c r="BF62" s="145"/>
    </row>
    <row r="63" spans="1:58" outlineLevel="1">
      <c r="A63" s="152"/>
      <c r="B63" s="153"/>
      <c r="C63" s="187" t="s">
        <v>1015</v>
      </c>
      <c r="D63" s="178"/>
      <c r="E63" s="179">
        <v>288.54000000000002</v>
      </c>
      <c r="F63" s="156"/>
      <c r="G63" s="156"/>
      <c r="H63" s="156"/>
      <c r="I63" s="156"/>
      <c r="J63" s="156"/>
      <c r="K63" s="156"/>
      <c r="L63" s="156"/>
      <c r="M63" s="156"/>
      <c r="N63" s="156"/>
      <c r="O63" s="156"/>
      <c r="P63" s="156"/>
      <c r="Q63" s="156"/>
      <c r="R63" s="156"/>
      <c r="S63" s="156"/>
      <c r="T63" s="156"/>
      <c r="U63" s="156"/>
      <c r="V63" s="156"/>
      <c r="W63" s="145"/>
      <c r="X63" s="145"/>
      <c r="Y63" s="145"/>
      <c r="Z63" s="145"/>
      <c r="AA63" s="145"/>
      <c r="AB63" s="145"/>
      <c r="AC63" s="145"/>
      <c r="AD63" s="145"/>
      <c r="AE63" s="145" t="s">
        <v>223</v>
      </c>
      <c r="AF63" s="145">
        <v>0</v>
      </c>
      <c r="AG63" s="145"/>
      <c r="AH63" s="145"/>
      <c r="AI63" s="145"/>
      <c r="AJ63" s="145"/>
      <c r="AK63" s="145"/>
      <c r="AL63" s="145"/>
      <c r="AM63" s="145"/>
      <c r="AN63" s="145"/>
      <c r="AO63" s="145"/>
      <c r="AP63" s="145"/>
      <c r="AQ63" s="145"/>
      <c r="AR63" s="145"/>
      <c r="AS63" s="145"/>
      <c r="AT63" s="145"/>
      <c r="AU63" s="145"/>
      <c r="AV63" s="145"/>
      <c r="AW63" s="145"/>
      <c r="AX63" s="145"/>
      <c r="AY63" s="145"/>
      <c r="AZ63" s="145"/>
      <c r="BA63" s="145"/>
      <c r="BB63" s="145"/>
      <c r="BC63" s="145"/>
      <c r="BD63" s="145"/>
      <c r="BE63" s="145"/>
      <c r="BF63" s="145"/>
    </row>
    <row r="64" spans="1:58" outlineLevel="1">
      <c r="A64" s="164">
        <v>17</v>
      </c>
      <c r="B64" s="165" t="s">
        <v>1016</v>
      </c>
      <c r="C64" s="174" t="s">
        <v>1017</v>
      </c>
      <c r="D64" s="166" t="s">
        <v>218</v>
      </c>
      <c r="E64" s="167">
        <v>1705</v>
      </c>
      <c r="F64" s="168">
        <v>0</v>
      </c>
      <c r="G64" s="169">
        <f>ROUND(E64*F64,2)</f>
        <v>0</v>
      </c>
      <c r="H64" s="168">
        <v>1</v>
      </c>
      <c r="I64" s="169">
        <f>ROUND(E64*H64,2)</f>
        <v>1705</v>
      </c>
      <c r="J64" s="168">
        <v>110</v>
      </c>
      <c r="K64" s="169">
        <f>ROUND(E64*J64,2)</f>
        <v>187550</v>
      </c>
      <c r="L64" s="169">
        <v>21</v>
      </c>
      <c r="M64" s="169">
        <f>G64*(1+L64/100)</f>
        <v>0</v>
      </c>
      <c r="N64" s="169">
        <v>0</v>
      </c>
      <c r="O64" s="169">
        <f>ROUND(E64*N64,2)</f>
        <v>0</v>
      </c>
      <c r="P64" s="169">
        <v>0</v>
      </c>
      <c r="Q64" s="169">
        <f>ROUND(E64*P64,2)</f>
        <v>0</v>
      </c>
      <c r="R64" s="170" t="s">
        <v>219</v>
      </c>
      <c r="S64" s="156">
        <v>1.1299999999999999E-2</v>
      </c>
      <c r="T64" s="156">
        <f>ROUND(E64*S64,2)</f>
        <v>19.27</v>
      </c>
      <c r="U64" s="156"/>
      <c r="V64" s="156" t="s">
        <v>220</v>
      </c>
      <c r="W64" s="145"/>
      <c r="X64" s="145"/>
      <c r="Y64" s="145"/>
      <c r="Z64" s="145"/>
      <c r="AA64" s="145"/>
      <c r="AB64" s="145"/>
      <c r="AC64" s="145"/>
      <c r="AD64" s="145"/>
      <c r="AE64" s="145" t="s">
        <v>221</v>
      </c>
      <c r="AF64" s="145"/>
      <c r="AG64" s="145"/>
      <c r="AH64" s="145"/>
      <c r="AI64" s="145"/>
      <c r="AJ64" s="145"/>
      <c r="AK64" s="145"/>
      <c r="AL64" s="145"/>
      <c r="AM64" s="145"/>
      <c r="AN64" s="145"/>
      <c r="AO64" s="145"/>
      <c r="AP64" s="145"/>
      <c r="AQ64" s="145"/>
      <c r="AR64" s="145"/>
      <c r="AS64" s="145"/>
      <c r="AT64" s="145"/>
      <c r="AU64" s="145"/>
      <c r="AV64" s="145"/>
      <c r="AW64" s="145"/>
      <c r="AX64" s="145"/>
      <c r="AY64" s="145"/>
      <c r="AZ64" s="145"/>
      <c r="BA64" s="145"/>
      <c r="BB64" s="145"/>
      <c r="BC64" s="145"/>
      <c r="BD64" s="145"/>
      <c r="BE64" s="145"/>
      <c r="BF64" s="145"/>
    </row>
    <row r="65" spans="1:58" outlineLevel="1">
      <c r="A65" s="152"/>
      <c r="B65" s="153"/>
      <c r="C65" s="261" t="s">
        <v>1018</v>
      </c>
      <c r="D65" s="262"/>
      <c r="E65" s="262"/>
      <c r="F65" s="262"/>
      <c r="G65" s="262"/>
      <c r="H65" s="156"/>
      <c r="I65" s="156"/>
      <c r="J65" s="156"/>
      <c r="K65" s="156"/>
      <c r="L65" s="156"/>
      <c r="M65" s="156"/>
      <c r="N65" s="156"/>
      <c r="O65" s="156"/>
      <c r="P65" s="156"/>
      <c r="Q65" s="156"/>
      <c r="R65" s="156"/>
      <c r="S65" s="156"/>
      <c r="T65" s="156"/>
      <c r="U65" s="156"/>
      <c r="V65" s="156"/>
      <c r="W65" s="145"/>
      <c r="X65" s="145"/>
      <c r="Y65" s="145"/>
      <c r="Z65" s="145"/>
      <c r="AA65" s="145"/>
      <c r="AB65" s="145"/>
      <c r="AC65" s="145"/>
      <c r="AD65" s="145"/>
      <c r="AE65" s="145" t="s">
        <v>227</v>
      </c>
      <c r="AF65" s="145"/>
      <c r="AG65" s="145"/>
      <c r="AH65" s="145"/>
      <c r="AI65" s="145"/>
      <c r="AJ65" s="145"/>
      <c r="AK65" s="145"/>
      <c r="AL65" s="145"/>
      <c r="AM65" s="145"/>
      <c r="AN65" s="145"/>
      <c r="AO65" s="145"/>
      <c r="AP65" s="145"/>
      <c r="AQ65" s="145"/>
      <c r="AR65" s="145"/>
      <c r="AS65" s="145"/>
      <c r="AT65" s="145"/>
      <c r="AU65" s="145"/>
      <c r="AV65" s="145"/>
      <c r="AW65" s="145"/>
      <c r="AX65" s="145"/>
      <c r="AY65" s="171" t="str">
        <f>C65</f>
        <v>První pojezd recykleru - oddělení a předrcení. Druhý pojezd recykleru - mísení, rozhrnutí a předhutnění. Nivelace grejdrem. Finální zhutnění válcem.</v>
      </c>
      <c r="AZ65" s="145"/>
      <c r="BA65" s="145"/>
      <c r="BB65" s="145"/>
      <c r="BC65" s="145"/>
      <c r="BD65" s="145"/>
      <c r="BE65" s="145"/>
      <c r="BF65" s="145"/>
    </row>
    <row r="66" spans="1:58" outlineLevel="1">
      <c r="A66" s="152"/>
      <c r="B66" s="153"/>
      <c r="C66" s="259" t="s">
        <v>1019</v>
      </c>
      <c r="D66" s="260"/>
      <c r="E66" s="260"/>
      <c r="F66" s="260"/>
      <c r="G66" s="260"/>
      <c r="H66" s="156"/>
      <c r="I66" s="156"/>
      <c r="J66" s="156"/>
      <c r="K66" s="156"/>
      <c r="L66" s="156"/>
      <c r="M66" s="156"/>
      <c r="N66" s="156"/>
      <c r="O66" s="156"/>
      <c r="P66" s="156"/>
      <c r="Q66" s="156"/>
      <c r="R66" s="156"/>
      <c r="S66" s="156"/>
      <c r="T66" s="156"/>
      <c r="U66" s="156"/>
      <c r="V66" s="156"/>
      <c r="W66" s="145"/>
      <c r="X66" s="145"/>
      <c r="Y66" s="145"/>
      <c r="Z66" s="145"/>
      <c r="AA66" s="145"/>
      <c r="AB66" s="145"/>
      <c r="AC66" s="145"/>
      <c r="AD66" s="145"/>
      <c r="AE66" s="145" t="s">
        <v>178</v>
      </c>
      <c r="AF66" s="145"/>
      <c r="AG66" s="145"/>
      <c r="AH66" s="145"/>
      <c r="AI66" s="145"/>
      <c r="AJ66" s="145"/>
      <c r="AK66" s="145"/>
      <c r="AL66" s="145"/>
      <c r="AM66" s="145"/>
      <c r="AN66" s="145"/>
      <c r="AO66" s="145"/>
      <c r="AP66" s="145"/>
      <c r="AQ66" s="145"/>
      <c r="AR66" s="145"/>
      <c r="AS66" s="145"/>
      <c r="AT66" s="145"/>
      <c r="AU66" s="145"/>
      <c r="AV66" s="145"/>
      <c r="AW66" s="145"/>
      <c r="AX66" s="145"/>
      <c r="AY66" s="171" t="str">
        <f>C66</f>
        <v>Recyklace podkladů a krytů vozovek za studena tl.do 0,2 m, plochy do 10000 m2. Bez přidání pojiv a příměsí.</v>
      </c>
      <c r="AZ66" s="145"/>
      <c r="BA66" s="145"/>
      <c r="BB66" s="145"/>
      <c r="BC66" s="145"/>
      <c r="BD66" s="145"/>
      <c r="BE66" s="145"/>
      <c r="BF66" s="145"/>
    </row>
    <row r="67" spans="1:58" outlineLevel="1">
      <c r="A67" s="152"/>
      <c r="B67" s="153"/>
      <c r="C67" s="187" t="s">
        <v>983</v>
      </c>
      <c r="D67" s="178"/>
      <c r="E67" s="179">
        <v>320</v>
      </c>
      <c r="F67" s="156"/>
      <c r="G67" s="156"/>
      <c r="H67" s="156"/>
      <c r="I67" s="156"/>
      <c r="J67" s="156"/>
      <c r="K67" s="156"/>
      <c r="L67" s="156"/>
      <c r="M67" s="156"/>
      <c r="N67" s="156"/>
      <c r="O67" s="156"/>
      <c r="P67" s="156"/>
      <c r="Q67" s="156"/>
      <c r="R67" s="156"/>
      <c r="S67" s="156"/>
      <c r="T67" s="156"/>
      <c r="U67" s="156"/>
      <c r="V67" s="156"/>
      <c r="W67" s="145"/>
      <c r="X67" s="145"/>
      <c r="Y67" s="145"/>
      <c r="Z67" s="145"/>
      <c r="AA67" s="145"/>
      <c r="AB67" s="145"/>
      <c r="AC67" s="145"/>
      <c r="AD67" s="145"/>
      <c r="AE67" s="145" t="s">
        <v>223</v>
      </c>
      <c r="AF67" s="145">
        <v>0</v>
      </c>
      <c r="AG67" s="145"/>
      <c r="AH67" s="145"/>
      <c r="AI67" s="145"/>
      <c r="AJ67" s="145"/>
      <c r="AK67" s="145"/>
      <c r="AL67" s="145"/>
      <c r="AM67" s="145"/>
      <c r="AN67" s="145"/>
      <c r="AO67" s="145"/>
      <c r="AP67" s="145"/>
      <c r="AQ67" s="145"/>
      <c r="AR67" s="145"/>
      <c r="AS67" s="145"/>
      <c r="AT67" s="145"/>
      <c r="AU67" s="145"/>
      <c r="AV67" s="145"/>
      <c r="AW67" s="145"/>
      <c r="AX67" s="145"/>
      <c r="AY67" s="145"/>
      <c r="AZ67" s="145"/>
      <c r="BA67" s="145"/>
      <c r="BB67" s="145"/>
      <c r="BC67" s="145"/>
      <c r="BD67" s="145"/>
      <c r="BE67" s="145"/>
      <c r="BF67" s="145"/>
    </row>
    <row r="68" spans="1:58" outlineLevel="1">
      <c r="A68" s="152"/>
      <c r="B68" s="153"/>
      <c r="C68" s="187" t="s">
        <v>984</v>
      </c>
      <c r="D68" s="178"/>
      <c r="E68" s="179">
        <v>1385</v>
      </c>
      <c r="F68" s="156"/>
      <c r="G68" s="156"/>
      <c r="H68" s="156"/>
      <c r="I68" s="156"/>
      <c r="J68" s="156"/>
      <c r="K68" s="156"/>
      <c r="L68" s="156"/>
      <c r="M68" s="156"/>
      <c r="N68" s="156"/>
      <c r="O68" s="156"/>
      <c r="P68" s="156"/>
      <c r="Q68" s="156"/>
      <c r="R68" s="156"/>
      <c r="S68" s="156"/>
      <c r="T68" s="156"/>
      <c r="U68" s="156"/>
      <c r="V68" s="156"/>
      <c r="W68" s="145"/>
      <c r="X68" s="145"/>
      <c r="Y68" s="145"/>
      <c r="Z68" s="145"/>
      <c r="AA68" s="145"/>
      <c r="AB68" s="145"/>
      <c r="AC68" s="145"/>
      <c r="AD68" s="145"/>
      <c r="AE68" s="145" t="s">
        <v>223</v>
      </c>
      <c r="AF68" s="145">
        <v>0</v>
      </c>
      <c r="AG68" s="145"/>
      <c r="AH68" s="145"/>
      <c r="AI68" s="145"/>
      <c r="AJ68" s="145"/>
      <c r="AK68" s="145"/>
      <c r="AL68" s="145"/>
      <c r="AM68" s="145"/>
      <c r="AN68" s="145"/>
      <c r="AO68" s="145"/>
      <c r="AP68" s="145"/>
      <c r="AQ68" s="145"/>
      <c r="AR68" s="145"/>
      <c r="AS68" s="145"/>
      <c r="AT68" s="145"/>
      <c r="AU68" s="145"/>
      <c r="AV68" s="145"/>
      <c r="AW68" s="145"/>
      <c r="AX68" s="145"/>
      <c r="AY68" s="145"/>
      <c r="AZ68" s="145"/>
      <c r="BA68" s="145"/>
      <c r="BB68" s="145"/>
      <c r="BC68" s="145"/>
      <c r="BD68" s="145"/>
      <c r="BE68" s="145"/>
      <c r="BF68" s="145"/>
    </row>
    <row r="69" spans="1:58" ht="20.399999999999999" outlineLevel="1">
      <c r="A69" s="164">
        <v>18</v>
      </c>
      <c r="B69" s="165" t="s">
        <v>1020</v>
      </c>
      <c r="C69" s="174" t="s">
        <v>1021</v>
      </c>
      <c r="D69" s="166" t="s">
        <v>218</v>
      </c>
      <c r="E69" s="167">
        <v>1705</v>
      </c>
      <c r="F69" s="168">
        <v>0</v>
      </c>
      <c r="G69" s="169">
        <f>ROUND(E69*F69,2)</f>
        <v>0</v>
      </c>
      <c r="H69" s="168">
        <v>0</v>
      </c>
      <c r="I69" s="169">
        <f>ROUND(E69*H69,2)</f>
        <v>0</v>
      </c>
      <c r="J69" s="168">
        <v>4.8499999999999996</v>
      </c>
      <c r="K69" s="169">
        <f>ROUND(E69*J69,2)</f>
        <v>8269.25</v>
      </c>
      <c r="L69" s="169">
        <v>21</v>
      </c>
      <c r="M69" s="169">
        <f>G69*(1+L69/100)</f>
        <v>0</v>
      </c>
      <c r="N69" s="169">
        <v>0</v>
      </c>
      <c r="O69" s="169">
        <f>ROUND(E69*N69,2)</f>
        <v>0</v>
      </c>
      <c r="P69" s="169">
        <v>0</v>
      </c>
      <c r="Q69" s="169">
        <f>ROUND(E69*P69,2)</f>
        <v>0</v>
      </c>
      <c r="R69" s="170" t="s">
        <v>219</v>
      </c>
      <c r="S69" s="156">
        <v>2.7000000000000001E-3</v>
      </c>
      <c r="T69" s="156">
        <f>ROUND(E69*S69,2)</f>
        <v>4.5999999999999996</v>
      </c>
      <c r="U69" s="156"/>
      <c r="V69" s="156" t="s">
        <v>220</v>
      </c>
      <c r="W69" s="145"/>
      <c r="X69" s="145"/>
      <c r="Y69" s="145"/>
      <c r="Z69" s="145"/>
      <c r="AA69" s="145"/>
      <c r="AB69" s="145"/>
      <c r="AC69" s="145"/>
      <c r="AD69" s="145"/>
      <c r="AE69" s="145" t="s">
        <v>221</v>
      </c>
      <c r="AF69" s="145"/>
      <c r="AG69" s="145"/>
      <c r="AH69" s="145"/>
      <c r="AI69" s="145"/>
      <c r="AJ69" s="145"/>
      <c r="AK69" s="145"/>
      <c r="AL69" s="145"/>
      <c r="AM69" s="145"/>
      <c r="AN69" s="145"/>
      <c r="AO69" s="145"/>
      <c r="AP69" s="145"/>
      <c r="AQ69" s="145"/>
      <c r="AR69" s="145"/>
      <c r="AS69" s="145"/>
      <c r="AT69" s="145"/>
      <c r="AU69" s="145"/>
      <c r="AV69" s="145"/>
      <c r="AW69" s="145"/>
      <c r="AX69" s="145"/>
      <c r="AY69" s="145"/>
      <c r="AZ69" s="145"/>
      <c r="BA69" s="145"/>
      <c r="BB69" s="145"/>
      <c r="BC69" s="145"/>
      <c r="BD69" s="145"/>
      <c r="BE69" s="145"/>
      <c r="BF69" s="145"/>
    </row>
    <row r="70" spans="1:58" outlineLevel="1">
      <c r="A70" s="152"/>
      <c r="B70" s="153"/>
      <c r="C70" s="261" t="s">
        <v>1018</v>
      </c>
      <c r="D70" s="262"/>
      <c r="E70" s="262"/>
      <c r="F70" s="262"/>
      <c r="G70" s="262"/>
      <c r="H70" s="156"/>
      <c r="I70" s="156"/>
      <c r="J70" s="156"/>
      <c r="K70" s="156"/>
      <c r="L70" s="156"/>
      <c r="M70" s="156"/>
      <c r="N70" s="156"/>
      <c r="O70" s="156"/>
      <c r="P70" s="156"/>
      <c r="Q70" s="156"/>
      <c r="R70" s="156"/>
      <c r="S70" s="156"/>
      <c r="T70" s="156"/>
      <c r="U70" s="156"/>
      <c r="V70" s="156"/>
      <c r="W70" s="145"/>
      <c r="X70" s="145"/>
      <c r="Y70" s="145"/>
      <c r="Z70" s="145"/>
      <c r="AA70" s="145"/>
      <c r="AB70" s="145"/>
      <c r="AC70" s="145"/>
      <c r="AD70" s="145"/>
      <c r="AE70" s="145" t="s">
        <v>227</v>
      </c>
      <c r="AF70" s="145"/>
      <c r="AG70" s="145"/>
      <c r="AH70" s="145"/>
      <c r="AI70" s="145"/>
      <c r="AJ70" s="145"/>
      <c r="AK70" s="145"/>
      <c r="AL70" s="145"/>
      <c r="AM70" s="145"/>
      <c r="AN70" s="145"/>
      <c r="AO70" s="145"/>
      <c r="AP70" s="145"/>
      <c r="AQ70" s="145"/>
      <c r="AR70" s="145"/>
      <c r="AS70" s="145"/>
      <c r="AT70" s="145"/>
      <c r="AU70" s="145"/>
      <c r="AV70" s="145"/>
      <c r="AW70" s="145"/>
      <c r="AX70" s="145"/>
      <c r="AY70" s="171" t="str">
        <f>C70</f>
        <v>První pojezd recykleru - oddělení a předrcení. Druhý pojezd recykleru - mísení, rozhrnutí a předhutnění. Nivelace grejdrem. Finální zhutnění válcem.</v>
      </c>
      <c r="AZ70" s="145"/>
      <c r="BA70" s="145"/>
      <c r="BB70" s="145"/>
      <c r="BC70" s="145"/>
      <c r="BD70" s="145"/>
      <c r="BE70" s="145"/>
      <c r="BF70" s="145"/>
    </row>
    <row r="71" spans="1:58" outlineLevel="1">
      <c r="A71" s="152"/>
      <c r="B71" s="153"/>
      <c r="C71" s="187" t="s">
        <v>983</v>
      </c>
      <c r="D71" s="178"/>
      <c r="E71" s="179">
        <v>320</v>
      </c>
      <c r="F71" s="156"/>
      <c r="G71" s="156"/>
      <c r="H71" s="156"/>
      <c r="I71" s="156"/>
      <c r="J71" s="156"/>
      <c r="K71" s="156"/>
      <c r="L71" s="156"/>
      <c r="M71" s="156"/>
      <c r="N71" s="156"/>
      <c r="O71" s="156"/>
      <c r="P71" s="156"/>
      <c r="Q71" s="156"/>
      <c r="R71" s="156"/>
      <c r="S71" s="156"/>
      <c r="T71" s="156"/>
      <c r="U71" s="156"/>
      <c r="V71" s="156"/>
      <c r="W71" s="145"/>
      <c r="X71" s="145"/>
      <c r="Y71" s="145"/>
      <c r="Z71" s="145"/>
      <c r="AA71" s="145"/>
      <c r="AB71" s="145"/>
      <c r="AC71" s="145"/>
      <c r="AD71" s="145"/>
      <c r="AE71" s="145" t="s">
        <v>223</v>
      </c>
      <c r="AF71" s="145">
        <v>0</v>
      </c>
      <c r="AG71" s="145"/>
      <c r="AH71" s="145"/>
      <c r="AI71" s="145"/>
      <c r="AJ71" s="145"/>
      <c r="AK71" s="145"/>
      <c r="AL71" s="145"/>
      <c r="AM71" s="145"/>
      <c r="AN71" s="145"/>
      <c r="AO71" s="145"/>
      <c r="AP71" s="145"/>
      <c r="AQ71" s="145"/>
      <c r="AR71" s="145"/>
      <c r="AS71" s="145"/>
      <c r="AT71" s="145"/>
      <c r="AU71" s="145"/>
      <c r="AV71" s="145"/>
      <c r="AW71" s="145"/>
      <c r="AX71" s="145"/>
      <c r="AY71" s="145"/>
      <c r="AZ71" s="145"/>
      <c r="BA71" s="145"/>
      <c r="BB71" s="145"/>
      <c r="BC71" s="145"/>
      <c r="BD71" s="145"/>
      <c r="BE71" s="145"/>
      <c r="BF71" s="145"/>
    </row>
    <row r="72" spans="1:58" outlineLevel="1">
      <c r="A72" s="152"/>
      <c r="B72" s="153"/>
      <c r="C72" s="187" t="s">
        <v>984</v>
      </c>
      <c r="D72" s="178"/>
      <c r="E72" s="179">
        <v>1385</v>
      </c>
      <c r="F72" s="156"/>
      <c r="G72" s="156"/>
      <c r="H72" s="156"/>
      <c r="I72" s="156"/>
      <c r="J72" s="156"/>
      <c r="K72" s="156"/>
      <c r="L72" s="156"/>
      <c r="M72" s="156"/>
      <c r="N72" s="156"/>
      <c r="O72" s="156"/>
      <c r="P72" s="156"/>
      <c r="Q72" s="156"/>
      <c r="R72" s="156"/>
      <c r="S72" s="156"/>
      <c r="T72" s="156"/>
      <c r="U72" s="156"/>
      <c r="V72" s="156"/>
      <c r="W72" s="145"/>
      <c r="X72" s="145"/>
      <c r="Y72" s="145"/>
      <c r="Z72" s="145"/>
      <c r="AA72" s="145"/>
      <c r="AB72" s="145"/>
      <c r="AC72" s="145"/>
      <c r="AD72" s="145"/>
      <c r="AE72" s="145" t="s">
        <v>223</v>
      </c>
      <c r="AF72" s="145">
        <v>0</v>
      </c>
      <c r="AG72" s="145"/>
      <c r="AH72" s="145"/>
      <c r="AI72" s="145"/>
      <c r="AJ72" s="145"/>
      <c r="AK72" s="145"/>
      <c r="AL72" s="145"/>
      <c r="AM72" s="145"/>
      <c r="AN72" s="145"/>
      <c r="AO72" s="145"/>
      <c r="AP72" s="145"/>
      <c r="AQ72" s="145"/>
      <c r="AR72" s="145"/>
      <c r="AS72" s="145"/>
      <c r="AT72" s="145"/>
      <c r="AU72" s="145"/>
      <c r="AV72" s="145"/>
      <c r="AW72" s="145"/>
      <c r="AX72" s="145"/>
      <c r="AY72" s="145"/>
      <c r="AZ72" s="145"/>
      <c r="BA72" s="145"/>
      <c r="BB72" s="145"/>
      <c r="BC72" s="145"/>
      <c r="BD72" s="145"/>
      <c r="BE72" s="145"/>
      <c r="BF72" s="145"/>
    </row>
    <row r="73" spans="1:58" ht="20.399999999999999" outlineLevel="1">
      <c r="A73" s="164">
        <v>19</v>
      </c>
      <c r="B73" s="165" t="s">
        <v>1022</v>
      </c>
      <c r="C73" s="174" t="s">
        <v>1023</v>
      </c>
      <c r="D73" s="166" t="s">
        <v>218</v>
      </c>
      <c r="E73" s="167">
        <v>1705</v>
      </c>
      <c r="F73" s="168">
        <v>0</v>
      </c>
      <c r="G73" s="169">
        <f>ROUND(E73*F73,2)</f>
        <v>0</v>
      </c>
      <c r="H73" s="168">
        <v>12.46</v>
      </c>
      <c r="I73" s="169">
        <f>ROUND(E73*H73,2)</f>
        <v>21244.3</v>
      </c>
      <c r="J73" s="168">
        <v>1.04</v>
      </c>
      <c r="K73" s="169">
        <f>ROUND(E73*J73,2)</f>
        <v>1773.2</v>
      </c>
      <c r="L73" s="169">
        <v>21</v>
      </c>
      <c r="M73" s="169">
        <f>G73*(1+L73/100)</f>
        <v>0</v>
      </c>
      <c r="N73" s="169">
        <v>6.0999999999999997E-4</v>
      </c>
      <c r="O73" s="169">
        <f>ROUND(E73*N73,2)</f>
        <v>1.04</v>
      </c>
      <c r="P73" s="169">
        <v>0</v>
      </c>
      <c r="Q73" s="169">
        <f>ROUND(E73*P73,2)</f>
        <v>0</v>
      </c>
      <c r="R73" s="170" t="s">
        <v>219</v>
      </c>
      <c r="S73" s="156">
        <v>2E-3</v>
      </c>
      <c r="T73" s="156">
        <f>ROUND(E73*S73,2)</f>
        <v>3.41</v>
      </c>
      <c r="U73" s="156"/>
      <c r="V73" s="156" t="s">
        <v>220</v>
      </c>
      <c r="W73" s="145"/>
      <c r="X73" s="145"/>
      <c r="Y73" s="145"/>
      <c r="Z73" s="145"/>
      <c r="AA73" s="145"/>
      <c r="AB73" s="145"/>
      <c r="AC73" s="145"/>
      <c r="AD73" s="145"/>
      <c r="AE73" s="145" t="s">
        <v>221</v>
      </c>
      <c r="AF73" s="145"/>
      <c r="AG73" s="145"/>
      <c r="AH73" s="145"/>
      <c r="AI73" s="145"/>
      <c r="AJ73" s="145"/>
      <c r="AK73" s="145"/>
      <c r="AL73" s="145"/>
      <c r="AM73" s="145"/>
      <c r="AN73" s="145"/>
      <c r="AO73" s="145"/>
      <c r="AP73" s="145"/>
      <c r="AQ73" s="145"/>
      <c r="AR73" s="145"/>
      <c r="AS73" s="145"/>
      <c r="AT73" s="145"/>
      <c r="AU73" s="145"/>
      <c r="AV73" s="145"/>
      <c r="AW73" s="145"/>
      <c r="AX73" s="145"/>
      <c r="AY73" s="145"/>
      <c r="AZ73" s="145"/>
      <c r="BA73" s="145"/>
      <c r="BB73" s="145"/>
      <c r="BC73" s="145"/>
      <c r="BD73" s="145"/>
      <c r="BE73" s="145"/>
      <c r="BF73" s="145"/>
    </row>
    <row r="74" spans="1:58" outlineLevel="1">
      <c r="A74" s="152"/>
      <c r="B74" s="153"/>
      <c r="C74" s="187" t="s">
        <v>983</v>
      </c>
      <c r="D74" s="178"/>
      <c r="E74" s="179">
        <v>320</v>
      </c>
      <c r="F74" s="156"/>
      <c r="G74" s="156"/>
      <c r="H74" s="156"/>
      <c r="I74" s="156"/>
      <c r="J74" s="156"/>
      <c r="K74" s="156"/>
      <c r="L74" s="156"/>
      <c r="M74" s="156"/>
      <c r="N74" s="156"/>
      <c r="O74" s="156"/>
      <c r="P74" s="156"/>
      <c r="Q74" s="156"/>
      <c r="R74" s="156"/>
      <c r="S74" s="156"/>
      <c r="T74" s="156"/>
      <c r="U74" s="156"/>
      <c r="V74" s="156"/>
      <c r="W74" s="145"/>
      <c r="X74" s="145"/>
      <c r="Y74" s="145"/>
      <c r="Z74" s="145"/>
      <c r="AA74" s="145"/>
      <c r="AB74" s="145"/>
      <c r="AC74" s="145"/>
      <c r="AD74" s="145"/>
      <c r="AE74" s="145" t="s">
        <v>223</v>
      </c>
      <c r="AF74" s="145">
        <v>0</v>
      </c>
      <c r="AG74" s="145"/>
      <c r="AH74" s="145"/>
      <c r="AI74" s="145"/>
      <c r="AJ74" s="145"/>
      <c r="AK74" s="145"/>
      <c r="AL74" s="145"/>
      <c r="AM74" s="145"/>
      <c r="AN74" s="145"/>
      <c r="AO74" s="145"/>
      <c r="AP74" s="145"/>
      <c r="AQ74" s="145"/>
      <c r="AR74" s="145"/>
      <c r="AS74" s="145"/>
      <c r="AT74" s="145"/>
      <c r="AU74" s="145"/>
      <c r="AV74" s="145"/>
      <c r="AW74" s="145"/>
      <c r="AX74" s="145"/>
      <c r="AY74" s="145"/>
      <c r="AZ74" s="145"/>
      <c r="BA74" s="145"/>
      <c r="BB74" s="145"/>
      <c r="BC74" s="145"/>
      <c r="BD74" s="145"/>
      <c r="BE74" s="145"/>
      <c r="BF74" s="145"/>
    </row>
    <row r="75" spans="1:58" outlineLevel="1">
      <c r="A75" s="152"/>
      <c r="B75" s="153"/>
      <c r="C75" s="187" t="s">
        <v>984</v>
      </c>
      <c r="D75" s="178"/>
      <c r="E75" s="179">
        <v>1385</v>
      </c>
      <c r="F75" s="156"/>
      <c r="G75" s="156"/>
      <c r="H75" s="156"/>
      <c r="I75" s="156"/>
      <c r="J75" s="156"/>
      <c r="K75" s="156"/>
      <c r="L75" s="156"/>
      <c r="M75" s="156"/>
      <c r="N75" s="156"/>
      <c r="O75" s="156"/>
      <c r="P75" s="156"/>
      <c r="Q75" s="156"/>
      <c r="R75" s="156"/>
      <c r="S75" s="156"/>
      <c r="T75" s="156"/>
      <c r="U75" s="156"/>
      <c r="V75" s="156"/>
      <c r="W75" s="145"/>
      <c r="X75" s="145"/>
      <c r="Y75" s="145"/>
      <c r="Z75" s="145"/>
      <c r="AA75" s="145"/>
      <c r="AB75" s="145"/>
      <c r="AC75" s="145"/>
      <c r="AD75" s="145"/>
      <c r="AE75" s="145" t="s">
        <v>223</v>
      </c>
      <c r="AF75" s="145">
        <v>0</v>
      </c>
      <c r="AG75" s="145"/>
      <c r="AH75" s="145"/>
      <c r="AI75" s="145"/>
      <c r="AJ75" s="145"/>
      <c r="AK75" s="145"/>
      <c r="AL75" s="145"/>
      <c r="AM75" s="145"/>
      <c r="AN75" s="145"/>
      <c r="AO75" s="145"/>
      <c r="AP75" s="145"/>
      <c r="AQ75" s="145"/>
      <c r="AR75" s="145"/>
      <c r="AS75" s="145"/>
      <c r="AT75" s="145"/>
      <c r="AU75" s="145"/>
      <c r="AV75" s="145"/>
      <c r="AW75" s="145"/>
      <c r="AX75" s="145"/>
      <c r="AY75" s="145"/>
      <c r="AZ75" s="145"/>
      <c r="BA75" s="145"/>
      <c r="BB75" s="145"/>
      <c r="BC75" s="145"/>
      <c r="BD75" s="145"/>
      <c r="BE75" s="145"/>
      <c r="BF75" s="145"/>
    </row>
    <row r="76" spans="1:58" outlineLevel="1">
      <c r="A76" s="164">
        <v>20</v>
      </c>
      <c r="B76" s="165" t="s">
        <v>1024</v>
      </c>
      <c r="C76" s="174" t="s">
        <v>1025</v>
      </c>
      <c r="D76" s="166" t="s">
        <v>218</v>
      </c>
      <c r="E76" s="167">
        <v>1705</v>
      </c>
      <c r="F76" s="168">
        <v>0</v>
      </c>
      <c r="G76" s="169">
        <f>ROUND(E76*F76,2)</f>
        <v>0</v>
      </c>
      <c r="H76" s="168">
        <v>67.89</v>
      </c>
      <c r="I76" s="169">
        <f>ROUND(E76*H76,2)</f>
        <v>115752.45</v>
      </c>
      <c r="J76" s="168">
        <v>1.01</v>
      </c>
      <c r="K76" s="169">
        <f>ROUND(E76*J76,2)</f>
        <v>1722.05</v>
      </c>
      <c r="L76" s="169">
        <v>21</v>
      </c>
      <c r="M76" s="169">
        <f>G76*(1+L76/100)</f>
        <v>0</v>
      </c>
      <c r="N76" s="169">
        <v>2.5300000000000001E-3</v>
      </c>
      <c r="O76" s="169">
        <f>ROUND(E76*N76,2)</f>
        <v>4.3099999999999996</v>
      </c>
      <c r="P76" s="169">
        <v>0</v>
      </c>
      <c r="Q76" s="169">
        <f>ROUND(E76*P76,2)</f>
        <v>0</v>
      </c>
      <c r="R76" s="170" t="s">
        <v>219</v>
      </c>
      <c r="S76" s="156">
        <v>2E-3</v>
      </c>
      <c r="T76" s="156">
        <f>ROUND(E76*S76,2)</f>
        <v>3.41</v>
      </c>
      <c r="U76" s="156"/>
      <c r="V76" s="156" t="s">
        <v>220</v>
      </c>
      <c r="W76" s="145"/>
      <c r="X76" s="145"/>
      <c r="Y76" s="145"/>
      <c r="Z76" s="145"/>
      <c r="AA76" s="145"/>
      <c r="AB76" s="145"/>
      <c r="AC76" s="145"/>
      <c r="AD76" s="145"/>
      <c r="AE76" s="145" t="s">
        <v>221</v>
      </c>
      <c r="AF76" s="145"/>
      <c r="AG76" s="145"/>
      <c r="AH76" s="145"/>
      <c r="AI76" s="145"/>
      <c r="AJ76" s="145"/>
      <c r="AK76" s="145"/>
      <c r="AL76" s="145"/>
      <c r="AM76" s="145"/>
      <c r="AN76" s="145"/>
      <c r="AO76" s="145"/>
      <c r="AP76" s="145"/>
      <c r="AQ76" s="145"/>
      <c r="AR76" s="145"/>
      <c r="AS76" s="145"/>
      <c r="AT76" s="145"/>
      <c r="AU76" s="145"/>
      <c r="AV76" s="145"/>
      <c r="AW76" s="145"/>
      <c r="AX76" s="145"/>
      <c r="AY76" s="145"/>
      <c r="AZ76" s="145"/>
      <c r="BA76" s="145"/>
      <c r="BB76" s="145"/>
      <c r="BC76" s="145"/>
      <c r="BD76" s="145"/>
      <c r="BE76" s="145"/>
      <c r="BF76" s="145"/>
    </row>
    <row r="77" spans="1:58" outlineLevel="1">
      <c r="A77" s="152"/>
      <c r="B77" s="153"/>
      <c r="C77" s="187" t="s">
        <v>983</v>
      </c>
      <c r="D77" s="178"/>
      <c r="E77" s="179">
        <v>320</v>
      </c>
      <c r="F77" s="156"/>
      <c r="G77" s="156"/>
      <c r="H77" s="156"/>
      <c r="I77" s="156"/>
      <c r="J77" s="156"/>
      <c r="K77" s="156"/>
      <c r="L77" s="156"/>
      <c r="M77" s="156"/>
      <c r="N77" s="156"/>
      <c r="O77" s="156"/>
      <c r="P77" s="156"/>
      <c r="Q77" s="156"/>
      <c r="R77" s="156"/>
      <c r="S77" s="156"/>
      <c r="T77" s="156"/>
      <c r="U77" s="156"/>
      <c r="V77" s="156"/>
      <c r="W77" s="145"/>
      <c r="X77" s="145"/>
      <c r="Y77" s="145"/>
      <c r="Z77" s="145"/>
      <c r="AA77" s="145"/>
      <c r="AB77" s="145"/>
      <c r="AC77" s="145"/>
      <c r="AD77" s="145"/>
      <c r="AE77" s="145" t="s">
        <v>223</v>
      </c>
      <c r="AF77" s="145">
        <v>0</v>
      </c>
      <c r="AG77" s="145"/>
      <c r="AH77" s="145"/>
      <c r="AI77" s="145"/>
      <c r="AJ77" s="145"/>
      <c r="AK77" s="145"/>
      <c r="AL77" s="145"/>
      <c r="AM77" s="145"/>
      <c r="AN77" s="145"/>
      <c r="AO77" s="145"/>
      <c r="AP77" s="145"/>
      <c r="AQ77" s="145"/>
      <c r="AR77" s="145"/>
      <c r="AS77" s="145"/>
      <c r="AT77" s="145"/>
      <c r="AU77" s="145"/>
      <c r="AV77" s="145"/>
      <c r="AW77" s="145"/>
      <c r="AX77" s="145"/>
      <c r="AY77" s="145"/>
      <c r="AZ77" s="145"/>
      <c r="BA77" s="145"/>
      <c r="BB77" s="145"/>
      <c r="BC77" s="145"/>
      <c r="BD77" s="145"/>
      <c r="BE77" s="145"/>
      <c r="BF77" s="145"/>
    </row>
    <row r="78" spans="1:58" outlineLevel="1">
      <c r="A78" s="152"/>
      <c r="B78" s="153"/>
      <c r="C78" s="187" t="s">
        <v>984</v>
      </c>
      <c r="D78" s="178"/>
      <c r="E78" s="179">
        <v>1385</v>
      </c>
      <c r="F78" s="156"/>
      <c r="G78" s="156"/>
      <c r="H78" s="156"/>
      <c r="I78" s="156"/>
      <c r="J78" s="156"/>
      <c r="K78" s="156"/>
      <c r="L78" s="156"/>
      <c r="M78" s="156"/>
      <c r="N78" s="156"/>
      <c r="O78" s="156"/>
      <c r="P78" s="156"/>
      <c r="Q78" s="156"/>
      <c r="R78" s="156"/>
      <c r="S78" s="156"/>
      <c r="T78" s="156"/>
      <c r="U78" s="156"/>
      <c r="V78" s="156"/>
      <c r="W78" s="145"/>
      <c r="X78" s="145"/>
      <c r="Y78" s="145"/>
      <c r="Z78" s="145"/>
      <c r="AA78" s="145"/>
      <c r="AB78" s="145"/>
      <c r="AC78" s="145"/>
      <c r="AD78" s="145"/>
      <c r="AE78" s="145" t="s">
        <v>223</v>
      </c>
      <c r="AF78" s="145">
        <v>0</v>
      </c>
      <c r="AG78" s="145"/>
      <c r="AH78" s="145"/>
      <c r="AI78" s="145"/>
      <c r="AJ78" s="145"/>
      <c r="AK78" s="145"/>
      <c r="AL78" s="145"/>
      <c r="AM78" s="145"/>
      <c r="AN78" s="145"/>
      <c r="AO78" s="145"/>
      <c r="AP78" s="145"/>
      <c r="AQ78" s="145"/>
      <c r="AR78" s="145"/>
      <c r="AS78" s="145"/>
      <c r="AT78" s="145"/>
      <c r="AU78" s="145"/>
      <c r="AV78" s="145"/>
      <c r="AW78" s="145"/>
      <c r="AX78" s="145"/>
      <c r="AY78" s="145"/>
      <c r="AZ78" s="145"/>
      <c r="BA78" s="145"/>
      <c r="BB78" s="145"/>
      <c r="BC78" s="145"/>
      <c r="BD78" s="145"/>
      <c r="BE78" s="145"/>
      <c r="BF78" s="145"/>
    </row>
    <row r="79" spans="1:58" ht="20.399999999999999" outlineLevel="1">
      <c r="A79" s="164">
        <v>21</v>
      </c>
      <c r="B79" s="165" t="s">
        <v>1026</v>
      </c>
      <c r="C79" s="174" t="s">
        <v>1027</v>
      </c>
      <c r="D79" s="166" t="s">
        <v>218</v>
      </c>
      <c r="E79" s="167">
        <v>1705</v>
      </c>
      <c r="F79" s="168">
        <v>0</v>
      </c>
      <c r="G79" s="169">
        <f>ROUND(E79*F79,2)</f>
        <v>0</v>
      </c>
      <c r="H79" s="168">
        <v>204</v>
      </c>
      <c r="I79" s="169">
        <f>ROUND(E79*H79,2)</f>
        <v>347820</v>
      </c>
      <c r="J79" s="168">
        <v>137</v>
      </c>
      <c r="K79" s="169">
        <f>ROUND(E79*J79,2)</f>
        <v>233585</v>
      </c>
      <c r="L79" s="169">
        <v>21</v>
      </c>
      <c r="M79" s="169">
        <f>G79*(1+L79/100)</f>
        <v>0</v>
      </c>
      <c r="N79" s="169">
        <v>0.12966</v>
      </c>
      <c r="O79" s="169">
        <f>ROUND(E79*N79,2)</f>
        <v>221.07</v>
      </c>
      <c r="P79" s="169">
        <v>0</v>
      </c>
      <c r="Q79" s="169">
        <f>ROUND(E79*P79,2)</f>
        <v>0</v>
      </c>
      <c r="R79" s="170" t="s">
        <v>219</v>
      </c>
      <c r="S79" s="156">
        <v>7.1999999999999995E-2</v>
      </c>
      <c r="T79" s="156">
        <f>ROUND(E79*S79,2)</f>
        <v>122.76</v>
      </c>
      <c r="U79" s="156"/>
      <c r="V79" s="156" t="s">
        <v>220</v>
      </c>
      <c r="W79" s="145"/>
      <c r="X79" s="145"/>
      <c r="Y79" s="145"/>
      <c r="Z79" s="145"/>
      <c r="AA79" s="145"/>
      <c r="AB79" s="145"/>
      <c r="AC79" s="145"/>
      <c r="AD79" s="145"/>
      <c r="AE79" s="145" t="s">
        <v>221</v>
      </c>
      <c r="AF79" s="145"/>
      <c r="AG79" s="145"/>
      <c r="AH79" s="145"/>
      <c r="AI79" s="145"/>
      <c r="AJ79" s="145"/>
      <c r="AK79" s="145"/>
      <c r="AL79" s="145"/>
      <c r="AM79" s="145"/>
      <c r="AN79" s="145"/>
      <c r="AO79" s="145"/>
      <c r="AP79" s="145"/>
      <c r="AQ79" s="145"/>
      <c r="AR79" s="145"/>
      <c r="AS79" s="145"/>
      <c r="AT79" s="145"/>
      <c r="AU79" s="145"/>
      <c r="AV79" s="145"/>
      <c r="AW79" s="145"/>
      <c r="AX79" s="145"/>
      <c r="AY79" s="145"/>
      <c r="AZ79" s="145"/>
      <c r="BA79" s="145"/>
      <c r="BB79" s="145"/>
      <c r="BC79" s="145"/>
      <c r="BD79" s="145"/>
      <c r="BE79" s="145"/>
      <c r="BF79" s="145"/>
    </row>
    <row r="80" spans="1:58" outlineLevel="1">
      <c r="A80" s="152"/>
      <c r="B80" s="153"/>
      <c r="C80" s="187" t="s">
        <v>983</v>
      </c>
      <c r="D80" s="178"/>
      <c r="E80" s="179">
        <v>320</v>
      </c>
      <c r="F80" s="156"/>
      <c r="G80" s="156"/>
      <c r="H80" s="156"/>
      <c r="I80" s="156"/>
      <c r="J80" s="156"/>
      <c r="K80" s="156"/>
      <c r="L80" s="156"/>
      <c r="M80" s="156"/>
      <c r="N80" s="156"/>
      <c r="O80" s="156"/>
      <c r="P80" s="156"/>
      <c r="Q80" s="156"/>
      <c r="R80" s="156"/>
      <c r="S80" s="156"/>
      <c r="T80" s="156"/>
      <c r="U80" s="156"/>
      <c r="V80" s="156"/>
      <c r="W80" s="145"/>
      <c r="X80" s="145"/>
      <c r="Y80" s="145"/>
      <c r="Z80" s="145"/>
      <c r="AA80" s="145"/>
      <c r="AB80" s="145"/>
      <c r="AC80" s="145"/>
      <c r="AD80" s="145"/>
      <c r="AE80" s="145" t="s">
        <v>223</v>
      </c>
      <c r="AF80" s="145">
        <v>0</v>
      </c>
      <c r="AG80" s="145"/>
      <c r="AH80" s="145"/>
      <c r="AI80" s="145"/>
      <c r="AJ80" s="145"/>
      <c r="AK80" s="145"/>
      <c r="AL80" s="145"/>
      <c r="AM80" s="145"/>
      <c r="AN80" s="145"/>
      <c r="AO80" s="145"/>
      <c r="AP80" s="145"/>
      <c r="AQ80" s="145"/>
      <c r="AR80" s="145"/>
      <c r="AS80" s="145"/>
      <c r="AT80" s="145"/>
      <c r="AU80" s="145"/>
      <c r="AV80" s="145"/>
      <c r="AW80" s="145"/>
      <c r="AX80" s="145"/>
      <c r="AY80" s="145"/>
      <c r="AZ80" s="145"/>
      <c r="BA80" s="145"/>
      <c r="BB80" s="145"/>
      <c r="BC80" s="145"/>
      <c r="BD80" s="145"/>
      <c r="BE80" s="145"/>
      <c r="BF80" s="145"/>
    </row>
    <row r="81" spans="1:58" outlineLevel="1">
      <c r="A81" s="152"/>
      <c r="B81" s="153"/>
      <c r="C81" s="187" t="s">
        <v>984</v>
      </c>
      <c r="D81" s="178"/>
      <c r="E81" s="179">
        <v>1385</v>
      </c>
      <c r="F81" s="156"/>
      <c r="G81" s="156"/>
      <c r="H81" s="156"/>
      <c r="I81" s="156"/>
      <c r="J81" s="156"/>
      <c r="K81" s="156"/>
      <c r="L81" s="156"/>
      <c r="M81" s="156"/>
      <c r="N81" s="156"/>
      <c r="O81" s="156"/>
      <c r="P81" s="156"/>
      <c r="Q81" s="156"/>
      <c r="R81" s="156"/>
      <c r="S81" s="156"/>
      <c r="T81" s="156"/>
      <c r="U81" s="156"/>
      <c r="V81" s="156"/>
      <c r="W81" s="145"/>
      <c r="X81" s="145"/>
      <c r="Y81" s="145"/>
      <c r="Z81" s="145"/>
      <c r="AA81" s="145"/>
      <c r="AB81" s="145"/>
      <c r="AC81" s="145"/>
      <c r="AD81" s="145"/>
      <c r="AE81" s="145" t="s">
        <v>223</v>
      </c>
      <c r="AF81" s="145">
        <v>0</v>
      </c>
      <c r="AG81" s="145"/>
      <c r="AH81" s="145"/>
      <c r="AI81" s="145"/>
      <c r="AJ81" s="145"/>
      <c r="AK81" s="145"/>
      <c r="AL81" s="145"/>
      <c r="AM81" s="145"/>
      <c r="AN81" s="145"/>
      <c r="AO81" s="145"/>
      <c r="AP81" s="145"/>
      <c r="AQ81" s="145"/>
      <c r="AR81" s="145"/>
      <c r="AS81" s="145"/>
      <c r="AT81" s="145"/>
      <c r="AU81" s="145"/>
      <c r="AV81" s="145"/>
      <c r="AW81" s="145"/>
      <c r="AX81" s="145"/>
      <c r="AY81" s="145"/>
      <c r="AZ81" s="145"/>
      <c r="BA81" s="145"/>
      <c r="BB81" s="145"/>
      <c r="BC81" s="145"/>
      <c r="BD81" s="145"/>
      <c r="BE81" s="145"/>
      <c r="BF81" s="145"/>
    </row>
    <row r="82" spans="1:58" ht="20.399999999999999" outlineLevel="1">
      <c r="A82" s="164">
        <v>22</v>
      </c>
      <c r="B82" s="165" t="s">
        <v>1028</v>
      </c>
      <c r="C82" s="174" t="s">
        <v>1029</v>
      </c>
      <c r="D82" s="166" t="s">
        <v>218</v>
      </c>
      <c r="E82" s="167">
        <v>1705</v>
      </c>
      <c r="F82" s="168">
        <v>0</v>
      </c>
      <c r="G82" s="169">
        <f>ROUND(E82*F82,2)</f>
        <v>0</v>
      </c>
      <c r="H82" s="168">
        <v>301.39</v>
      </c>
      <c r="I82" s="169">
        <f>ROUND(E82*H82,2)</f>
        <v>513869.95</v>
      </c>
      <c r="J82" s="168">
        <v>88.11</v>
      </c>
      <c r="K82" s="169">
        <f>ROUND(E82*J82,2)</f>
        <v>150227.54999999999</v>
      </c>
      <c r="L82" s="169">
        <v>21</v>
      </c>
      <c r="M82" s="169">
        <f>G82*(1+L82/100)</f>
        <v>0</v>
      </c>
      <c r="N82" s="169">
        <v>0.15559000000000001</v>
      </c>
      <c r="O82" s="169">
        <f>ROUND(E82*N82,2)</f>
        <v>265.27999999999997</v>
      </c>
      <c r="P82" s="169">
        <v>0</v>
      </c>
      <c r="Q82" s="169">
        <f>ROUND(E82*P82,2)</f>
        <v>0</v>
      </c>
      <c r="R82" s="170" t="s">
        <v>219</v>
      </c>
      <c r="S82" s="156">
        <v>8.2000000000000003E-2</v>
      </c>
      <c r="T82" s="156">
        <f>ROUND(E82*S82,2)</f>
        <v>139.81</v>
      </c>
      <c r="U82" s="156"/>
      <c r="V82" s="156" t="s">
        <v>220</v>
      </c>
      <c r="W82" s="145"/>
      <c r="X82" s="145"/>
      <c r="Y82" s="145"/>
      <c r="Z82" s="145"/>
      <c r="AA82" s="145"/>
      <c r="AB82" s="145"/>
      <c r="AC82" s="145"/>
      <c r="AD82" s="145"/>
      <c r="AE82" s="145" t="s">
        <v>221</v>
      </c>
      <c r="AF82" s="145"/>
      <c r="AG82" s="145"/>
      <c r="AH82" s="145"/>
      <c r="AI82" s="145"/>
      <c r="AJ82" s="145"/>
      <c r="AK82" s="145"/>
      <c r="AL82" s="145"/>
      <c r="AM82" s="145"/>
      <c r="AN82" s="145"/>
      <c r="AO82" s="145"/>
      <c r="AP82" s="145"/>
      <c r="AQ82" s="145"/>
      <c r="AR82" s="145"/>
      <c r="AS82" s="145"/>
      <c r="AT82" s="145"/>
      <c r="AU82" s="145"/>
      <c r="AV82" s="145"/>
      <c r="AW82" s="145"/>
      <c r="AX82" s="145"/>
      <c r="AY82" s="145"/>
      <c r="AZ82" s="145"/>
      <c r="BA82" s="145"/>
      <c r="BB82" s="145"/>
      <c r="BC82" s="145"/>
      <c r="BD82" s="145"/>
      <c r="BE82" s="145"/>
      <c r="BF82" s="145"/>
    </row>
    <row r="83" spans="1:58" outlineLevel="1">
      <c r="A83" s="152"/>
      <c r="B83" s="153"/>
      <c r="C83" s="187" t="s">
        <v>983</v>
      </c>
      <c r="D83" s="178"/>
      <c r="E83" s="179">
        <v>320</v>
      </c>
      <c r="F83" s="156"/>
      <c r="G83" s="156"/>
      <c r="H83" s="156"/>
      <c r="I83" s="156"/>
      <c r="J83" s="156"/>
      <c r="K83" s="156"/>
      <c r="L83" s="156"/>
      <c r="M83" s="156"/>
      <c r="N83" s="156"/>
      <c r="O83" s="156"/>
      <c r="P83" s="156"/>
      <c r="Q83" s="156"/>
      <c r="R83" s="156"/>
      <c r="S83" s="156"/>
      <c r="T83" s="156"/>
      <c r="U83" s="156"/>
      <c r="V83" s="156"/>
      <c r="W83" s="145"/>
      <c r="X83" s="145"/>
      <c r="Y83" s="145"/>
      <c r="Z83" s="145"/>
      <c r="AA83" s="145"/>
      <c r="AB83" s="145"/>
      <c r="AC83" s="145"/>
      <c r="AD83" s="145"/>
      <c r="AE83" s="145" t="s">
        <v>223</v>
      </c>
      <c r="AF83" s="145">
        <v>0</v>
      </c>
      <c r="AG83" s="145"/>
      <c r="AH83" s="145"/>
      <c r="AI83" s="145"/>
      <c r="AJ83" s="145"/>
      <c r="AK83" s="145"/>
      <c r="AL83" s="145"/>
      <c r="AM83" s="145"/>
      <c r="AN83" s="145"/>
      <c r="AO83" s="145"/>
      <c r="AP83" s="145"/>
      <c r="AQ83" s="145"/>
      <c r="AR83" s="145"/>
      <c r="AS83" s="145"/>
      <c r="AT83" s="145"/>
      <c r="AU83" s="145"/>
      <c r="AV83" s="145"/>
      <c r="AW83" s="145"/>
      <c r="AX83" s="145"/>
      <c r="AY83" s="145"/>
      <c r="AZ83" s="145"/>
      <c r="BA83" s="145"/>
      <c r="BB83" s="145"/>
      <c r="BC83" s="145"/>
      <c r="BD83" s="145"/>
      <c r="BE83" s="145"/>
      <c r="BF83" s="145"/>
    </row>
    <row r="84" spans="1:58" outlineLevel="1">
      <c r="A84" s="152"/>
      <c r="B84" s="153"/>
      <c r="C84" s="187" t="s">
        <v>984</v>
      </c>
      <c r="D84" s="178"/>
      <c r="E84" s="179">
        <v>1385</v>
      </c>
      <c r="F84" s="156"/>
      <c r="G84" s="156"/>
      <c r="H84" s="156"/>
      <c r="I84" s="156"/>
      <c r="J84" s="156"/>
      <c r="K84" s="156"/>
      <c r="L84" s="156"/>
      <c r="M84" s="156"/>
      <c r="N84" s="156"/>
      <c r="O84" s="156"/>
      <c r="P84" s="156"/>
      <c r="Q84" s="156"/>
      <c r="R84" s="156"/>
      <c r="S84" s="156"/>
      <c r="T84" s="156"/>
      <c r="U84" s="156"/>
      <c r="V84" s="156"/>
      <c r="W84" s="145"/>
      <c r="X84" s="145"/>
      <c r="Y84" s="145"/>
      <c r="Z84" s="145"/>
      <c r="AA84" s="145"/>
      <c r="AB84" s="145"/>
      <c r="AC84" s="145"/>
      <c r="AD84" s="145"/>
      <c r="AE84" s="145" t="s">
        <v>223</v>
      </c>
      <c r="AF84" s="145">
        <v>0</v>
      </c>
      <c r="AG84" s="145"/>
      <c r="AH84" s="145"/>
      <c r="AI84" s="145"/>
      <c r="AJ84" s="145"/>
      <c r="AK84" s="145"/>
      <c r="AL84" s="145"/>
      <c r="AM84" s="145"/>
      <c r="AN84" s="145"/>
      <c r="AO84" s="145"/>
      <c r="AP84" s="145"/>
      <c r="AQ84" s="145"/>
      <c r="AR84" s="145"/>
      <c r="AS84" s="145"/>
      <c r="AT84" s="145"/>
      <c r="AU84" s="145"/>
      <c r="AV84" s="145"/>
      <c r="AW84" s="145"/>
      <c r="AX84" s="145"/>
      <c r="AY84" s="145"/>
      <c r="AZ84" s="145"/>
      <c r="BA84" s="145"/>
      <c r="BB84" s="145"/>
      <c r="BC84" s="145"/>
      <c r="BD84" s="145"/>
      <c r="BE84" s="145"/>
      <c r="BF84" s="145"/>
    </row>
    <row r="85" spans="1:58" outlineLevel="1">
      <c r="A85" s="164">
        <v>23</v>
      </c>
      <c r="B85" s="165" t="s">
        <v>1030</v>
      </c>
      <c r="C85" s="174" t="s">
        <v>1031</v>
      </c>
      <c r="D85" s="166" t="s">
        <v>218</v>
      </c>
      <c r="E85" s="167">
        <v>150</v>
      </c>
      <c r="F85" s="168">
        <v>0</v>
      </c>
      <c r="G85" s="169">
        <f>ROUND(E85*F85,2)</f>
        <v>0</v>
      </c>
      <c r="H85" s="168">
        <v>39</v>
      </c>
      <c r="I85" s="169">
        <f>ROUND(E85*H85,2)</f>
        <v>5850</v>
      </c>
      <c r="J85" s="168">
        <v>216</v>
      </c>
      <c r="K85" s="169">
        <f>ROUND(E85*J85,2)</f>
        <v>32400</v>
      </c>
      <c r="L85" s="169">
        <v>21</v>
      </c>
      <c r="M85" s="169">
        <f>G85*(1+L85/100)</f>
        <v>0</v>
      </c>
      <c r="N85" s="169">
        <v>7.3899999999999993E-2</v>
      </c>
      <c r="O85" s="169">
        <f>ROUND(E85*N85,2)</f>
        <v>11.09</v>
      </c>
      <c r="P85" s="169">
        <v>0</v>
      </c>
      <c r="Q85" s="169">
        <f>ROUND(E85*P85,2)</f>
        <v>0</v>
      </c>
      <c r="R85" s="170" t="s">
        <v>219</v>
      </c>
      <c r="S85" s="156">
        <v>0.45200000000000001</v>
      </c>
      <c r="T85" s="156">
        <f>ROUND(E85*S85,2)</f>
        <v>67.8</v>
      </c>
      <c r="U85" s="156"/>
      <c r="V85" s="156" t="s">
        <v>220</v>
      </c>
      <c r="W85" s="145"/>
      <c r="X85" s="145"/>
      <c r="Y85" s="145"/>
      <c r="Z85" s="145"/>
      <c r="AA85" s="145"/>
      <c r="AB85" s="145"/>
      <c r="AC85" s="145"/>
      <c r="AD85" s="145"/>
      <c r="AE85" s="145" t="s">
        <v>221</v>
      </c>
      <c r="AF85" s="145"/>
      <c r="AG85" s="145"/>
      <c r="AH85" s="145"/>
      <c r="AI85" s="145"/>
      <c r="AJ85" s="145"/>
      <c r="AK85" s="145"/>
      <c r="AL85" s="145"/>
      <c r="AM85" s="145"/>
      <c r="AN85" s="145"/>
      <c r="AO85" s="145"/>
      <c r="AP85" s="145"/>
      <c r="AQ85" s="145"/>
      <c r="AR85" s="145"/>
      <c r="AS85" s="145"/>
      <c r="AT85" s="145"/>
      <c r="AU85" s="145"/>
      <c r="AV85" s="145"/>
      <c r="AW85" s="145"/>
      <c r="AX85" s="145"/>
      <c r="AY85" s="145"/>
      <c r="AZ85" s="145"/>
      <c r="BA85" s="145"/>
      <c r="BB85" s="145"/>
      <c r="BC85" s="145"/>
      <c r="BD85" s="145"/>
      <c r="BE85" s="145"/>
      <c r="BF85" s="145"/>
    </row>
    <row r="86" spans="1:58" ht="21" outlineLevel="1">
      <c r="A86" s="152"/>
      <c r="B86" s="153"/>
      <c r="C86" s="261" t="s">
        <v>1032</v>
      </c>
      <c r="D86" s="262"/>
      <c r="E86" s="262"/>
      <c r="F86" s="262"/>
      <c r="G86" s="262"/>
      <c r="H86" s="156"/>
      <c r="I86" s="156"/>
      <c r="J86" s="156"/>
      <c r="K86" s="156"/>
      <c r="L86" s="156"/>
      <c r="M86" s="156"/>
      <c r="N86" s="156"/>
      <c r="O86" s="156"/>
      <c r="P86" s="156"/>
      <c r="Q86" s="156"/>
      <c r="R86" s="156"/>
      <c r="S86" s="156"/>
      <c r="T86" s="156"/>
      <c r="U86" s="156"/>
      <c r="V86" s="156"/>
      <c r="W86" s="145"/>
      <c r="X86" s="145"/>
      <c r="Y86" s="145"/>
      <c r="Z86" s="145"/>
      <c r="AA86" s="145"/>
      <c r="AB86" s="145"/>
      <c r="AC86" s="145"/>
      <c r="AD86" s="145"/>
      <c r="AE86" s="145" t="s">
        <v>227</v>
      </c>
      <c r="AF86" s="145"/>
      <c r="AG86" s="145"/>
      <c r="AH86" s="145"/>
      <c r="AI86" s="145"/>
      <c r="AJ86" s="145"/>
      <c r="AK86" s="145"/>
      <c r="AL86" s="145"/>
      <c r="AM86" s="145"/>
      <c r="AN86" s="145"/>
      <c r="AO86" s="145"/>
      <c r="AP86" s="145"/>
      <c r="AQ86" s="145"/>
      <c r="AR86" s="145"/>
      <c r="AS86" s="145"/>
      <c r="AT86" s="145"/>
      <c r="AU86" s="145"/>
      <c r="AV86" s="145"/>
      <c r="AW86" s="145"/>
      <c r="AX86" s="145"/>
      <c r="AY86" s="171" t="str">
        <f>C86</f>
        <v>s provedením lože z kameniva drceného, s vyplněním spár, s dvojitým hutněním a se smetením přebytečného materiálu na krajnici. S dodáním hmot pro lože a výplň spár.</v>
      </c>
      <c r="AZ86" s="145"/>
      <c r="BA86" s="145"/>
      <c r="BB86" s="145"/>
      <c r="BC86" s="145"/>
      <c r="BD86" s="145"/>
      <c r="BE86" s="145"/>
      <c r="BF86" s="145"/>
    </row>
    <row r="87" spans="1:58" outlineLevel="1">
      <c r="A87" s="152"/>
      <c r="B87" s="153"/>
      <c r="C87" s="187" t="s">
        <v>982</v>
      </c>
      <c r="D87" s="178"/>
      <c r="E87" s="179">
        <v>150</v>
      </c>
      <c r="F87" s="156"/>
      <c r="G87" s="156"/>
      <c r="H87" s="156"/>
      <c r="I87" s="156"/>
      <c r="J87" s="156"/>
      <c r="K87" s="156"/>
      <c r="L87" s="156"/>
      <c r="M87" s="156"/>
      <c r="N87" s="156"/>
      <c r="O87" s="156"/>
      <c r="P87" s="156"/>
      <c r="Q87" s="156"/>
      <c r="R87" s="156"/>
      <c r="S87" s="156"/>
      <c r="T87" s="156"/>
      <c r="U87" s="156"/>
      <c r="V87" s="156"/>
      <c r="W87" s="145"/>
      <c r="X87" s="145"/>
      <c r="Y87" s="145"/>
      <c r="Z87" s="145"/>
      <c r="AA87" s="145"/>
      <c r="AB87" s="145"/>
      <c r="AC87" s="145"/>
      <c r="AD87" s="145"/>
      <c r="AE87" s="145" t="s">
        <v>223</v>
      </c>
      <c r="AF87" s="145">
        <v>0</v>
      </c>
      <c r="AG87" s="145"/>
      <c r="AH87" s="145"/>
      <c r="AI87" s="145"/>
      <c r="AJ87" s="145"/>
      <c r="AK87" s="145"/>
      <c r="AL87" s="145"/>
      <c r="AM87" s="145"/>
      <c r="AN87" s="145"/>
      <c r="AO87" s="145"/>
      <c r="AP87" s="145"/>
      <c r="AQ87" s="145"/>
      <c r="AR87" s="145"/>
      <c r="AS87" s="145"/>
      <c r="AT87" s="145"/>
      <c r="AU87" s="145"/>
      <c r="AV87" s="145"/>
      <c r="AW87" s="145"/>
      <c r="AX87" s="145"/>
      <c r="AY87" s="145"/>
      <c r="AZ87" s="145"/>
      <c r="BA87" s="145"/>
      <c r="BB87" s="145"/>
      <c r="BC87" s="145"/>
      <c r="BD87" s="145"/>
      <c r="BE87" s="145"/>
      <c r="BF87" s="145"/>
    </row>
    <row r="88" spans="1:58" outlineLevel="1">
      <c r="A88" s="164">
        <v>24</v>
      </c>
      <c r="B88" s="165" t="s">
        <v>1033</v>
      </c>
      <c r="C88" s="174" t="s">
        <v>1034</v>
      </c>
      <c r="D88" s="166" t="s">
        <v>317</v>
      </c>
      <c r="E88" s="167">
        <v>137.55000000000001</v>
      </c>
      <c r="F88" s="168">
        <v>0</v>
      </c>
      <c r="G88" s="169">
        <f>ROUND(E88*F88,2)</f>
        <v>0</v>
      </c>
      <c r="H88" s="168">
        <v>45.8</v>
      </c>
      <c r="I88" s="169">
        <f>ROUND(E88*H88,2)</f>
        <v>6299.79</v>
      </c>
      <c r="J88" s="168">
        <v>22.9</v>
      </c>
      <c r="K88" s="169">
        <f>ROUND(E88*J88,2)</f>
        <v>3149.9</v>
      </c>
      <c r="L88" s="169">
        <v>21</v>
      </c>
      <c r="M88" s="169">
        <f>G88*(1+L88/100)</f>
        <v>0</v>
      </c>
      <c r="N88" s="169">
        <v>3.5999999999999999E-3</v>
      </c>
      <c r="O88" s="169">
        <f>ROUND(E88*N88,2)</f>
        <v>0.5</v>
      </c>
      <c r="P88" s="169">
        <v>0</v>
      </c>
      <c r="Q88" s="169">
        <f>ROUND(E88*P88,2)</f>
        <v>0</v>
      </c>
      <c r="R88" s="170" t="s">
        <v>219</v>
      </c>
      <c r="S88" s="156">
        <v>4.5999999999999999E-2</v>
      </c>
      <c r="T88" s="156">
        <f>ROUND(E88*S88,2)</f>
        <v>6.33</v>
      </c>
      <c r="U88" s="156"/>
      <c r="V88" s="156" t="s">
        <v>220</v>
      </c>
      <c r="W88" s="145"/>
      <c r="X88" s="145"/>
      <c r="Y88" s="145"/>
      <c r="Z88" s="145"/>
      <c r="AA88" s="145"/>
      <c r="AB88" s="145"/>
      <c r="AC88" s="145"/>
      <c r="AD88" s="145"/>
      <c r="AE88" s="145" t="s">
        <v>221</v>
      </c>
      <c r="AF88" s="145"/>
      <c r="AG88" s="145"/>
      <c r="AH88" s="145"/>
      <c r="AI88" s="145"/>
      <c r="AJ88" s="145"/>
      <c r="AK88" s="145"/>
      <c r="AL88" s="145"/>
      <c r="AM88" s="145"/>
      <c r="AN88" s="145"/>
      <c r="AO88" s="145"/>
      <c r="AP88" s="145"/>
      <c r="AQ88" s="145"/>
      <c r="AR88" s="145"/>
      <c r="AS88" s="145"/>
      <c r="AT88" s="145"/>
      <c r="AU88" s="145"/>
      <c r="AV88" s="145"/>
      <c r="AW88" s="145"/>
      <c r="AX88" s="145"/>
      <c r="AY88" s="145"/>
      <c r="AZ88" s="145"/>
      <c r="BA88" s="145"/>
      <c r="BB88" s="145"/>
      <c r="BC88" s="145"/>
      <c r="BD88" s="145"/>
      <c r="BE88" s="145"/>
      <c r="BF88" s="145"/>
    </row>
    <row r="89" spans="1:58" outlineLevel="1">
      <c r="A89" s="152"/>
      <c r="B89" s="153"/>
      <c r="C89" s="261" t="s">
        <v>1035</v>
      </c>
      <c r="D89" s="262"/>
      <c r="E89" s="262"/>
      <c r="F89" s="262"/>
      <c r="G89" s="262"/>
      <c r="H89" s="156"/>
      <c r="I89" s="156"/>
      <c r="J89" s="156"/>
      <c r="K89" s="156"/>
      <c r="L89" s="156"/>
      <c r="M89" s="156"/>
      <c r="N89" s="156"/>
      <c r="O89" s="156"/>
      <c r="P89" s="156"/>
      <c r="Q89" s="156"/>
      <c r="R89" s="156"/>
      <c r="S89" s="156"/>
      <c r="T89" s="156"/>
      <c r="U89" s="156"/>
      <c r="V89" s="156"/>
      <c r="W89" s="145"/>
      <c r="X89" s="145"/>
      <c r="Y89" s="145"/>
      <c r="Z89" s="145"/>
      <c r="AA89" s="145"/>
      <c r="AB89" s="145"/>
      <c r="AC89" s="145"/>
      <c r="AD89" s="145"/>
      <c r="AE89" s="145" t="s">
        <v>227</v>
      </c>
      <c r="AF89" s="145"/>
      <c r="AG89" s="145"/>
      <c r="AH89" s="145"/>
      <c r="AI89" s="145"/>
      <c r="AJ89" s="145"/>
      <c r="AK89" s="145"/>
      <c r="AL89" s="145"/>
      <c r="AM89" s="145"/>
      <c r="AN89" s="145"/>
      <c r="AO89" s="145"/>
      <c r="AP89" s="145"/>
      <c r="AQ89" s="145"/>
      <c r="AR89" s="145"/>
      <c r="AS89" s="145"/>
      <c r="AT89" s="145"/>
      <c r="AU89" s="145"/>
      <c r="AV89" s="145"/>
      <c r="AW89" s="145"/>
      <c r="AX89" s="145"/>
      <c r="AY89" s="145"/>
      <c r="AZ89" s="145"/>
      <c r="BA89" s="145"/>
      <c r="BB89" s="145"/>
      <c r="BC89" s="145"/>
      <c r="BD89" s="145"/>
      <c r="BE89" s="145"/>
      <c r="BF89" s="145"/>
    </row>
    <row r="90" spans="1:58" outlineLevel="1">
      <c r="A90" s="152"/>
      <c r="B90" s="153"/>
      <c r="C90" s="187" t="s">
        <v>1036</v>
      </c>
      <c r="D90" s="178"/>
      <c r="E90" s="179">
        <v>27.85</v>
      </c>
      <c r="F90" s="156"/>
      <c r="G90" s="156"/>
      <c r="H90" s="156"/>
      <c r="I90" s="156"/>
      <c r="J90" s="156"/>
      <c r="K90" s="156"/>
      <c r="L90" s="156"/>
      <c r="M90" s="156"/>
      <c r="N90" s="156"/>
      <c r="O90" s="156"/>
      <c r="P90" s="156"/>
      <c r="Q90" s="156"/>
      <c r="R90" s="156"/>
      <c r="S90" s="156"/>
      <c r="T90" s="156"/>
      <c r="U90" s="156"/>
      <c r="V90" s="156"/>
      <c r="W90" s="145"/>
      <c r="X90" s="145"/>
      <c r="Y90" s="145"/>
      <c r="Z90" s="145"/>
      <c r="AA90" s="145"/>
      <c r="AB90" s="145"/>
      <c r="AC90" s="145"/>
      <c r="AD90" s="145"/>
      <c r="AE90" s="145" t="s">
        <v>223</v>
      </c>
      <c r="AF90" s="145">
        <v>0</v>
      </c>
      <c r="AG90" s="145"/>
      <c r="AH90" s="145"/>
      <c r="AI90" s="145"/>
      <c r="AJ90" s="145"/>
      <c r="AK90" s="145"/>
      <c r="AL90" s="145"/>
      <c r="AM90" s="145"/>
      <c r="AN90" s="145"/>
      <c r="AO90" s="145"/>
      <c r="AP90" s="145"/>
      <c r="AQ90" s="145"/>
      <c r="AR90" s="145"/>
      <c r="AS90" s="145"/>
      <c r="AT90" s="145"/>
      <c r="AU90" s="145"/>
      <c r="AV90" s="145"/>
      <c r="AW90" s="145"/>
      <c r="AX90" s="145"/>
      <c r="AY90" s="145"/>
      <c r="AZ90" s="145"/>
      <c r="BA90" s="145"/>
      <c r="BB90" s="145"/>
      <c r="BC90" s="145"/>
      <c r="BD90" s="145"/>
      <c r="BE90" s="145"/>
      <c r="BF90" s="145"/>
    </row>
    <row r="91" spans="1:58" outlineLevel="1">
      <c r="A91" s="152"/>
      <c r="B91" s="153"/>
      <c r="C91" s="187" t="s">
        <v>1037</v>
      </c>
      <c r="D91" s="178"/>
      <c r="E91" s="179">
        <v>109.7</v>
      </c>
      <c r="F91" s="156"/>
      <c r="G91" s="156"/>
      <c r="H91" s="156"/>
      <c r="I91" s="156"/>
      <c r="J91" s="156"/>
      <c r="K91" s="156"/>
      <c r="L91" s="156"/>
      <c r="M91" s="156"/>
      <c r="N91" s="156"/>
      <c r="O91" s="156"/>
      <c r="P91" s="156"/>
      <c r="Q91" s="156"/>
      <c r="R91" s="156"/>
      <c r="S91" s="156"/>
      <c r="T91" s="156"/>
      <c r="U91" s="156"/>
      <c r="V91" s="156"/>
      <c r="W91" s="145"/>
      <c r="X91" s="145"/>
      <c r="Y91" s="145"/>
      <c r="Z91" s="145"/>
      <c r="AA91" s="145"/>
      <c r="AB91" s="145"/>
      <c r="AC91" s="145"/>
      <c r="AD91" s="145"/>
      <c r="AE91" s="145" t="s">
        <v>223</v>
      </c>
      <c r="AF91" s="145">
        <v>0</v>
      </c>
      <c r="AG91" s="145"/>
      <c r="AH91" s="145"/>
      <c r="AI91" s="145"/>
      <c r="AJ91" s="145"/>
      <c r="AK91" s="145"/>
      <c r="AL91" s="145"/>
      <c r="AM91" s="145"/>
      <c r="AN91" s="145"/>
      <c r="AO91" s="145"/>
      <c r="AP91" s="145"/>
      <c r="AQ91" s="145"/>
      <c r="AR91" s="145"/>
      <c r="AS91" s="145"/>
      <c r="AT91" s="145"/>
      <c r="AU91" s="145"/>
      <c r="AV91" s="145"/>
      <c r="AW91" s="145"/>
      <c r="AX91" s="145"/>
      <c r="AY91" s="145"/>
      <c r="AZ91" s="145"/>
      <c r="BA91" s="145"/>
      <c r="BB91" s="145"/>
      <c r="BC91" s="145"/>
      <c r="BD91" s="145"/>
      <c r="BE91" s="145"/>
      <c r="BF91" s="145"/>
    </row>
    <row r="92" spans="1:58" outlineLevel="1">
      <c r="A92" s="164">
        <v>25</v>
      </c>
      <c r="B92" s="165" t="s">
        <v>1038</v>
      </c>
      <c r="C92" s="174" t="s">
        <v>1039</v>
      </c>
      <c r="D92" s="166" t="s">
        <v>267</v>
      </c>
      <c r="E92" s="167">
        <v>3.41</v>
      </c>
      <c r="F92" s="168">
        <v>0</v>
      </c>
      <c r="G92" s="169">
        <f>ROUND(E92*F92,2)</f>
        <v>0</v>
      </c>
      <c r="H92" s="168">
        <v>2660</v>
      </c>
      <c r="I92" s="169">
        <f>ROUND(E92*H92,2)</f>
        <v>9070.6</v>
      </c>
      <c r="J92" s="168">
        <v>0</v>
      </c>
      <c r="K92" s="169">
        <f>ROUND(E92*J92,2)</f>
        <v>0</v>
      </c>
      <c r="L92" s="169">
        <v>21</v>
      </c>
      <c r="M92" s="169">
        <f>G92*(1+L92/100)</f>
        <v>0</v>
      </c>
      <c r="N92" s="169">
        <v>1</v>
      </c>
      <c r="O92" s="169">
        <f>ROUND(E92*N92,2)</f>
        <v>3.41</v>
      </c>
      <c r="P92" s="169">
        <v>0</v>
      </c>
      <c r="Q92" s="169">
        <f>ROUND(E92*P92,2)</f>
        <v>0</v>
      </c>
      <c r="R92" s="170" t="s">
        <v>219</v>
      </c>
      <c r="S92" s="156">
        <v>0</v>
      </c>
      <c r="T92" s="156">
        <f>ROUND(E92*S92,2)</f>
        <v>0</v>
      </c>
      <c r="U92" s="156"/>
      <c r="V92" s="156" t="s">
        <v>372</v>
      </c>
      <c r="W92" s="145"/>
      <c r="X92" s="145"/>
      <c r="Y92" s="145"/>
      <c r="Z92" s="145"/>
      <c r="AA92" s="145"/>
      <c r="AB92" s="145"/>
      <c r="AC92" s="145"/>
      <c r="AD92" s="145"/>
      <c r="AE92" s="145" t="s">
        <v>373</v>
      </c>
      <c r="AF92" s="145"/>
      <c r="AG92" s="145"/>
      <c r="AH92" s="145"/>
      <c r="AI92" s="145"/>
      <c r="AJ92" s="145"/>
      <c r="AK92" s="145"/>
      <c r="AL92" s="145"/>
      <c r="AM92" s="145"/>
      <c r="AN92" s="145"/>
      <c r="AO92" s="145"/>
      <c r="AP92" s="145"/>
      <c r="AQ92" s="145"/>
      <c r="AR92" s="145"/>
      <c r="AS92" s="145"/>
      <c r="AT92" s="145"/>
      <c r="AU92" s="145"/>
      <c r="AV92" s="145"/>
      <c r="AW92" s="145"/>
      <c r="AX92" s="145"/>
      <c r="AY92" s="145"/>
      <c r="AZ92" s="145"/>
      <c r="BA92" s="145"/>
      <c r="BB92" s="145"/>
      <c r="BC92" s="145"/>
      <c r="BD92" s="145"/>
      <c r="BE92" s="145"/>
      <c r="BF92" s="145"/>
    </row>
    <row r="93" spans="1:58" outlineLevel="1">
      <c r="A93" s="152"/>
      <c r="B93" s="153"/>
      <c r="C93" s="187" t="s">
        <v>1040</v>
      </c>
      <c r="D93" s="178"/>
      <c r="E93" s="179">
        <v>0.64</v>
      </c>
      <c r="F93" s="156"/>
      <c r="G93" s="156"/>
      <c r="H93" s="156"/>
      <c r="I93" s="156"/>
      <c r="J93" s="156"/>
      <c r="K93" s="156"/>
      <c r="L93" s="156"/>
      <c r="M93" s="156"/>
      <c r="N93" s="156"/>
      <c r="O93" s="156"/>
      <c r="P93" s="156"/>
      <c r="Q93" s="156"/>
      <c r="R93" s="156"/>
      <c r="S93" s="156"/>
      <c r="T93" s="156"/>
      <c r="U93" s="156"/>
      <c r="V93" s="156"/>
      <c r="W93" s="145"/>
      <c r="X93" s="145"/>
      <c r="Y93" s="145"/>
      <c r="Z93" s="145"/>
      <c r="AA93" s="145"/>
      <c r="AB93" s="145"/>
      <c r="AC93" s="145"/>
      <c r="AD93" s="145"/>
      <c r="AE93" s="145" t="s">
        <v>223</v>
      </c>
      <c r="AF93" s="145">
        <v>0</v>
      </c>
      <c r="AG93" s="145"/>
      <c r="AH93" s="145"/>
      <c r="AI93" s="145"/>
      <c r="AJ93" s="145"/>
      <c r="AK93" s="145"/>
      <c r="AL93" s="145"/>
      <c r="AM93" s="145"/>
      <c r="AN93" s="145"/>
      <c r="AO93" s="145"/>
      <c r="AP93" s="145"/>
      <c r="AQ93" s="145"/>
      <c r="AR93" s="145"/>
      <c r="AS93" s="145"/>
      <c r="AT93" s="145"/>
      <c r="AU93" s="145"/>
      <c r="AV93" s="145"/>
      <c r="AW93" s="145"/>
      <c r="AX93" s="145"/>
      <c r="AY93" s="145"/>
      <c r="AZ93" s="145"/>
      <c r="BA93" s="145"/>
      <c r="BB93" s="145"/>
      <c r="BC93" s="145"/>
      <c r="BD93" s="145"/>
      <c r="BE93" s="145"/>
      <c r="BF93" s="145"/>
    </row>
    <row r="94" spans="1:58" outlineLevel="1">
      <c r="A94" s="152"/>
      <c r="B94" s="153"/>
      <c r="C94" s="187" t="s">
        <v>1041</v>
      </c>
      <c r="D94" s="178"/>
      <c r="E94" s="179">
        <v>2.77</v>
      </c>
      <c r="F94" s="156"/>
      <c r="G94" s="156"/>
      <c r="H94" s="156"/>
      <c r="I94" s="156"/>
      <c r="J94" s="156"/>
      <c r="K94" s="156"/>
      <c r="L94" s="156"/>
      <c r="M94" s="156"/>
      <c r="N94" s="156"/>
      <c r="O94" s="156"/>
      <c r="P94" s="156"/>
      <c r="Q94" s="156"/>
      <c r="R94" s="156"/>
      <c r="S94" s="156"/>
      <c r="T94" s="156"/>
      <c r="U94" s="156"/>
      <c r="V94" s="156"/>
      <c r="W94" s="145"/>
      <c r="X94" s="145"/>
      <c r="Y94" s="145"/>
      <c r="Z94" s="145"/>
      <c r="AA94" s="145"/>
      <c r="AB94" s="145"/>
      <c r="AC94" s="145"/>
      <c r="AD94" s="145"/>
      <c r="AE94" s="145" t="s">
        <v>223</v>
      </c>
      <c r="AF94" s="145">
        <v>0</v>
      </c>
      <c r="AG94" s="145"/>
      <c r="AH94" s="145"/>
      <c r="AI94" s="145"/>
      <c r="AJ94" s="145"/>
      <c r="AK94" s="145"/>
      <c r="AL94" s="145"/>
      <c r="AM94" s="145"/>
      <c r="AN94" s="145"/>
      <c r="AO94" s="145"/>
      <c r="AP94" s="145"/>
      <c r="AQ94" s="145"/>
      <c r="AR94" s="145"/>
      <c r="AS94" s="145"/>
      <c r="AT94" s="145"/>
      <c r="AU94" s="145"/>
      <c r="AV94" s="145"/>
      <c r="AW94" s="145"/>
      <c r="AX94" s="145"/>
      <c r="AY94" s="145"/>
      <c r="AZ94" s="145"/>
      <c r="BA94" s="145"/>
      <c r="BB94" s="145"/>
      <c r="BC94" s="145"/>
      <c r="BD94" s="145"/>
      <c r="BE94" s="145"/>
      <c r="BF94" s="145"/>
    </row>
    <row r="95" spans="1:58" outlineLevel="1">
      <c r="A95" s="164">
        <v>26</v>
      </c>
      <c r="B95" s="165" t="s">
        <v>1042</v>
      </c>
      <c r="C95" s="174" t="s">
        <v>1043</v>
      </c>
      <c r="D95" s="166" t="s">
        <v>218</v>
      </c>
      <c r="E95" s="167">
        <v>154.5</v>
      </c>
      <c r="F95" s="168">
        <v>0</v>
      </c>
      <c r="G95" s="169">
        <f>ROUND(E95*F95,2)</f>
        <v>0</v>
      </c>
      <c r="H95" s="168">
        <v>256.5</v>
      </c>
      <c r="I95" s="169">
        <f>ROUND(E95*H95,2)</f>
        <v>39629.25</v>
      </c>
      <c r="J95" s="168">
        <v>0</v>
      </c>
      <c r="K95" s="169">
        <f>ROUND(E95*J95,2)</f>
        <v>0</v>
      </c>
      <c r="L95" s="169">
        <v>21</v>
      </c>
      <c r="M95" s="169">
        <f>G95*(1+L95/100)</f>
        <v>0</v>
      </c>
      <c r="N95" s="169">
        <v>0.129</v>
      </c>
      <c r="O95" s="169">
        <f>ROUND(E95*N95,2)</f>
        <v>19.93</v>
      </c>
      <c r="P95" s="169">
        <v>0</v>
      </c>
      <c r="Q95" s="169">
        <f>ROUND(E95*P95,2)</f>
        <v>0</v>
      </c>
      <c r="R95" s="170" t="s">
        <v>219</v>
      </c>
      <c r="S95" s="156">
        <v>0</v>
      </c>
      <c r="T95" s="156">
        <f>ROUND(E95*S95,2)</f>
        <v>0</v>
      </c>
      <c r="U95" s="156"/>
      <c r="V95" s="156" t="s">
        <v>372</v>
      </c>
      <c r="W95" s="145"/>
      <c r="X95" s="145"/>
      <c r="Y95" s="145"/>
      <c r="Z95" s="145"/>
      <c r="AA95" s="145"/>
      <c r="AB95" s="145"/>
      <c r="AC95" s="145"/>
      <c r="AD95" s="145"/>
      <c r="AE95" s="145" t="s">
        <v>373</v>
      </c>
      <c r="AF95" s="145"/>
      <c r="AG95" s="145"/>
      <c r="AH95" s="145"/>
      <c r="AI95" s="145"/>
      <c r="AJ95" s="145"/>
      <c r="AK95" s="145"/>
      <c r="AL95" s="145"/>
      <c r="AM95" s="145"/>
      <c r="AN95" s="145"/>
      <c r="AO95" s="145"/>
      <c r="AP95" s="145"/>
      <c r="AQ95" s="145"/>
      <c r="AR95" s="145"/>
      <c r="AS95" s="145"/>
      <c r="AT95" s="145"/>
      <c r="AU95" s="145"/>
      <c r="AV95" s="145"/>
      <c r="AW95" s="145"/>
      <c r="AX95" s="145"/>
      <c r="AY95" s="145"/>
      <c r="AZ95" s="145"/>
      <c r="BA95" s="145"/>
      <c r="BB95" s="145"/>
      <c r="BC95" s="145"/>
      <c r="BD95" s="145"/>
      <c r="BE95" s="145"/>
      <c r="BF95" s="145"/>
    </row>
    <row r="96" spans="1:58" outlineLevel="1">
      <c r="A96" s="152"/>
      <c r="B96" s="153"/>
      <c r="C96" s="187" t="s">
        <v>1044</v>
      </c>
      <c r="D96" s="178"/>
      <c r="E96" s="179">
        <v>154.5</v>
      </c>
      <c r="F96" s="156"/>
      <c r="G96" s="156"/>
      <c r="H96" s="156"/>
      <c r="I96" s="156"/>
      <c r="J96" s="156"/>
      <c r="K96" s="156"/>
      <c r="L96" s="156"/>
      <c r="M96" s="156"/>
      <c r="N96" s="156"/>
      <c r="O96" s="156"/>
      <c r="P96" s="156"/>
      <c r="Q96" s="156"/>
      <c r="R96" s="156"/>
      <c r="S96" s="156"/>
      <c r="T96" s="156"/>
      <c r="U96" s="156"/>
      <c r="V96" s="156"/>
      <c r="W96" s="145"/>
      <c r="X96" s="145"/>
      <c r="Y96" s="145"/>
      <c r="Z96" s="145"/>
      <c r="AA96" s="145"/>
      <c r="AB96" s="145"/>
      <c r="AC96" s="145"/>
      <c r="AD96" s="145"/>
      <c r="AE96" s="145" t="s">
        <v>223</v>
      </c>
      <c r="AF96" s="145">
        <v>0</v>
      </c>
      <c r="AG96" s="145"/>
      <c r="AH96" s="145"/>
      <c r="AI96" s="145"/>
      <c r="AJ96" s="145"/>
      <c r="AK96" s="145"/>
      <c r="AL96" s="145"/>
      <c r="AM96" s="145"/>
      <c r="AN96" s="145"/>
      <c r="AO96" s="145"/>
      <c r="AP96" s="145"/>
      <c r="AQ96" s="145"/>
      <c r="AR96" s="145"/>
      <c r="AS96" s="145"/>
      <c r="AT96" s="145"/>
      <c r="AU96" s="145"/>
      <c r="AV96" s="145"/>
      <c r="AW96" s="145"/>
      <c r="AX96" s="145"/>
      <c r="AY96" s="145"/>
      <c r="AZ96" s="145"/>
      <c r="BA96" s="145"/>
      <c r="BB96" s="145"/>
      <c r="BC96" s="145"/>
      <c r="BD96" s="145"/>
      <c r="BE96" s="145"/>
      <c r="BF96" s="145"/>
    </row>
    <row r="97" spans="1:58">
      <c r="A97" s="158" t="s">
        <v>170</v>
      </c>
      <c r="B97" s="159" t="s">
        <v>95</v>
      </c>
      <c r="C97" s="173" t="s">
        <v>96</v>
      </c>
      <c r="D97" s="160"/>
      <c r="E97" s="161"/>
      <c r="F97" s="162"/>
      <c r="G97" s="162">
        <f>SUMIF(AE98:AE112,"&lt;&gt;NOR",G98:G112)</f>
        <v>0</v>
      </c>
      <c r="H97" s="162"/>
      <c r="I97" s="162">
        <f>SUM(I98:I112)</f>
        <v>251961.33000000002</v>
      </c>
      <c r="J97" s="162"/>
      <c r="K97" s="162">
        <f>SUM(K98:K112)</f>
        <v>91147.709999999992</v>
      </c>
      <c r="L97" s="162"/>
      <c r="M97" s="162">
        <f>SUM(M98:M112)</f>
        <v>0</v>
      </c>
      <c r="N97" s="162"/>
      <c r="O97" s="162">
        <f>SUM(O98:O112)</f>
        <v>130.19999999999999</v>
      </c>
      <c r="P97" s="162"/>
      <c r="Q97" s="162">
        <f>SUM(Q98:Q112)</f>
        <v>0</v>
      </c>
      <c r="R97" s="163"/>
      <c r="S97" s="157"/>
      <c r="T97" s="157">
        <f>SUM(T98:T112)</f>
        <v>219.96</v>
      </c>
      <c r="U97" s="157"/>
      <c r="V97" s="157"/>
      <c r="AE97" t="s">
        <v>171</v>
      </c>
    </row>
    <row r="98" spans="1:58" ht="20.399999999999999" outlineLevel="1">
      <c r="A98" s="164">
        <v>27</v>
      </c>
      <c r="B98" s="165" t="s">
        <v>1045</v>
      </c>
      <c r="C98" s="174" t="s">
        <v>1046</v>
      </c>
      <c r="D98" s="166" t="s">
        <v>230</v>
      </c>
      <c r="E98" s="167">
        <v>55</v>
      </c>
      <c r="F98" s="168">
        <v>0</v>
      </c>
      <c r="G98" s="169">
        <f>ROUND(E98*F98,2)</f>
        <v>0</v>
      </c>
      <c r="H98" s="168">
        <v>3480</v>
      </c>
      <c r="I98" s="169">
        <f>ROUND(E98*H98,2)</f>
        <v>191400</v>
      </c>
      <c r="J98" s="168">
        <v>895</v>
      </c>
      <c r="K98" s="169">
        <f>ROUND(E98*J98,2)</f>
        <v>49225</v>
      </c>
      <c r="L98" s="169">
        <v>21</v>
      </c>
      <c r="M98" s="169">
        <f>G98*(1+L98/100)</f>
        <v>0</v>
      </c>
      <c r="N98" s="169">
        <v>2.323</v>
      </c>
      <c r="O98" s="169">
        <f>ROUND(E98*N98,2)</f>
        <v>127.77</v>
      </c>
      <c r="P98" s="169">
        <v>0</v>
      </c>
      <c r="Q98" s="169">
        <f>ROUND(E98*P98,2)</f>
        <v>0</v>
      </c>
      <c r="R98" s="170" t="s">
        <v>219</v>
      </c>
      <c r="S98" s="156">
        <v>2.3170000000000002</v>
      </c>
      <c r="T98" s="156">
        <f>ROUND(E98*S98,2)</f>
        <v>127.44</v>
      </c>
      <c r="U98" s="156"/>
      <c r="V98" s="156" t="s">
        <v>220</v>
      </c>
      <c r="W98" s="145"/>
      <c r="X98" s="145"/>
      <c r="Y98" s="145"/>
      <c r="Z98" s="145"/>
      <c r="AA98" s="145"/>
      <c r="AB98" s="145"/>
      <c r="AC98" s="145"/>
      <c r="AD98" s="145"/>
      <c r="AE98" s="145" t="s">
        <v>221</v>
      </c>
      <c r="AF98" s="145"/>
      <c r="AG98" s="145"/>
      <c r="AH98" s="145"/>
      <c r="AI98" s="145"/>
      <c r="AJ98" s="145"/>
      <c r="AK98" s="145"/>
      <c r="AL98" s="145"/>
      <c r="AM98" s="145"/>
      <c r="AN98" s="145"/>
      <c r="AO98" s="145"/>
      <c r="AP98" s="145"/>
      <c r="AQ98" s="145"/>
      <c r="AR98" s="145"/>
      <c r="AS98" s="145"/>
      <c r="AT98" s="145"/>
      <c r="AU98" s="145"/>
      <c r="AV98" s="145"/>
      <c r="AW98" s="145"/>
      <c r="AX98" s="145"/>
      <c r="AY98" s="145"/>
      <c r="AZ98" s="145"/>
      <c r="BA98" s="145"/>
      <c r="BB98" s="145"/>
      <c r="BC98" s="145"/>
      <c r="BD98" s="145"/>
      <c r="BE98" s="145"/>
      <c r="BF98" s="145"/>
    </row>
    <row r="99" spans="1:58" outlineLevel="1">
      <c r="A99" s="152"/>
      <c r="B99" s="153"/>
      <c r="C99" s="261" t="s">
        <v>778</v>
      </c>
      <c r="D99" s="262"/>
      <c r="E99" s="262"/>
      <c r="F99" s="262"/>
      <c r="G99" s="262"/>
      <c r="H99" s="156"/>
      <c r="I99" s="156"/>
      <c r="J99" s="156"/>
      <c r="K99" s="156"/>
      <c r="L99" s="156"/>
      <c r="M99" s="156"/>
      <c r="N99" s="156"/>
      <c r="O99" s="156"/>
      <c r="P99" s="156"/>
      <c r="Q99" s="156"/>
      <c r="R99" s="156"/>
      <c r="S99" s="156"/>
      <c r="T99" s="156"/>
      <c r="U99" s="156"/>
      <c r="V99" s="156"/>
      <c r="W99" s="145"/>
      <c r="X99" s="145"/>
      <c r="Y99" s="145"/>
      <c r="Z99" s="145"/>
      <c r="AA99" s="145"/>
      <c r="AB99" s="145"/>
      <c r="AC99" s="145"/>
      <c r="AD99" s="145"/>
      <c r="AE99" s="145" t="s">
        <v>227</v>
      </c>
      <c r="AF99" s="145"/>
      <c r="AG99" s="145"/>
      <c r="AH99" s="145"/>
      <c r="AI99" s="145"/>
      <c r="AJ99" s="145"/>
      <c r="AK99" s="145"/>
      <c r="AL99" s="145"/>
      <c r="AM99" s="145"/>
      <c r="AN99" s="145"/>
      <c r="AO99" s="145"/>
      <c r="AP99" s="145"/>
      <c r="AQ99" s="145"/>
      <c r="AR99" s="145"/>
      <c r="AS99" s="145"/>
      <c r="AT99" s="145"/>
      <c r="AU99" s="145"/>
      <c r="AV99" s="145"/>
      <c r="AW99" s="145"/>
      <c r="AX99" s="145"/>
      <c r="AY99" s="145"/>
      <c r="AZ99" s="145"/>
      <c r="BA99" s="145"/>
      <c r="BB99" s="145"/>
      <c r="BC99" s="145"/>
      <c r="BD99" s="145"/>
      <c r="BE99" s="145"/>
      <c r="BF99" s="145"/>
    </row>
    <row r="100" spans="1:58" outlineLevel="1">
      <c r="A100" s="152"/>
      <c r="B100" s="153"/>
      <c r="C100" s="187" t="s">
        <v>1047</v>
      </c>
      <c r="D100" s="178"/>
      <c r="E100" s="179">
        <v>55</v>
      </c>
      <c r="F100" s="156"/>
      <c r="G100" s="156"/>
      <c r="H100" s="156"/>
      <c r="I100" s="156"/>
      <c r="J100" s="156"/>
      <c r="K100" s="156"/>
      <c r="L100" s="156"/>
      <c r="M100" s="156"/>
      <c r="N100" s="156"/>
      <c r="O100" s="156"/>
      <c r="P100" s="156"/>
      <c r="Q100" s="156"/>
      <c r="R100" s="156"/>
      <c r="S100" s="156"/>
      <c r="T100" s="156"/>
      <c r="U100" s="156"/>
      <c r="V100" s="156"/>
      <c r="W100" s="145"/>
      <c r="X100" s="145"/>
      <c r="Y100" s="145"/>
      <c r="Z100" s="145"/>
      <c r="AA100" s="145"/>
      <c r="AB100" s="145"/>
      <c r="AC100" s="145"/>
      <c r="AD100" s="145"/>
      <c r="AE100" s="145" t="s">
        <v>223</v>
      </c>
      <c r="AF100" s="145">
        <v>0</v>
      </c>
      <c r="AG100" s="145"/>
      <c r="AH100" s="145"/>
      <c r="AI100" s="145"/>
      <c r="AJ100" s="145"/>
      <c r="AK100" s="145"/>
      <c r="AL100" s="145"/>
      <c r="AM100" s="145"/>
      <c r="AN100" s="145"/>
      <c r="AO100" s="145"/>
      <c r="AP100" s="145"/>
      <c r="AQ100" s="145"/>
      <c r="AR100" s="145"/>
      <c r="AS100" s="145"/>
      <c r="AT100" s="145"/>
      <c r="AU100" s="145"/>
      <c r="AV100" s="145"/>
      <c r="AW100" s="145"/>
      <c r="AX100" s="145"/>
      <c r="AY100" s="145"/>
      <c r="AZ100" s="145"/>
      <c r="BA100" s="145"/>
      <c r="BB100" s="145"/>
      <c r="BC100" s="145"/>
      <c r="BD100" s="145"/>
      <c r="BE100" s="145"/>
      <c r="BF100" s="145"/>
    </row>
    <row r="101" spans="1:58" outlineLevel="1">
      <c r="A101" s="164">
        <v>28</v>
      </c>
      <c r="B101" s="165" t="s">
        <v>780</v>
      </c>
      <c r="C101" s="174" t="s">
        <v>781</v>
      </c>
      <c r="D101" s="166" t="s">
        <v>230</v>
      </c>
      <c r="E101" s="167">
        <v>55</v>
      </c>
      <c r="F101" s="168">
        <v>0</v>
      </c>
      <c r="G101" s="169">
        <f>ROUND(E101*F101,2)</f>
        <v>0</v>
      </c>
      <c r="H101" s="168">
        <v>0</v>
      </c>
      <c r="I101" s="169">
        <f>ROUND(E101*H101,2)</f>
        <v>0</v>
      </c>
      <c r="J101" s="168">
        <v>308.5</v>
      </c>
      <c r="K101" s="169">
        <f>ROUND(E101*J101,2)</f>
        <v>16967.5</v>
      </c>
      <c r="L101" s="169">
        <v>21</v>
      </c>
      <c r="M101" s="169">
        <f>G101*(1+L101/100)</f>
        <v>0</v>
      </c>
      <c r="N101" s="169">
        <v>0</v>
      </c>
      <c r="O101" s="169">
        <f>ROUND(E101*N101,2)</f>
        <v>0</v>
      </c>
      <c r="P101" s="169">
        <v>0</v>
      </c>
      <c r="Q101" s="169">
        <f>ROUND(E101*P101,2)</f>
        <v>0</v>
      </c>
      <c r="R101" s="170" t="s">
        <v>219</v>
      </c>
      <c r="S101" s="156">
        <v>0.67500000000000004</v>
      </c>
      <c r="T101" s="156">
        <f>ROUND(E101*S101,2)</f>
        <v>37.130000000000003</v>
      </c>
      <c r="U101" s="156"/>
      <c r="V101" s="156" t="s">
        <v>220</v>
      </c>
      <c r="W101" s="145"/>
      <c r="X101" s="145"/>
      <c r="Y101" s="145"/>
      <c r="Z101" s="145"/>
      <c r="AA101" s="145"/>
      <c r="AB101" s="145"/>
      <c r="AC101" s="145"/>
      <c r="AD101" s="145"/>
      <c r="AE101" s="145" t="s">
        <v>221</v>
      </c>
      <c r="AF101" s="145"/>
      <c r="AG101" s="145"/>
      <c r="AH101" s="145"/>
      <c r="AI101" s="145"/>
      <c r="AJ101" s="145"/>
      <c r="AK101" s="145"/>
      <c r="AL101" s="145"/>
      <c r="AM101" s="145"/>
      <c r="AN101" s="145"/>
      <c r="AO101" s="145"/>
      <c r="AP101" s="145"/>
      <c r="AQ101" s="145"/>
      <c r="AR101" s="145"/>
      <c r="AS101" s="145"/>
      <c r="AT101" s="145"/>
      <c r="AU101" s="145"/>
      <c r="AV101" s="145"/>
      <c r="AW101" s="145"/>
      <c r="AX101" s="145"/>
      <c r="AY101" s="145"/>
      <c r="AZ101" s="145"/>
      <c r="BA101" s="145"/>
      <c r="BB101" s="145"/>
      <c r="BC101" s="145"/>
      <c r="BD101" s="145"/>
      <c r="BE101" s="145"/>
      <c r="BF101" s="145"/>
    </row>
    <row r="102" spans="1:58" outlineLevel="1">
      <c r="A102" s="152"/>
      <c r="B102" s="153"/>
      <c r="C102" s="261" t="s">
        <v>782</v>
      </c>
      <c r="D102" s="262"/>
      <c r="E102" s="262"/>
      <c r="F102" s="262"/>
      <c r="G102" s="262"/>
      <c r="H102" s="156"/>
      <c r="I102" s="156"/>
      <c r="J102" s="156"/>
      <c r="K102" s="156"/>
      <c r="L102" s="156"/>
      <c r="M102" s="156"/>
      <c r="N102" s="156"/>
      <c r="O102" s="156"/>
      <c r="P102" s="156"/>
      <c r="Q102" s="156"/>
      <c r="R102" s="156"/>
      <c r="S102" s="156"/>
      <c r="T102" s="156"/>
      <c r="U102" s="156"/>
      <c r="V102" s="156"/>
      <c r="W102" s="145"/>
      <c r="X102" s="145"/>
      <c r="Y102" s="145"/>
      <c r="Z102" s="145"/>
      <c r="AA102" s="145"/>
      <c r="AB102" s="145"/>
      <c r="AC102" s="145"/>
      <c r="AD102" s="145"/>
      <c r="AE102" s="145" t="s">
        <v>227</v>
      </c>
      <c r="AF102" s="145"/>
      <c r="AG102" s="145"/>
      <c r="AH102" s="145"/>
      <c r="AI102" s="145"/>
      <c r="AJ102" s="145"/>
      <c r="AK102" s="145"/>
      <c r="AL102" s="145"/>
      <c r="AM102" s="145"/>
      <c r="AN102" s="145"/>
      <c r="AO102" s="145"/>
      <c r="AP102" s="145"/>
      <c r="AQ102" s="145"/>
      <c r="AR102" s="145"/>
      <c r="AS102" s="145"/>
      <c r="AT102" s="145"/>
      <c r="AU102" s="145"/>
      <c r="AV102" s="145"/>
      <c r="AW102" s="145"/>
      <c r="AX102" s="145"/>
      <c r="AY102" s="145"/>
      <c r="AZ102" s="145"/>
      <c r="BA102" s="145"/>
      <c r="BB102" s="145"/>
      <c r="BC102" s="145"/>
      <c r="BD102" s="145"/>
      <c r="BE102" s="145"/>
      <c r="BF102" s="145"/>
    </row>
    <row r="103" spans="1:58" outlineLevel="1">
      <c r="A103" s="152"/>
      <c r="B103" s="153"/>
      <c r="C103" s="187" t="s">
        <v>1047</v>
      </c>
      <c r="D103" s="178"/>
      <c r="E103" s="179">
        <v>55</v>
      </c>
      <c r="F103" s="156"/>
      <c r="G103" s="156"/>
      <c r="H103" s="156"/>
      <c r="I103" s="156"/>
      <c r="J103" s="156"/>
      <c r="K103" s="156"/>
      <c r="L103" s="156"/>
      <c r="M103" s="156"/>
      <c r="N103" s="156"/>
      <c r="O103" s="156"/>
      <c r="P103" s="156"/>
      <c r="Q103" s="156"/>
      <c r="R103" s="156"/>
      <c r="S103" s="156"/>
      <c r="T103" s="156"/>
      <c r="U103" s="156"/>
      <c r="V103" s="156"/>
      <c r="W103" s="145"/>
      <c r="X103" s="145"/>
      <c r="Y103" s="145"/>
      <c r="Z103" s="145"/>
      <c r="AA103" s="145"/>
      <c r="AB103" s="145"/>
      <c r="AC103" s="145"/>
      <c r="AD103" s="145"/>
      <c r="AE103" s="145" t="s">
        <v>223</v>
      </c>
      <c r="AF103" s="145">
        <v>0</v>
      </c>
      <c r="AG103" s="145"/>
      <c r="AH103" s="145"/>
      <c r="AI103" s="145"/>
      <c r="AJ103" s="145"/>
      <c r="AK103" s="145"/>
      <c r="AL103" s="145"/>
      <c r="AM103" s="145"/>
      <c r="AN103" s="145"/>
      <c r="AO103" s="145"/>
      <c r="AP103" s="145"/>
      <c r="AQ103" s="145"/>
      <c r="AR103" s="145"/>
      <c r="AS103" s="145"/>
      <c r="AT103" s="145"/>
      <c r="AU103" s="145"/>
      <c r="AV103" s="145"/>
      <c r="AW103" s="145"/>
      <c r="AX103" s="145"/>
      <c r="AY103" s="145"/>
      <c r="AZ103" s="145"/>
      <c r="BA103" s="145"/>
      <c r="BB103" s="145"/>
      <c r="BC103" s="145"/>
      <c r="BD103" s="145"/>
      <c r="BE103" s="145"/>
      <c r="BF103" s="145"/>
    </row>
    <row r="104" spans="1:58" outlineLevel="1">
      <c r="A104" s="164">
        <v>29</v>
      </c>
      <c r="B104" s="165" t="s">
        <v>783</v>
      </c>
      <c r="C104" s="174" t="s">
        <v>784</v>
      </c>
      <c r="D104" s="166" t="s">
        <v>230</v>
      </c>
      <c r="E104" s="167">
        <v>55</v>
      </c>
      <c r="F104" s="168">
        <v>0</v>
      </c>
      <c r="G104" s="169">
        <f>ROUND(E104*F104,2)</f>
        <v>0</v>
      </c>
      <c r="H104" s="168">
        <v>0</v>
      </c>
      <c r="I104" s="169">
        <f>ROUND(E104*H104,2)</f>
        <v>0</v>
      </c>
      <c r="J104" s="168">
        <v>93.7</v>
      </c>
      <c r="K104" s="169">
        <f>ROUND(E104*J104,2)</f>
        <v>5153.5</v>
      </c>
      <c r="L104" s="169">
        <v>21</v>
      </c>
      <c r="M104" s="169">
        <f>G104*(1+L104/100)</f>
        <v>0</v>
      </c>
      <c r="N104" s="169">
        <v>0</v>
      </c>
      <c r="O104" s="169">
        <f>ROUND(E104*N104,2)</f>
        <v>0</v>
      </c>
      <c r="P104" s="169">
        <v>0</v>
      </c>
      <c r="Q104" s="169">
        <f>ROUND(E104*P104,2)</f>
        <v>0</v>
      </c>
      <c r="R104" s="170" t="s">
        <v>219</v>
      </c>
      <c r="S104" s="156">
        <v>0.20499999999999999</v>
      </c>
      <c r="T104" s="156">
        <f>ROUND(E104*S104,2)</f>
        <v>11.28</v>
      </c>
      <c r="U104" s="156"/>
      <c r="V104" s="156" t="s">
        <v>220</v>
      </c>
      <c r="W104" s="145"/>
      <c r="X104" s="145"/>
      <c r="Y104" s="145"/>
      <c r="Z104" s="145"/>
      <c r="AA104" s="145"/>
      <c r="AB104" s="145"/>
      <c r="AC104" s="145"/>
      <c r="AD104" s="145"/>
      <c r="AE104" s="145" t="s">
        <v>221</v>
      </c>
      <c r="AF104" s="145"/>
      <c r="AG104" s="145"/>
      <c r="AH104" s="145"/>
      <c r="AI104" s="145"/>
      <c r="AJ104" s="145"/>
      <c r="AK104" s="145"/>
      <c r="AL104" s="145"/>
      <c r="AM104" s="145"/>
      <c r="AN104" s="145"/>
      <c r="AO104" s="145"/>
      <c r="AP104" s="145"/>
      <c r="AQ104" s="145"/>
      <c r="AR104" s="145"/>
      <c r="AS104" s="145"/>
      <c r="AT104" s="145"/>
      <c r="AU104" s="145"/>
      <c r="AV104" s="145"/>
      <c r="AW104" s="145"/>
      <c r="AX104" s="145"/>
      <c r="AY104" s="145"/>
      <c r="AZ104" s="145"/>
      <c r="BA104" s="145"/>
      <c r="BB104" s="145"/>
      <c r="BC104" s="145"/>
      <c r="BD104" s="145"/>
      <c r="BE104" s="145"/>
      <c r="BF104" s="145"/>
    </row>
    <row r="105" spans="1:58" outlineLevel="1">
      <c r="A105" s="152"/>
      <c r="B105" s="153"/>
      <c r="C105" s="261" t="s">
        <v>785</v>
      </c>
      <c r="D105" s="262"/>
      <c r="E105" s="262"/>
      <c r="F105" s="262"/>
      <c r="G105" s="262"/>
      <c r="H105" s="156"/>
      <c r="I105" s="156"/>
      <c r="J105" s="156"/>
      <c r="K105" s="156"/>
      <c r="L105" s="156"/>
      <c r="M105" s="156"/>
      <c r="N105" s="156"/>
      <c r="O105" s="156"/>
      <c r="P105" s="156"/>
      <c r="Q105" s="156"/>
      <c r="R105" s="156"/>
      <c r="S105" s="156"/>
      <c r="T105" s="156"/>
      <c r="U105" s="156"/>
      <c r="V105" s="156"/>
      <c r="W105" s="145"/>
      <c r="X105" s="145"/>
      <c r="Y105" s="145"/>
      <c r="Z105" s="145"/>
      <c r="AA105" s="145"/>
      <c r="AB105" s="145"/>
      <c r="AC105" s="145"/>
      <c r="AD105" s="145"/>
      <c r="AE105" s="145" t="s">
        <v>227</v>
      </c>
      <c r="AF105" s="145"/>
      <c r="AG105" s="145"/>
      <c r="AH105" s="145"/>
      <c r="AI105" s="145"/>
      <c r="AJ105" s="145"/>
      <c r="AK105" s="145"/>
      <c r="AL105" s="145"/>
      <c r="AM105" s="145"/>
      <c r="AN105" s="145"/>
      <c r="AO105" s="145"/>
      <c r="AP105" s="145"/>
      <c r="AQ105" s="145"/>
      <c r="AR105" s="145"/>
      <c r="AS105" s="145"/>
      <c r="AT105" s="145"/>
      <c r="AU105" s="145"/>
      <c r="AV105" s="145"/>
      <c r="AW105" s="145"/>
      <c r="AX105" s="145"/>
      <c r="AY105" s="145"/>
      <c r="AZ105" s="145"/>
      <c r="BA105" s="145"/>
      <c r="BB105" s="145"/>
      <c r="BC105" s="145"/>
      <c r="BD105" s="145"/>
      <c r="BE105" s="145"/>
      <c r="BF105" s="145"/>
    </row>
    <row r="106" spans="1:58" outlineLevel="1">
      <c r="A106" s="152"/>
      <c r="B106" s="153"/>
      <c r="C106" s="187" t="s">
        <v>1047</v>
      </c>
      <c r="D106" s="178"/>
      <c r="E106" s="179">
        <v>55</v>
      </c>
      <c r="F106" s="156"/>
      <c r="G106" s="156"/>
      <c r="H106" s="156"/>
      <c r="I106" s="156"/>
      <c r="J106" s="156"/>
      <c r="K106" s="156"/>
      <c r="L106" s="156"/>
      <c r="M106" s="156"/>
      <c r="N106" s="156"/>
      <c r="O106" s="156"/>
      <c r="P106" s="156"/>
      <c r="Q106" s="156"/>
      <c r="R106" s="156"/>
      <c r="S106" s="156"/>
      <c r="T106" s="156"/>
      <c r="U106" s="156"/>
      <c r="V106" s="156"/>
      <c r="W106" s="145"/>
      <c r="X106" s="145"/>
      <c r="Y106" s="145"/>
      <c r="Z106" s="145"/>
      <c r="AA106" s="145"/>
      <c r="AB106" s="145"/>
      <c r="AC106" s="145"/>
      <c r="AD106" s="145"/>
      <c r="AE106" s="145" t="s">
        <v>223</v>
      </c>
      <c r="AF106" s="145">
        <v>0</v>
      </c>
      <c r="AG106" s="145"/>
      <c r="AH106" s="145"/>
      <c r="AI106" s="145"/>
      <c r="AJ106" s="145"/>
      <c r="AK106" s="145"/>
      <c r="AL106" s="145"/>
      <c r="AM106" s="145"/>
      <c r="AN106" s="145"/>
      <c r="AO106" s="145"/>
      <c r="AP106" s="145"/>
      <c r="AQ106" s="145"/>
      <c r="AR106" s="145"/>
      <c r="AS106" s="145"/>
      <c r="AT106" s="145"/>
      <c r="AU106" s="145"/>
      <c r="AV106" s="145"/>
      <c r="AW106" s="145"/>
      <c r="AX106" s="145"/>
      <c r="AY106" s="145"/>
      <c r="AZ106" s="145"/>
      <c r="BA106" s="145"/>
      <c r="BB106" s="145"/>
      <c r="BC106" s="145"/>
      <c r="BD106" s="145"/>
      <c r="BE106" s="145"/>
      <c r="BF106" s="145"/>
    </row>
    <row r="107" spans="1:58" outlineLevel="1">
      <c r="A107" s="164">
        <v>30</v>
      </c>
      <c r="B107" s="165" t="s">
        <v>786</v>
      </c>
      <c r="C107" s="174" t="s">
        <v>787</v>
      </c>
      <c r="D107" s="166" t="s">
        <v>218</v>
      </c>
      <c r="E107" s="167">
        <v>21.46</v>
      </c>
      <c r="F107" s="168">
        <v>0</v>
      </c>
      <c r="G107" s="169">
        <f>ROUND(E107*F107,2)</f>
        <v>0</v>
      </c>
      <c r="H107" s="168">
        <v>135</v>
      </c>
      <c r="I107" s="169">
        <f>ROUND(E107*H107,2)</f>
        <v>2897.1</v>
      </c>
      <c r="J107" s="168">
        <v>181</v>
      </c>
      <c r="K107" s="169">
        <f>ROUND(E107*J107,2)</f>
        <v>3884.26</v>
      </c>
      <c r="L107" s="169">
        <v>21</v>
      </c>
      <c r="M107" s="169">
        <f>G107*(1+L107/100)</f>
        <v>0</v>
      </c>
      <c r="N107" s="169">
        <v>1.41E-2</v>
      </c>
      <c r="O107" s="169">
        <f>ROUND(E107*N107,2)</f>
        <v>0.3</v>
      </c>
      <c r="P107" s="169">
        <v>0</v>
      </c>
      <c r="Q107" s="169">
        <f>ROUND(E107*P107,2)</f>
        <v>0</v>
      </c>
      <c r="R107" s="170" t="s">
        <v>219</v>
      </c>
      <c r="S107" s="156">
        <v>0.39600000000000002</v>
      </c>
      <c r="T107" s="156">
        <f>ROUND(E107*S107,2)</f>
        <v>8.5</v>
      </c>
      <c r="U107" s="156"/>
      <c r="V107" s="156" t="s">
        <v>220</v>
      </c>
      <c r="W107" s="145"/>
      <c r="X107" s="145"/>
      <c r="Y107" s="145"/>
      <c r="Z107" s="145"/>
      <c r="AA107" s="145"/>
      <c r="AB107" s="145"/>
      <c r="AC107" s="145"/>
      <c r="AD107" s="145"/>
      <c r="AE107" s="145" t="s">
        <v>221</v>
      </c>
      <c r="AF107" s="145"/>
      <c r="AG107" s="145"/>
      <c r="AH107" s="145"/>
      <c r="AI107" s="145"/>
      <c r="AJ107" s="145"/>
      <c r="AK107" s="145"/>
      <c r="AL107" s="145"/>
      <c r="AM107" s="145"/>
      <c r="AN107" s="145"/>
      <c r="AO107" s="145"/>
      <c r="AP107" s="145"/>
      <c r="AQ107" s="145"/>
      <c r="AR107" s="145"/>
      <c r="AS107" s="145"/>
      <c r="AT107" s="145"/>
      <c r="AU107" s="145"/>
      <c r="AV107" s="145"/>
      <c r="AW107" s="145"/>
      <c r="AX107" s="145"/>
      <c r="AY107" s="145"/>
      <c r="AZ107" s="145"/>
      <c r="BA107" s="145"/>
      <c r="BB107" s="145"/>
      <c r="BC107" s="145"/>
      <c r="BD107" s="145"/>
      <c r="BE107" s="145"/>
      <c r="BF107" s="145"/>
    </row>
    <row r="108" spans="1:58" outlineLevel="1">
      <c r="A108" s="152"/>
      <c r="B108" s="153"/>
      <c r="C108" s="187" t="s">
        <v>1048</v>
      </c>
      <c r="D108" s="178"/>
      <c r="E108" s="179">
        <v>21.46</v>
      </c>
      <c r="F108" s="156"/>
      <c r="G108" s="156"/>
      <c r="H108" s="156"/>
      <c r="I108" s="156"/>
      <c r="J108" s="156"/>
      <c r="K108" s="156"/>
      <c r="L108" s="156"/>
      <c r="M108" s="156"/>
      <c r="N108" s="156"/>
      <c r="O108" s="156"/>
      <c r="P108" s="156"/>
      <c r="Q108" s="156"/>
      <c r="R108" s="156"/>
      <c r="S108" s="156"/>
      <c r="T108" s="156"/>
      <c r="U108" s="156"/>
      <c r="V108" s="156"/>
      <c r="W108" s="145"/>
      <c r="X108" s="145"/>
      <c r="Y108" s="145"/>
      <c r="Z108" s="145"/>
      <c r="AA108" s="145"/>
      <c r="AB108" s="145"/>
      <c r="AC108" s="145"/>
      <c r="AD108" s="145"/>
      <c r="AE108" s="145" t="s">
        <v>223</v>
      </c>
      <c r="AF108" s="145">
        <v>0</v>
      </c>
      <c r="AG108" s="145"/>
      <c r="AH108" s="145"/>
      <c r="AI108" s="145"/>
      <c r="AJ108" s="145"/>
      <c r="AK108" s="145"/>
      <c r="AL108" s="145"/>
      <c r="AM108" s="145"/>
      <c r="AN108" s="145"/>
      <c r="AO108" s="145"/>
      <c r="AP108" s="145"/>
      <c r="AQ108" s="145"/>
      <c r="AR108" s="145"/>
      <c r="AS108" s="145"/>
      <c r="AT108" s="145"/>
      <c r="AU108" s="145"/>
      <c r="AV108" s="145"/>
      <c r="AW108" s="145"/>
      <c r="AX108" s="145"/>
      <c r="AY108" s="145"/>
      <c r="AZ108" s="145"/>
      <c r="BA108" s="145"/>
      <c r="BB108" s="145"/>
      <c r="BC108" s="145"/>
      <c r="BD108" s="145"/>
      <c r="BE108" s="145"/>
      <c r="BF108" s="145"/>
    </row>
    <row r="109" spans="1:58" outlineLevel="1">
      <c r="A109" s="180">
        <v>31</v>
      </c>
      <c r="B109" s="181" t="s">
        <v>789</v>
      </c>
      <c r="C109" s="188" t="s">
        <v>790</v>
      </c>
      <c r="D109" s="182" t="s">
        <v>218</v>
      </c>
      <c r="E109" s="183">
        <v>21.46</v>
      </c>
      <c r="F109" s="184">
        <v>0</v>
      </c>
      <c r="G109" s="185">
        <f>ROUND(E109*F109,2)</f>
        <v>0</v>
      </c>
      <c r="H109" s="184">
        <v>0</v>
      </c>
      <c r="I109" s="185">
        <f>ROUND(E109*H109,2)</f>
        <v>0</v>
      </c>
      <c r="J109" s="184">
        <v>99.2</v>
      </c>
      <c r="K109" s="185">
        <f>ROUND(E109*J109,2)</f>
        <v>2128.83</v>
      </c>
      <c r="L109" s="185">
        <v>21</v>
      </c>
      <c r="M109" s="185">
        <f>G109*(1+L109/100)</f>
        <v>0</v>
      </c>
      <c r="N109" s="185">
        <v>0</v>
      </c>
      <c r="O109" s="185">
        <f>ROUND(E109*N109,2)</f>
        <v>0</v>
      </c>
      <c r="P109" s="185">
        <v>0</v>
      </c>
      <c r="Q109" s="185">
        <f>ROUND(E109*P109,2)</f>
        <v>0</v>
      </c>
      <c r="R109" s="186" t="s">
        <v>219</v>
      </c>
      <c r="S109" s="156">
        <v>0.24</v>
      </c>
      <c r="T109" s="156">
        <f>ROUND(E109*S109,2)</f>
        <v>5.15</v>
      </c>
      <c r="U109" s="156"/>
      <c r="V109" s="156" t="s">
        <v>220</v>
      </c>
      <c r="W109" s="145"/>
      <c r="X109" s="145"/>
      <c r="Y109" s="145"/>
      <c r="Z109" s="145"/>
      <c r="AA109" s="145"/>
      <c r="AB109" s="145"/>
      <c r="AC109" s="145"/>
      <c r="AD109" s="145"/>
      <c r="AE109" s="145" t="s">
        <v>221</v>
      </c>
      <c r="AF109" s="145"/>
      <c r="AG109" s="145"/>
      <c r="AH109" s="145"/>
      <c r="AI109" s="145"/>
      <c r="AJ109" s="145"/>
      <c r="AK109" s="145"/>
      <c r="AL109" s="145"/>
      <c r="AM109" s="145"/>
      <c r="AN109" s="145"/>
      <c r="AO109" s="145"/>
      <c r="AP109" s="145"/>
      <c r="AQ109" s="145"/>
      <c r="AR109" s="145"/>
      <c r="AS109" s="145"/>
      <c r="AT109" s="145"/>
      <c r="AU109" s="145"/>
      <c r="AV109" s="145"/>
      <c r="AW109" s="145"/>
      <c r="AX109" s="145"/>
      <c r="AY109" s="145"/>
      <c r="AZ109" s="145"/>
      <c r="BA109" s="145"/>
      <c r="BB109" s="145"/>
      <c r="BC109" s="145"/>
      <c r="BD109" s="145"/>
      <c r="BE109" s="145"/>
      <c r="BF109" s="145"/>
    </row>
    <row r="110" spans="1:58" ht="20.399999999999999" outlineLevel="1">
      <c r="A110" s="164">
        <v>32</v>
      </c>
      <c r="B110" s="165" t="s">
        <v>791</v>
      </c>
      <c r="C110" s="174" t="s">
        <v>792</v>
      </c>
      <c r="D110" s="166" t="s">
        <v>267</v>
      </c>
      <c r="E110" s="167">
        <v>1.9998</v>
      </c>
      <c r="F110" s="168">
        <v>0</v>
      </c>
      <c r="G110" s="169">
        <f>ROUND(E110*F110,2)</f>
        <v>0</v>
      </c>
      <c r="H110" s="168">
        <v>28835</v>
      </c>
      <c r="I110" s="169">
        <f>ROUND(E110*H110,2)</f>
        <v>57664.23</v>
      </c>
      <c r="J110" s="168">
        <v>6895</v>
      </c>
      <c r="K110" s="169">
        <f>ROUND(E110*J110,2)</f>
        <v>13788.62</v>
      </c>
      <c r="L110" s="169">
        <v>21</v>
      </c>
      <c r="M110" s="169">
        <f>G110*(1+L110/100)</f>
        <v>0</v>
      </c>
      <c r="N110" s="169">
        <v>1.0662499999999999</v>
      </c>
      <c r="O110" s="169">
        <f>ROUND(E110*N110,2)</f>
        <v>2.13</v>
      </c>
      <c r="P110" s="169">
        <v>0</v>
      </c>
      <c r="Q110" s="169">
        <f>ROUND(E110*P110,2)</f>
        <v>0</v>
      </c>
      <c r="R110" s="170" t="s">
        <v>219</v>
      </c>
      <c r="S110" s="156">
        <v>15.231</v>
      </c>
      <c r="T110" s="156">
        <f>ROUND(E110*S110,2)</f>
        <v>30.46</v>
      </c>
      <c r="U110" s="156"/>
      <c r="V110" s="156" t="s">
        <v>220</v>
      </c>
      <c r="W110" s="145"/>
      <c r="X110" s="145"/>
      <c r="Y110" s="145"/>
      <c r="Z110" s="145"/>
      <c r="AA110" s="145"/>
      <c r="AB110" s="145"/>
      <c r="AC110" s="145"/>
      <c r="AD110" s="145"/>
      <c r="AE110" s="145" t="s">
        <v>221</v>
      </c>
      <c r="AF110" s="145"/>
      <c r="AG110" s="145"/>
      <c r="AH110" s="145"/>
      <c r="AI110" s="145"/>
      <c r="AJ110" s="145"/>
      <c r="AK110" s="145"/>
      <c r="AL110" s="145"/>
      <c r="AM110" s="145"/>
      <c r="AN110" s="145"/>
      <c r="AO110" s="145"/>
      <c r="AP110" s="145"/>
      <c r="AQ110" s="145"/>
      <c r="AR110" s="145"/>
      <c r="AS110" s="145"/>
      <c r="AT110" s="145"/>
      <c r="AU110" s="145"/>
      <c r="AV110" s="145"/>
      <c r="AW110" s="145"/>
      <c r="AX110" s="145"/>
      <c r="AY110" s="145"/>
      <c r="AZ110" s="145"/>
      <c r="BA110" s="145"/>
      <c r="BB110" s="145"/>
      <c r="BC110" s="145"/>
      <c r="BD110" s="145"/>
      <c r="BE110" s="145"/>
      <c r="BF110" s="145"/>
    </row>
    <row r="111" spans="1:58" outlineLevel="1">
      <c r="A111" s="152"/>
      <c r="B111" s="153"/>
      <c r="C111" s="261" t="s">
        <v>268</v>
      </c>
      <c r="D111" s="262"/>
      <c r="E111" s="262"/>
      <c r="F111" s="262"/>
      <c r="G111" s="262"/>
      <c r="H111" s="156"/>
      <c r="I111" s="156"/>
      <c r="J111" s="156"/>
      <c r="K111" s="156"/>
      <c r="L111" s="156"/>
      <c r="M111" s="156"/>
      <c r="N111" s="156"/>
      <c r="O111" s="156"/>
      <c r="P111" s="156"/>
      <c r="Q111" s="156"/>
      <c r="R111" s="156"/>
      <c r="S111" s="156"/>
      <c r="T111" s="156"/>
      <c r="U111" s="156"/>
      <c r="V111" s="156"/>
      <c r="W111" s="145"/>
      <c r="X111" s="145"/>
      <c r="Y111" s="145"/>
      <c r="Z111" s="145"/>
      <c r="AA111" s="145"/>
      <c r="AB111" s="145"/>
      <c r="AC111" s="145"/>
      <c r="AD111" s="145"/>
      <c r="AE111" s="145" t="s">
        <v>227</v>
      </c>
      <c r="AF111" s="145"/>
      <c r="AG111" s="145"/>
      <c r="AH111" s="145"/>
      <c r="AI111" s="145"/>
      <c r="AJ111" s="145"/>
      <c r="AK111" s="145"/>
      <c r="AL111" s="145"/>
      <c r="AM111" s="145"/>
      <c r="AN111" s="145"/>
      <c r="AO111" s="145"/>
      <c r="AP111" s="145"/>
      <c r="AQ111" s="145"/>
      <c r="AR111" s="145"/>
      <c r="AS111" s="145"/>
      <c r="AT111" s="145"/>
      <c r="AU111" s="145"/>
      <c r="AV111" s="145"/>
      <c r="AW111" s="145"/>
      <c r="AX111" s="145"/>
      <c r="AY111" s="145"/>
      <c r="AZ111" s="145"/>
      <c r="BA111" s="145"/>
      <c r="BB111" s="145"/>
      <c r="BC111" s="145"/>
      <c r="BD111" s="145"/>
      <c r="BE111" s="145"/>
      <c r="BF111" s="145"/>
    </row>
    <row r="112" spans="1:58" outlineLevel="1">
      <c r="A112" s="152"/>
      <c r="B112" s="153"/>
      <c r="C112" s="187" t="s">
        <v>1049</v>
      </c>
      <c r="D112" s="178"/>
      <c r="E112" s="179">
        <v>1.9998</v>
      </c>
      <c r="F112" s="156"/>
      <c r="G112" s="156"/>
      <c r="H112" s="156"/>
      <c r="I112" s="156"/>
      <c r="J112" s="156"/>
      <c r="K112" s="156"/>
      <c r="L112" s="156"/>
      <c r="M112" s="156"/>
      <c r="N112" s="156"/>
      <c r="O112" s="156"/>
      <c r="P112" s="156"/>
      <c r="Q112" s="156"/>
      <c r="R112" s="156"/>
      <c r="S112" s="156"/>
      <c r="T112" s="156"/>
      <c r="U112" s="156"/>
      <c r="V112" s="156"/>
      <c r="W112" s="145"/>
      <c r="X112" s="145"/>
      <c r="Y112" s="145"/>
      <c r="Z112" s="145"/>
      <c r="AA112" s="145"/>
      <c r="AB112" s="145"/>
      <c r="AC112" s="145"/>
      <c r="AD112" s="145"/>
      <c r="AE112" s="145" t="s">
        <v>223</v>
      </c>
      <c r="AF112" s="145">
        <v>0</v>
      </c>
      <c r="AG112" s="145"/>
      <c r="AH112" s="145"/>
      <c r="AI112" s="145"/>
      <c r="AJ112" s="145"/>
      <c r="AK112" s="145"/>
      <c r="AL112" s="145"/>
      <c r="AM112" s="145"/>
      <c r="AN112" s="145"/>
      <c r="AO112" s="145"/>
      <c r="AP112" s="145"/>
      <c r="AQ112" s="145"/>
      <c r="AR112" s="145"/>
      <c r="AS112" s="145"/>
      <c r="AT112" s="145"/>
      <c r="AU112" s="145"/>
      <c r="AV112" s="145"/>
      <c r="AW112" s="145"/>
      <c r="AX112" s="145"/>
      <c r="AY112" s="145"/>
      <c r="AZ112" s="145"/>
      <c r="BA112" s="145"/>
      <c r="BB112" s="145"/>
      <c r="BC112" s="145"/>
      <c r="BD112" s="145"/>
      <c r="BE112" s="145"/>
      <c r="BF112" s="145"/>
    </row>
    <row r="113" spans="1:58">
      <c r="A113" s="158" t="s">
        <v>170</v>
      </c>
      <c r="B113" s="159" t="s">
        <v>101</v>
      </c>
      <c r="C113" s="173" t="s">
        <v>102</v>
      </c>
      <c r="D113" s="160"/>
      <c r="E113" s="161"/>
      <c r="F113" s="162"/>
      <c r="G113" s="162">
        <f>SUMIF(AE114:AE127,"&lt;&gt;NOR",G114:G127)</f>
        <v>0</v>
      </c>
      <c r="H113" s="162"/>
      <c r="I113" s="162">
        <f>SUM(I114:I127)</f>
        <v>106468.45999999999</v>
      </c>
      <c r="J113" s="162"/>
      <c r="K113" s="162">
        <f>SUM(K114:K127)</f>
        <v>36336.759999999995</v>
      </c>
      <c r="L113" s="162"/>
      <c r="M113" s="162">
        <f>SUM(M114:M127)</f>
        <v>0</v>
      </c>
      <c r="N113" s="162"/>
      <c r="O113" s="162">
        <f>SUM(O114:O127)</f>
        <v>78.3</v>
      </c>
      <c r="P113" s="162"/>
      <c r="Q113" s="162">
        <f>SUM(Q114:Q127)</f>
        <v>0</v>
      </c>
      <c r="R113" s="163"/>
      <c r="S113" s="157"/>
      <c r="T113" s="157">
        <f>SUM(T114:T127)</f>
        <v>101.10999999999999</v>
      </c>
      <c r="U113" s="157"/>
      <c r="V113" s="157"/>
      <c r="AE113" t="s">
        <v>171</v>
      </c>
    </row>
    <row r="114" spans="1:58" outlineLevel="1">
      <c r="A114" s="164">
        <v>33</v>
      </c>
      <c r="B114" s="165" t="s">
        <v>1050</v>
      </c>
      <c r="C114" s="174" t="s">
        <v>1051</v>
      </c>
      <c r="D114" s="166" t="s">
        <v>317</v>
      </c>
      <c r="E114" s="167">
        <v>18</v>
      </c>
      <c r="F114" s="168">
        <v>0</v>
      </c>
      <c r="G114" s="169">
        <f>ROUND(E114*F114,2)</f>
        <v>0</v>
      </c>
      <c r="H114" s="168">
        <v>31.75</v>
      </c>
      <c r="I114" s="169">
        <f>ROUND(E114*H114,2)</f>
        <v>571.5</v>
      </c>
      <c r="J114" s="168">
        <v>18.850000000000001</v>
      </c>
      <c r="K114" s="169">
        <f>ROUND(E114*J114,2)</f>
        <v>339.3</v>
      </c>
      <c r="L114" s="169">
        <v>21</v>
      </c>
      <c r="M114" s="169">
        <f>G114*(1+L114/100)</f>
        <v>0</v>
      </c>
      <c r="N114" s="169">
        <v>1.8000000000000001E-4</v>
      </c>
      <c r="O114" s="169">
        <f>ROUND(E114*N114,2)</f>
        <v>0</v>
      </c>
      <c r="P114" s="169">
        <v>0</v>
      </c>
      <c r="Q114" s="169">
        <f>ROUND(E114*P114,2)</f>
        <v>0</v>
      </c>
      <c r="R114" s="170" t="s">
        <v>219</v>
      </c>
      <c r="S114" s="156">
        <v>4.2999999999999997E-2</v>
      </c>
      <c r="T114" s="156">
        <f>ROUND(E114*S114,2)</f>
        <v>0.77</v>
      </c>
      <c r="U114" s="156"/>
      <c r="V114" s="156" t="s">
        <v>220</v>
      </c>
      <c r="W114" s="145"/>
      <c r="X114" s="145"/>
      <c r="Y114" s="145"/>
      <c r="Z114" s="145"/>
      <c r="AA114" s="145"/>
      <c r="AB114" s="145"/>
      <c r="AC114" s="145"/>
      <c r="AD114" s="145"/>
      <c r="AE114" s="145" t="s">
        <v>221</v>
      </c>
      <c r="AF114" s="145"/>
      <c r="AG114" s="145"/>
      <c r="AH114" s="145"/>
      <c r="AI114" s="145"/>
      <c r="AJ114" s="145"/>
      <c r="AK114" s="145"/>
      <c r="AL114" s="145"/>
      <c r="AM114" s="145"/>
      <c r="AN114" s="145"/>
      <c r="AO114" s="145"/>
      <c r="AP114" s="145"/>
      <c r="AQ114" s="145"/>
      <c r="AR114" s="145"/>
      <c r="AS114" s="145"/>
      <c r="AT114" s="145"/>
      <c r="AU114" s="145"/>
      <c r="AV114" s="145"/>
      <c r="AW114" s="145"/>
      <c r="AX114" s="145"/>
      <c r="AY114" s="145"/>
      <c r="AZ114" s="145"/>
      <c r="BA114" s="145"/>
      <c r="BB114" s="145"/>
      <c r="BC114" s="145"/>
      <c r="BD114" s="145"/>
      <c r="BE114" s="145"/>
      <c r="BF114" s="145"/>
    </row>
    <row r="115" spans="1:58" outlineLevel="1">
      <c r="A115" s="152"/>
      <c r="B115" s="153"/>
      <c r="C115" s="187" t="s">
        <v>1052</v>
      </c>
      <c r="D115" s="178"/>
      <c r="E115" s="179">
        <v>18</v>
      </c>
      <c r="F115" s="156"/>
      <c r="G115" s="156"/>
      <c r="H115" s="156"/>
      <c r="I115" s="156"/>
      <c r="J115" s="156"/>
      <c r="K115" s="156"/>
      <c r="L115" s="156"/>
      <c r="M115" s="156"/>
      <c r="N115" s="156"/>
      <c r="O115" s="156"/>
      <c r="P115" s="156"/>
      <c r="Q115" s="156"/>
      <c r="R115" s="156"/>
      <c r="S115" s="156"/>
      <c r="T115" s="156"/>
      <c r="U115" s="156"/>
      <c r="V115" s="156"/>
      <c r="W115" s="145"/>
      <c r="X115" s="145"/>
      <c r="Y115" s="145"/>
      <c r="Z115" s="145"/>
      <c r="AA115" s="145"/>
      <c r="AB115" s="145"/>
      <c r="AC115" s="145"/>
      <c r="AD115" s="145"/>
      <c r="AE115" s="145" t="s">
        <v>223</v>
      </c>
      <c r="AF115" s="145">
        <v>0</v>
      </c>
      <c r="AG115" s="145"/>
      <c r="AH115" s="145"/>
      <c r="AI115" s="145"/>
      <c r="AJ115" s="145"/>
      <c r="AK115" s="145"/>
      <c r="AL115" s="145"/>
      <c r="AM115" s="145"/>
      <c r="AN115" s="145"/>
      <c r="AO115" s="145"/>
      <c r="AP115" s="145"/>
      <c r="AQ115" s="145"/>
      <c r="AR115" s="145"/>
      <c r="AS115" s="145"/>
      <c r="AT115" s="145"/>
      <c r="AU115" s="145"/>
      <c r="AV115" s="145"/>
      <c r="AW115" s="145"/>
      <c r="AX115" s="145"/>
      <c r="AY115" s="145"/>
      <c r="AZ115" s="145"/>
      <c r="BA115" s="145"/>
      <c r="BB115" s="145"/>
      <c r="BC115" s="145"/>
      <c r="BD115" s="145"/>
      <c r="BE115" s="145"/>
      <c r="BF115" s="145"/>
    </row>
    <row r="116" spans="1:58" outlineLevel="1">
      <c r="A116" s="164">
        <v>34</v>
      </c>
      <c r="B116" s="165" t="s">
        <v>1053</v>
      </c>
      <c r="C116" s="174" t="s">
        <v>1054</v>
      </c>
      <c r="D116" s="166" t="s">
        <v>317</v>
      </c>
      <c r="E116" s="167">
        <v>18</v>
      </c>
      <c r="F116" s="168">
        <v>0</v>
      </c>
      <c r="G116" s="169">
        <f>ROUND(E116*F116,2)</f>
        <v>0</v>
      </c>
      <c r="H116" s="168">
        <v>0.92</v>
      </c>
      <c r="I116" s="169">
        <f>ROUND(E116*H116,2)</f>
        <v>16.559999999999999</v>
      </c>
      <c r="J116" s="168">
        <v>4.58</v>
      </c>
      <c r="K116" s="169">
        <f>ROUND(E116*J116,2)</f>
        <v>82.44</v>
      </c>
      <c r="L116" s="169">
        <v>21</v>
      </c>
      <c r="M116" s="169">
        <f>G116*(1+L116/100)</f>
        <v>0</v>
      </c>
      <c r="N116" s="169">
        <v>0</v>
      </c>
      <c r="O116" s="169">
        <f>ROUND(E116*N116,2)</f>
        <v>0</v>
      </c>
      <c r="P116" s="169">
        <v>0</v>
      </c>
      <c r="Q116" s="169">
        <f>ROUND(E116*P116,2)</f>
        <v>0</v>
      </c>
      <c r="R116" s="170" t="s">
        <v>219</v>
      </c>
      <c r="S116" s="156">
        <v>1.2E-2</v>
      </c>
      <c r="T116" s="156">
        <f>ROUND(E116*S116,2)</f>
        <v>0.22</v>
      </c>
      <c r="U116" s="156"/>
      <c r="V116" s="156" t="s">
        <v>220</v>
      </c>
      <c r="W116" s="145"/>
      <c r="X116" s="145"/>
      <c r="Y116" s="145"/>
      <c r="Z116" s="145"/>
      <c r="AA116" s="145"/>
      <c r="AB116" s="145"/>
      <c r="AC116" s="145"/>
      <c r="AD116" s="145"/>
      <c r="AE116" s="145" t="s">
        <v>221</v>
      </c>
      <c r="AF116" s="145"/>
      <c r="AG116" s="145"/>
      <c r="AH116" s="145"/>
      <c r="AI116" s="145"/>
      <c r="AJ116" s="145"/>
      <c r="AK116" s="145"/>
      <c r="AL116" s="145"/>
      <c r="AM116" s="145"/>
      <c r="AN116" s="145"/>
      <c r="AO116" s="145"/>
      <c r="AP116" s="145"/>
      <c r="AQ116" s="145"/>
      <c r="AR116" s="145"/>
      <c r="AS116" s="145"/>
      <c r="AT116" s="145"/>
      <c r="AU116" s="145"/>
      <c r="AV116" s="145"/>
      <c r="AW116" s="145"/>
      <c r="AX116" s="145"/>
      <c r="AY116" s="145"/>
      <c r="AZ116" s="145"/>
      <c r="BA116" s="145"/>
      <c r="BB116" s="145"/>
      <c r="BC116" s="145"/>
      <c r="BD116" s="145"/>
      <c r="BE116" s="145"/>
      <c r="BF116" s="145"/>
    </row>
    <row r="117" spans="1:58" outlineLevel="1">
      <c r="A117" s="152"/>
      <c r="B117" s="153"/>
      <c r="C117" s="261" t="s">
        <v>1055</v>
      </c>
      <c r="D117" s="262"/>
      <c r="E117" s="262"/>
      <c r="F117" s="262"/>
      <c r="G117" s="262"/>
      <c r="H117" s="156"/>
      <c r="I117" s="156"/>
      <c r="J117" s="156"/>
      <c r="K117" s="156"/>
      <c r="L117" s="156"/>
      <c r="M117" s="156"/>
      <c r="N117" s="156"/>
      <c r="O117" s="156"/>
      <c r="P117" s="156"/>
      <c r="Q117" s="156"/>
      <c r="R117" s="156"/>
      <c r="S117" s="156"/>
      <c r="T117" s="156"/>
      <c r="U117" s="156"/>
      <c r="V117" s="156"/>
      <c r="W117" s="145"/>
      <c r="X117" s="145"/>
      <c r="Y117" s="145"/>
      <c r="Z117" s="145"/>
      <c r="AA117" s="145"/>
      <c r="AB117" s="145"/>
      <c r="AC117" s="145"/>
      <c r="AD117" s="145"/>
      <c r="AE117" s="145" t="s">
        <v>227</v>
      </c>
      <c r="AF117" s="145"/>
      <c r="AG117" s="145"/>
      <c r="AH117" s="145"/>
      <c r="AI117" s="145"/>
      <c r="AJ117" s="145"/>
      <c r="AK117" s="145"/>
      <c r="AL117" s="145"/>
      <c r="AM117" s="145"/>
      <c r="AN117" s="145"/>
      <c r="AO117" s="145"/>
      <c r="AP117" s="145"/>
      <c r="AQ117" s="145"/>
      <c r="AR117" s="145"/>
      <c r="AS117" s="145"/>
      <c r="AT117" s="145"/>
      <c r="AU117" s="145"/>
      <c r="AV117" s="145"/>
      <c r="AW117" s="145"/>
      <c r="AX117" s="145"/>
      <c r="AY117" s="145"/>
      <c r="AZ117" s="145"/>
      <c r="BA117" s="145"/>
      <c r="BB117" s="145"/>
      <c r="BC117" s="145"/>
      <c r="BD117" s="145"/>
      <c r="BE117" s="145"/>
      <c r="BF117" s="145"/>
    </row>
    <row r="118" spans="1:58" outlineLevel="1">
      <c r="A118" s="152"/>
      <c r="B118" s="153"/>
      <c r="C118" s="187" t="s">
        <v>1052</v>
      </c>
      <c r="D118" s="178"/>
      <c r="E118" s="179">
        <v>18</v>
      </c>
      <c r="F118" s="156"/>
      <c r="G118" s="156"/>
      <c r="H118" s="156"/>
      <c r="I118" s="156"/>
      <c r="J118" s="156"/>
      <c r="K118" s="156"/>
      <c r="L118" s="156"/>
      <c r="M118" s="156"/>
      <c r="N118" s="156"/>
      <c r="O118" s="156"/>
      <c r="P118" s="156"/>
      <c r="Q118" s="156"/>
      <c r="R118" s="156"/>
      <c r="S118" s="156"/>
      <c r="T118" s="156"/>
      <c r="U118" s="156"/>
      <c r="V118" s="156"/>
      <c r="W118" s="145"/>
      <c r="X118" s="145"/>
      <c r="Y118" s="145"/>
      <c r="Z118" s="145"/>
      <c r="AA118" s="145"/>
      <c r="AB118" s="145"/>
      <c r="AC118" s="145"/>
      <c r="AD118" s="145"/>
      <c r="AE118" s="145" t="s">
        <v>223</v>
      </c>
      <c r="AF118" s="145">
        <v>0</v>
      </c>
      <c r="AG118" s="145"/>
      <c r="AH118" s="145"/>
      <c r="AI118" s="145"/>
      <c r="AJ118" s="145"/>
      <c r="AK118" s="145"/>
      <c r="AL118" s="145"/>
      <c r="AM118" s="145"/>
      <c r="AN118" s="145"/>
      <c r="AO118" s="145"/>
      <c r="AP118" s="145"/>
      <c r="AQ118" s="145"/>
      <c r="AR118" s="145"/>
      <c r="AS118" s="145"/>
      <c r="AT118" s="145"/>
      <c r="AU118" s="145"/>
      <c r="AV118" s="145"/>
      <c r="AW118" s="145"/>
      <c r="AX118" s="145"/>
      <c r="AY118" s="145"/>
      <c r="AZ118" s="145"/>
      <c r="BA118" s="145"/>
      <c r="BB118" s="145"/>
      <c r="BC118" s="145"/>
      <c r="BD118" s="145"/>
      <c r="BE118" s="145"/>
      <c r="BF118" s="145"/>
    </row>
    <row r="119" spans="1:58" ht="20.399999999999999" outlineLevel="1">
      <c r="A119" s="164">
        <v>35</v>
      </c>
      <c r="B119" s="165" t="s">
        <v>1056</v>
      </c>
      <c r="C119" s="174" t="s">
        <v>1057</v>
      </c>
      <c r="D119" s="166" t="s">
        <v>317</v>
      </c>
      <c r="E119" s="167">
        <v>270</v>
      </c>
      <c r="F119" s="168">
        <v>0</v>
      </c>
      <c r="G119" s="169">
        <f>ROUND(E119*F119,2)</f>
        <v>0</v>
      </c>
      <c r="H119" s="168">
        <v>190.66</v>
      </c>
      <c r="I119" s="169">
        <f>ROUND(E119*H119,2)</f>
        <v>51478.2</v>
      </c>
      <c r="J119" s="168">
        <v>88.84</v>
      </c>
      <c r="K119" s="169">
        <f>ROUND(E119*J119,2)</f>
        <v>23986.799999999999</v>
      </c>
      <c r="L119" s="169">
        <v>21</v>
      </c>
      <c r="M119" s="169">
        <f>G119*(1+L119/100)</f>
        <v>0</v>
      </c>
      <c r="N119" s="169">
        <v>0.188</v>
      </c>
      <c r="O119" s="169">
        <f>ROUND(E119*N119,2)</f>
        <v>50.76</v>
      </c>
      <c r="P119" s="169">
        <v>0</v>
      </c>
      <c r="Q119" s="169">
        <f>ROUND(E119*P119,2)</f>
        <v>0</v>
      </c>
      <c r="R119" s="170" t="s">
        <v>219</v>
      </c>
      <c r="S119" s="156">
        <v>0.27200000000000002</v>
      </c>
      <c r="T119" s="156">
        <f>ROUND(E119*S119,2)</f>
        <v>73.44</v>
      </c>
      <c r="U119" s="156"/>
      <c r="V119" s="156" t="s">
        <v>220</v>
      </c>
      <c r="W119" s="145"/>
      <c r="X119" s="145"/>
      <c r="Y119" s="145"/>
      <c r="Z119" s="145"/>
      <c r="AA119" s="145"/>
      <c r="AB119" s="145"/>
      <c r="AC119" s="145"/>
      <c r="AD119" s="145"/>
      <c r="AE119" s="145" t="s">
        <v>221</v>
      </c>
      <c r="AF119" s="145"/>
      <c r="AG119" s="145"/>
      <c r="AH119" s="145"/>
      <c r="AI119" s="145"/>
      <c r="AJ119" s="145"/>
      <c r="AK119" s="145"/>
      <c r="AL119" s="145"/>
      <c r="AM119" s="145"/>
      <c r="AN119" s="145"/>
      <c r="AO119" s="145"/>
      <c r="AP119" s="145"/>
      <c r="AQ119" s="145"/>
      <c r="AR119" s="145"/>
      <c r="AS119" s="145"/>
      <c r="AT119" s="145"/>
      <c r="AU119" s="145"/>
      <c r="AV119" s="145"/>
      <c r="AW119" s="145"/>
      <c r="AX119" s="145"/>
      <c r="AY119" s="145"/>
      <c r="AZ119" s="145"/>
      <c r="BA119" s="145"/>
      <c r="BB119" s="145"/>
      <c r="BC119" s="145"/>
      <c r="BD119" s="145"/>
      <c r="BE119" s="145"/>
      <c r="BF119" s="145"/>
    </row>
    <row r="120" spans="1:58" outlineLevel="1">
      <c r="A120" s="152"/>
      <c r="B120" s="153"/>
      <c r="C120" s="261" t="s">
        <v>1058</v>
      </c>
      <c r="D120" s="262"/>
      <c r="E120" s="262"/>
      <c r="F120" s="262"/>
      <c r="G120" s="262"/>
      <c r="H120" s="156"/>
      <c r="I120" s="156"/>
      <c r="J120" s="156"/>
      <c r="K120" s="156"/>
      <c r="L120" s="156"/>
      <c r="M120" s="156"/>
      <c r="N120" s="156"/>
      <c r="O120" s="156"/>
      <c r="P120" s="156"/>
      <c r="Q120" s="156"/>
      <c r="R120" s="156"/>
      <c r="S120" s="156"/>
      <c r="T120" s="156"/>
      <c r="U120" s="156"/>
      <c r="V120" s="156"/>
      <c r="W120" s="145"/>
      <c r="X120" s="145"/>
      <c r="Y120" s="145"/>
      <c r="Z120" s="145"/>
      <c r="AA120" s="145"/>
      <c r="AB120" s="145"/>
      <c r="AC120" s="145"/>
      <c r="AD120" s="145"/>
      <c r="AE120" s="145" t="s">
        <v>227</v>
      </c>
      <c r="AF120" s="145"/>
      <c r="AG120" s="145"/>
      <c r="AH120" s="145"/>
      <c r="AI120" s="145"/>
      <c r="AJ120" s="145"/>
      <c r="AK120" s="145"/>
      <c r="AL120" s="145"/>
      <c r="AM120" s="145"/>
      <c r="AN120" s="145"/>
      <c r="AO120" s="145"/>
      <c r="AP120" s="145"/>
      <c r="AQ120" s="145"/>
      <c r="AR120" s="145"/>
      <c r="AS120" s="145"/>
      <c r="AT120" s="145"/>
      <c r="AU120" s="145"/>
      <c r="AV120" s="145"/>
      <c r="AW120" s="145"/>
      <c r="AX120" s="145"/>
      <c r="AY120" s="145"/>
      <c r="AZ120" s="145"/>
      <c r="BA120" s="145"/>
      <c r="BB120" s="145"/>
      <c r="BC120" s="145"/>
      <c r="BD120" s="145"/>
      <c r="BE120" s="145"/>
      <c r="BF120" s="145"/>
    </row>
    <row r="121" spans="1:58" ht="20.399999999999999" outlineLevel="1">
      <c r="A121" s="180">
        <v>36</v>
      </c>
      <c r="B121" s="181" t="s">
        <v>1059</v>
      </c>
      <c r="C121" s="188" t="s">
        <v>1060</v>
      </c>
      <c r="D121" s="182" t="s">
        <v>317</v>
      </c>
      <c r="E121" s="183">
        <v>102</v>
      </c>
      <c r="F121" s="184">
        <v>0</v>
      </c>
      <c r="G121" s="185">
        <f>ROUND(E121*F121,2)</f>
        <v>0</v>
      </c>
      <c r="H121" s="184">
        <v>51.85</v>
      </c>
      <c r="I121" s="185">
        <f>ROUND(E121*H121,2)</f>
        <v>5288.7</v>
      </c>
      <c r="J121" s="184">
        <v>115.65</v>
      </c>
      <c r="K121" s="185">
        <f>ROUND(E121*J121,2)</f>
        <v>11796.3</v>
      </c>
      <c r="L121" s="185">
        <v>21</v>
      </c>
      <c r="M121" s="185">
        <f>G121*(1+L121/100)</f>
        <v>0</v>
      </c>
      <c r="N121" s="185">
        <v>5.9049999999999998E-2</v>
      </c>
      <c r="O121" s="185">
        <f>ROUND(E121*N121,2)</f>
        <v>6.02</v>
      </c>
      <c r="P121" s="185">
        <v>0</v>
      </c>
      <c r="Q121" s="185">
        <f>ROUND(E121*P121,2)</f>
        <v>0</v>
      </c>
      <c r="R121" s="186" t="s">
        <v>219</v>
      </c>
      <c r="S121" s="156">
        <v>0.26</v>
      </c>
      <c r="T121" s="156">
        <f>ROUND(E121*S121,2)</f>
        <v>26.52</v>
      </c>
      <c r="U121" s="156"/>
      <c r="V121" s="156" t="s">
        <v>220</v>
      </c>
      <c r="W121" s="145"/>
      <c r="X121" s="145"/>
      <c r="Y121" s="145"/>
      <c r="Z121" s="145"/>
      <c r="AA121" s="145"/>
      <c r="AB121" s="145"/>
      <c r="AC121" s="145"/>
      <c r="AD121" s="145"/>
      <c r="AE121" s="145" t="s">
        <v>221</v>
      </c>
      <c r="AF121" s="145"/>
      <c r="AG121" s="145"/>
      <c r="AH121" s="145"/>
      <c r="AI121" s="145"/>
      <c r="AJ121" s="145"/>
      <c r="AK121" s="145"/>
      <c r="AL121" s="145"/>
      <c r="AM121" s="145"/>
      <c r="AN121" s="145"/>
      <c r="AO121" s="145"/>
      <c r="AP121" s="145"/>
      <c r="AQ121" s="145"/>
      <c r="AR121" s="145"/>
      <c r="AS121" s="145"/>
      <c r="AT121" s="145"/>
      <c r="AU121" s="145"/>
      <c r="AV121" s="145"/>
      <c r="AW121" s="145"/>
      <c r="AX121" s="145"/>
      <c r="AY121" s="145"/>
      <c r="AZ121" s="145"/>
      <c r="BA121" s="145"/>
      <c r="BB121" s="145"/>
      <c r="BC121" s="145"/>
      <c r="BD121" s="145"/>
      <c r="BE121" s="145"/>
      <c r="BF121" s="145"/>
    </row>
    <row r="122" spans="1:58" outlineLevel="1">
      <c r="A122" s="164">
        <v>37</v>
      </c>
      <c r="B122" s="165" t="s">
        <v>1061</v>
      </c>
      <c r="C122" s="174" t="s">
        <v>1062</v>
      </c>
      <c r="D122" s="166" t="s">
        <v>317</v>
      </c>
      <c r="E122" s="167">
        <v>4.3</v>
      </c>
      <c r="F122" s="168">
        <v>0</v>
      </c>
      <c r="G122" s="169">
        <f>ROUND(E122*F122,2)</f>
        <v>0</v>
      </c>
      <c r="H122" s="168">
        <v>46.52</v>
      </c>
      <c r="I122" s="169">
        <f>ROUND(E122*H122,2)</f>
        <v>200.04</v>
      </c>
      <c r="J122" s="168">
        <v>30.68</v>
      </c>
      <c r="K122" s="169">
        <f>ROUND(E122*J122,2)</f>
        <v>131.91999999999999</v>
      </c>
      <c r="L122" s="169">
        <v>21</v>
      </c>
      <c r="M122" s="169">
        <f>G122*(1+L122/100)</f>
        <v>0</v>
      </c>
      <c r="N122" s="169">
        <v>0</v>
      </c>
      <c r="O122" s="169">
        <f>ROUND(E122*N122,2)</f>
        <v>0</v>
      </c>
      <c r="P122" s="169">
        <v>0</v>
      </c>
      <c r="Q122" s="169">
        <f>ROUND(E122*P122,2)</f>
        <v>0</v>
      </c>
      <c r="R122" s="170" t="s">
        <v>219</v>
      </c>
      <c r="S122" s="156">
        <v>3.6999999999999998E-2</v>
      </c>
      <c r="T122" s="156">
        <f>ROUND(E122*S122,2)</f>
        <v>0.16</v>
      </c>
      <c r="U122" s="156"/>
      <c r="V122" s="156" t="s">
        <v>220</v>
      </c>
      <c r="W122" s="145"/>
      <c r="X122" s="145"/>
      <c r="Y122" s="145"/>
      <c r="Z122" s="145"/>
      <c r="AA122" s="145"/>
      <c r="AB122" s="145"/>
      <c r="AC122" s="145"/>
      <c r="AD122" s="145"/>
      <c r="AE122" s="145" t="s">
        <v>221</v>
      </c>
      <c r="AF122" s="145"/>
      <c r="AG122" s="145"/>
      <c r="AH122" s="145"/>
      <c r="AI122" s="145"/>
      <c r="AJ122" s="145"/>
      <c r="AK122" s="145"/>
      <c r="AL122" s="145"/>
      <c r="AM122" s="145"/>
      <c r="AN122" s="145"/>
      <c r="AO122" s="145"/>
      <c r="AP122" s="145"/>
      <c r="AQ122" s="145"/>
      <c r="AR122" s="145"/>
      <c r="AS122" s="145"/>
      <c r="AT122" s="145"/>
      <c r="AU122" s="145"/>
      <c r="AV122" s="145"/>
      <c r="AW122" s="145"/>
      <c r="AX122" s="145"/>
      <c r="AY122" s="145"/>
      <c r="AZ122" s="145"/>
      <c r="BA122" s="145"/>
      <c r="BB122" s="145"/>
      <c r="BC122" s="145"/>
      <c r="BD122" s="145"/>
      <c r="BE122" s="145"/>
      <c r="BF122" s="145"/>
    </row>
    <row r="123" spans="1:58" outlineLevel="1">
      <c r="A123" s="152"/>
      <c r="B123" s="153"/>
      <c r="C123" s="261" t="s">
        <v>1063</v>
      </c>
      <c r="D123" s="262"/>
      <c r="E123" s="262"/>
      <c r="F123" s="262"/>
      <c r="G123" s="262"/>
      <c r="H123" s="156"/>
      <c r="I123" s="156"/>
      <c r="J123" s="156"/>
      <c r="K123" s="156"/>
      <c r="L123" s="156"/>
      <c r="M123" s="156"/>
      <c r="N123" s="156"/>
      <c r="O123" s="156"/>
      <c r="P123" s="156"/>
      <c r="Q123" s="156"/>
      <c r="R123" s="156"/>
      <c r="S123" s="156"/>
      <c r="T123" s="156"/>
      <c r="U123" s="156"/>
      <c r="V123" s="156"/>
      <c r="W123" s="145"/>
      <c r="X123" s="145"/>
      <c r="Y123" s="145"/>
      <c r="Z123" s="145"/>
      <c r="AA123" s="145"/>
      <c r="AB123" s="145"/>
      <c r="AC123" s="145"/>
      <c r="AD123" s="145"/>
      <c r="AE123" s="145" t="s">
        <v>227</v>
      </c>
      <c r="AF123" s="145"/>
      <c r="AG123" s="145"/>
      <c r="AH123" s="145"/>
      <c r="AI123" s="145"/>
      <c r="AJ123" s="145"/>
      <c r="AK123" s="145"/>
      <c r="AL123" s="145"/>
      <c r="AM123" s="145"/>
      <c r="AN123" s="145"/>
      <c r="AO123" s="145"/>
      <c r="AP123" s="145"/>
      <c r="AQ123" s="145"/>
      <c r="AR123" s="145"/>
      <c r="AS123" s="145"/>
      <c r="AT123" s="145"/>
      <c r="AU123" s="145"/>
      <c r="AV123" s="145"/>
      <c r="AW123" s="145"/>
      <c r="AX123" s="145"/>
      <c r="AY123" s="145"/>
      <c r="AZ123" s="145"/>
      <c r="BA123" s="145"/>
      <c r="BB123" s="145"/>
      <c r="BC123" s="145"/>
      <c r="BD123" s="145"/>
      <c r="BE123" s="145"/>
      <c r="BF123" s="145"/>
    </row>
    <row r="124" spans="1:58" outlineLevel="1">
      <c r="A124" s="164">
        <v>38</v>
      </c>
      <c r="B124" s="165" t="s">
        <v>1064</v>
      </c>
      <c r="C124" s="174" t="s">
        <v>1065</v>
      </c>
      <c r="D124" s="166" t="s">
        <v>298</v>
      </c>
      <c r="E124" s="167">
        <v>210.12</v>
      </c>
      <c r="F124" s="168">
        <v>0</v>
      </c>
      <c r="G124" s="169">
        <f>ROUND(E124*F124,2)</f>
        <v>0</v>
      </c>
      <c r="H124" s="168">
        <v>64.7</v>
      </c>
      <c r="I124" s="169">
        <f>ROUND(E124*H124,2)</f>
        <v>13594.76</v>
      </c>
      <c r="J124" s="168">
        <v>0</v>
      </c>
      <c r="K124" s="169">
        <f>ROUND(E124*J124,2)</f>
        <v>0</v>
      </c>
      <c r="L124" s="169">
        <v>21</v>
      </c>
      <c r="M124" s="169">
        <f>G124*(1+L124/100)</f>
        <v>0</v>
      </c>
      <c r="N124" s="169">
        <v>2.3E-2</v>
      </c>
      <c r="O124" s="169">
        <f>ROUND(E124*N124,2)</f>
        <v>4.83</v>
      </c>
      <c r="P124" s="169">
        <v>0</v>
      </c>
      <c r="Q124" s="169">
        <f>ROUND(E124*P124,2)</f>
        <v>0</v>
      </c>
      <c r="R124" s="170" t="s">
        <v>219</v>
      </c>
      <c r="S124" s="156">
        <v>0</v>
      </c>
      <c r="T124" s="156">
        <f>ROUND(E124*S124,2)</f>
        <v>0</v>
      </c>
      <c r="U124" s="156"/>
      <c r="V124" s="156" t="s">
        <v>372</v>
      </c>
      <c r="W124" s="145"/>
      <c r="X124" s="145"/>
      <c r="Y124" s="145"/>
      <c r="Z124" s="145"/>
      <c r="AA124" s="145"/>
      <c r="AB124" s="145"/>
      <c r="AC124" s="145"/>
      <c r="AD124" s="145"/>
      <c r="AE124" s="145" t="s">
        <v>373</v>
      </c>
      <c r="AF124" s="145"/>
      <c r="AG124" s="145"/>
      <c r="AH124" s="145"/>
      <c r="AI124" s="145"/>
      <c r="AJ124" s="145"/>
      <c r="AK124" s="145"/>
      <c r="AL124" s="145"/>
      <c r="AM124" s="145"/>
      <c r="AN124" s="145"/>
      <c r="AO124" s="145"/>
      <c r="AP124" s="145"/>
      <c r="AQ124" s="145"/>
      <c r="AR124" s="145"/>
      <c r="AS124" s="145"/>
      <c r="AT124" s="145"/>
      <c r="AU124" s="145"/>
      <c r="AV124" s="145"/>
      <c r="AW124" s="145"/>
      <c r="AX124" s="145"/>
      <c r="AY124" s="145"/>
      <c r="AZ124" s="145"/>
      <c r="BA124" s="145"/>
      <c r="BB124" s="145"/>
      <c r="BC124" s="145"/>
      <c r="BD124" s="145"/>
      <c r="BE124" s="145"/>
      <c r="BF124" s="145"/>
    </row>
    <row r="125" spans="1:58" outlineLevel="1">
      <c r="A125" s="152"/>
      <c r="B125" s="153"/>
      <c r="C125" s="187" t="s">
        <v>1066</v>
      </c>
      <c r="D125" s="178"/>
      <c r="E125" s="179">
        <v>210.12</v>
      </c>
      <c r="F125" s="156"/>
      <c r="G125" s="156"/>
      <c r="H125" s="156"/>
      <c r="I125" s="156"/>
      <c r="J125" s="156"/>
      <c r="K125" s="156"/>
      <c r="L125" s="156"/>
      <c r="M125" s="156"/>
      <c r="N125" s="156"/>
      <c r="O125" s="156"/>
      <c r="P125" s="156"/>
      <c r="Q125" s="156"/>
      <c r="R125" s="156"/>
      <c r="S125" s="156"/>
      <c r="T125" s="156"/>
      <c r="U125" s="156"/>
      <c r="V125" s="156"/>
      <c r="W125" s="145"/>
      <c r="X125" s="145"/>
      <c r="Y125" s="145"/>
      <c r="Z125" s="145"/>
      <c r="AA125" s="145"/>
      <c r="AB125" s="145"/>
      <c r="AC125" s="145"/>
      <c r="AD125" s="145"/>
      <c r="AE125" s="145" t="s">
        <v>223</v>
      </c>
      <c r="AF125" s="145">
        <v>0</v>
      </c>
      <c r="AG125" s="145"/>
      <c r="AH125" s="145"/>
      <c r="AI125" s="145"/>
      <c r="AJ125" s="145"/>
      <c r="AK125" s="145"/>
      <c r="AL125" s="145"/>
      <c r="AM125" s="145"/>
      <c r="AN125" s="145"/>
      <c r="AO125" s="145"/>
      <c r="AP125" s="145"/>
      <c r="AQ125" s="145"/>
      <c r="AR125" s="145"/>
      <c r="AS125" s="145"/>
      <c r="AT125" s="145"/>
      <c r="AU125" s="145"/>
      <c r="AV125" s="145"/>
      <c r="AW125" s="145"/>
      <c r="AX125" s="145"/>
      <c r="AY125" s="145"/>
      <c r="AZ125" s="145"/>
      <c r="BA125" s="145"/>
      <c r="BB125" s="145"/>
      <c r="BC125" s="145"/>
      <c r="BD125" s="145"/>
      <c r="BE125" s="145"/>
      <c r="BF125" s="145"/>
    </row>
    <row r="126" spans="1:58" outlineLevel="1">
      <c r="A126" s="164">
        <v>39</v>
      </c>
      <c r="B126" s="165" t="s">
        <v>1067</v>
      </c>
      <c r="C126" s="174" t="s">
        <v>1068</v>
      </c>
      <c r="D126" s="166" t="s">
        <v>298</v>
      </c>
      <c r="E126" s="167">
        <v>278.10000000000002</v>
      </c>
      <c r="F126" s="168">
        <v>0</v>
      </c>
      <c r="G126" s="169">
        <f>ROUND(E126*F126,2)</f>
        <v>0</v>
      </c>
      <c r="H126" s="168">
        <v>127</v>
      </c>
      <c r="I126" s="169">
        <f>ROUND(E126*H126,2)</f>
        <v>35318.699999999997</v>
      </c>
      <c r="J126" s="168">
        <v>0</v>
      </c>
      <c r="K126" s="169">
        <f>ROUND(E126*J126,2)</f>
        <v>0</v>
      </c>
      <c r="L126" s="169">
        <v>21</v>
      </c>
      <c r="M126" s="169">
        <f>G126*(1+L126/100)</f>
        <v>0</v>
      </c>
      <c r="N126" s="169">
        <v>0.06</v>
      </c>
      <c r="O126" s="169">
        <f>ROUND(E126*N126,2)</f>
        <v>16.690000000000001</v>
      </c>
      <c r="P126" s="169">
        <v>0</v>
      </c>
      <c r="Q126" s="169">
        <f>ROUND(E126*P126,2)</f>
        <v>0</v>
      </c>
      <c r="R126" s="170" t="s">
        <v>219</v>
      </c>
      <c r="S126" s="156">
        <v>0</v>
      </c>
      <c r="T126" s="156">
        <f>ROUND(E126*S126,2)</f>
        <v>0</v>
      </c>
      <c r="U126" s="156"/>
      <c r="V126" s="156" t="s">
        <v>372</v>
      </c>
      <c r="W126" s="145"/>
      <c r="X126" s="145"/>
      <c r="Y126" s="145"/>
      <c r="Z126" s="145"/>
      <c r="AA126" s="145"/>
      <c r="AB126" s="145"/>
      <c r="AC126" s="145"/>
      <c r="AD126" s="145"/>
      <c r="AE126" s="145" t="s">
        <v>373</v>
      </c>
      <c r="AF126" s="145"/>
      <c r="AG126" s="145"/>
      <c r="AH126" s="145"/>
      <c r="AI126" s="145"/>
      <c r="AJ126" s="145"/>
      <c r="AK126" s="145"/>
      <c r="AL126" s="145"/>
      <c r="AM126" s="145"/>
      <c r="AN126" s="145"/>
      <c r="AO126" s="145"/>
      <c r="AP126" s="145"/>
      <c r="AQ126" s="145"/>
      <c r="AR126" s="145"/>
      <c r="AS126" s="145"/>
      <c r="AT126" s="145"/>
      <c r="AU126" s="145"/>
      <c r="AV126" s="145"/>
      <c r="AW126" s="145"/>
      <c r="AX126" s="145"/>
      <c r="AY126" s="145"/>
      <c r="AZ126" s="145"/>
      <c r="BA126" s="145"/>
      <c r="BB126" s="145"/>
      <c r="BC126" s="145"/>
      <c r="BD126" s="145"/>
      <c r="BE126" s="145"/>
      <c r="BF126" s="145"/>
    </row>
    <row r="127" spans="1:58" outlineLevel="1">
      <c r="A127" s="152"/>
      <c r="B127" s="153"/>
      <c r="C127" s="187" t="s">
        <v>1069</v>
      </c>
      <c r="D127" s="178"/>
      <c r="E127" s="179">
        <v>278.10000000000002</v>
      </c>
      <c r="F127" s="156"/>
      <c r="G127" s="156"/>
      <c r="H127" s="156"/>
      <c r="I127" s="156"/>
      <c r="J127" s="156"/>
      <c r="K127" s="156"/>
      <c r="L127" s="156"/>
      <c r="M127" s="156"/>
      <c r="N127" s="156"/>
      <c r="O127" s="156"/>
      <c r="P127" s="156"/>
      <c r="Q127" s="156"/>
      <c r="R127" s="156"/>
      <c r="S127" s="156"/>
      <c r="T127" s="156"/>
      <c r="U127" s="156"/>
      <c r="V127" s="156"/>
      <c r="W127" s="145"/>
      <c r="X127" s="145"/>
      <c r="Y127" s="145"/>
      <c r="Z127" s="145"/>
      <c r="AA127" s="145"/>
      <c r="AB127" s="145"/>
      <c r="AC127" s="145"/>
      <c r="AD127" s="145"/>
      <c r="AE127" s="145" t="s">
        <v>223</v>
      </c>
      <c r="AF127" s="145">
        <v>0</v>
      </c>
      <c r="AG127" s="145"/>
      <c r="AH127" s="145"/>
      <c r="AI127" s="145"/>
      <c r="AJ127" s="145"/>
      <c r="AK127" s="145"/>
      <c r="AL127" s="145"/>
      <c r="AM127" s="145"/>
      <c r="AN127" s="145"/>
      <c r="AO127" s="145"/>
      <c r="AP127" s="145"/>
      <c r="AQ127" s="145"/>
      <c r="AR127" s="145"/>
      <c r="AS127" s="145"/>
      <c r="AT127" s="145"/>
      <c r="AU127" s="145"/>
      <c r="AV127" s="145"/>
      <c r="AW127" s="145"/>
      <c r="AX127" s="145"/>
      <c r="AY127" s="145"/>
      <c r="AZ127" s="145"/>
      <c r="BA127" s="145"/>
      <c r="BB127" s="145"/>
      <c r="BC127" s="145"/>
      <c r="BD127" s="145"/>
      <c r="BE127" s="145"/>
      <c r="BF127" s="145"/>
    </row>
    <row r="128" spans="1:58">
      <c r="A128" s="158" t="s">
        <v>170</v>
      </c>
      <c r="B128" s="159" t="s">
        <v>109</v>
      </c>
      <c r="C128" s="173" t="s">
        <v>110</v>
      </c>
      <c r="D128" s="160"/>
      <c r="E128" s="161"/>
      <c r="F128" s="162"/>
      <c r="G128" s="162">
        <f>SUMIF(AE129:AE130,"&lt;&gt;NOR",G129:G130)</f>
        <v>0</v>
      </c>
      <c r="H128" s="162"/>
      <c r="I128" s="162">
        <f>SUM(I129:I130)</f>
        <v>0</v>
      </c>
      <c r="J128" s="162"/>
      <c r="K128" s="162">
        <f>SUM(K129:K130)</f>
        <v>58718.07</v>
      </c>
      <c r="L128" s="162"/>
      <c r="M128" s="162">
        <f>SUM(M129:M130)</f>
        <v>0</v>
      </c>
      <c r="N128" s="162"/>
      <c r="O128" s="162">
        <f>SUM(O129:O130)</f>
        <v>0</v>
      </c>
      <c r="P128" s="162"/>
      <c r="Q128" s="162">
        <f>SUM(Q129:Q130)</f>
        <v>0</v>
      </c>
      <c r="R128" s="163"/>
      <c r="S128" s="157"/>
      <c r="T128" s="157">
        <f>SUM(T129:T130)</f>
        <v>15.74</v>
      </c>
      <c r="U128" s="157"/>
      <c r="V128" s="157"/>
      <c r="AE128" t="s">
        <v>171</v>
      </c>
    </row>
    <row r="129" spans="1:58" outlineLevel="1">
      <c r="A129" s="164">
        <v>40</v>
      </c>
      <c r="B129" s="165" t="s">
        <v>1070</v>
      </c>
      <c r="C129" s="174" t="s">
        <v>1071</v>
      </c>
      <c r="D129" s="166" t="s">
        <v>267</v>
      </c>
      <c r="E129" s="167">
        <v>983.55223999999998</v>
      </c>
      <c r="F129" s="168">
        <v>0</v>
      </c>
      <c r="G129" s="169">
        <f>ROUND(E129*F129,2)</f>
        <v>0</v>
      </c>
      <c r="H129" s="168">
        <v>0</v>
      </c>
      <c r="I129" s="169">
        <f>ROUND(E129*H129,2)</f>
        <v>0</v>
      </c>
      <c r="J129" s="168">
        <v>59.7</v>
      </c>
      <c r="K129" s="169">
        <f>ROUND(E129*J129,2)</f>
        <v>58718.07</v>
      </c>
      <c r="L129" s="169">
        <v>21</v>
      </c>
      <c r="M129" s="169">
        <f>G129*(1+L129/100)</f>
        <v>0</v>
      </c>
      <c r="N129" s="169">
        <v>0</v>
      </c>
      <c r="O129" s="169">
        <f>ROUND(E129*N129,2)</f>
        <v>0</v>
      </c>
      <c r="P129" s="169">
        <v>0</v>
      </c>
      <c r="Q129" s="169">
        <f>ROUND(E129*P129,2)</f>
        <v>0</v>
      </c>
      <c r="R129" s="170" t="s">
        <v>219</v>
      </c>
      <c r="S129" s="156">
        <v>1.6E-2</v>
      </c>
      <c r="T129" s="156">
        <f>ROUND(E129*S129,2)</f>
        <v>15.74</v>
      </c>
      <c r="U129" s="156"/>
      <c r="V129" s="156" t="s">
        <v>499</v>
      </c>
      <c r="W129" s="145"/>
      <c r="X129" s="145"/>
      <c r="Y129" s="145"/>
      <c r="Z129" s="145"/>
      <c r="AA129" s="145"/>
      <c r="AB129" s="145"/>
      <c r="AC129" s="145"/>
      <c r="AD129" s="145"/>
      <c r="AE129" s="145" t="s">
        <v>500</v>
      </c>
      <c r="AF129" s="145"/>
      <c r="AG129" s="145"/>
      <c r="AH129" s="145"/>
      <c r="AI129" s="145"/>
      <c r="AJ129" s="145"/>
      <c r="AK129" s="145"/>
      <c r="AL129" s="145"/>
      <c r="AM129" s="145"/>
      <c r="AN129" s="145"/>
      <c r="AO129" s="145"/>
      <c r="AP129" s="145"/>
      <c r="AQ129" s="145"/>
      <c r="AR129" s="145"/>
      <c r="AS129" s="145"/>
      <c r="AT129" s="145"/>
      <c r="AU129" s="145"/>
      <c r="AV129" s="145"/>
      <c r="AW129" s="145"/>
      <c r="AX129" s="145"/>
      <c r="AY129" s="145"/>
      <c r="AZ129" s="145"/>
      <c r="BA129" s="145"/>
      <c r="BB129" s="145"/>
      <c r="BC129" s="145"/>
      <c r="BD129" s="145"/>
      <c r="BE129" s="145"/>
      <c r="BF129" s="145"/>
    </row>
    <row r="130" spans="1:58" outlineLevel="1">
      <c r="A130" s="152"/>
      <c r="B130" s="153"/>
      <c r="C130" s="261" t="s">
        <v>1072</v>
      </c>
      <c r="D130" s="262"/>
      <c r="E130" s="262"/>
      <c r="F130" s="262"/>
      <c r="G130" s="262"/>
      <c r="H130" s="156"/>
      <c r="I130" s="156"/>
      <c r="J130" s="156"/>
      <c r="K130" s="156"/>
      <c r="L130" s="156"/>
      <c r="M130" s="156"/>
      <c r="N130" s="156"/>
      <c r="O130" s="156"/>
      <c r="P130" s="156"/>
      <c r="Q130" s="156"/>
      <c r="R130" s="156"/>
      <c r="S130" s="156"/>
      <c r="T130" s="156"/>
      <c r="U130" s="156"/>
      <c r="V130" s="156"/>
      <c r="W130" s="145"/>
      <c r="X130" s="145"/>
      <c r="Y130" s="145"/>
      <c r="Z130" s="145"/>
      <c r="AA130" s="145"/>
      <c r="AB130" s="145"/>
      <c r="AC130" s="145"/>
      <c r="AD130" s="145"/>
      <c r="AE130" s="145" t="s">
        <v>227</v>
      </c>
      <c r="AF130" s="145"/>
      <c r="AG130" s="145"/>
      <c r="AH130" s="145"/>
      <c r="AI130" s="145"/>
      <c r="AJ130" s="145"/>
      <c r="AK130" s="145"/>
      <c r="AL130" s="145"/>
      <c r="AM130" s="145"/>
      <c r="AN130" s="145"/>
      <c r="AO130" s="145"/>
      <c r="AP130" s="145"/>
      <c r="AQ130" s="145"/>
      <c r="AR130" s="145"/>
      <c r="AS130" s="145"/>
      <c r="AT130" s="145"/>
      <c r="AU130" s="145"/>
      <c r="AV130" s="145"/>
      <c r="AW130" s="145"/>
      <c r="AX130" s="145"/>
      <c r="AY130" s="145"/>
      <c r="AZ130" s="145"/>
      <c r="BA130" s="145"/>
      <c r="BB130" s="145"/>
      <c r="BC130" s="145"/>
      <c r="BD130" s="145"/>
      <c r="BE130" s="145"/>
      <c r="BF130" s="145"/>
    </row>
    <row r="131" spans="1:58">
      <c r="A131" s="158" t="s">
        <v>170</v>
      </c>
      <c r="B131" s="159" t="s">
        <v>137</v>
      </c>
      <c r="C131" s="173" t="s">
        <v>138</v>
      </c>
      <c r="D131" s="160"/>
      <c r="E131" s="161"/>
      <c r="F131" s="162"/>
      <c r="G131" s="162">
        <f>SUMIF(AE132:AE132,"&lt;&gt;NOR",G132:G132)</f>
        <v>0</v>
      </c>
      <c r="H131" s="162"/>
      <c r="I131" s="162">
        <f>SUM(I132:I132)</f>
        <v>0</v>
      </c>
      <c r="J131" s="162"/>
      <c r="K131" s="162">
        <f>SUM(K132:K132)</f>
        <v>1950</v>
      </c>
      <c r="L131" s="162"/>
      <c r="M131" s="162">
        <f>SUM(M132:M132)</f>
        <v>0</v>
      </c>
      <c r="N131" s="162"/>
      <c r="O131" s="162">
        <f>SUM(O132:O132)</f>
        <v>0</v>
      </c>
      <c r="P131" s="162"/>
      <c r="Q131" s="162">
        <f>SUM(Q132:Q132)</f>
        <v>0</v>
      </c>
      <c r="R131" s="163"/>
      <c r="S131" s="157"/>
      <c r="T131" s="157">
        <f>SUM(T132:T132)</f>
        <v>0</v>
      </c>
      <c r="U131" s="157"/>
      <c r="V131" s="157"/>
      <c r="AE131" t="s">
        <v>171</v>
      </c>
    </row>
    <row r="132" spans="1:58" outlineLevel="1">
      <c r="A132" s="180">
        <v>41</v>
      </c>
      <c r="B132" s="181" t="s">
        <v>1073</v>
      </c>
      <c r="C132" s="188" t="s">
        <v>1074</v>
      </c>
      <c r="D132" s="182" t="s">
        <v>456</v>
      </c>
      <c r="E132" s="183">
        <v>1</v>
      </c>
      <c r="F132" s="184">
        <v>0</v>
      </c>
      <c r="G132" s="185">
        <f>ROUND(E132*F132,2)</f>
        <v>0</v>
      </c>
      <c r="H132" s="184">
        <v>0</v>
      </c>
      <c r="I132" s="185">
        <f>ROUND(E132*H132,2)</f>
        <v>0</v>
      </c>
      <c r="J132" s="184">
        <v>1950</v>
      </c>
      <c r="K132" s="185">
        <f>ROUND(E132*J132,2)</f>
        <v>1950</v>
      </c>
      <c r="L132" s="185">
        <v>21</v>
      </c>
      <c r="M132" s="185">
        <f>G132*(1+L132/100)</f>
        <v>0</v>
      </c>
      <c r="N132" s="185">
        <v>0</v>
      </c>
      <c r="O132" s="185">
        <f>ROUND(E132*N132,2)</f>
        <v>0</v>
      </c>
      <c r="P132" s="185">
        <v>0</v>
      </c>
      <c r="Q132" s="185">
        <f>ROUND(E132*P132,2)</f>
        <v>0</v>
      </c>
      <c r="R132" s="186" t="s">
        <v>175</v>
      </c>
      <c r="S132" s="156">
        <v>0</v>
      </c>
      <c r="T132" s="156">
        <f>ROUND(E132*S132,2)</f>
        <v>0</v>
      </c>
      <c r="U132" s="156"/>
      <c r="V132" s="156" t="s">
        <v>220</v>
      </c>
      <c r="W132" s="145"/>
      <c r="X132" s="145"/>
      <c r="Y132" s="145"/>
      <c r="Z132" s="145"/>
      <c r="AA132" s="145"/>
      <c r="AB132" s="145"/>
      <c r="AC132" s="145"/>
      <c r="AD132" s="145"/>
      <c r="AE132" s="145" t="s">
        <v>221</v>
      </c>
      <c r="AF132" s="145"/>
      <c r="AG132" s="145"/>
      <c r="AH132" s="145"/>
      <c r="AI132" s="145"/>
      <c r="AJ132" s="145"/>
      <c r="AK132" s="145"/>
      <c r="AL132" s="145"/>
      <c r="AM132" s="145"/>
      <c r="AN132" s="145"/>
      <c r="AO132" s="145"/>
      <c r="AP132" s="145"/>
      <c r="AQ132" s="145"/>
      <c r="AR132" s="145"/>
      <c r="AS132" s="145"/>
      <c r="AT132" s="145"/>
      <c r="AU132" s="145"/>
      <c r="AV132" s="145"/>
      <c r="AW132" s="145"/>
      <c r="AX132" s="145"/>
      <c r="AY132" s="145"/>
      <c r="AZ132" s="145"/>
      <c r="BA132" s="145"/>
      <c r="BB132" s="145"/>
      <c r="BC132" s="145"/>
      <c r="BD132" s="145"/>
      <c r="BE132" s="145"/>
      <c r="BF132" s="145"/>
    </row>
    <row r="133" spans="1:58">
      <c r="A133" s="158" t="s">
        <v>170</v>
      </c>
      <c r="B133" s="159" t="s">
        <v>141</v>
      </c>
      <c r="C133" s="173" t="s">
        <v>142</v>
      </c>
      <c r="D133" s="160"/>
      <c r="E133" s="161"/>
      <c r="F133" s="162"/>
      <c r="G133" s="162">
        <f>SUMIF(AE134:AE144,"&lt;&gt;NOR",G134:G144)</f>
        <v>0</v>
      </c>
      <c r="H133" s="162"/>
      <c r="I133" s="162">
        <f>SUM(I134:I144)</f>
        <v>0</v>
      </c>
      <c r="J133" s="162"/>
      <c r="K133" s="162">
        <f>SUM(K134:K144)</f>
        <v>238655.22999999998</v>
      </c>
      <c r="L133" s="162"/>
      <c r="M133" s="162">
        <f>SUM(M134:M144)</f>
        <v>0</v>
      </c>
      <c r="N133" s="162"/>
      <c r="O133" s="162">
        <f>SUM(O134:O144)</f>
        <v>0</v>
      </c>
      <c r="P133" s="162"/>
      <c r="Q133" s="162">
        <f>SUM(Q134:Q144)</f>
        <v>0</v>
      </c>
      <c r="R133" s="163"/>
      <c r="S133" s="157"/>
      <c r="T133" s="157">
        <f>SUM(T134:T144)</f>
        <v>176.84</v>
      </c>
      <c r="U133" s="157"/>
      <c r="V133" s="157"/>
      <c r="AE133" t="s">
        <v>171</v>
      </c>
    </row>
    <row r="134" spans="1:58" outlineLevel="1">
      <c r="A134" s="164">
        <v>42</v>
      </c>
      <c r="B134" s="165" t="s">
        <v>722</v>
      </c>
      <c r="C134" s="174" t="s">
        <v>723</v>
      </c>
      <c r="D134" s="166" t="s">
        <v>267</v>
      </c>
      <c r="E134" s="167">
        <v>360.88799999999998</v>
      </c>
      <c r="F134" s="168">
        <v>0</v>
      </c>
      <c r="G134" s="169">
        <f>ROUND(E134*F134,2)</f>
        <v>0</v>
      </c>
      <c r="H134" s="168">
        <v>0</v>
      </c>
      <c r="I134" s="169">
        <f>ROUND(E134*H134,2)</f>
        <v>0</v>
      </c>
      <c r="J134" s="168">
        <v>220</v>
      </c>
      <c r="K134" s="169">
        <f>ROUND(E134*J134,2)</f>
        <v>79395.360000000001</v>
      </c>
      <c r="L134" s="169">
        <v>21</v>
      </c>
      <c r="M134" s="169">
        <f>G134*(1+L134/100)</f>
        <v>0</v>
      </c>
      <c r="N134" s="169">
        <v>0</v>
      </c>
      <c r="O134" s="169">
        <f>ROUND(E134*N134,2)</f>
        <v>0</v>
      </c>
      <c r="P134" s="169">
        <v>0</v>
      </c>
      <c r="Q134" s="169">
        <f>ROUND(E134*P134,2)</f>
        <v>0</v>
      </c>
      <c r="R134" s="170" t="s">
        <v>219</v>
      </c>
      <c r="S134" s="156">
        <v>0.49</v>
      </c>
      <c r="T134" s="156">
        <f>ROUND(E134*S134,2)</f>
        <v>176.84</v>
      </c>
      <c r="U134" s="156"/>
      <c r="V134" s="156" t="s">
        <v>220</v>
      </c>
      <c r="W134" s="145"/>
      <c r="X134" s="145"/>
      <c r="Y134" s="145"/>
      <c r="Z134" s="145"/>
      <c r="AA134" s="145"/>
      <c r="AB134" s="145"/>
      <c r="AC134" s="145"/>
      <c r="AD134" s="145"/>
      <c r="AE134" s="145" t="s">
        <v>221</v>
      </c>
      <c r="AF134" s="145"/>
      <c r="AG134" s="145"/>
      <c r="AH134" s="145"/>
      <c r="AI134" s="145"/>
      <c r="AJ134" s="145"/>
      <c r="AK134" s="145"/>
      <c r="AL134" s="145"/>
      <c r="AM134" s="145"/>
      <c r="AN134" s="145"/>
      <c r="AO134" s="145"/>
      <c r="AP134" s="145"/>
      <c r="AQ134" s="145"/>
      <c r="AR134" s="145"/>
      <c r="AS134" s="145"/>
      <c r="AT134" s="145"/>
      <c r="AU134" s="145"/>
      <c r="AV134" s="145"/>
      <c r="AW134" s="145"/>
      <c r="AX134" s="145"/>
      <c r="AY134" s="145"/>
      <c r="AZ134" s="145"/>
      <c r="BA134" s="145"/>
      <c r="BB134" s="145"/>
      <c r="BC134" s="145"/>
      <c r="BD134" s="145"/>
      <c r="BE134" s="145"/>
      <c r="BF134" s="145"/>
    </row>
    <row r="135" spans="1:58" outlineLevel="1">
      <c r="A135" s="152"/>
      <c r="B135" s="153"/>
      <c r="C135" s="250" t="s">
        <v>724</v>
      </c>
      <c r="D135" s="251"/>
      <c r="E135" s="251"/>
      <c r="F135" s="251"/>
      <c r="G135" s="251"/>
      <c r="H135" s="156"/>
      <c r="I135" s="156"/>
      <c r="J135" s="156"/>
      <c r="K135" s="156"/>
      <c r="L135" s="156"/>
      <c r="M135" s="156"/>
      <c r="N135" s="156"/>
      <c r="O135" s="156"/>
      <c r="P135" s="156"/>
      <c r="Q135" s="156"/>
      <c r="R135" s="156"/>
      <c r="S135" s="156"/>
      <c r="T135" s="156"/>
      <c r="U135" s="156"/>
      <c r="V135" s="156"/>
      <c r="W135" s="145"/>
      <c r="X135" s="145"/>
      <c r="Y135" s="145"/>
      <c r="Z135" s="145"/>
      <c r="AA135" s="145"/>
      <c r="AB135" s="145"/>
      <c r="AC135" s="145"/>
      <c r="AD135" s="145"/>
      <c r="AE135" s="145" t="s">
        <v>178</v>
      </c>
      <c r="AF135" s="145"/>
      <c r="AG135" s="145"/>
      <c r="AH135" s="145"/>
      <c r="AI135" s="145"/>
      <c r="AJ135" s="145"/>
      <c r="AK135" s="145"/>
      <c r="AL135" s="145"/>
      <c r="AM135" s="145"/>
      <c r="AN135" s="145"/>
      <c r="AO135" s="145"/>
      <c r="AP135" s="145"/>
      <c r="AQ135" s="145"/>
      <c r="AR135" s="145"/>
      <c r="AS135" s="145"/>
      <c r="AT135" s="145"/>
      <c r="AU135" s="145"/>
      <c r="AV135" s="145"/>
      <c r="AW135" s="145"/>
      <c r="AX135" s="145"/>
      <c r="AY135" s="145"/>
      <c r="AZ135" s="145"/>
      <c r="BA135" s="145"/>
      <c r="BB135" s="145"/>
      <c r="BC135" s="145"/>
      <c r="BD135" s="145"/>
      <c r="BE135" s="145"/>
      <c r="BF135" s="145"/>
    </row>
    <row r="136" spans="1:58" outlineLevel="1">
      <c r="A136" s="152"/>
      <c r="B136" s="153"/>
      <c r="C136" s="187" t="s">
        <v>1075</v>
      </c>
      <c r="D136" s="178"/>
      <c r="E136" s="179">
        <v>181.5</v>
      </c>
      <c r="F136" s="156"/>
      <c r="G136" s="156"/>
      <c r="H136" s="156"/>
      <c r="I136" s="156"/>
      <c r="J136" s="156"/>
      <c r="K136" s="156"/>
      <c r="L136" s="156"/>
      <c r="M136" s="156"/>
      <c r="N136" s="156"/>
      <c r="O136" s="156"/>
      <c r="P136" s="156"/>
      <c r="Q136" s="156"/>
      <c r="R136" s="156"/>
      <c r="S136" s="156"/>
      <c r="T136" s="156"/>
      <c r="U136" s="156"/>
      <c r="V136" s="156"/>
      <c r="W136" s="145"/>
      <c r="X136" s="145"/>
      <c r="Y136" s="145"/>
      <c r="Z136" s="145"/>
      <c r="AA136" s="145"/>
      <c r="AB136" s="145"/>
      <c r="AC136" s="145"/>
      <c r="AD136" s="145"/>
      <c r="AE136" s="145" t="s">
        <v>223</v>
      </c>
      <c r="AF136" s="145">
        <v>0</v>
      </c>
      <c r="AG136" s="145"/>
      <c r="AH136" s="145"/>
      <c r="AI136" s="145"/>
      <c r="AJ136" s="145"/>
      <c r="AK136" s="145"/>
      <c r="AL136" s="145"/>
      <c r="AM136" s="145"/>
      <c r="AN136" s="145"/>
      <c r="AO136" s="145"/>
      <c r="AP136" s="145"/>
      <c r="AQ136" s="145"/>
      <c r="AR136" s="145"/>
      <c r="AS136" s="145"/>
      <c r="AT136" s="145"/>
      <c r="AU136" s="145"/>
      <c r="AV136" s="145"/>
      <c r="AW136" s="145"/>
      <c r="AX136" s="145"/>
      <c r="AY136" s="145"/>
      <c r="AZ136" s="145"/>
      <c r="BA136" s="145"/>
      <c r="BB136" s="145"/>
      <c r="BC136" s="145"/>
      <c r="BD136" s="145"/>
      <c r="BE136" s="145"/>
      <c r="BF136" s="145"/>
    </row>
    <row r="137" spans="1:58" outlineLevel="1">
      <c r="A137" s="152"/>
      <c r="B137" s="153"/>
      <c r="C137" s="187" t="s">
        <v>1076</v>
      </c>
      <c r="D137" s="178"/>
      <c r="E137" s="179">
        <v>22.341000000000001</v>
      </c>
      <c r="F137" s="156"/>
      <c r="G137" s="156"/>
      <c r="H137" s="156"/>
      <c r="I137" s="156"/>
      <c r="J137" s="156"/>
      <c r="K137" s="156"/>
      <c r="L137" s="156"/>
      <c r="M137" s="156"/>
      <c r="N137" s="156"/>
      <c r="O137" s="156"/>
      <c r="P137" s="156"/>
      <c r="Q137" s="156"/>
      <c r="R137" s="156"/>
      <c r="S137" s="156"/>
      <c r="T137" s="156"/>
      <c r="U137" s="156"/>
      <c r="V137" s="156"/>
      <c r="W137" s="145"/>
      <c r="X137" s="145"/>
      <c r="Y137" s="145"/>
      <c r="Z137" s="145"/>
      <c r="AA137" s="145"/>
      <c r="AB137" s="145"/>
      <c r="AC137" s="145"/>
      <c r="AD137" s="145"/>
      <c r="AE137" s="145" t="s">
        <v>223</v>
      </c>
      <c r="AF137" s="145">
        <v>0</v>
      </c>
      <c r="AG137" s="145"/>
      <c r="AH137" s="145"/>
      <c r="AI137" s="145"/>
      <c r="AJ137" s="145"/>
      <c r="AK137" s="145"/>
      <c r="AL137" s="145"/>
      <c r="AM137" s="145"/>
      <c r="AN137" s="145"/>
      <c r="AO137" s="145"/>
      <c r="AP137" s="145"/>
      <c r="AQ137" s="145"/>
      <c r="AR137" s="145"/>
      <c r="AS137" s="145"/>
      <c r="AT137" s="145"/>
      <c r="AU137" s="145"/>
      <c r="AV137" s="145"/>
      <c r="AW137" s="145"/>
      <c r="AX137" s="145"/>
      <c r="AY137" s="145"/>
      <c r="AZ137" s="145"/>
      <c r="BA137" s="145"/>
      <c r="BB137" s="145"/>
      <c r="BC137" s="145"/>
      <c r="BD137" s="145"/>
      <c r="BE137" s="145"/>
      <c r="BF137" s="145"/>
    </row>
    <row r="138" spans="1:58" outlineLevel="1">
      <c r="A138" s="152"/>
      <c r="B138" s="153"/>
      <c r="C138" s="187" t="s">
        <v>1077</v>
      </c>
      <c r="D138" s="178"/>
      <c r="E138" s="179">
        <v>53.46</v>
      </c>
      <c r="F138" s="156"/>
      <c r="G138" s="156"/>
      <c r="H138" s="156"/>
      <c r="I138" s="156"/>
      <c r="J138" s="156"/>
      <c r="K138" s="156"/>
      <c r="L138" s="156"/>
      <c r="M138" s="156"/>
      <c r="N138" s="156"/>
      <c r="O138" s="156"/>
      <c r="P138" s="156"/>
      <c r="Q138" s="156"/>
      <c r="R138" s="156"/>
      <c r="S138" s="156"/>
      <c r="T138" s="156"/>
      <c r="U138" s="156"/>
      <c r="V138" s="156"/>
      <c r="W138" s="145"/>
      <c r="X138" s="145"/>
      <c r="Y138" s="145"/>
      <c r="Z138" s="145"/>
      <c r="AA138" s="145"/>
      <c r="AB138" s="145"/>
      <c r="AC138" s="145"/>
      <c r="AD138" s="145"/>
      <c r="AE138" s="145" t="s">
        <v>223</v>
      </c>
      <c r="AF138" s="145">
        <v>0</v>
      </c>
      <c r="AG138" s="145"/>
      <c r="AH138" s="145"/>
      <c r="AI138" s="145"/>
      <c r="AJ138" s="145"/>
      <c r="AK138" s="145"/>
      <c r="AL138" s="145"/>
      <c r="AM138" s="145"/>
      <c r="AN138" s="145"/>
      <c r="AO138" s="145"/>
      <c r="AP138" s="145"/>
      <c r="AQ138" s="145"/>
      <c r="AR138" s="145"/>
      <c r="AS138" s="145"/>
      <c r="AT138" s="145"/>
      <c r="AU138" s="145"/>
      <c r="AV138" s="145"/>
      <c r="AW138" s="145"/>
      <c r="AX138" s="145"/>
      <c r="AY138" s="145"/>
      <c r="AZ138" s="145"/>
      <c r="BA138" s="145"/>
      <c r="BB138" s="145"/>
      <c r="BC138" s="145"/>
      <c r="BD138" s="145"/>
      <c r="BE138" s="145"/>
      <c r="BF138" s="145"/>
    </row>
    <row r="139" spans="1:58" outlineLevel="1">
      <c r="A139" s="152"/>
      <c r="B139" s="153"/>
      <c r="C139" s="187" t="s">
        <v>1078</v>
      </c>
      <c r="D139" s="178"/>
      <c r="E139" s="179">
        <v>26.928000000000001</v>
      </c>
      <c r="F139" s="156"/>
      <c r="G139" s="156"/>
      <c r="H139" s="156"/>
      <c r="I139" s="156"/>
      <c r="J139" s="156"/>
      <c r="K139" s="156"/>
      <c r="L139" s="156"/>
      <c r="M139" s="156"/>
      <c r="N139" s="156"/>
      <c r="O139" s="156"/>
      <c r="P139" s="156"/>
      <c r="Q139" s="156"/>
      <c r="R139" s="156"/>
      <c r="S139" s="156"/>
      <c r="T139" s="156"/>
      <c r="U139" s="156"/>
      <c r="V139" s="156"/>
      <c r="W139" s="145"/>
      <c r="X139" s="145"/>
      <c r="Y139" s="145"/>
      <c r="Z139" s="145"/>
      <c r="AA139" s="145"/>
      <c r="AB139" s="145"/>
      <c r="AC139" s="145"/>
      <c r="AD139" s="145"/>
      <c r="AE139" s="145" t="s">
        <v>223</v>
      </c>
      <c r="AF139" s="145">
        <v>0</v>
      </c>
      <c r="AG139" s="145"/>
      <c r="AH139" s="145"/>
      <c r="AI139" s="145"/>
      <c r="AJ139" s="145"/>
      <c r="AK139" s="145"/>
      <c r="AL139" s="145"/>
      <c r="AM139" s="145"/>
      <c r="AN139" s="145"/>
      <c r="AO139" s="145"/>
      <c r="AP139" s="145"/>
      <c r="AQ139" s="145"/>
      <c r="AR139" s="145"/>
      <c r="AS139" s="145"/>
      <c r="AT139" s="145"/>
      <c r="AU139" s="145"/>
      <c r="AV139" s="145"/>
      <c r="AW139" s="145"/>
      <c r="AX139" s="145"/>
      <c r="AY139" s="145"/>
      <c r="AZ139" s="145"/>
      <c r="BA139" s="145"/>
      <c r="BB139" s="145"/>
      <c r="BC139" s="145"/>
      <c r="BD139" s="145"/>
      <c r="BE139" s="145"/>
      <c r="BF139" s="145"/>
    </row>
    <row r="140" spans="1:58" outlineLevel="1">
      <c r="A140" s="152"/>
      <c r="B140" s="153"/>
      <c r="C140" s="187" t="s">
        <v>1079</v>
      </c>
      <c r="D140" s="178"/>
      <c r="E140" s="179">
        <v>99</v>
      </c>
      <c r="F140" s="156"/>
      <c r="G140" s="156"/>
      <c r="H140" s="156"/>
      <c r="I140" s="156"/>
      <c r="J140" s="156"/>
      <c r="K140" s="156"/>
      <c r="L140" s="156"/>
      <c r="M140" s="156"/>
      <c r="N140" s="156"/>
      <c r="O140" s="156"/>
      <c r="P140" s="156"/>
      <c r="Q140" s="156"/>
      <c r="R140" s="156"/>
      <c r="S140" s="156"/>
      <c r="T140" s="156"/>
      <c r="U140" s="156"/>
      <c r="V140" s="156"/>
      <c r="W140" s="145"/>
      <c r="X140" s="145"/>
      <c r="Y140" s="145"/>
      <c r="Z140" s="145"/>
      <c r="AA140" s="145"/>
      <c r="AB140" s="145"/>
      <c r="AC140" s="145"/>
      <c r="AD140" s="145"/>
      <c r="AE140" s="145" t="s">
        <v>223</v>
      </c>
      <c r="AF140" s="145">
        <v>0</v>
      </c>
      <c r="AG140" s="145"/>
      <c r="AH140" s="145"/>
      <c r="AI140" s="145"/>
      <c r="AJ140" s="145"/>
      <c r="AK140" s="145"/>
      <c r="AL140" s="145"/>
      <c r="AM140" s="145"/>
      <c r="AN140" s="145"/>
      <c r="AO140" s="145"/>
      <c r="AP140" s="145"/>
      <c r="AQ140" s="145"/>
      <c r="AR140" s="145"/>
      <c r="AS140" s="145"/>
      <c r="AT140" s="145"/>
      <c r="AU140" s="145"/>
      <c r="AV140" s="145"/>
      <c r="AW140" s="145"/>
      <c r="AX140" s="145"/>
      <c r="AY140" s="145"/>
      <c r="AZ140" s="145"/>
      <c r="BA140" s="145"/>
      <c r="BB140" s="145"/>
      <c r="BC140" s="145"/>
      <c r="BD140" s="145"/>
      <c r="BE140" s="145"/>
      <c r="BF140" s="145"/>
    </row>
    <row r="141" spans="1:58" ht="20.399999999999999" outlineLevel="1">
      <c r="A141" s="152"/>
      <c r="B141" s="153"/>
      <c r="C141" s="187" t="s">
        <v>1080</v>
      </c>
      <c r="D141" s="178"/>
      <c r="E141" s="179">
        <v>-22.341000000000001</v>
      </c>
      <c r="F141" s="156"/>
      <c r="G141" s="156"/>
      <c r="H141" s="156"/>
      <c r="I141" s="156"/>
      <c r="J141" s="156"/>
      <c r="K141" s="156"/>
      <c r="L141" s="156"/>
      <c r="M141" s="156"/>
      <c r="N141" s="156"/>
      <c r="O141" s="156"/>
      <c r="P141" s="156"/>
      <c r="Q141" s="156"/>
      <c r="R141" s="156"/>
      <c r="S141" s="156"/>
      <c r="T141" s="156"/>
      <c r="U141" s="156"/>
      <c r="V141" s="156"/>
      <c r="W141" s="145"/>
      <c r="X141" s="145"/>
      <c r="Y141" s="145"/>
      <c r="Z141" s="145"/>
      <c r="AA141" s="145"/>
      <c r="AB141" s="145"/>
      <c r="AC141" s="145"/>
      <c r="AD141" s="145"/>
      <c r="AE141" s="145" t="s">
        <v>223</v>
      </c>
      <c r="AF141" s="145">
        <v>0</v>
      </c>
      <c r="AG141" s="145"/>
      <c r="AH141" s="145"/>
      <c r="AI141" s="145"/>
      <c r="AJ141" s="145"/>
      <c r="AK141" s="145"/>
      <c r="AL141" s="145"/>
      <c r="AM141" s="145"/>
      <c r="AN141" s="145"/>
      <c r="AO141" s="145"/>
      <c r="AP141" s="145"/>
      <c r="AQ141" s="145"/>
      <c r="AR141" s="145"/>
      <c r="AS141" s="145"/>
      <c r="AT141" s="145"/>
      <c r="AU141" s="145"/>
      <c r="AV141" s="145"/>
      <c r="AW141" s="145"/>
      <c r="AX141" s="145"/>
      <c r="AY141" s="145"/>
      <c r="AZ141" s="145"/>
      <c r="BA141" s="145"/>
      <c r="BB141" s="145"/>
      <c r="BC141" s="145"/>
      <c r="BD141" s="145"/>
      <c r="BE141" s="145"/>
      <c r="BF141" s="145"/>
    </row>
    <row r="142" spans="1:58" outlineLevel="1">
      <c r="A142" s="164">
        <v>43</v>
      </c>
      <c r="B142" s="165" t="s">
        <v>729</v>
      </c>
      <c r="C142" s="174" t="s">
        <v>730</v>
      </c>
      <c r="D142" s="166" t="s">
        <v>267</v>
      </c>
      <c r="E142" s="167">
        <v>3247.9920000000002</v>
      </c>
      <c r="F142" s="168">
        <v>0</v>
      </c>
      <c r="G142" s="169">
        <f>ROUND(E142*F142,2)</f>
        <v>0</v>
      </c>
      <c r="H142" s="168">
        <v>0</v>
      </c>
      <c r="I142" s="169">
        <f>ROUND(E142*H142,2)</f>
        <v>0</v>
      </c>
      <c r="J142" s="168">
        <v>15.7</v>
      </c>
      <c r="K142" s="169">
        <f>ROUND(E142*J142,2)</f>
        <v>50993.47</v>
      </c>
      <c r="L142" s="169">
        <v>21</v>
      </c>
      <c r="M142" s="169">
        <f>G142*(1+L142/100)</f>
        <v>0</v>
      </c>
      <c r="N142" s="169">
        <v>0</v>
      </c>
      <c r="O142" s="169">
        <f>ROUND(E142*N142,2)</f>
        <v>0</v>
      </c>
      <c r="P142" s="169">
        <v>0</v>
      </c>
      <c r="Q142" s="169">
        <f>ROUND(E142*P142,2)</f>
        <v>0</v>
      </c>
      <c r="R142" s="170" t="s">
        <v>219</v>
      </c>
      <c r="S142" s="156">
        <v>0</v>
      </c>
      <c r="T142" s="156">
        <f>ROUND(E142*S142,2)</f>
        <v>0</v>
      </c>
      <c r="U142" s="156"/>
      <c r="V142" s="156" t="s">
        <v>220</v>
      </c>
      <c r="W142" s="145"/>
      <c r="X142" s="145"/>
      <c r="Y142" s="145"/>
      <c r="Z142" s="145"/>
      <c r="AA142" s="145"/>
      <c r="AB142" s="145"/>
      <c r="AC142" s="145"/>
      <c r="AD142" s="145"/>
      <c r="AE142" s="145" t="s">
        <v>221</v>
      </c>
      <c r="AF142" s="145"/>
      <c r="AG142" s="145"/>
      <c r="AH142" s="145"/>
      <c r="AI142" s="145"/>
      <c r="AJ142" s="145"/>
      <c r="AK142" s="145"/>
      <c r="AL142" s="145"/>
      <c r="AM142" s="145"/>
      <c r="AN142" s="145"/>
      <c r="AO142" s="145"/>
      <c r="AP142" s="145"/>
      <c r="AQ142" s="145"/>
      <c r="AR142" s="145"/>
      <c r="AS142" s="145"/>
      <c r="AT142" s="145"/>
      <c r="AU142" s="145"/>
      <c r="AV142" s="145"/>
      <c r="AW142" s="145"/>
      <c r="AX142" s="145"/>
      <c r="AY142" s="145"/>
      <c r="AZ142" s="145"/>
      <c r="BA142" s="145"/>
      <c r="BB142" s="145"/>
      <c r="BC142" s="145"/>
      <c r="BD142" s="145"/>
      <c r="BE142" s="145"/>
      <c r="BF142" s="145"/>
    </row>
    <row r="143" spans="1:58" outlineLevel="1">
      <c r="A143" s="152"/>
      <c r="B143" s="153"/>
      <c r="C143" s="187" t="s">
        <v>1081</v>
      </c>
      <c r="D143" s="178"/>
      <c r="E143" s="179">
        <v>3247.9920000000002</v>
      </c>
      <c r="F143" s="156"/>
      <c r="G143" s="156"/>
      <c r="H143" s="156"/>
      <c r="I143" s="156"/>
      <c r="J143" s="156"/>
      <c r="K143" s="156"/>
      <c r="L143" s="156"/>
      <c r="M143" s="156"/>
      <c r="N143" s="156"/>
      <c r="O143" s="156"/>
      <c r="P143" s="156"/>
      <c r="Q143" s="156"/>
      <c r="R143" s="156"/>
      <c r="S143" s="156"/>
      <c r="T143" s="156"/>
      <c r="U143" s="156"/>
      <c r="V143" s="156"/>
      <c r="W143" s="145"/>
      <c r="X143" s="145"/>
      <c r="Y143" s="145"/>
      <c r="Z143" s="145"/>
      <c r="AA143" s="145"/>
      <c r="AB143" s="145"/>
      <c r="AC143" s="145"/>
      <c r="AD143" s="145"/>
      <c r="AE143" s="145" t="s">
        <v>223</v>
      </c>
      <c r="AF143" s="145">
        <v>0</v>
      </c>
      <c r="AG143" s="145"/>
      <c r="AH143" s="145"/>
      <c r="AI143" s="145"/>
      <c r="AJ143" s="145"/>
      <c r="AK143" s="145"/>
      <c r="AL143" s="145"/>
      <c r="AM143" s="145"/>
      <c r="AN143" s="145"/>
      <c r="AO143" s="145"/>
      <c r="AP143" s="145"/>
      <c r="AQ143" s="145"/>
      <c r="AR143" s="145"/>
      <c r="AS143" s="145"/>
      <c r="AT143" s="145"/>
      <c r="AU143" s="145"/>
      <c r="AV143" s="145"/>
      <c r="AW143" s="145"/>
      <c r="AX143" s="145"/>
      <c r="AY143" s="145"/>
      <c r="AZ143" s="145"/>
      <c r="BA143" s="145"/>
      <c r="BB143" s="145"/>
      <c r="BC143" s="145"/>
      <c r="BD143" s="145"/>
      <c r="BE143" s="145"/>
      <c r="BF143" s="145"/>
    </row>
    <row r="144" spans="1:58" outlineLevel="1">
      <c r="A144" s="180">
        <v>44</v>
      </c>
      <c r="B144" s="181" t="s">
        <v>732</v>
      </c>
      <c r="C144" s="188" t="s">
        <v>733</v>
      </c>
      <c r="D144" s="182" t="s">
        <v>267</v>
      </c>
      <c r="E144" s="183">
        <v>360.88799999999998</v>
      </c>
      <c r="F144" s="184">
        <v>0</v>
      </c>
      <c r="G144" s="185">
        <f>ROUND(E144*F144,2)</f>
        <v>0</v>
      </c>
      <c r="H144" s="184">
        <v>0</v>
      </c>
      <c r="I144" s="185">
        <f>ROUND(E144*H144,2)</f>
        <v>0</v>
      </c>
      <c r="J144" s="184">
        <v>300</v>
      </c>
      <c r="K144" s="185">
        <f>ROUND(E144*J144,2)</f>
        <v>108266.4</v>
      </c>
      <c r="L144" s="185">
        <v>21</v>
      </c>
      <c r="M144" s="185">
        <f>G144*(1+L144/100)</f>
        <v>0</v>
      </c>
      <c r="N144" s="185">
        <v>0</v>
      </c>
      <c r="O144" s="185">
        <f>ROUND(E144*N144,2)</f>
        <v>0</v>
      </c>
      <c r="P144" s="185">
        <v>0</v>
      </c>
      <c r="Q144" s="185">
        <f>ROUND(E144*P144,2)</f>
        <v>0</v>
      </c>
      <c r="R144" s="186" t="s">
        <v>219</v>
      </c>
      <c r="S144" s="156">
        <v>0</v>
      </c>
      <c r="T144" s="156">
        <f>ROUND(E144*S144,2)</f>
        <v>0</v>
      </c>
      <c r="U144" s="156"/>
      <c r="V144" s="156" t="s">
        <v>220</v>
      </c>
      <c r="W144" s="145"/>
      <c r="X144" s="145"/>
      <c r="Y144" s="145"/>
      <c r="Z144" s="145"/>
      <c r="AA144" s="145"/>
      <c r="AB144" s="145"/>
      <c r="AC144" s="145"/>
      <c r="AD144" s="145"/>
      <c r="AE144" s="145" t="s">
        <v>221</v>
      </c>
      <c r="AF144" s="145"/>
      <c r="AG144" s="145"/>
      <c r="AH144" s="145"/>
      <c r="AI144" s="145"/>
      <c r="AJ144" s="145"/>
      <c r="AK144" s="145"/>
      <c r="AL144" s="145"/>
      <c r="AM144" s="145"/>
      <c r="AN144" s="145"/>
      <c r="AO144" s="145"/>
      <c r="AP144" s="145"/>
      <c r="AQ144" s="145"/>
      <c r="AR144" s="145"/>
      <c r="AS144" s="145"/>
      <c r="AT144" s="145"/>
      <c r="AU144" s="145"/>
      <c r="AV144" s="145"/>
      <c r="AW144" s="145"/>
      <c r="AX144" s="145"/>
      <c r="AY144" s="145"/>
      <c r="AZ144" s="145"/>
      <c r="BA144" s="145"/>
      <c r="BB144" s="145"/>
      <c r="BC144" s="145"/>
      <c r="BD144" s="145"/>
      <c r="BE144" s="145"/>
      <c r="BF144" s="145"/>
    </row>
    <row r="145" spans="1:58">
      <c r="A145" s="158" t="s">
        <v>170</v>
      </c>
      <c r="B145" s="159" t="s">
        <v>145</v>
      </c>
      <c r="C145" s="173" t="s">
        <v>28</v>
      </c>
      <c r="D145" s="160"/>
      <c r="E145" s="161"/>
      <c r="F145" s="162"/>
      <c r="G145" s="162">
        <f>SUMIF(AE146:AE147,"&lt;&gt;NOR",G146:G147)</f>
        <v>0</v>
      </c>
      <c r="H145" s="162"/>
      <c r="I145" s="162">
        <f>SUM(I146:I147)</f>
        <v>0</v>
      </c>
      <c r="J145" s="162"/>
      <c r="K145" s="162">
        <f>SUM(K146:K147)</f>
        <v>20000</v>
      </c>
      <c r="L145" s="162"/>
      <c r="M145" s="162">
        <f>SUM(M146:M147)</f>
        <v>0</v>
      </c>
      <c r="N145" s="162"/>
      <c r="O145" s="162">
        <f>SUM(O146:O147)</f>
        <v>0</v>
      </c>
      <c r="P145" s="162"/>
      <c r="Q145" s="162">
        <f>SUM(Q146:Q147)</f>
        <v>0</v>
      </c>
      <c r="R145" s="163"/>
      <c r="S145" s="157"/>
      <c r="T145" s="157">
        <f>SUM(T146:T147)</f>
        <v>0</v>
      </c>
      <c r="U145" s="157"/>
      <c r="V145" s="157"/>
      <c r="AE145" t="s">
        <v>171</v>
      </c>
    </row>
    <row r="146" spans="1:58" outlineLevel="1">
      <c r="A146" s="164">
        <v>45</v>
      </c>
      <c r="B146" s="165" t="s">
        <v>975</v>
      </c>
      <c r="C146" s="174" t="s">
        <v>976</v>
      </c>
      <c r="D146" s="166" t="s">
        <v>298</v>
      </c>
      <c r="E146" s="167">
        <v>10</v>
      </c>
      <c r="F146" s="168">
        <v>0</v>
      </c>
      <c r="G146" s="169">
        <f>ROUND(E146*F146,2)</f>
        <v>0</v>
      </c>
      <c r="H146" s="168">
        <v>0</v>
      </c>
      <c r="I146" s="169">
        <f>ROUND(E146*H146,2)</f>
        <v>0</v>
      </c>
      <c r="J146" s="168">
        <v>2000</v>
      </c>
      <c r="K146" s="169">
        <f>ROUND(E146*J146,2)</f>
        <v>20000</v>
      </c>
      <c r="L146" s="169">
        <v>21</v>
      </c>
      <c r="M146" s="169">
        <f>G146*(1+L146/100)</f>
        <v>0</v>
      </c>
      <c r="N146" s="169">
        <v>0</v>
      </c>
      <c r="O146" s="169">
        <f>ROUND(E146*N146,2)</f>
        <v>0</v>
      </c>
      <c r="P146" s="169">
        <v>0</v>
      </c>
      <c r="Q146" s="169">
        <f>ROUND(E146*P146,2)</f>
        <v>0</v>
      </c>
      <c r="R146" s="170" t="s">
        <v>175</v>
      </c>
      <c r="S146" s="156">
        <v>0</v>
      </c>
      <c r="T146" s="156">
        <f>ROUND(E146*S146,2)</f>
        <v>0</v>
      </c>
      <c r="U146" s="156"/>
      <c r="V146" s="156" t="s">
        <v>176</v>
      </c>
      <c r="W146" s="145"/>
      <c r="X146" s="145"/>
      <c r="Y146" s="145"/>
      <c r="Z146" s="145"/>
      <c r="AA146" s="145"/>
      <c r="AB146" s="145"/>
      <c r="AC146" s="145"/>
      <c r="AD146" s="145"/>
      <c r="AE146" s="145" t="s">
        <v>177</v>
      </c>
      <c r="AF146" s="145"/>
      <c r="AG146" s="145"/>
      <c r="AH146" s="145"/>
      <c r="AI146" s="145"/>
      <c r="AJ146" s="145"/>
      <c r="AK146" s="145"/>
      <c r="AL146" s="145"/>
      <c r="AM146" s="145"/>
      <c r="AN146" s="145"/>
      <c r="AO146" s="145"/>
      <c r="AP146" s="145"/>
      <c r="AQ146" s="145"/>
      <c r="AR146" s="145"/>
      <c r="AS146" s="145"/>
      <c r="AT146" s="145"/>
      <c r="AU146" s="145"/>
      <c r="AV146" s="145"/>
      <c r="AW146" s="145"/>
      <c r="AX146" s="145"/>
      <c r="AY146" s="145"/>
      <c r="AZ146" s="145"/>
      <c r="BA146" s="145"/>
      <c r="BB146" s="145"/>
      <c r="BC146" s="145"/>
      <c r="BD146" s="145"/>
      <c r="BE146" s="145"/>
      <c r="BF146" s="145"/>
    </row>
    <row r="147" spans="1:58" outlineLevel="1">
      <c r="A147" s="152"/>
      <c r="B147" s="153"/>
      <c r="C147" s="250" t="s">
        <v>977</v>
      </c>
      <c r="D147" s="251"/>
      <c r="E147" s="251"/>
      <c r="F147" s="251"/>
      <c r="G147" s="251"/>
      <c r="H147" s="156"/>
      <c r="I147" s="156"/>
      <c r="J147" s="156"/>
      <c r="K147" s="156"/>
      <c r="L147" s="156"/>
      <c r="M147" s="156"/>
      <c r="N147" s="156"/>
      <c r="O147" s="156"/>
      <c r="P147" s="156"/>
      <c r="Q147" s="156"/>
      <c r="R147" s="156"/>
      <c r="S147" s="156"/>
      <c r="T147" s="156"/>
      <c r="U147" s="156"/>
      <c r="V147" s="156"/>
      <c r="W147" s="145"/>
      <c r="X147" s="145"/>
      <c r="Y147" s="145"/>
      <c r="Z147" s="145"/>
      <c r="AA147" s="145"/>
      <c r="AB147" s="145"/>
      <c r="AC147" s="145"/>
      <c r="AD147" s="145"/>
      <c r="AE147" s="145" t="s">
        <v>178</v>
      </c>
      <c r="AF147" s="145"/>
      <c r="AG147" s="145"/>
      <c r="AH147" s="145"/>
      <c r="AI147" s="145"/>
      <c r="AJ147" s="145"/>
      <c r="AK147" s="145"/>
      <c r="AL147" s="145"/>
      <c r="AM147" s="145"/>
      <c r="AN147" s="145"/>
      <c r="AO147" s="145"/>
      <c r="AP147" s="145"/>
      <c r="AQ147" s="145"/>
      <c r="AR147" s="145"/>
      <c r="AS147" s="145"/>
      <c r="AT147" s="145"/>
      <c r="AU147" s="145"/>
      <c r="AV147" s="145"/>
      <c r="AW147" s="145"/>
      <c r="AX147" s="145"/>
      <c r="AY147" s="145"/>
      <c r="AZ147" s="145"/>
      <c r="BA147" s="145"/>
      <c r="BB147" s="145"/>
      <c r="BC147" s="145"/>
      <c r="BD147" s="145"/>
      <c r="BE147" s="145"/>
      <c r="BF147" s="145"/>
    </row>
    <row r="148" spans="1:58">
      <c r="A148" s="3"/>
      <c r="B148" s="4"/>
      <c r="C148" s="175"/>
      <c r="D148" s="6"/>
      <c r="E148" s="3"/>
      <c r="F148" s="3"/>
      <c r="G148" s="3"/>
      <c r="H148" s="3"/>
      <c r="I148" s="3"/>
      <c r="J148" s="3"/>
      <c r="K148" s="3"/>
      <c r="L148" s="3"/>
      <c r="M148" s="3"/>
      <c r="N148" s="3"/>
      <c r="O148" s="3"/>
      <c r="P148" s="3"/>
      <c r="Q148" s="3"/>
      <c r="R148" s="3"/>
      <c r="S148" s="3"/>
      <c r="T148" s="3"/>
      <c r="U148" s="3"/>
      <c r="V148" s="3"/>
      <c r="AC148">
        <v>15</v>
      </c>
      <c r="AD148">
        <v>21</v>
      </c>
      <c r="AE148" t="s">
        <v>159</v>
      </c>
    </row>
    <row r="149" spans="1:58">
      <c r="A149" s="148"/>
      <c r="B149" s="149" t="s">
        <v>29</v>
      </c>
      <c r="C149" s="176"/>
      <c r="D149" s="150"/>
      <c r="E149" s="151"/>
      <c r="F149" s="151"/>
      <c r="G149" s="172">
        <f>G8+G58+G97+G113+G128+G131+G133+G145</f>
        <v>0</v>
      </c>
      <c r="H149" s="3"/>
      <c r="I149" s="3"/>
      <c r="J149" s="3"/>
      <c r="K149" s="3"/>
      <c r="L149" s="3"/>
      <c r="M149" s="3"/>
      <c r="N149" s="3"/>
      <c r="O149" s="3"/>
      <c r="P149" s="3"/>
      <c r="Q149" s="3"/>
      <c r="R149" s="3"/>
      <c r="S149" s="3"/>
      <c r="T149" s="3"/>
      <c r="U149" s="3"/>
      <c r="V149" s="3"/>
      <c r="AC149">
        <f>SUMIF(L7:L147,AC148,G7:G147)</f>
        <v>0</v>
      </c>
      <c r="AD149">
        <f>SUMIF(L7:L147,AD148,G7:G147)</f>
        <v>0</v>
      </c>
      <c r="AE149" t="s">
        <v>213</v>
      </c>
    </row>
    <row r="150" spans="1:58">
      <c r="C150" s="177"/>
      <c r="D150" s="10"/>
      <c r="AE150" t="s">
        <v>215</v>
      </c>
    </row>
    <row r="151" spans="1:58">
      <c r="D151" s="10"/>
    </row>
    <row r="152" spans="1:58">
      <c r="D152" s="10"/>
    </row>
    <row r="153" spans="1:58">
      <c r="D153" s="10"/>
    </row>
    <row r="154" spans="1:58">
      <c r="D154" s="10"/>
    </row>
    <row r="155" spans="1:58">
      <c r="D155" s="10"/>
    </row>
    <row r="156" spans="1:58">
      <c r="D156" s="10"/>
    </row>
    <row r="157" spans="1:58">
      <c r="D157" s="10"/>
    </row>
    <row r="158" spans="1:58">
      <c r="D158" s="10"/>
    </row>
    <row r="159" spans="1:58">
      <c r="D159" s="10"/>
    </row>
    <row r="160" spans="1:58">
      <c r="D160" s="10"/>
    </row>
    <row r="161" spans="4:4">
      <c r="D161" s="10"/>
    </row>
    <row r="162" spans="4:4">
      <c r="D162" s="10"/>
    </row>
    <row r="163" spans="4:4">
      <c r="D163" s="10"/>
    </row>
    <row r="164" spans="4:4">
      <c r="D164" s="10"/>
    </row>
    <row r="165" spans="4:4">
      <c r="D165" s="10"/>
    </row>
    <row r="166" spans="4:4">
      <c r="D166" s="10"/>
    </row>
    <row r="167" spans="4:4">
      <c r="D167" s="10"/>
    </row>
    <row r="168" spans="4:4">
      <c r="D168" s="10"/>
    </row>
    <row r="169" spans="4:4">
      <c r="D169" s="10"/>
    </row>
    <row r="170" spans="4:4">
      <c r="D170" s="10"/>
    </row>
    <row r="171" spans="4:4">
      <c r="D171" s="10"/>
    </row>
    <row r="172" spans="4:4">
      <c r="D172" s="10"/>
    </row>
    <row r="173" spans="4:4">
      <c r="D173" s="10"/>
    </row>
    <row r="174" spans="4:4">
      <c r="D174" s="10"/>
    </row>
    <row r="175" spans="4:4">
      <c r="D175" s="10"/>
    </row>
    <row r="176" spans="4:4">
      <c r="D176" s="10"/>
    </row>
    <row r="177" spans="4:4">
      <c r="D177" s="10"/>
    </row>
    <row r="178" spans="4:4">
      <c r="D178" s="10"/>
    </row>
    <row r="179" spans="4:4">
      <c r="D179" s="10"/>
    </row>
    <row r="180" spans="4:4">
      <c r="D180" s="10"/>
    </row>
    <row r="181" spans="4:4">
      <c r="D181" s="10"/>
    </row>
    <row r="182" spans="4:4">
      <c r="D182" s="10"/>
    </row>
    <row r="183" spans="4:4">
      <c r="D183" s="10"/>
    </row>
    <row r="184" spans="4:4">
      <c r="D184" s="10"/>
    </row>
    <row r="185" spans="4:4">
      <c r="D185" s="10"/>
    </row>
    <row r="186" spans="4:4">
      <c r="D186" s="10"/>
    </row>
    <row r="187" spans="4:4">
      <c r="D187" s="10"/>
    </row>
    <row r="188" spans="4:4">
      <c r="D188" s="10"/>
    </row>
    <row r="189" spans="4:4">
      <c r="D189" s="10"/>
    </row>
    <row r="190" spans="4:4">
      <c r="D190" s="10"/>
    </row>
    <row r="191" spans="4:4">
      <c r="D191" s="10"/>
    </row>
    <row r="192" spans="4:4">
      <c r="D192" s="10"/>
    </row>
    <row r="193" spans="4:4">
      <c r="D193" s="10"/>
    </row>
    <row r="194" spans="4:4">
      <c r="D194" s="10"/>
    </row>
    <row r="195" spans="4:4">
      <c r="D195" s="10"/>
    </row>
    <row r="196" spans="4:4">
      <c r="D196" s="10"/>
    </row>
    <row r="197" spans="4:4">
      <c r="D197" s="10"/>
    </row>
    <row r="198" spans="4:4">
      <c r="D198" s="10"/>
    </row>
    <row r="199" spans="4:4">
      <c r="D199" s="10"/>
    </row>
    <row r="200" spans="4:4">
      <c r="D200" s="10"/>
    </row>
    <row r="201" spans="4:4">
      <c r="D201" s="10"/>
    </row>
    <row r="202" spans="4:4">
      <c r="D202" s="10"/>
    </row>
    <row r="203" spans="4:4">
      <c r="D203" s="10"/>
    </row>
    <row r="204" spans="4:4">
      <c r="D204" s="10"/>
    </row>
    <row r="205" spans="4:4">
      <c r="D205" s="10"/>
    </row>
    <row r="206" spans="4:4">
      <c r="D206" s="10"/>
    </row>
    <row r="207" spans="4:4">
      <c r="D207" s="10"/>
    </row>
    <row r="208" spans="4:4">
      <c r="D208" s="10"/>
    </row>
    <row r="209" spans="4:4">
      <c r="D209" s="10"/>
    </row>
    <row r="210" spans="4:4">
      <c r="D210" s="10"/>
    </row>
    <row r="211" spans="4:4">
      <c r="D211" s="10"/>
    </row>
    <row r="212" spans="4:4">
      <c r="D212" s="10"/>
    </row>
    <row r="213" spans="4:4">
      <c r="D213" s="10"/>
    </row>
    <row r="214" spans="4:4">
      <c r="D214" s="10"/>
    </row>
    <row r="215" spans="4:4">
      <c r="D215" s="10"/>
    </row>
    <row r="216" spans="4:4">
      <c r="D216" s="10"/>
    </row>
    <row r="217" spans="4:4">
      <c r="D217" s="10"/>
    </row>
    <row r="218" spans="4:4">
      <c r="D218" s="10"/>
    </row>
    <row r="219" spans="4:4">
      <c r="D219" s="10"/>
    </row>
    <row r="220" spans="4:4">
      <c r="D220" s="10"/>
    </row>
    <row r="221" spans="4:4">
      <c r="D221" s="10"/>
    </row>
    <row r="222" spans="4:4">
      <c r="D222" s="10"/>
    </row>
    <row r="223" spans="4:4">
      <c r="D223" s="10"/>
    </row>
    <row r="224" spans="4:4">
      <c r="D224" s="10"/>
    </row>
    <row r="225" spans="4:4">
      <c r="D225" s="10"/>
    </row>
    <row r="226" spans="4:4">
      <c r="D226" s="10"/>
    </row>
    <row r="227" spans="4:4">
      <c r="D227" s="10"/>
    </row>
    <row r="228" spans="4:4">
      <c r="D228" s="10"/>
    </row>
    <row r="229" spans="4:4">
      <c r="D229" s="10"/>
    </row>
    <row r="230" spans="4:4">
      <c r="D230" s="10"/>
    </row>
    <row r="231" spans="4:4">
      <c r="D231" s="10"/>
    </row>
    <row r="232" spans="4:4">
      <c r="D232" s="10"/>
    </row>
    <row r="233" spans="4:4">
      <c r="D233" s="10"/>
    </row>
    <row r="234" spans="4:4">
      <c r="D234" s="10"/>
    </row>
    <row r="235" spans="4:4">
      <c r="D235" s="10"/>
    </row>
    <row r="236" spans="4:4">
      <c r="D236" s="10"/>
    </row>
    <row r="237" spans="4:4">
      <c r="D237" s="10"/>
    </row>
    <row r="238" spans="4:4">
      <c r="D238" s="10"/>
    </row>
    <row r="239" spans="4:4">
      <c r="D239" s="10"/>
    </row>
    <row r="240" spans="4:4">
      <c r="D240" s="10"/>
    </row>
    <row r="241" spans="4:4">
      <c r="D241" s="10"/>
    </row>
    <row r="242" spans="4:4">
      <c r="D242" s="10"/>
    </row>
    <row r="243" spans="4:4">
      <c r="D243" s="10"/>
    </row>
    <row r="244" spans="4:4">
      <c r="D244" s="10"/>
    </row>
    <row r="245" spans="4:4">
      <c r="D245" s="10"/>
    </row>
    <row r="246" spans="4:4">
      <c r="D246" s="10"/>
    </row>
    <row r="247" spans="4:4">
      <c r="D247" s="10"/>
    </row>
    <row r="248" spans="4:4">
      <c r="D248" s="10"/>
    </row>
    <row r="249" spans="4:4">
      <c r="D249" s="10"/>
    </row>
    <row r="250" spans="4:4">
      <c r="D250" s="10"/>
    </row>
    <row r="251" spans="4:4">
      <c r="D251" s="10"/>
    </row>
    <row r="252" spans="4:4">
      <c r="D252" s="10"/>
    </row>
    <row r="253" spans="4:4">
      <c r="D253" s="10"/>
    </row>
    <row r="254" spans="4:4">
      <c r="D254" s="10"/>
    </row>
    <row r="255" spans="4:4">
      <c r="D255" s="10"/>
    </row>
    <row r="256" spans="4:4">
      <c r="D256" s="10"/>
    </row>
    <row r="257" spans="4:4">
      <c r="D257" s="10"/>
    </row>
    <row r="258" spans="4:4">
      <c r="D258" s="10"/>
    </row>
    <row r="259" spans="4:4">
      <c r="D259" s="10"/>
    </row>
    <row r="260" spans="4:4">
      <c r="D260" s="10"/>
    </row>
    <row r="261" spans="4:4">
      <c r="D261" s="10"/>
    </row>
    <row r="262" spans="4:4">
      <c r="D262" s="10"/>
    </row>
    <row r="263" spans="4:4">
      <c r="D263" s="10"/>
    </row>
    <row r="264" spans="4:4">
      <c r="D264" s="10"/>
    </row>
    <row r="265" spans="4:4">
      <c r="D265" s="10"/>
    </row>
    <row r="266" spans="4:4">
      <c r="D266" s="10"/>
    </row>
    <row r="267" spans="4:4">
      <c r="D267" s="10"/>
    </row>
    <row r="268" spans="4:4">
      <c r="D268" s="10"/>
    </row>
    <row r="269" spans="4:4">
      <c r="D269" s="10"/>
    </row>
    <row r="270" spans="4:4">
      <c r="D270" s="10"/>
    </row>
    <row r="271" spans="4:4">
      <c r="D271" s="10"/>
    </row>
    <row r="272" spans="4:4">
      <c r="D272" s="10"/>
    </row>
    <row r="273" spans="4:4">
      <c r="D273" s="10"/>
    </row>
    <row r="274" spans="4:4">
      <c r="D274" s="10"/>
    </row>
    <row r="275" spans="4:4">
      <c r="D275" s="10"/>
    </row>
    <row r="276" spans="4:4">
      <c r="D276" s="10"/>
    </row>
    <row r="277" spans="4:4">
      <c r="D277" s="10"/>
    </row>
    <row r="278" spans="4:4">
      <c r="D278" s="10"/>
    </row>
    <row r="279" spans="4:4">
      <c r="D279" s="10"/>
    </row>
    <row r="280" spans="4:4">
      <c r="D280" s="10"/>
    </row>
    <row r="281" spans="4:4">
      <c r="D281" s="10"/>
    </row>
    <row r="282" spans="4:4">
      <c r="D282" s="10"/>
    </row>
    <row r="283" spans="4:4">
      <c r="D283" s="10"/>
    </row>
    <row r="284" spans="4:4">
      <c r="D284" s="10"/>
    </row>
    <row r="285" spans="4:4">
      <c r="D285" s="10"/>
    </row>
    <row r="286" spans="4:4">
      <c r="D286" s="10"/>
    </row>
    <row r="287" spans="4:4">
      <c r="D287" s="10"/>
    </row>
    <row r="288" spans="4:4">
      <c r="D288" s="10"/>
    </row>
    <row r="289" spans="4:4">
      <c r="D289" s="10"/>
    </row>
    <row r="290" spans="4:4">
      <c r="D290" s="10"/>
    </row>
    <row r="291" spans="4:4">
      <c r="D291" s="10"/>
    </row>
    <row r="292" spans="4:4">
      <c r="D292" s="10"/>
    </row>
    <row r="293" spans="4:4">
      <c r="D293" s="10"/>
    </row>
    <row r="294" spans="4:4">
      <c r="D294" s="10"/>
    </row>
    <row r="295" spans="4:4">
      <c r="D295" s="10"/>
    </row>
    <row r="296" spans="4:4">
      <c r="D296" s="10"/>
    </row>
    <row r="297" spans="4:4">
      <c r="D297" s="10"/>
    </row>
    <row r="298" spans="4:4">
      <c r="D298" s="10"/>
    </row>
    <row r="299" spans="4:4">
      <c r="D299" s="10"/>
    </row>
    <row r="300" spans="4:4">
      <c r="D300" s="10"/>
    </row>
    <row r="301" spans="4:4">
      <c r="D301" s="10"/>
    </row>
    <row r="302" spans="4:4">
      <c r="D302" s="10"/>
    </row>
    <row r="303" spans="4:4">
      <c r="D303" s="10"/>
    </row>
    <row r="304" spans="4:4">
      <c r="D304" s="10"/>
    </row>
    <row r="305" spans="4:4">
      <c r="D305" s="10"/>
    </row>
    <row r="306" spans="4:4">
      <c r="D306" s="10"/>
    </row>
    <row r="307" spans="4:4">
      <c r="D307" s="10"/>
    </row>
    <row r="308" spans="4:4">
      <c r="D308" s="10"/>
    </row>
    <row r="309" spans="4:4">
      <c r="D309" s="10"/>
    </row>
    <row r="310" spans="4:4">
      <c r="D310" s="10"/>
    </row>
    <row r="311" spans="4:4">
      <c r="D311" s="10"/>
    </row>
    <row r="312" spans="4:4">
      <c r="D312" s="10"/>
    </row>
    <row r="313" spans="4:4">
      <c r="D313" s="10"/>
    </row>
    <row r="314" spans="4:4">
      <c r="D314" s="10"/>
    </row>
    <row r="315" spans="4:4">
      <c r="D315" s="10"/>
    </row>
    <row r="316" spans="4:4">
      <c r="D316" s="10"/>
    </row>
    <row r="317" spans="4:4">
      <c r="D317" s="10"/>
    </row>
    <row r="318" spans="4:4">
      <c r="D318" s="10"/>
    </row>
    <row r="319" spans="4:4">
      <c r="D319" s="10"/>
    </row>
    <row r="320" spans="4:4">
      <c r="D320" s="10"/>
    </row>
    <row r="321" spans="4:4">
      <c r="D321" s="10"/>
    </row>
    <row r="322" spans="4:4">
      <c r="D322" s="10"/>
    </row>
    <row r="323" spans="4:4">
      <c r="D323" s="10"/>
    </row>
    <row r="324" spans="4:4">
      <c r="D324" s="10"/>
    </row>
    <row r="325" spans="4:4">
      <c r="D325" s="10"/>
    </row>
    <row r="326" spans="4:4">
      <c r="D326" s="10"/>
    </row>
    <row r="327" spans="4:4">
      <c r="D327" s="10"/>
    </row>
    <row r="328" spans="4:4">
      <c r="D328" s="10"/>
    </row>
    <row r="329" spans="4:4">
      <c r="D329" s="10"/>
    </row>
    <row r="330" spans="4:4">
      <c r="D330" s="10"/>
    </row>
    <row r="331" spans="4:4">
      <c r="D331" s="10"/>
    </row>
    <row r="332" spans="4:4">
      <c r="D332" s="10"/>
    </row>
    <row r="333" spans="4:4">
      <c r="D333" s="10"/>
    </row>
    <row r="334" spans="4:4">
      <c r="D334" s="10"/>
    </row>
    <row r="335" spans="4:4">
      <c r="D335" s="10"/>
    </row>
    <row r="336" spans="4:4">
      <c r="D336" s="10"/>
    </row>
    <row r="337" spans="4:4">
      <c r="D337" s="10"/>
    </row>
    <row r="338" spans="4:4">
      <c r="D338" s="10"/>
    </row>
    <row r="339" spans="4:4">
      <c r="D339" s="10"/>
    </row>
    <row r="340" spans="4:4">
      <c r="D340" s="10"/>
    </row>
    <row r="341" spans="4:4">
      <c r="D341" s="10"/>
    </row>
    <row r="342" spans="4:4">
      <c r="D342" s="10"/>
    </row>
    <row r="343" spans="4:4">
      <c r="D343" s="10"/>
    </row>
    <row r="344" spans="4:4">
      <c r="D344" s="10"/>
    </row>
    <row r="345" spans="4:4">
      <c r="D345" s="10"/>
    </row>
    <row r="346" spans="4:4">
      <c r="D346" s="10"/>
    </row>
    <row r="347" spans="4:4">
      <c r="D347" s="10"/>
    </row>
    <row r="348" spans="4:4">
      <c r="D348" s="10"/>
    </row>
    <row r="349" spans="4:4">
      <c r="D349" s="10"/>
    </row>
    <row r="350" spans="4:4">
      <c r="D350" s="10"/>
    </row>
    <row r="351" spans="4:4">
      <c r="D351" s="10"/>
    </row>
    <row r="352" spans="4:4">
      <c r="D352" s="10"/>
    </row>
    <row r="353" spans="4:4">
      <c r="D353" s="10"/>
    </row>
    <row r="354" spans="4:4">
      <c r="D354" s="10"/>
    </row>
    <row r="355" spans="4:4">
      <c r="D355" s="10"/>
    </row>
    <row r="356" spans="4:4">
      <c r="D356" s="10"/>
    </row>
    <row r="357" spans="4:4">
      <c r="D357" s="10"/>
    </row>
    <row r="358" spans="4:4">
      <c r="D358" s="10"/>
    </row>
    <row r="359" spans="4:4">
      <c r="D359" s="10"/>
    </row>
    <row r="360" spans="4:4">
      <c r="D360" s="10"/>
    </row>
    <row r="361" spans="4:4">
      <c r="D361" s="10"/>
    </row>
    <row r="362" spans="4:4">
      <c r="D362" s="10"/>
    </row>
    <row r="363" spans="4:4">
      <c r="D363" s="10"/>
    </row>
    <row r="364" spans="4:4">
      <c r="D364" s="10"/>
    </row>
    <row r="365" spans="4:4">
      <c r="D365" s="10"/>
    </row>
    <row r="366" spans="4:4">
      <c r="D366" s="10"/>
    </row>
    <row r="367" spans="4:4">
      <c r="D367" s="10"/>
    </row>
    <row r="368" spans="4:4">
      <c r="D368" s="10"/>
    </row>
    <row r="369" spans="4:4">
      <c r="D369" s="10"/>
    </row>
    <row r="370" spans="4:4">
      <c r="D370" s="10"/>
    </row>
    <row r="371" spans="4:4">
      <c r="D371" s="10"/>
    </row>
    <row r="372" spans="4:4">
      <c r="D372" s="10"/>
    </row>
    <row r="373" spans="4:4">
      <c r="D373" s="10"/>
    </row>
    <row r="374" spans="4:4">
      <c r="D374" s="10"/>
    </row>
    <row r="375" spans="4:4">
      <c r="D375" s="10"/>
    </row>
    <row r="376" spans="4:4">
      <c r="D376" s="10"/>
    </row>
    <row r="377" spans="4:4">
      <c r="D377" s="10"/>
    </row>
    <row r="378" spans="4:4">
      <c r="D378" s="10"/>
    </row>
    <row r="379" spans="4:4">
      <c r="D379" s="10"/>
    </row>
    <row r="380" spans="4:4">
      <c r="D380" s="10"/>
    </row>
    <row r="381" spans="4:4">
      <c r="D381" s="10"/>
    </row>
    <row r="382" spans="4:4">
      <c r="D382" s="10"/>
    </row>
    <row r="383" spans="4:4">
      <c r="D383" s="10"/>
    </row>
    <row r="384" spans="4:4">
      <c r="D384" s="10"/>
    </row>
    <row r="385" spans="4:4">
      <c r="D385" s="10"/>
    </row>
    <row r="386" spans="4:4">
      <c r="D386" s="10"/>
    </row>
    <row r="387" spans="4:4">
      <c r="D387" s="10"/>
    </row>
    <row r="388" spans="4:4">
      <c r="D388" s="10"/>
    </row>
    <row r="389" spans="4:4">
      <c r="D389" s="10"/>
    </row>
    <row r="390" spans="4:4">
      <c r="D390" s="10"/>
    </row>
    <row r="391" spans="4:4">
      <c r="D391" s="10"/>
    </row>
    <row r="392" spans="4:4">
      <c r="D392" s="10"/>
    </row>
    <row r="393" spans="4:4">
      <c r="D393" s="10"/>
    </row>
    <row r="394" spans="4:4">
      <c r="D394" s="10"/>
    </row>
    <row r="395" spans="4:4">
      <c r="D395" s="10"/>
    </row>
    <row r="396" spans="4:4">
      <c r="D396" s="10"/>
    </row>
    <row r="397" spans="4:4">
      <c r="D397" s="10"/>
    </row>
    <row r="398" spans="4:4">
      <c r="D398" s="10"/>
    </row>
    <row r="399" spans="4:4">
      <c r="D399" s="10"/>
    </row>
    <row r="400" spans="4:4">
      <c r="D400" s="10"/>
    </row>
    <row r="401" spans="4:4">
      <c r="D401" s="10"/>
    </row>
    <row r="402" spans="4:4">
      <c r="D402" s="10"/>
    </row>
    <row r="403" spans="4:4">
      <c r="D403" s="10"/>
    </row>
    <row r="404" spans="4:4">
      <c r="D404" s="10"/>
    </row>
    <row r="405" spans="4:4">
      <c r="D405" s="10"/>
    </row>
    <row r="406" spans="4:4">
      <c r="D406" s="10"/>
    </row>
    <row r="407" spans="4:4">
      <c r="D407" s="10"/>
    </row>
    <row r="408" spans="4:4">
      <c r="D408" s="10"/>
    </row>
    <row r="409" spans="4:4">
      <c r="D409" s="10"/>
    </row>
    <row r="410" spans="4:4">
      <c r="D410" s="10"/>
    </row>
    <row r="411" spans="4:4">
      <c r="D411" s="10"/>
    </row>
    <row r="412" spans="4:4">
      <c r="D412" s="10"/>
    </row>
    <row r="413" spans="4:4">
      <c r="D413" s="10"/>
    </row>
    <row r="414" spans="4:4">
      <c r="D414" s="10"/>
    </row>
    <row r="415" spans="4:4">
      <c r="D415" s="10"/>
    </row>
    <row r="416" spans="4:4">
      <c r="D416" s="10"/>
    </row>
    <row r="417" spans="4:4">
      <c r="D417" s="10"/>
    </row>
    <row r="418" spans="4:4">
      <c r="D418" s="10"/>
    </row>
    <row r="419" spans="4:4">
      <c r="D419" s="10"/>
    </row>
    <row r="420" spans="4:4">
      <c r="D420" s="10"/>
    </row>
    <row r="421" spans="4:4">
      <c r="D421" s="10"/>
    </row>
    <row r="422" spans="4:4">
      <c r="D422" s="10"/>
    </row>
    <row r="423" spans="4:4">
      <c r="D423" s="10"/>
    </row>
    <row r="424" spans="4:4">
      <c r="D424" s="10"/>
    </row>
    <row r="425" spans="4:4">
      <c r="D425" s="10"/>
    </row>
    <row r="426" spans="4:4">
      <c r="D426" s="10"/>
    </row>
    <row r="427" spans="4:4">
      <c r="D427" s="10"/>
    </row>
    <row r="428" spans="4:4">
      <c r="D428" s="10"/>
    </row>
    <row r="429" spans="4:4">
      <c r="D429" s="10"/>
    </row>
    <row r="430" spans="4:4">
      <c r="D430" s="10"/>
    </row>
    <row r="431" spans="4:4">
      <c r="D431" s="10"/>
    </row>
    <row r="432" spans="4:4">
      <c r="D432" s="10"/>
    </row>
    <row r="433" spans="4:4">
      <c r="D433" s="10"/>
    </row>
    <row r="434" spans="4:4">
      <c r="D434" s="10"/>
    </row>
    <row r="435" spans="4:4">
      <c r="D435" s="10"/>
    </row>
    <row r="436" spans="4:4">
      <c r="D436" s="10"/>
    </row>
    <row r="437" spans="4:4">
      <c r="D437" s="10"/>
    </row>
    <row r="438" spans="4:4">
      <c r="D438" s="10"/>
    </row>
    <row r="439" spans="4:4">
      <c r="D439" s="10"/>
    </row>
    <row r="440" spans="4:4">
      <c r="D440" s="10"/>
    </row>
    <row r="441" spans="4:4">
      <c r="D441" s="10"/>
    </row>
    <row r="442" spans="4:4">
      <c r="D442" s="10"/>
    </row>
    <row r="443" spans="4:4">
      <c r="D443" s="10"/>
    </row>
    <row r="444" spans="4:4">
      <c r="D444" s="10"/>
    </row>
    <row r="445" spans="4:4">
      <c r="D445" s="10"/>
    </row>
    <row r="446" spans="4:4">
      <c r="D446" s="10"/>
    </row>
    <row r="447" spans="4:4">
      <c r="D447" s="10"/>
    </row>
    <row r="448" spans="4:4">
      <c r="D448" s="10"/>
    </row>
    <row r="449" spans="4:4">
      <c r="D449" s="10"/>
    </row>
    <row r="450" spans="4:4">
      <c r="D450" s="10"/>
    </row>
    <row r="451" spans="4:4">
      <c r="D451" s="10"/>
    </row>
    <row r="452" spans="4:4">
      <c r="D452" s="10"/>
    </row>
    <row r="453" spans="4:4">
      <c r="D453" s="10"/>
    </row>
    <row r="454" spans="4:4">
      <c r="D454" s="10"/>
    </row>
    <row r="455" spans="4:4">
      <c r="D455" s="10"/>
    </row>
    <row r="456" spans="4:4">
      <c r="D456" s="10"/>
    </row>
    <row r="457" spans="4:4">
      <c r="D457" s="10"/>
    </row>
    <row r="458" spans="4:4">
      <c r="D458" s="10"/>
    </row>
    <row r="459" spans="4:4">
      <c r="D459" s="10"/>
    </row>
    <row r="460" spans="4:4">
      <c r="D460" s="10"/>
    </row>
    <row r="461" spans="4:4">
      <c r="D461" s="10"/>
    </row>
    <row r="462" spans="4:4">
      <c r="D462" s="10"/>
    </row>
    <row r="463" spans="4:4">
      <c r="D463" s="10"/>
    </row>
    <row r="464" spans="4:4">
      <c r="D464" s="10"/>
    </row>
    <row r="465" spans="4:4">
      <c r="D465" s="10"/>
    </row>
    <row r="466" spans="4:4">
      <c r="D466" s="10"/>
    </row>
    <row r="467" spans="4:4">
      <c r="D467" s="10"/>
    </row>
    <row r="468" spans="4:4">
      <c r="D468" s="10"/>
    </row>
    <row r="469" spans="4:4">
      <c r="D469" s="10"/>
    </row>
    <row r="470" spans="4:4">
      <c r="D470" s="10"/>
    </row>
    <row r="471" spans="4:4">
      <c r="D471" s="10"/>
    </row>
    <row r="472" spans="4:4">
      <c r="D472" s="10"/>
    </row>
    <row r="473" spans="4:4">
      <c r="D473" s="10"/>
    </row>
    <row r="474" spans="4:4">
      <c r="D474" s="10"/>
    </row>
    <row r="475" spans="4:4">
      <c r="D475" s="10"/>
    </row>
    <row r="476" spans="4:4">
      <c r="D476" s="10"/>
    </row>
    <row r="477" spans="4:4">
      <c r="D477" s="10"/>
    </row>
    <row r="478" spans="4:4">
      <c r="D478" s="10"/>
    </row>
    <row r="479" spans="4:4">
      <c r="D479" s="10"/>
    </row>
    <row r="480" spans="4:4">
      <c r="D480" s="10"/>
    </row>
    <row r="481" spans="4:4">
      <c r="D481" s="10"/>
    </row>
    <row r="482" spans="4:4">
      <c r="D482" s="10"/>
    </row>
    <row r="483" spans="4:4">
      <c r="D483" s="10"/>
    </row>
    <row r="484" spans="4:4">
      <c r="D484" s="10"/>
    </row>
    <row r="485" spans="4:4">
      <c r="D485" s="10"/>
    </row>
    <row r="486" spans="4:4">
      <c r="D486" s="10"/>
    </row>
    <row r="487" spans="4:4">
      <c r="D487" s="10"/>
    </row>
    <row r="488" spans="4:4">
      <c r="D488" s="10"/>
    </row>
    <row r="489" spans="4:4">
      <c r="D489" s="10"/>
    </row>
    <row r="490" spans="4:4">
      <c r="D490" s="10"/>
    </row>
    <row r="491" spans="4:4">
      <c r="D491" s="10"/>
    </row>
    <row r="492" spans="4:4">
      <c r="D492" s="10"/>
    </row>
    <row r="493" spans="4:4">
      <c r="D493" s="10"/>
    </row>
    <row r="494" spans="4:4">
      <c r="D494" s="10"/>
    </row>
    <row r="495" spans="4:4">
      <c r="D495" s="10"/>
    </row>
    <row r="496" spans="4:4">
      <c r="D496" s="10"/>
    </row>
    <row r="497" spans="4:4">
      <c r="D497" s="10"/>
    </row>
    <row r="498" spans="4:4">
      <c r="D498" s="10"/>
    </row>
    <row r="499" spans="4:4">
      <c r="D499" s="10"/>
    </row>
    <row r="500" spans="4:4">
      <c r="D500" s="10"/>
    </row>
    <row r="501" spans="4:4">
      <c r="D501" s="10"/>
    </row>
    <row r="502" spans="4:4">
      <c r="D502" s="10"/>
    </row>
    <row r="503" spans="4:4">
      <c r="D503" s="10"/>
    </row>
    <row r="504" spans="4:4">
      <c r="D504" s="10"/>
    </row>
    <row r="505" spans="4:4">
      <c r="D505" s="10"/>
    </row>
    <row r="506" spans="4:4">
      <c r="D506" s="10"/>
    </row>
    <row r="507" spans="4:4">
      <c r="D507" s="10"/>
    </row>
    <row r="508" spans="4:4">
      <c r="D508" s="10"/>
    </row>
    <row r="509" spans="4:4">
      <c r="D509" s="10"/>
    </row>
    <row r="510" spans="4:4">
      <c r="D510" s="10"/>
    </row>
    <row r="511" spans="4:4">
      <c r="D511" s="10"/>
    </row>
    <row r="512" spans="4:4">
      <c r="D512" s="10"/>
    </row>
    <row r="513" spans="4:4">
      <c r="D513" s="10"/>
    </row>
    <row r="514" spans="4:4">
      <c r="D514" s="10"/>
    </row>
    <row r="515" spans="4:4">
      <c r="D515" s="10"/>
    </row>
    <row r="516" spans="4:4">
      <c r="D516" s="10"/>
    </row>
    <row r="517" spans="4:4">
      <c r="D517" s="10"/>
    </row>
    <row r="518" spans="4:4">
      <c r="D518" s="10"/>
    </row>
    <row r="519" spans="4:4">
      <c r="D519" s="10"/>
    </row>
    <row r="520" spans="4:4">
      <c r="D520" s="10"/>
    </row>
    <row r="521" spans="4:4">
      <c r="D521" s="10"/>
    </row>
    <row r="522" spans="4:4">
      <c r="D522" s="10"/>
    </row>
    <row r="523" spans="4:4">
      <c r="D523" s="10"/>
    </row>
    <row r="524" spans="4:4">
      <c r="D524" s="10"/>
    </row>
    <row r="525" spans="4:4">
      <c r="D525" s="10"/>
    </row>
    <row r="526" spans="4:4">
      <c r="D526" s="10"/>
    </row>
    <row r="527" spans="4:4">
      <c r="D527" s="10"/>
    </row>
    <row r="528" spans="4:4">
      <c r="D528" s="10"/>
    </row>
    <row r="529" spans="4:4">
      <c r="D529" s="10"/>
    </row>
    <row r="530" spans="4:4">
      <c r="D530" s="10"/>
    </row>
    <row r="531" spans="4:4">
      <c r="D531" s="10"/>
    </row>
    <row r="532" spans="4:4">
      <c r="D532" s="10"/>
    </row>
    <row r="533" spans="4:4">
      <c r="D533" s="10"/>
    </row>
    <row r="534" spans="4:4">
      <c r="D534" s="10"/>
    </row>
    <row r="535" spans="4:4">
      <c r="D535" s="10"/>
    </row>
    <row r="536" spans="4:4">
      <c r="D536" s="10"/>
    </row>
    <row r="537" spans="4:4">
      <c r="D537" s="10"/>
    </row>
    <row r="538" spans="4:4">
      <c r="D538" s="10"/>
    </row>
    <row r="539" spans="4:4">
      <c r="D539" s="10"/>
    </row>
    <row r="540" spans="4:4">
      <c r="D540" s="10"/>
    </row>
    <row r="541" spans="4:4">
      <c r="D541" s="10"/>
    </row>
    <row r="542" spans="4:4">
      <c r="D542" s="10"/>
    </row>
    <row r="543" spans="4:4">
      <c r="D543" s="10"/>
    </row>
    <row r="544" spans="4:4">
      <c r="D544" s="10"/>
    </row>
    <row r="545" spans="4:4">
      <c r="D545" s="10"/>
    </row>
    <row r="546" spans="4:4">
      <c r="D546" s="10"/>
    </row>
    <row r="547" spans="4:4">
      <c r="D547" s="10"/>
    </row>
    <row r="548" spans="4:4">
      <c r="D548" s="10"/>
    </row>
    <row r="549" spans="4:4">
      <c r="D549" s="10"/>
    </row>
    <row r="550" spans="4:4">
      <c r="D550" s="10"/>
    </row>
    <row r="551" spans="4:4">
      <c r="D551" s="10"/>
    </row>
    <row r="552" spans="4:4">
      <c r="D552" s="10"/>
    </row>
    <row r="553" spans="4:4">
      <c r="D553" s="10"/>
    </row>
    <row r="554" spans="4:4">
      <c r="D554" s="10"/>
    </row>
    <row r="555" spans="4:4">
      <c r="D555" s="10"/>
    </row>
    <row r="556" spans="4:4">
      <c r="D556" s="10"/>
    </row>
    <row r="557" spans="4:4">
      <c r="D557" s="10"/>
    </row>
    <row r="558" spans="4:4">
      <c r="D558" s="10"/>
    </row>
    <row r="559" spans="4:4">
      <c r="D559" s="10"/>
    </row>
    <row r="560" spans="4:4">
      <c r="D560" s="10"/>
    </row>
    <row r="561" spans="4:4">
      <c r="D561" s="10"/>
    </row>
    <row r="562" spans="4:4">
      <c r="D562" s="10"/>
    </row>
    <row r="563" spans="4:4">
      <c r="D563" s="10"/>
    </row>
    <row r="564" spans="4:4">
      <c r="D564" s="10"/>
    </row>
    <row r="565" spans="4:4">
      <c r="D565" s="10"/>
    </row>
    <row r="566" spans="4:4">
      <c r="D566" s="10"/>
    </row>
    <row r="567" spans="4:4">
      <c r="D567" s="10"/>
    </row>
    <row r="568" spans="4:4">
      <c r="D568" s="10"/>
    </row>
    <row r="569" spans="4:4">
      <c r="D569" s="10"/>
    </row>
    <row r="570" spans="4:4">
      <c r="D570" s="10"/>
    </row>
    <row r="571" spans="4:4">
      <c r="D571" s="10"/>
    </row>
    <row r="572" spans="4:4">
      <c r="D572" s="10"/>
    </row>
    <row r="573" spans="4:4">
      <c r="D573" s="10"/>
    </row>
    <row r="574" spans="4:4">
      <c r="D574" s="10"/>
    </row>
    <row r="575" spans="4:4">
      <c r="D575" s="10"/>
    </row>
    <row r="576" spans="4:4">
      <c r="D576" s="10"/>
    </row>
    <row r="577" spans="4:4">
      <c r="D577" s="10"/>
    </row>
    <row r="578" spans="4:4">
      <c r="D578" s="10"/>
    </row>
    <row r="579" spans="4:4">
      <c r="D579" s="10"/>
    </row>
    <row r="580" spans="4:4">
      <c r="D580" s="10"/>
    </row>
    <row r="581" spans="4:4">
      <c r="D581" s="10"/>
    </row>
    <row r="582" spans="4:4">
      <c r="D582" s="10"/>
    </row>
    <row r="583" spans="4:4">
      <c r="D583" s="10"/>
    </row>
    <row r="584" spans="4:4">
      <c r="D584" s="10"/>
    </row>
    <row r="585" spans="4:4">
      <c r="D585" s="10"/>
    </row>
    <row r="586" spans="4:4">
      <c r="D586" s="10"/>
    </row>
    <row r="587" spans="4:4">
      <c r="D587" s="10"/>
    </row>
    <row r="588" spans="4:4">
      <c r="D588" s="10"/>
    </row>
    <row r="589" spans="4:4">
      <c r="D589" s="10"/>
    </row>
    <row r="590" spans="4:4">
      <c r="D590" s="10"/>
    </row>
    <row r="591" spans="4:4">
      <c r="D591" s="10"/>
    </row>
    <row r="592" spans="4:4">
      <c r="D592" s="10"/>
    </row>
    <row r="593" spans="4:4">
      <c r="D593" s="10"/>
    </row>
    <row r="594" spans="4:4">
      <c r="D594" s="10"/>
    </row>
    <row r="595" spans="4:4">
      <c r="D595" s="10"/>
    </row>
    <row r="596" spans="4:4">
      <c r="D596" s="10"/>
    </row>
    <row r="597" spans="4:4">
      <c r="D597" s="10"/>
    </row>
    <row r="598" spans="4:4">
      <c r="D598" s="10"/>
    </row>
    <row r="599" spans="4:4">
      <c r="D599" s="10"/>
    </row>
    <row r="600" spans="4:4">
      <c r="D600" s="10"/>
    </row>
    <row r="601" spans="4:4">
      <c r="D601" s="10"/>
    </row>
    <row r="602" spans="4:4">
      <c r="D602" s="10"/>
    </row>
    <row r="603" spans="4:4">
      <c r="D603" s="10"/>
    </row>
    <row r="604" spans="4:4">
      <c r="D604" s="10"/>
    </row>
    <row r="605" spans="4:4">
      <c r="D605" s="10"/>
    </row>
    <row r="606" spans="4:4">
      <c r="D606" s="10"/>
    </row>
    <row r="607" spans="4:4">
      <c r="D607" s="10"/>
    </row>
    <row r="608" spans="4:4">
      <c r="D608" s="10"/>
    </row>
    <row r="609" spans="4:4">
      <c r="D609" s="10"/>
    </row>
    <row r="610" spans="4:4">
      <c r="D610" s="10"/>
    </row>
    <row r="611" spans="4:4">
      <c r="D611" s="10"/>
    </row>
    <row r="612" spans="4:4">
      <c r="D612" s="10"/>
    </row>
    <row r="613" spans="4:4">
      <c r="D613" s="10"/>
    </row>
    <row r="614" spans="4:4">
      <c r="D614" s="10"/>
    </row>
    <row r="615" spans="4:4">
      <c r="D615" s="10"/>
    </row>
    <row r="616" spans="4:4">
      <c r="D616" s="10"/>
    </row>
    <row r="617" spans="4:4">
      <c r="D617" s="10"/>
    </row>
    <row r="618" spans="4:4">
      <c r="D618" s="10"/>
    </row>
    <row r="619" spans="4:4">
      <c r="D619" s="10"/>
    </row>
    <row r="620" spans="4:4">
      <c r="D620" s="10"/>
    </row>
    <row r="621" spans="4:4">
      <c r="D621" s="10"/>
    </row>
    <row r="622" spans="4:4">
      <c r="D622" s="10"/>
    </row>
    <row r="623" spans="4:4">
      <c r="D623" s="10"/>
    </row>
    <row r="624" spans="4:4">
      <c r="D624" s="10"/>
    </row>
    <row r="625" spans="4:4">
      <c r="D625" s="10"/>
    </row>
    <row r="626" spans="4:4">
      <c r="D626" s="10"/>
    </row>
    <row r="627" spans="4:4">
      <c r="D627" s="10"/>
    </row>
    <row r="628" spans="4:4">
      <c r="D628" s="10"/>
    </row>
    <row r="629" spans="4:4">
      <c r="D629" s="10"/>
    </row>
    <row r="630" spans="4:4">
      <c r="D630" s="10"/>
    </row>
    <row r="631" spans="4:4">
      <c r="D631" s="10"/>
    </row>
    <row r="632" spans="4:4">
      <c r="D632" s="10"/>
    </row>
    <row r="633" spans="4:4">
      <c r="D633" s="10"/>
    </row>
    <row r="634" spans="4:4">
      <c r="D634" s="10"/>
    </row>
    <row r="635" spans="4:4">
      <c r="D635" s="10"/>
    </row>
    <row r="636" spans="4:4">
      <c r="D636" s="10"/>
    </row>
    <row r="637" spans="4:4">
      <c r="D637" s="10"/>
    </row>
    <row r="638" spans="4:4">
      <c r="D638" s="10"/>
    </row>
    <row r="639" spans="4:4">
      <c r="D639" s="10"/>
    </row>
    <row r="640" spans="4:4">
      <c r="D640" s="10"/>
    </row>
    <row r="641" spans="4:4">
      <c r="D641" s="10"/>
    </row>
    <row r="642" spans="4:4">
      <c r="D642" s="10"/>
    </row>
    <row r="643" spans="4:4">
      <c r="D643" s="10"/>
    </row>
    <row r="644" spans="4:4">
      <c r="D644" s="10"/>
    </row>
    <row r="645" spans="4:4">
      <c r="D645" s="10"/>
    </row>
    <row r="646" spans="4:4">
      <c r="D646" s="10"/>
    </row>
    <row r="647" spans="4:4">
      <c r="D647" s="10"/>
    </row>
    <row r="648" spans="4:4">
      <c r="D648" s="10"/>
    </row>
    <row r="649" spans="4:4">
      <c r="D649" s="10"/>
    </row>
    <row r="650" spans="4:4">
      <c r="D650" s="10"/>
    </row>
    <row r="651" spans="4:4">
      <c r="D651" s="10"/>
    </row>
    <row r="652" spans="4:4">
      <c r="D652" s="10"/>
    </row>
    <row r="653" spans="4:4">
      <c r="D653" s="10"/>
    </row>
    <row r="654" spans="4:4">
      <c r="D654" s="10"/>
    </row>
    <row r="655" spans="4:4">
      <c r="D655" s="10"/>
    </row>
    <row r="656" spans="4:4">
      <c r="D656" s="10"/>
    </row>
    <row r="657" spans="4:4">
      <c r="D657" s="10"/>
    </row>
    <row r="658" spans="4:4">
      <c r="D658" s="10"/>
    </row>
    <row r="659" spans="4:4">
      <c r="D659" s="10"/>
    </row>
    <row r="660" spans="4:4">
      <c r="D660" s="10"/>
    </row>
    <row r="661" spans="4:4">
      <c r="D661" s="10"/>
    </row>
    <row r="662" spans="4:4">
      <c r="D662" s="10"/>
    </row>
    <row r="663" spans="4:4">
      <c r="D663" s="10"/>
    </row>
    <row r="664" spans="4:4">
      <c r="D664" s="10"/>
    </row>
    <row r="665" spans="4:4">
      <c r="D665" s="10"/>
    </row>
    <row r="666" spans="4:4">
      <c r="D666" s="10"/>
    </row>
    <row r="667" spans="4:4">
      <c r="D667" s="10"/>
    </row>
    <row r="668" spans="4:4">
      <c r="D668" s="10"/>
    </row>
    <row r="669" spans="4:4">
      <c r="D669" s="10"/>
    </row>
    <row r="670" spans="4:4">
      <c r="D670" s="10"/>
    </row>
    <row r="671" spans="4:4">
      <c r="D671" s="10"/>
    </row>
    <row r="672" spans="4:4">
      <c r="D672" s="10"/>
    </row>
    <row r="673" spans="4:4">
      <c r="D673" s="10"/>
    </row>
    <row r="674" spans="4:4">
      <c r="D674" s="10"/>
    </row>
    <row r="675" spans="4:4">
      <c r="D675" s="10"/>
    </row>
    <row r="676" spans="4:4">
      <c r="D676" s="10"/>
    </row>
    <row r="677" spans="4:4">
      <c r="D677" s="10"/>
    </row>
    <row r="678" spans="4:4">
      <c r="D678" s="10"/>
    </row>
    <row r="679" spans="4:4">
      <c r="D679" s="10"/>
    </row>
    <row r="680" spans="4:4">
      <c r="D680" s="10"/>
    </row>
    <row r="681" spans="4:4">
      <c r="D681" s="10"/>
    </row>
    <row r="682" spans="4:4">
      <c r="D682" s="10"/>
    </row>
    <row r="683" spans="4:4">
      <c r="D683" s="10"/>
    </row>
    <row r="684" spans="4:4">
      <c r="D684" s="10"/>
    </row>
    <row r="685" spans="4:4">
      <c r="D685" s="10"/>
    </row>
    <row r="686" spans="4:4">
      <c r="D686" s="10"/>
    </row>
    <row r="687" spans="4:4">
      <c r="D687" s="10"/>
    </row>
    <row r="688" spans="4:4">
      <c r="D688" s="10"/>
    </row>
    <row r="689" spans="4:4">
      <c r="D689" s="10"/>
    </row>
    <row r="690" spans="4:4">
      <c r="D690" s="10"/>
    </row>
    <row r="691" spans="4:4">
      <c r="D691" s="10"/>
    </row>
    <row r="692" spans="4:4">
      <c r="D692" s="10"/>
    </row>
    <row r="693" spans="4:4">
      <c r="D693" s="10"/>
    </row>
    <row r="694" spans="4:4">
      <c r="D694" s="10"/>
    </row>
    <row r="695" spans="4:4">
      <c r="D695" s="10"/>
    </row>
    <row r="696" spans="4:4">
      <c r="D696" s="10"/>
    </row>
    <row r="697" spans="4:4">
      <c r="D697" s="10"/>
    </row>
    <row r="698" spans="4:4">
      <c r="D698" s="10"/>
    </row>
    <row r="699" spans="4:4">
      <c r="D699" s="10"/>
    </row>
    <row r="700" spans="4:4">
      <c r="D700" s="10"/>
    </row>
    <row r="701" spans="4:4">
      <c r="D701" s="10"/>
    </row>
    <row r="702" spans="4:4">
      <c r="D702" s="10"/>
    </row>
    <row r="703" spans="4:4">
      <c r="D703" s="10"/>
    </row>
    <row r="704" spans="4:4">
      <c r="D704" s="10"/>
    </row>
    <row r="705" spans="4:4">
      <c r="D705" s="10"/>
    </row>
    <row r="706" spans="4:4">
      <c r="D706" s="10"/>
    </row>
    <row r="707" spans="4:4">
      <c r="D707" s="10"/>
    </row>
    <row r="708" spans="4:4">
      <c r="D708" s="10"/>
    </row>
    <row r="709" spans="4:4">
      <c r="D709" s="10"/>
    </row>
    <row r="710" spans="4:4">
      <c r="D710" s="10"/>
    </row>
    <row r="711" spans="4:4">
      <c r="D711" s="10"/>
    </row>
    <row r="712" spans="4:4">
      <c r="D712" s="10"/>
    </row>
    <row r="713" spans="4:4">
      <c r="D713" s="10"/>
    </row>
    <row r="714" spans="4:4">
      <c r="D714" s="10"/>
    </row>
    <row r="715" spans="4:4">
      <c r="D715" s="10"/>
    </row>
    <row r="716" spans="4:4">
      <c r="D716" s="10"/>
    </row>
    <row r="717" spans="4:4">
      <c r="D717" s="10"/>
    </row>
    <row r="718" spans="4:4">
      <c r="D718" s="10"/>
    </row>
    <row r="719" spans="4:4">
      <c r="D719" s="10"/>
    </row>
    <row r="720" spans="4:4">
      <c r="D720" s="10"/>
    </row>
    <row r="721" spans="4:4">
      <c r="D721" s="10"/>
    </row>
    <row r="722" spans="4:4">
      <c r="D722" s="10"/>
    </row>
    <row r="723" spans="4:4">
      <c r="D723" s="10"/>
    </row>
    <row r="724" spans="4:4">
      <c r="D724" s="10"/>
    </row>
    <row r="725" spans="4:4">
      <c r="D725" s="10"/>
    </row>
    <row r="726" spans="4:4">
      <c r="D726" s="10"/>
    </row>
    <row r="727" spans="4:4">
      <c r="D727" s="10"/>
    </row>
    <row r="728" spans="4:4">
      <c r="D728" s="10"/>
    </row>
    <row r="729" spans="4:4">
      <c r="D729" s="10"/>
    </row>
    <row r="730" spans="4:4">
      <c r="D730" s="10"/>
    </row>
    <row r="731" spans="4:4">
      <c r="D731" s="10"/>
    </row>
    <row r="732" spans="4:4">
      <c r="D732" s="10"/>
    </row>
    <row r="733" spans="4:4">
      <c r="D733" s="10"/>
    </row>
    <row r="734" spans="4:4">
      <c r="D734" s="10"/>
    </row>
    <row r="735" spans="4:4">
      <c r="D735" s="10"/>
    </row>
    <row r="736" spans="4:4">
      <c r="D736" s="10"/>
    </row>
    <row r="737" spans="4:4">
      <c r="D737" s="10"/>
    </row>
    <row r="738" spans="4:4">
      <c r="D738" s="10"/>
    </row>
    <row r="739" spans="4:4">
      <c r="D739" s="10"/>
    </row>
    <row r="740" spans="4:4">
      <c r="D740" s="10"/>
    </row>
    <row r="741" spans="4:4">
      <c r="D741" s="10"/>
    </row>
    <row r="742" spans="4:4">
      <c r="D742" s="10"/>
    </row>
    <row r="743" spans="4:4">
      <c r="D743" s="10"/>
    </row>
    <row r="744" spans="4:4">
      <c r="D744" s="10"/>
    </row>
    <row r="745" spans="4:4">
      <c r="D745" s="10"/>
    </row>
    <row r="746" spans="4:4">
      <c r="D746" s="10"/>
    </row>
    <row r="747" spans="4:4">
      <c r="D747" s="10"/>
    </row>
    <row r="748" spans="4:4">
      <c r="D748" s="10"/>
    </row>
    <row r="749" spans="4:4">
      <c r="D749" s="10"/>
    </row>
    <row r="750" spans="4:4">
      <c r="D750" s="10"/>
    </row>
    <row r="751" spans="4:4">
      <c r="D751" s="10"/>
    </row>
    <row r="752" spans="4:4">
      <c r="D752" s="10"/>
    </row>
    <row r="753" spans="4:4">
      <c r="D753" s="10"/>
    </row>
    <row r="754" spans="4:4">
      <c r="D754" s="10"/>
    </row>
    <row r="755" spans="4:4">
      <c r="D755" s="10"/>
    </row>
    <row r="756" spans="4:4">
      <c r="D756" s="10"/>
    </row>
    <row r="757" spans="4:4">
      <c r="D757" s="10"/>
    </row>
    <row r="758" spans="4:4">
      <c r="D758" s="10"/>
    </row>
    <row r="759" spans="4:4">
      <c r="D759" s="10"/>
    </row>
    <row r="760" spans="4:4">
      <c r="D760" s="10"/>
    </row>
    <row r="761" spans="4:4">
      <c r="D761" s="10"/>
    </row>
    <row r="762" spans="4:4">
      <c r="D762" s="10"/>
    </row>
    <row r="763" spans="4:4">
      <c r="D763" s="10"/>
    </row>
    <row r="764" spans="4:4">
      <c r="D764" s="10"/>
    </row>
    <row r="765" spans="4:4">
      <c r="D765" s="10"/>
    </row>
    <row r="766" spans="4:4">
      <c r="D766" s="10"/>
    </row>
    <row r="767" spans="4:4">
      <c r="D767" s="10"/>
    </row>
    <row r="768" spans="4:4">
      <c r="D768" s="10"/>
    </row>
    <row r="769" spans="4:4">
      <c r="D769" s="10"/>
    </row>
    <row r="770" spans="4:4">
      <c r="D770" s="10"/>
    </row>
    <row r="771" spans="4:4">
      <c r="D771" s="10"/>
    </row>
    <row r="772" spans="4:4">
      <c r="D772" s="10"/>
    </row>
    <row r="773" spans="4:4">
      <c r="D773" s="10"/>
    </row>
    <row r="774" spans="4:4">
      <c r="D774" s="10"/>
    </row>
    <row r="775" spans="4:4">
      <c r="D775" s="10"/>
    </row>
    <row r="776" spans="4:4">
      <c r="D776" s="10"/>
    </row>
    <row r="777" spans="4:4">
      <c r="D777" s="10"/>
    </row>
    <row r="778" spans="4:4">
      <c r="D778" s="10"/>
    </row>
    <row r="779" spans="4:4">
      <c r="D779" s="10"/>
    </row>
    <row r="780" spans="4:4">
      <c r="D780" s="10"/>
    </row>
    <row r="781" spans="4:4">
      <c r="D781" s="10"/>
    </row>
    <row r="782" spans="4:4">
      <c r="D782" s="10"/>
    </row>
    <row r="783" spans="4:4">
      <c r="D783" s="10"/>
    </row>
    <row r="784" spans="4:4">
      <c r="D784" s="10"/>
    </row>
    <row r="785" spans="4:4">
      <c r="D785" s="10"/>
    </row>
    <row r="786" spans="4:4">
      <c r="D786" s="10"/>
    </row>
    <row r="787" spans="4:4">
      <c r="D787" s="10"/>
    </row>
    <row r="788" spans="4:4">
      <c r="D788" s="10"/>
    </row>
    <row r="789" spans="4:4">
      <c r="D789" s="10"/>
    </row>
    <row r="790" spans="4:4">
      <c r="D790" s="10"/>
    </row>
    <row r="791" spans="4:4">
      <c r="D791" s="10"/>
    </row>
    <row r="792" spans="4:4">
      <c r="D792" s="10"/>
    </row>
    <row r="793" spans="4:4">
      <c r="D793" s="10"/>
    </row>
    <row r="794" spans="4:4">
      <c r="D794" s="10"/>
    </row>
    <row r="795" spans="4:4">
      <c r="D795" s="10"/>
    </row>
    <row r="796" spans="4:4">
      <c r="D796" s="10"/>
    </row>
    <row r="797" spans="4:4">
      <c r="D797" s="10"/>
    </row>
    <row r="798" spans="4:4">
      <c r="D798" s="10"/>
    </row>
    <row r="799" spans="4:4">
      <c r="D799" s="10"/>
    </row>
    <row r="800" spans="4:4">
      <c r="D800" s="10"/>
    </row>
    <row r="801" spans="4:4">
      <c r="D801" s="10"/>
    </row>
    <row r="802" spans="4:4">
      <c r="D802" s="10"/>
    </row>
    <row r="803" spans="4:4">
      <c r="D803" s="10"/>
    </row>
    <row r="804" spans="4:4">
      <c r="D804" s="10"/>
    </row>
    <row r="805" spans="4:4">
      <c r="D805" s="10"/>
    </row>
    <row r="806" spans="4:4">
      <c r="D806" s="10"/>
    </row>
    <row r="807" spans="4:4">
      <c r="D807" s="10"/>
    </row>
    <row r="808" spans="4:4">
      <c r="D808" s="10"/>
    </row>
    <row r="809" spans="4:4">
      <c r="D809" s="10"/>
    </row>
    <row r="810" spans="4:4">
      <c r="D810" s="10"/>
    </row>
    <row r="811" spans="4:4">
      <c r="D811" s="10"/>
    </row>
    <row r="812" spans="4:4">
      <c r="D812" s="10"/>
    </row>
    <row r="813" spans="4:4">
      <c r="D813" s="10"/>
    </row>
    <row r="814" spans="4:4">
      <c r="D814" s="10"/>
    </row>
    <row r="815" spans="4:4">
      <c r="D815" s="10"/>
    </row>
    <row r="816" spans="4:4">
      <c r="D816" s="10"/>
    </row>
    <row r="817" spans="4:4">
      <c r="D817" s="10"/>
    </row>
    <row r="818" spans="4:4">
      <c r="D818" s="10"/>
    </row>
    <row r="819" spans="4:4">
      <c r="D819" s="10"/>
    </row>
    <row r="820" spans="4:4">
      <c r="D820" s="10"/>
    </row>
    <row r="821" spans="4:4">
      <c r="D821" s="10"/>
    </row>
    <row r="822" spans="4:4">
      <c r="D822" s="10"/>
    </row>
    <row r="823" spans="4:4">
      <c r="D823" s="10"/>
    </row>
    <row r="824" spans="4:4">
      <c r="D824" s="10"/>
    </row>
    <row r="825" spans="4:4">
      <c r="D825" s="10"/>
    </row>
    <row r="826" spans="4:4">
      <c r="D826" s="10"/>
    </row>
    <row r="827" spans="4:4">
      <c r="D827" s="10"/>
    </row>
    <row r="828" spans="4:4">
      <c r="D828" s="10"/>
    </row>
    <row r="829" spans="4:4">
      <c r="D829" s="10"/>
    </row>
    <row r="830" spans="4:4">
      <c r="D830" s="10"/>
    </row>
    <row r="831" spans="4:4">
      <c r="D831" s="10"/>
    </row>
    <row r="832" spans="4:4">
      <c r="D832" s="10"/>
    </row>
    <row r="833" spans="4:4">
      <c r="D833" s="10"/>
    </row>
    <row r="834" spans="4:4">
      <c r="D834" s="10"/>
    </row>
    <row r="835" spans="4:4">
      <c r="D835" s="10"/>
    </row>
    <row r="836" spans="4:4">
      <c r="D836" s="10"/>
    </row>
    <row r="837" spans="4:4">
      <c r="D837" s="10"/>
    </row>
    <row r="838" spans="4:4">
      <c r="D838" s="10"/>
    </row>
    <row r="839" spans="4:4">
      <c r="D839" s="10"/>
    </row>
    <row r="840" spans="4:4">
      <c r="D840" s="10"/>
    </row>
    <row r="841" spans="4:4">
      <c r="D841" s="10"/>
    </row>
    <row r="842" spans="4:4">
      <c r="D842" s="10"/>
    </row>
    <row r="843" spans="4:4">
      <c r="D843" s="10"/>
    </row>
    <row r="844" spans="4:4">
      <c r="D844" s="10"/>
    </row>
    <row r="845" spans="4:4">
      <c r="D845" s="10"/>
    </row>
    <row r="846" spans="4:4">
      <c r="D846" s="10"/>
    </row>
    <row r="847" spans="4:4">
      <c r="D847" s="10"/>
    </row>
    <row r="848" spans="4:4">
      <c r="D848" s="10"/>
    </row>
    <row r="849" spans="4:4">
      <c r="D849" s="10"/>
    </row>
    <row r="850" spans="4:4">
      <c r="D850" s="10"/>
    </row>
    <row r="851" spans="4:4">
      <c r="D851" s="10"/>
    </row>
    <row r="852" spans="4:4">
      <c r="D852" s="10"/>
    </row>
    <row r="853" spans="4:4">
      <c r="D853" s="10"/>
    </row>
    <row r="854" spans="4:4">
      <c r="D854" s="10"/>
    </row>
    <row r="855" spans="4:4">
      <c r="D855" s="10"/>
    </row>
    <row r="856" spans="4:4">
      <c r="D856" s="10"/>
    </row>
    <row r="857" spans="4:4">
      <c r="D857" s="10"/>
    </row>
    <row r="858" spans="4:4">
      <c r="D858" s="10"/>
    </row>
    <row r="859" spans="4:4">
      <c r="D859" s="10"/>
    </row>
    <row r="860" spans="4:4">
      <c r="D860" s="10"/>
    </row>
    <row r="861" spans="4:4">
      <c r="D861" s="10"/>
    </row>
    <row r="862" spans="4:4">
      <c r="D862" s="10"/>
    </row>
    <row r="863" spans="4:4">
      <c r="D863" s="10"/>
    </row>
    <row r="864" spans="4:4">
      <c r="D864" s="10"/>
    </row>
    <row r="865" spans="4:4">
      <c r="D865" s="10"/>
    </row>
    <row r="866" spans="4:4">
      <c r="D866" s="10"/>
    </row>
    <row r="867" spans="4:4">
      <c r="D867" s="10"/>
    </row>
    <row r="868" spans="4:4">
      <c r="D868" s="10"/>
    </row>
    <row r="869" spans="4:4">
      <c r="D869" s="10"/>
    </row>
    <row r="870" spans="4:4">
      <c r="D870" s="10"/>
    </row>
    <row r="871" spans="4:4">
      <c r="D871" s="10"/>
    </row>
    <row r="872" spans="4:4">
      <c r="D872" s="10"/>
    </row>
    <row r="873" spans="4:4">
      <c r="D873" s="10"/>
    </row>
    <row r="874" spans="4:4">
      <c r="D874" s="10"/>
    </row>
    <row r="875" spans="4:4">
      <c r="D875" s="10"/>
    </row>
    <row r="876" spans="4:4">
      <c r="D876" s="10"/>
    </row>
    <row r="877" spans="4:4">
      <c r="D877" s="10"/>
    </row>
    <row r="878" spans="4:4">
      <c r="D878" s="10"/>
    </row>
    <row r="879" spans="4:4">
      <c r="D879" s="10"/>
    </row>
    <row r="880" spans="4:4">
      <c r="D880" s="10"/>
    </row>
    <row r="881" spans="4:4">
      <c r="D881" s="10"/>
    </row>
    <row r="882" spans="4:4">
      <c r="D882" s="10"/>
    </row>
    <row r="883" spans="4:4">
      <c r="D883" s="10"/>
    </row>
    <row r="884" spans="4:4">
      <c r="D884" s="10"/>
    </row>
    <row r="885" spans="4:4">
      <c r="D885" s="10"/>
    </row>
    <row r="886" spans="4:4">
      <c r="D886" s="10"/>
    </row>
    <row r="887" spans="4:4">
      <c r="D887" s="10"/>
    </row>
    <row r="888" spans="4:4">
      <c r="D888" s="10"/>
    </row>
    <row r="889" spans="4:4">
      <c r="D889" s="10"/>
    </row>
    <row r="890" spans="4:4">
      <c r="D890" s="10"/>
    </row>
    <row r="891" spans="4:4">
      <c r="D891" s="10"/>
    </row>
    <row r="892" spans="4:4">
      <c r="D892" s="10"/>
    </row>
    <row r="893" spans="4:4">
      <c r="D893" s="10"/>
    </row>
    <row r="894" spans="4:4">
      <c r="D894" s="10"/>
    </row>
    <row r="895" spans="4:4">
      <c r="D895" s="10"/>
    </row>
    <row r="896" spans="4:4">
      <c r="D896" s="10"/>
    </row>
    <row r="897" spans="4:4">
      <c r="D897" s="10"/>
    </row>
    <row r="898" spans="4:4">
      <c r="D898" s="10"/>
    </row>
    <row r="899" spans="4:4">
      <c r="D899" s="10"/>
    </row>
    <row r="900" spans="4:4">
      <c r="D900" s="10"/>
    </row>
    <row r="901" spans="4:4">
      <c r="D901" s="10"/>
    </row>
    <row r="902" spans="4:4">
      <c r="D902" s="10"/>
    </row>
    <row r="903" spans="4:4">
      <c r="D903" s="10"/>
    </row>
    <row r="904" spans="4:4">
      <c r="D904" s="10"/>
    </row>
    <row r="905" spans="4:4">
      <c r="D905" s="10"/>
    </row>
    <row r="906" spans="4:4">
      <c r="D906" s="10"/>
    </row>
    <row r="907" spans="4:4">
      <c r="D907" s="10"/>
    </row>
    <row r="908" spans="4:4">
      <c r="D908" s="10"/>
    </row>
    <row r="909" spans="4:4">
      <c r="D909" s="10"/>
    </row>
    <row r="910" spans="4:4">
      <c r="D910" s="10"/>
    </row>
    <row r="911" spans="4:4">
      <c r="D911" s="10"/>
    </row>
    <row r="912" spans="4:4">
      <c r="D912" s="10"/>
    </row>
    <row r="913" spans="4:4">
      <c r="D913" s="10"/>
    </row>
    <row r="914" spans="4:4">
      <c r="D914" s="10"/>
    </row>
    <row r="915" spans="4:4">
      <c r="D915" s="10"/>
    </row>
    <row r="916" spans="4:4">
      <c r="D916" s="10"/>
    </row>
    <row r="917" spans="4:4">
      <c r="D917" s="10"/>
    </row>
    <row r="918" spans="4:4">
      <c r="D918" s="10"/>
    </row>
    <row r="919" spans="4:4">
      <c r="D919" s="10"/>
    </row>
    <row r="920" spans="4:4">
      <c r="D920" s="10"/>
    </row>
    <row r="921" spans="4:4">
      <c r="D921" s="10"/>
    </row>
    <row r="922" spans="4:4">
      <c r="D922" s="10"/>
    </row>
    <row r="923" spans="4:4">
      <c r="D923" s="10"/>
    </row>
    <row r="924" spans="4:4">
      <c r="D924" s="10"/>
    </row>
    <row r="925" spans="4:4">
      <c r="D925" s="10"/>
    </row>
    <row r="926" spans="4:4">
      <c r="D926" s="10"/>
    </row>
    <row r="927" spans="4:4">
      <c r="D927" s="10"/>
    </row>
    <row r="928" spans="4:4">
      <c r="D928" s="10"/>
    </row>
    <row r="929" spans="4:4">
      <c r="D929" s="10"/>
    </row>
    <row r="930" spans="4:4">
      <c r="D930" s="10"/>
    </row>
    <row r="931" spans="4:4">
      <c r="D931" s="10"/>
    </row>
    <row r="932" spans="4:4">
      <c r="D932" s="10"/>
    </row>
    <row r="933" spans="4:4">
      <c r="D933" s="10"/>
    </row>
    <row r="934" spans="4:4">
      <c r="D934" s="10"/>
    </row>
    <row r="935" spans="4:4">
      <c r="D935" s="10"/>
    </row>
    <row r="936" spans="4:4">
      <c r="D936" s="10"/>
    </row>
    <row r="937" spans="4:4">
      <c r="D937" s="10"/>
    </row>
    <row r="938" spans="4:4">
      <c r="D938" s="10"/>
    </row>
    <row r="939" spans="4:4">
      <c r="D939" s="10"/>
    </row>
    <row r="940" spans="4:4">
      <c r="D940" s="10"/>
    </row>
    <row r="941" spans="4:4">
      <c r="D941" s="10"/>
    </row>
    <row r="942" spans="4:4">
      <c r="D942" s="10"/>
    </row>
    <row r="943" spans="4:4">
      <c r="D943" s="10"/>
    </row>
    <row r="944" spans="4:4">
      <c r="D944" s="10"/>
    </row>
    <row r="945" spans="4:4">
      <c r="D945" s="10"/>
    </row>
    <row r="946" spans="4:4">
      <c r="D946" s="10"/>
    </row>
    <row r="947" spans="4:4">
      <c r="D947" s="10"/>
    </row>
    <row r="948" spans="4:4">
      <c r="D948" s="10"/>
    </row>
    <row r="949" spans="4:4">
      <c r="D949" s="10"/>
    </row>
    <row r="950" spans="4:4">
      <c r="D950" s="10"/>
    </row>
    <row r="951" spans="4:4">
      <c r="D951" s="10"/>
    </row>
    <row r="952" spans="4:4">
      <c r="D952" s="10"/>
    </row>
    <row r="953" spans="4:4">
      <c r="D953" s="10"/>
    </row>
    <row r="954" spans="4:4">
      <c r="D954" s="10"/>
    </row>
    <row r="955" spans="4:4">
      <c r="D955" s="10"/>
    </row>
    <row r="956" spans="4:4">
      <c r="D956" s="10"/>
    </row>
    <row r="957" spans="4:4">
      <c r="D957" s="10"/>
    </row>
    <row r="958" spans="4:4">
      <c r="D958" s="10"/>
    </row>
    <row r="959" spans="4:4">
      <c r="D959" s="10"/>
    </row>
    <row r="960" spans="4:4">
      <c r="D960" s="10"/>
    </row>
    <row r="961" spans="4:4">
      <c r="D961" s="10"/>
    </row>
    <row r="962" spans="4:4">
      <c r="D962" s="10"/>
    </row>
    <row r="963" spans="4:4">
      <c r="D963" s="10"/>
    </row>
    <row r="964" spans="4:4">
      <c r="D964" s="10"/>
    </row>
    <row r="965" spans="4:4">
      <c r="D965" s="10"/>
    </row>
    <row r="966" spans="4:4">
      <c r="D966" s="10"/>
    </row>
    <row r="967" spans="4:4">
      <c r="D967" s="10"/>
    </row>
    <row r="968" spans="4:4">
      <c r="D968" s="10"/>
    </row>
    <row r="969" spans="4:4">
      <c r="D969" s="10"/>
    </row>
    <row r="970" spans="4:4">
      <c r="D970" s="10"/>
    </row>
    <row r="971" spans="4:4">
      <c r="D971" s="10"/>
    </row>
    <row r="972" spans="4:4">
      <c r="D972" s="10"/>
    </row>
    <row r="973" spans="4:4">
      <c r="D973" s="10"/>
    </row>
    <row r="974" spans="4:4">
      <c r="D974" s="10"/>
    </row>
    <row r="975" spans="4:4">
      <c r="D975" s="10"/>
    </row>
    <row r="976" spans="4:4">
      <c r="D976" s="10"/>
    </row>
    <row r="977" spans="4:4">
      <c r="D977" s="10"/>
    </row>
    <row r="978" spans="4:4">
      <c r="D978" s="10"/>
    </row>
    <row r="979" spans="4:4">
      <c r="D979" s="10"/>
    </row>
    <row r="980" spans="4:4">
      <c r="D980" s="10"/>
    </row>
    <row r="981" spans="4:4">
      <c r="D981" s="10"/>
    </row>
    <row r="982" spans="4:4">
      <c r="D982" s="10"/>
    </row>
    <row r="983" spans="4:4">
      <c r="D983" s="10"/>
    </row>
    <row r="984" spans="4:4">
      <c r="D984" s="10"/>
    </row>
    <row r="985" spans="4:4">
      <c r="D985" s="10"/>
    </row>
    <row r="986" spans="4:4">
      <c r="D986" s="10"/>
    </row>
    <row r="987" spans="4:4">
      <c r="D987" s="10"/>
    </row>
    <row r="988" spans="4:4">
      <c r="D988" s="10"/>
    </row>
    <row r="989" spans="4:4">
      <c r="D989" s="10"/>
    </row>
    <row r="990" spans="4:4">
      <c r="D990" s="10"/>
    </row>
    <row r="991" spans="4:4">
      <c r="D991" s="10"/>
    </row>
    <row r="992" spans="4:4">
      <c r="D992" s="10"/>
    </row>
    <row r="993" spans="4:4">
      <c r="D993" s="10"/>
    </row>
    <row r="994" spans="4:4">
      <c r="D994" s="10"/>
    </row>
    <row r="995" spans="4:4">
      <c r="D995" s="10"/>
    </row>
    <row r="996" spans="4:4">
      <c r="D996" s="10"/>
    </row>
    <row r="997" spans="4:4">
      <c r="D997" s="10"/>
    </row>
    <row r="998" spans="4:4">
      <c r="D998" s="10"/>
    </row>
    <row r="999" spans="4:4">
      <c r="D999" s="10"/>
    </row>
    <row r="1000" spans="4:4">
      <c r="D1000" s="10"/>
    </row>
    <row r="1001" spans="4:4">
      <c r="D1001" s="10"/>
    </row>
    <row r="1002" spans="4:4">
      <c r="D1002" s="10"/>
    </row>
    <row r="1003" spans="4:4">
      <c r="D1003" s="10"/>
    </row>
    <row r="1004" spans="4:4">
      <c r="D1004" s="10"/>
    </row>
    <row r="1005" spans="4:4">
      <c r="D1005" s="10"/>
    </row>
    <row r="1006" spans="4:4">
      <c r="D1006" s="10"/>
    </row>
    <row r="1007" spans="4:4">
      <c r="D1007" s="10"/>
    </row>
    <row r="1008" spans="4:4">
      <c r="D1008" s="10"/>
    </row>
    <row r="1009" spans="4:4">
      <c r="D1009" s="10"/>
    </row>
    <row r="1010" spans="4:4">
      <c r="D1010" s="10"/>
    </row>
    <row r="1011" spans="4:4">
      <c r="D1011" s="10"/>
    </row>
    <row r="1012" spans="4:4">
      <c r="D1012" s="10"/>
    </row>
    <row r="1013" spans="4:4">
      <c r="D1013" s="10"/>
    </row>
    <row r="1014" spans="4:4">
      <c r="D1014" s="10"/>
    </row>
    <row r="1015" spans="4:4">
      <c r="D1015" s="10"/>
    </row>
    <row r="1016" spans="4:4">
      <c r="D1016" s="10"/>
    </row>
    <row r="1017" spans="4:4">
      <c r="D1017" s="10"/>
    </row>
    <row r="1018" spans="4:4">
      <c r="D1018" s="10"/>
    </row>
    <row r="1019" spans="4:4">
      <c r="D1019" s="10"/>
    </row>
    <row r="1020" spans="4:4">
      <c r="D1020" s="10"/>
    </row>
    <row r="1021" spans="4:4">
      <c r="D1021" s="10"/>
    </row>
    <row r="1022" spans="4:4">
      <c r="D1022" s="10"/>
    </row>
    <row r="1023" spans="4:4">
      <c r="D1023" s="10"/>
    </row>
    <row r="1024" spans="4:4">
      <c r="D1024" s="10"/>
    </row>
    <row r="1025" spans="4:4">
      <c r="D1025" s="10"/>
    </row>
    <row r="1026" spans="4:4">
      <c r="D1026" s="10"/>
    </row>
    <row r="1027" spans="4:4">
      <c r="D1027" s="10"/>
    </row>
    <row r="1028" spans="4:4">
      <c r="D1028" s="10"/>
    </row>
    <row r="1029" spans="4:4">
      <c r="D1029" s="10"/>
    </row>
    <row r="1030" spans="4:4">
      <c r="D1030" s="10"/>
    </row>
    <row r="1031" spans="4:4">
      <c r="D1031" s="10"/>
    </row>
    <row r="1032" spans="4:4">
      <c r="D1032" s="10"/>
    </row>
    <row r="1033" spans="4:4">
      <c r="D1033" s="10"/>
    </row>
    <row r="1034" spans="4:4">
      <c r="D1034" s="10"/>
    </row>
    <row r="1035" spans="4:4">
      <c r="D1035" s="10"/>
    </row>
    <row r="1036" spans="4:4">
      <c r="D1036" s="10"/>
    </row>
    <row r="1037" spans="4:4">
      <c r="D1037" s="10"/>
    </row>
    <row r="1038" spans="4:4">
      <c r="D1038" s="10"/>
    </row>
    <row r="1039" spans="4:4">
      <c r="D1039" s="10"/>
    </row>
    <row r="1040" spans="4:4">
      <c r="D1040" s="10"/>
    </row>
    <row r="1041" spans="4:4">
      <c r="D1041" s="10"/>
    </row>
    <row r="1042" spans="4:4">
      <c r="D1042" s="10"/>
    </row>
    <row r="1043" spans="4:4">
      <c r="D1043" s="10"/>
    </row>
    <row r="1044" spans="4:4">
      <c r="D1044" s="10"/>
    </row>
    <row r="1045" spans="4:4">
      <c r="D1045" s="10"/>
    </row>
    <row r="1046" spans="4:4">
      <c r="D1046" s="10"/>
    </row>
    <row r="1047" spans="4:4">
      <c r="D1047" s="10"/>
    </row>
    <row r="1048" spans="4:4">
      <c r="D1048" s="10"/>
    </row>
    <row r="1049" spans="4:4">
      <c r="D1049" s="10"/>
    </row>
    <row r="1050" spans="4:4">
      <c r="D1050" s="10"/>
    </row>
    <row r="1051" spans="4:4">
      <c r="D1051" s="10"/>
    </row>
    <row r="1052" spans="4:4">
      <c r="D1052" s="10"/>
    </row>
    <row r="1053" spans="4:4">
      <c r="D1053" s="10"/>
    </row>
    <row r="1054" spans="4:4">
      <c r="D1054" s="10"/>
    </row>
    <row r="1055" spans="4:4">
      <c r="D1055" s="10"/>
    </row>
    <row r="1056" spans="4:4">
      <c r="D1056" s="10"/>
    </row>
    <row r="1057" spans="4:4">
      <c r="D1057" s="10"/>
    </row>
    <row r="1058" spans="4:4">
      <c r="D1058" s="10"/>
    </row>
    <row r="1059" spans="4:4">
      <c r="D1059" s="10"/>
    </row>
    <row r="1060" spans="4:4">
      <c r="D1060" s="10"/>
    </row>
    <row r="1061" spans="4:4">
      <c r="D1061" s="10"/>
    </row>
    <row r="1062" spans="4:4">
      <c r="D1062" s="10"/>
    </row>
    <row r="1063" spans="4:4">
      <c r="D1063" s="10"/>
    </row>
    <row r="1064" spans="4:4">
      <c r="D1064" s="10"/>
    </row>
    <row r="1065" spans="4:4">
      <c r="D1065" s="10"/>
    </row>
    <row r="1066" spans="4:4">
      <c r="D1066" s="10"/>
    </row>
    <row r="1067" spans="4:4">
      <c r="D1067" s="10"/>
    </row>
    <row r="1068" spans="4:4">
      <c r="D1068" s="10"/>
    </row>
    <row r="1069" spans="4:4">
      <c r="D1069" s="10"/>
    </row>
    <row r="1070" spans="4:4">
      <c r="D1070" s="10"/>
    </row>
    <row r="1071" spans="4:4">
      <c r="D1071" s="10"/>
    </row>
    <row r="1072" spans="4:4">
      <c r="D1072" s="10"/>
    </row>
    <row r="1073" spans="4:4">
      <c r="D1073" s="10"/>
    </row>
    <row r="1074" spans="4:4">
      <c r="D1074" s="10"/>
    </row>
    <row r="1075" spans="4:4">
      <c r="D1075" s="10"/>
    </row>
    <row r="1076" spans="4:4">
      <c r="D1076" s="10"/>
    </row>
    <row r="1077" spans="4:4">
      <c r="D1077" s="10"/>
    </row>
    <row r="1078" spans="4:4">
      <c r="D1078" s="10"/>
    </row>
    <row r="1079" spans="4:4">
      <c r="D1079" s="10"/>
    </row>
    <row r="1080" spans="4:4">
      <c r="D1080" s="10"/>
    </row>
    <row r="1081" spans="4:4">
      <c r="D1081" s="10"/>
    </row>
    <row r="1082" spans="4:4">
      <c r="D1082" s="10"/>
    </row>
    <row r="1083" spans="4:4">
      <c r="D1083" s="10"/>
    </row>
    <row r="1084" spans="4:4">
      <c r="D1084" s="10"/>
    </row>
    <row r="1085" spans="4:4">
      <c r="D1085" s="10"/>
    </row>
    <row r="1086" spans="4:4">
      <c r="D1086" s="10"/>
    </row>
    <row r="1087" spans="4:4">
      <c r="D1087" s="10"/>
    </row>
    <row r="1088" spans="4:4">
      <c r="D1088" s="10"/>
    </row>
    <row r="1089" spans="4:4">
      <c r="D1089" s="10"/>
    </row>
    <row r="1090" spans="4:4">
      <c r="D1090" s="10"/>
    </row>
    <row r="1091" spans="4:4">
      <c r="D1091" s="10"/>
    </row>
    <row r="1092" spans="4:4">
      <c r="D1092" s="10"/>
    </row>
    <row r="1093" spans="4:4">
      <c r="D1093" s="10"/>
    </row>
    <row r="1094" spans="4:4">
      <c r="D1094" s="10"/>
    </row>
    <row r="1095" spans="4:4">
      <c r="D1095" s="10"/>
    </row>
    <row r="1096" spans="4:4">
      <c r="D1096" s="10"/>
    </row>
    <row r="1097" spans="4:4">
      <c r="D1097" s="10"/>
    </row>
    <row r="1098" spans="4:4">
      <c r="D1098" s="10"/>
    </row>
    <row r="1099" spans="4:4">
      <c r="D1099" s="10"/>
    </row>
    <row r="1100" spans="4:4">
      <c r="D1100" s="10"/>
    </row>
    <row r="1101" spans="4:4">
      <c r="D1101" s="10"/>
    </row>
    <row r="1102" spans="4:4">
      <c r="D1102" s="10"/>
    </row>
    <row r="1103" spans="4:4">
      <c r="D1103" s="10"/>
    </row>
    <row r="1104" spans="4:4">
      <c r="D1104" s="10"/>
    </row>
    <row r="1105" spans="4:4">
      <c r="D1105" s="10"/>
    </row>
    <row r="1106" spans="4:4">
      <c r="D1106" s="10"/>
    </row>
    <row r="1107" spans="4:4">
      <c r="D1107" s="10"/>
    </row>
    <row r="1108" spans="4:4">
      <c r="D1108" s="10"/>
    </row>
    <row r="1109" spans="4:4">
      <c r="D1109" s="10"/>
    </row>
    <row r="1110" spans="4:4">
      <c r="D1110" s="10"/>
    </row>
    <row r="1111" spans="4:4">
      <c r="D1111" s="10"/>
    </row>
    <row r="1112" spans="4:4">
      <c r="D1112" s="10"/>
    </row>
    <row r="1113" spans="4:4">
      <c r="D1113" s="10"/>
    </row>
    <row r="1114" spans="4:4">
      <c r="D1114" s="10"/>
    </row>
    <row r="1115" spans="4:4">
      <c r="D1115" s="10"/>
    </row>
    <row r="1116" spans="4:4">
      <c r="D1116" s="10"/>
    </row>
    <row r="1117" spans="4:4">
      <c r="D1117" s="10"/>
    </row>
    <row r="1118" spans="4:4">
      <c r="D1118" s="10"/>
    </row>
    <row r="1119" spans="4:4">
      <c r="D1119" s="10"/>
    </row>
    <row r="1120" spans="4:4">
      <c r="D1120" s="10"/>
    </row>
    <row r="1121" spans="4:4">
      <c r="D1121" s="10"/>
    </row>
    <row r="1122" spans="4:4">
      <c r="D1122" s="10"/>
    </row>
    <row r="1123" spans="4:4">
      <c r="D1123" s="10"/>
    </row>
    <row r="1124" spans="4:4">
      <c r="D1124" s="10"/>
    </row>
    <row r="1125" spans="4:4">
      <c r="D1125" s="10"/>
    </row>
    <row r="1126" spans="4:4">
      <c r="D1126" s="10"/>
    </row>
    <row r="1127" spans="4:4">
      <c r="D1127" s="10"/>
    </row>
    <row r="1128" spans="4:4">
      <c r="D1128" s="10"/>
    </row>
    <row r="1129" spans="4:4">
      <c r="D1129" s="10"/>
    </row>
    <row r="1130" spans="4:4">
      <c r="D1130" s="10"/>
    </row>
    <row r="1131" spans="4:4">
      <c r="D1131" s="10"/>
    </row>
    <row r="1132" spans="4:4">
      <c r="D1132" s="10"/>
    </row>
    <row r="1133" spans="4:4">
      <c r="D1133" s="10"/>
    </row>
    <row r="1134" spans="4:4">
      <c r="D1134" s="10"/>
    </row>
    <row r="1135" spans="4:4">
      <c r="D1135" s="10"/>
    </row>
    <row r="1136" spans="4:4">
      <c r="D1136" s="10"/>
    </row>
    <row r="1137" spans="4:4">
      <c r="D1137" s="10"/>
    </row>
    <row r="1138" spans="4:4">
      <c r="D1138" s="10"/>
    </row>
    <row r="1139" spans="4:4">
      <c r="D1139" s="10"/>
    </row>
    <row r="1140" spans="4:4">
      <c r="D1140" s="10"/>
    </row>
    <row r="1141" spans="4:4">
      <c r="D1141" s="10"/>
    </row>
    <row r="1142" spans="4:4">
      <c r="D1142" s="10"/>
    </row>
    <row r="1143" spans="4:4">
      <c r="D1143" s="10"/>
    </row>
    <row r="1144" spans="4:4">
      <c r="D1144" s="10"/>
    </row>
    <row r="1145" spans="4:4">
      <c r="D1145" s="10"/>
    </row>
    <row r="1146" spans="4:4">
      <c r="D1146" s="10"/>
    </row>
    <row r="1147" spans="4:4">
      <c r="D1147" s="10"/>
    </row>
    <row r="1148" spans="4:4">
      <c r="D1148" s="10"/>
    </row>
    <row r="1149" spans="4:4">
      <c r="D1149" s="10"/>
    </row>
    <row r="1150" spans="4:4">
      <c r="D1150" s="10"/>
    </row>
    <row r="1151" spans="4:4">
      <c r="D1151" s="10"/>
    </row>
    <row r="1152" spans="4:4">
      <c r="D1152" s="10"/>
    </row>
    <row r="1153" spans="4:4">
      <c r="D1153" s="10"/>
    </row>
    <row r="1154" spans="4:4">
      <c r="D1154" s="10"/>
    </row>
    <row r="1155" spans="4:4">
      <c r="D1155" s="10"/>
    </row>
    <row r="1156" spans="4:4">
      <c r="D1156" s="10"/>
    </row>
    <row r="1157" spans="4:4">
      <c r="D1157" s="10"/>
    </row>
    <row r="1158" spans="4:4">
      <c r="D1158" s="10"/>
    </row>
    <row r="1159" spans="4:4">
      <c r="D1159" s="10"/>
    </row>
    <row r="1160" spans="4:4">
      <c r="D1160" s="10"/>
    </row>
    <row r="1161" spans="4:4">
      <c r="D1161" s="10"/>
    </row>
    <row r="1162" spans="4:4">
      <c r="D1162" s="10"/>
    </row>
    <row r="1163" spans="4:4">
      <c r="D1163" s="10"/>
    </row>
    <row r="1164" spans="4:4">
      <c r="D1164" s="10"/>
    </row>
    <row r="1165" spans="4:4">
      <c r="D1165" s="10"/>
    </row>
    <row r="1166" spans="4:4">
      <c r="D1166" s="10"/>
    </row>
    <row r="1167" spans="4:4">
      <c r="D1167" s="10"/>
    </row>
    <row r="1168" spans="4:4">
      <c r="D1168" s="10"/>
    </row>
    <row r="1169" spans="4:4">
      <c r="D1169" s="10"/>
    </row>
    <row r="1170" spans="4:4">
      <c r="D1170" s="10"/>
    </row>
    <row r="1171" spans="4:4">
      <c r="D1171" s="10"/>
    </row>
    <row r="1172" spans="4:4">
      <c r="D1172" s="10"/>
    </row>
    <row r="1173" spans="4:4">
      <c r="D1173" s="10"/>
    </row>
    <row r="1174" spans="4:4">
      <c r="D1174" s="10"/>
    </row>
    <row r="1175" spans="4:4">
      <c r="D1175" s="10"/>
    </row>
    <row r="1176" spans="4:4">
      <c r="D1176" s="10"/>
    </row>
    <row r="1177" spans="4:4">
      <c r="D1177" s="10"/>
    </row>
    <row r="1178" spans="4:4">
      <c r="D1178" s="10"/>
    </row>
    <row r="1179" spans="4:4">
      <c r="D1179" s="10"/>
    </row>
    <row r="1180" spans="4:4">
      <c r="D1180" s="10"/>
    </row>
    <row r="1181" spans="4:4">
      <c r="D1181" s="10"/>
    </row>
    <row r="1182" spans="4:4">
      <c r="D1182" s="10"/>
    </row>
    <row r="1183" spans="4:4">
      <c r="D1183" s="10"/>
    </row>
    <row r="1184" spans="4:4">
      <c r="D1184" s="10"/>
    </row>
    <row r="1185" spans="4:4">
      <c r="D1185" s="10"/>
    </row>
    <row r="1186" spans="4:4">
      <c r="D1186" s="10"/>
    </row>
    <row r="1187" spans="4:4">
      <c r="D1187" s="10"/>
    </row>
    <row r="1188" spans="4:4">
      <c r="D1188" s="10"/>
    </row>
    <row r="1189" spans="4:4">
      <c r="D1189" s="10"/>
    </row>
    <row r="1190" spans="4:4">
      <c r="D1190" s="10"/>
    </row>
    <row r="1191" spans="4:4">
      <c r="D1191" s="10"/>
    </row>
    <row r="1192" spans="4:4">
      <c r="D1192" s="10"/>
    </row>
    <row r="1193" spans="4:4">
      <c r="D1193" s="10"/>
    </row>
    <row r="1194" spans="4:4">
      <c r="D1194" s="10"/>
    </row>
    <row r="1195" spans="4:4">
      <c r="D1195" s="10"/>
    </row>
    <row r="1196" spans="4:4">
      <c r="D1196" s="10"/>
    </row>
    <row r="1197" spans="4:4">
      <c r="D1197" s="10"/>
    </row>
    <row r="1198" spans="4:4">
      <c r="D1198" s="10"/>
    </row>
    <row r="1199" spans="4:4">
      <c r="D1199" s="10"/>
    </row>
    <row r="1200" spans="4:4">
      <c r="D1200" s="10"/>
    </row>
    <row r="1201" spans="4:4">
      <c r="D1201" s="10"/>
    </row>
    <row r="1202" spans="4:4">
      <c r="D1202" s="10"/>
    </row>
    <row r="1203" spans="4:4">
      <c r="D1203" s="10"/>
    </row>
    <row r="1204" spans="4:4">
      <c r="D1204" s="10"/>
    </row>
    <row r="1205" spans="4:4">
      <c r="D1205" s="10"/>
    </row>
    <row r="1206" spans="4:4">
      <c r="D1206" s="10"/>
    </row>
    <row r="1207" spans="4:4">
      <c r="D1207" s="10"/>
    </row>
    <row r="1208" spans="4:4">
      <c r="D1208" s="10"/>
    </row>
    <row r="1209" spans="4:4">
      <c r="D1209" s="10"/>
    </row>
    <row r="1210" spans="4:4">
      <c r="D1210" s="10"/>
    </row>
    <row r="1211" spans="4:4">
      <c r="D1211" s="10"/>
    </row>
    <row r="1212" spans="4:4">
      <c r="D1212" s="10"/>
    </row>
    <row r="1213" spans="4:4">
      <c r="D1213" s="10"/>
    </row>
    <row r="1214" spans="4:4">
      <c r="D1214" s="10"/>
    </row>
    <row r="1215" spans="4:4">
      <c r="D1215" s="10"/>
    </row>
    <row r="1216" spans="4:4">
      <c r="D1216" s="10"/>
    </row>
    <row r="1217" spans="4:4">
      <c r="D1217" s="10"/>
    </row>
    <row r="1218" spans="4:4">
      <c r="D1218" s="10"/>
    </row>
    <row r="1219" spans="4:4">
      <c r="D1219" s="10"/>
    </row>
    <row r="1220" spans="4:4">
      <c r="D1220" s="10"/>
    </row>
    <row r="1221" spans="4:4">
      <c r="D1221" s="10"/>
    </row>
    <row r="1222" spans="4:4">
      <c r="D1222" s="10"/>
    </row>
    <row r="1223" spans="4:4">
      <c r="D1223" s="10"/>
    </row>
    <row r="1224" spans="4:4">
      <c r="D1224" s="10"/>
    </row>
    <row r="1225" spans="4:4">
      <c r="D1225" s="10"/>
    </row>
    <row r="1226" spans="4:4">
      <c r="D1226" s="10"/>
    </row>
    <row r="1227" spans="4:4">
      <c r="D1227" s="10"/>
    </row>
    <row r="1228" spans="4:4">
      <c r="D1228" s="10"/>
    </row>
    <row r="1229" spans="4:4">
      <c r="D1229" s="10"/>
    </row>
    <row r="1230" spans="4:4">
      <c r="D1230" s="10"/>
    </row>
    <row r="1231" spans="4:4">
      <c r="D1231" s="10"/>
    </row>
    <row r="1232" spans="4:4">
      <c r="D1232" s="10"/>
    </row>
    <row r="1233" spans="4:4">
      <c r="D1233" s="10"/>
    </row>
    <row r="1234" spans="4:4">
      <c r="D1234" s="10"/>
    </row>
    <row r="1235" spans="4:4">
      <c r="D1235" s="10"/>
    </row>
    <row r="1236" spans="4:4">
      <c r="D1236" s="10"/>
    </row>
    <row r="1237" spans="4:4">
      <c r="D1237" s="10"/>
    </row>
    <row r="1238" spans="4:4">
      <c r="D1238" s="10"/>
    </row>
    <row r="1239" spans="4:4">
      <c r="D1239" s="10"/>
    </row>
    <row r="1240" spans="4:4">
      <c r="D1240" s="10"/>
    </row>
    <row r="1241" spans="4:4">
      <c r="D1241" s="10"/>
    </row>
    <row r="1242" spans="4:4">
      <c r="D1242" s="10"/>
    </row>
    <row r="1243" spans="4:4">
      <c r="D1243" s="10"/>
    </row>
    <row r="1244" spans="4:4">
      <c r="D1244" s="10"/>
    </row>
    <row r="1245" spans="4:4">
      <c r="D1245" s="10"/>
    </row>
    <row r="1246" spans="4:4">
      <c r="D1246" s="10"/>
    </row>
    <row r="1247" spans="4:4">
      <c r="D1247" s="10"/>
    </row>
    <row r="1248" spans="4:4">
      <c r="D1248" s="10"/>
    </row>
    <row r="1249" spans="4:4">
      <c r="D1249" s="10"/>
    </row>
    <row r="1250" spans="4:4">
      <c r="D1250" s="10"/>
    </row>
    <row r="1251" spans="4:4">
      <c r="D1251" s="10"/>
    </row>
    <row r="1252" spans="4:4">
      <c r="D1252" s="10"/>
    </row>
    <row r="1253" spans="4:4">
      <c r="D1253" s="10"/>
    </row>
    <row r="1254" spans="4:4">
      <c r="D1254" s="10"/>
    </row>
    <row r="1255" spans="4:4">
      <c r="D1255" s="10"/>
    </row>
    <row r="1256" spans="4:4">
      <c r="D1256" s="10"/>
    </row>
    <row r="1257" spans="4:4">
      <c r="D1257" s="10"/>
    </row>
    <row r="1258" spans="4:4">
      <c r="D1258" s="10"/>
    </row>
    <row r="1259" spans="4:4">
      <c r="D1259" s="10"/>
    </row>
    <row r="1260" spans="4:4">
      <c r="D1260" s="10"/>
    </row>
    <row r="1261" spans="4:4">
      <c r="D1261" s="10"/>
    </row>
    <row r="1262" spans="4:4">
      <c r="D1262" s="10"/>
    </row>
    <row r="1263" spans="4:4">
      <c r="D1263" s="10"/>
    </row>
    <row r="1264" spans="4:4">
      <c r="D1264" s="10"/>
    </row>
    <row r="1265" spans="4:4">
      <c r="D1265" s="10"/>
    </row>
    <row r="1266" spans="4:4">
      <c r="D1266" s="10"/>
    </row>
    <row r="1267" spans="4:4">
      <c r="D1267" s="10"/>
    </row>
    <row r="1268" spans="4:4">
      <c r="D1268" s="10"/>
    </row>
    <row r="1269" spans="4:4">
      <c r="D1269" s="10"/>
    </row>
    <row r="1270" spans="4:4">
      <c r="D1270" s="10"/>
    </row>
    <row r="1271" spans="4:4">
      <c r="D1271" s="10"/>
    </row>
    <row r="1272" spans="4:4">
      <c r="D1272" s="10"/>
    </row>
    <row r="1273" spans="4:4">
      <c r="D1273" s="10"/>
    </row>
    <row r="1274" spans="4:4">
      <c r="D1274" s="10"/>
    </row>
    <row r="1275" spans="4:4">
      <c r="D1275" s="10"/>
    </row>
    <row r="1276" spans="4:4">
      <c r="D1276" s="10"/>
    </row>
    <row r="1277" spans="4:4">
      <c r="D1277" s="10"/>
    </row>
    <row r="1278" spans="4:4">
      <c r="D1278" s="10"/>
    </row>
    <row r="1279" spans="4:4">
      <c r="D1279" s="10"/>
    </row>
    <row r="1280" spans="4:4">
      <c r="D1280" s="10"/>
    </row>
    <row r="1281" spans="4:4">
      <c r="D1281" s="10"/>
    </row>
    <row r="1282" spans="4:4">
      <c r="D1282" s="10"/>
    </row>
    <row r="1283" spans="4:4">
      <c r="D1283" s="10"/>
    </row>
    <row r="1284" spans="4:4">
      <c r="D1284" s="10"/>
    </row>
    <row r="1285" spans="4:4">
      <c r="D1285" s="10"/>
    </row>
    <row r="1286" spans="4:4">
      <c r="D1286" s="10"/>
    </row>
    <row r="1287" spans="4:4">
      <c r="D1287" s="10"/>
    </row>
    <row r="1288" spans="4:4">
      <c r="D1288" s="10"/>
    </row>
    <row r="1289" spans="4:4">
      <c r="D1289" s="10"/>
    </row>
    <row r="1290" spans="4:4">
      <c r="D1290" s="10"/>
    </row>
    <row r="1291" spans="4:4">
      <c r="D1291" s="10"/>
    </row>
    <row r="1292" spans="4:4">
      <c r="D1292" s="10"/>
    </row>
    <row r="1293" spans="4:4">
      <c r="D1293" s="10"/>
    </row>
    <row r="1294" spans="4:4">
      <c r="D1294" s="10"/>
    </row>
    <row r="1295" spans="4:4">
      <c r="D1295" s="10"/>
    </row>
    <row r="1296" spans="4:4">
      <c r="D1296" s="10"/>
    </row>
    <row r="1297" spans="4:4">
      <c r="D1297" s="10"/>
    </row>
    <row r="1298" spans="4:4">
      <c r="D1298" s="10"/>
    </row>
    <row r="1299" spans="4:4">
      <c r="D1299" s="10"/>
    </row>
    <row r="1300" spans="4:4">
      <c r="D1300" s="10"/>
    </row>
    <row r="1301" spans="4:4">
      <c r="D1301" s="10"/>
    </row>
    <row r="1302" spans="4:4">
      <c r="D1302" s="10"/>
    </row>
    <row r="1303" spans="4:4">
      <c r="D1303" s="10"/>
    </row>
    <row r="1304" spans="4:4">
      <c r="D1304" s="10"/>
    </row>
    <row r="1305" spans="4:4">
      <c r="D1305" s="10"/>
    </row>
    <row r="1306" spans="4:4">
      <c r="D1306" s="10"/>
    </row>
    <row r="1307" spans="4:4">
      <c r="D1307" s="10"/>
    </row>
    <row r="1308" spans="4:4">
      <c r="D1308" s="10"/>
    </row>
    <row r="1309" spans="4:4">
      <c r="D1309" s="10"/>
    </row>
    <row r="1310" spans="4:4">
      <c r="D1310" s="10"/>
    </row>
    <row r="1311" spans="4:4">
      <c r="D1311" s="10"/>
    </row>
    <row r="1312" spans="4:4">
      <c r="D1312" s="10"/>
    </row>
    <row r="1313" spans="4:4">
      <c r="D1313" s="10"/>
    </row>
    <row r="1314" spans="4:4">
      <c r="D1314" s="10"/>
    </row>
    <row r="1315" spans="4:4">
      <c r="D1315" s="10"/>
    </row>
    <row r="1316" spans="4:4">
      <c r="D1316" s="10"/>
    </row>
    <row r="1317" spans="4:4">
      <c r="D1317" s="10"/>
    </row>
    <row r="1318" spans="4:4">
      <c r="D1318" s="10"/>
    </row>
    <row r="1319" spans="4:4">
      <c r="D1319" s="10"/>
    </row>
    <row r="1320" spans="4:4">
      <c r="D1320" s="10"/>
    </row>
    <row r="1321" spans="4:4">
      <c r="D1321" s="10"/>
    </row>
    <row r="1322" spans="4:4">
      <c r="D1322" s="10"/>
    </row>
    <row r="1323" spans="4:4">
      <c r="D1323" s="10"/>
    </row>
    <row r="1324" spans="4:4">
      <c r="D1324" s="10"/>
    </row>
    <row r="1325" spans="4:4">
      <c r="D1325" s="10"/>
    </row>
    <row r="1326" spans="4:4">
      <c r="D1326" s="10"/>
    </row>
    <row r="1327" spans="4:4">
      <c r="D1327" s="10"/>
    </row>
    <row r="1328" spans="4:4">
      <c r="D1328" s="10"/>
    </row>
    <row r="1329" spans="4:4">
      <c r="D1329" s="10"/>
    </row>
    <row r="1330" spans="4:4">
      <c r="D1330" s="10"/>
    </row>
    <row r="1331" spans="4:4">
      <c r="D1331" s="10"/>
    </row>
    <row r="1332" spans="4:4">
      <c r="D1332" s="10"/>
    </row>
    <row r="1333" spans="4:4">
      <c r="D1333" s="10"/>
    </row>
    <row r="1334" spans="4:4">
      <c r="D1334" s="10"/>
    </row>
    <row r="1335" spans="4:4">
      <c r="D1335" s="10"/>
    </row>
    <row r="1336" spans="4:4">
      <c r="D1336" s="10"/>
    </row>
    <row r="1337" spans="4:4">
      <c r="D1337" s="10"/>
    </row>
    <row r="1338" spans="4:4">
      <c r="D1338" s="10"/>
    </row>
    <row r="1339" spans="4:4">
      <c r="D1339" s="10"/>
    </row>
    <row r="1340" spans="4:4">
      <c r="D1340" s="10"/>
    </row>
    <row r="1341" spans="4:4">
      <c r="D1341" s="10"/>
    </row>
    <row r="1342" spans="4:4">
      <c r="D1342" s="10"/>
    </row>
    <row r="1343" spans="4:4">
      <c r="D1343" s="10"/>
    </row>
    <row r="1344" spans="4:4">
      <c r="D1344" s="10"/>
    </row>
    <row r="1345" spans="4:4">
      <c r="D1345" s="10"/>
    </row>
    <row r="1346" spans="4:4">
      <c r="D1346" s="10"/>
    </row>
    <row r="1347" spans="4:4">
      <c r="D1347" s="10"/>
    </row>
    <row r="1348" spans="4:4">
      <c r="D1348" s="10"/>
    </row>
    <row r="1349" spans="4:4">
      <c r="D1349" s="10"/>
    </row>
    <row r="1350" spans="4:4">
      <c r="D1350" s="10"/>
    </row>
    <row r="1351" spans="4:4">
      <c r="D1351" s="10"/>
    </row>
    <row r="1352" spans="4:4">
      <c r="D1352" s="10"/>
    </row>
    <row r="1353" spans="4:4">
      <c r="D1353" s="10"/>
    </row>
    <row r="1354" spans="4:4">
      <c r="D1354" s="10"/>
    </row>
    <row r="1355" spans="4:4">
      <c r="D1355" s="10"/>
    </row>
    <row r="1356" spans="4:4">
      <c r="D1356" s="10"/>
    </row>
    <row r="1357" spans="4:4">
      <c r="D1357" s="10"/>
    </row>
    <row r="1358" spans="4:4">
      <c r="D1358" s="10"/>
    </row>
    <row r="1359" spans="4:4">
      <c r="D1359" s="10"/>
    </row>
    <row r="1360" spans="4:4">
      <c r="D1360" s="10"/>
    </row>
    <row r="1361" spans="4:4">
      <c r="D1361" s="10"/>
    </row>
    <row r="1362" spans="4:4">
      <c r="D1362" s="10"/>
    </row>
    <row r="1363" spans="4:4">
      <c r="D1363" s="10"/>
    </row>
    <row r="1364" spans="4:4">
      <c r="D1364" s="10"/>
    </row>
    <row r="1365" spans="4:4">
      <c r="D1365" s="10"/>
    </row>
    <row r="1366" spans="4:4">
      <c r="D1366" s="10"/>
    </row>
    <row r="1367" spans="4:4">
      <c r="D1367" s="10"/>
    </row>
    <row r="1368" spans="4:4">
      <c r="D1368" s="10"/>
    </row>
    <row r="1369" spans="4:4">
      <c r="D1369" s="10"/>
    </row>
    <row r="1370" spans="4:4">
      <c r="D1370" s="10"/>
    </row>
    <row r="1371" spans="4:4">
      <c r="D1371" s="10"/>
    </row>
    <row r="1372" spans="4:4">
      <c r="D1372" s="10"/>
    </row>
    <row r="1373" spans="4:4">
      <c r="D1373" s="10"/>
    </row>
    <row r="1374" spans="4:4">
      <c r="D1374" s="10"/>
    </row>
    <row r="1375" spans="4:4">
      <c r="D1375" s="10"/>
    </row>
    <row r="1376" spans="4:4">
      <c r="D1376" s="10"/>
    </row>
    <row r="1377" spans="4:4">
      <c r="D1377" s="10"/>
    </row>
    <row r="1378" spans="4:4">
      <c r="D1378" s="10"/>
    </row>
    <row r="1379" spans="4:4">
      <c r="D1379" s="10"/>
    </row>
    <row r="1380" spans="4:4">
      <c r="D1380" s="10"/>
    </row>
    <row r="1381" spans="4:4">
      <c r="D1381" s="10"/>
    </row>
    <row r="1382" spans="4:4">
      <c r="D1382" s="10"/>
    </row>
    <row r="1383" spans="4:4">
      <c r="D1383" s="10"/>
    </row>
    <row r="1384" spans="4:4">
      <c r="D1384" s="10"/>
    </row>
    <row r="1385" spans="4:4">
      <c r="D1385" s="10"/>
    </row>
    <row r="1386" spans="4:4">
      <c r="D1386" s="10"/>
    </row>
    <row r="1387" spans="4:4">
      <c r="D1387" s="10"/>
    </row>
    <row r="1388" spans="4:4">
      <c r="D1388" s="10"/>
    </row>
    <row r="1389" spans="4:4">
      <c r="D1389" s="10"/>
    </row>
    <row r="1390" spans="4:4">
      <c r="D1390" s="10"/>
    </row>
    <row r="1391" spans="4:4">
      <c r="D1391" s="10"/>
    </row>
    <row r="1392" spans="4:4">
      <c r="D1392" s="10"/>
    </row>
    <row r="1393" spans="4:4">
      <c r="D1393" s="10"/>
    </row>
    <row r="1394" spans="4:4">
      <c r="D1394" s="10"/>
    </row>
    <row r="1395" spans="4:4">
      <c r="D1395" s="10"/>
    </row>
    <row r="1396" spans="4:4">
      <c r="D1396" s="10"/>
    </row>
    <row r="1397" spans="4:4">
      <c r="D1397" s="10"/>
    </row>
    <row r="1398" spans="4:4">
      <c r="D1398" s="10"/>
    </row>
    <row r="1399" spans="4:4">
      <c r="D1399" s="10"/>
    </row>
    <row r="1400" spans="4:4">
      <c r="D1400" s="10"/>
    </row>
    <row r="1401" spans="4:4">
      <c r="D1401" s="10"/>
    </row>
    <row r="1402" spans="4:4">
      <c r="D1402" s="10"/>
    </row>
    <row r="1403" spans="4:4">
      <c r="D1403" s="10"/>
    </row>
    <row r="1404" spans="4:4">
      <c r="D1404" s="10"/>
    </row>
    <row r="1405" spans="4:4">
      <c r="D1405" s="10"/>
    </row>
    <row r="1406" spans="4:4">
      <c r="D1406" s="10"/>
    </row>
    <row r="1407" spans="4:4">
      <c r="D1407" s="10"/>
    </row>
    <row r="1408" spans="4:4">
      <c r="D1408" s="10"/>
    </row>
    <row r="1409" spans="4:4">
      <c r="D1409" s="10"/>
    </row>
    <row r="1410" spans="4:4">
      <c r="D1410" s="10"/>
    </row>
    <row r="1411" spans="4:4">
      <c r="D1411" s="10"/>
    </row>
    <row r="1412" spans="4:4">
      <c r="D1412" s="10"/>
    </row>
    <row r="1413" spans="4:4">
      <c r="D1413" s="10"/>
    </row>
    <row r="1414" spans="4:4">
      <c r="D1414" s="10"/>
    </row>
    <row r="1415" spans="4:4">
      <c r="D1415" s="10"/>
    </row>
    <row r="1416" spans="4:4">
      <c r="D1416" s="10"/>
    </row>
    <row r="1417" spans="4:4">
      <c r="D1417" s="10"/>
    </row>
    <row r="1418" spans="4:4">
      <c r="D1418" s="10"/>
    </row>
    <row r="1419" spans="4:4">
      <c r="D1419" s="10"/>
    </row>
    <row r="1420" spans="4:4">
      <c r="D1420" s="10"/>
    </row>
    <row r="1421" spans="4:4">
      <c r="D1421" s="10"/>
    </row>
    <row r="1422" spans="4:4">
      <c r="D1422" s="10"/>
    </row>
    <row r="1423" spans="4:4">
      <c r="D1423" s="10"/>
    </row>
    <row r="1424" spans="4:4">
      <c r="D1424" s="10"/>
    </row>
    <row r="1425" spans="4:4">
      <c r="D1425" s="10"/>
    </row>
    <row r="1426" spans="4:4">
      <c r="D1426" s="10"/>
    </row>
    <row r="1427" spans="4:4">
      <c r="D1427" s="10"/>
    </row>
    <row r="1428" spans="4:4">
      <c r="D1428" s="10"/>
    </row>
    <row r="1429" spans="4:4">
      <c r="D1429" s="10"/>
    </row>
    <row r="1430" spans="4:4">
      <c r="D1430" s="10"/>
    </row>
    <row r="1431" spans="4:4">
      <c r="D1431" s="10"/>
    </row>
    <row r="1432" spans="4:4">
      <c r="D1432" s="10"/>
    </row>
    <row r="1433" spans="4:4">
      <c r="D1433" s="10"/>
    </row>
    <row r="1434" spans="4:4">
      <c r="D1434" s="10"/>
    </row>
    <row r="1435" spans="4:4">
      <c r="D1435" s="10"/>
    </row>
    <row r="1436" spans="4:4">
      <c r="D1436" s="10"/>
    </row>
    <row r="1437" spans="4:4">
      <c r="D1437" s="10"/>
    </row>
    <row r="1438" spans="4:4">
      <c r="D1438" s="10"/>
    </row>
    <row r="1439" spans="4:4">
      <c r="D1439" s="10"/>
    </row>
    <row r="1440" spans="4:4">
      <c r="D1440" s="10"/>
    </row>
    <row r="1441" spans="4:4">
      <c r="D1441" s="10"/>
    </row>
    <row r="1442" spans="4:4">
      <c r="D1442" s="10"/>
    </row>
    <row r="1443" spans="4:4">
      <c r="D1443" s="10"/>
    </row>
    <row r="1444" spans="4:4">
      <c r="D1444" s="10"/>
    </row>
    <row r="1445" spans="4:4">
      <c r="D1445" s="10"/>
    </row>
    <row r="1446" spans="4:4">
      <c r="D1446" s="10"/>
    </row>
    <row r="1447" spans="4:4">
      <c r="D1447" s="10"/>
    </row>
    <row r="1448" spans="4:4">
      <c r="D1448" s="10"/>
    </row>
    <row r="1449" spans="4:4">
      <c r="D1449" s="10"/>
    </row>
    <row r="1450" spans="4:4">
      <c r="D1450" s="10"/>
    </row>
    <row r="1451" spans="4:4">
      <c r="D1451" s="10"/>
    </row>
    <row r="1452" spans="4:4">
      <c r="D1452" s="10"/>
    </row>
    <row r="1453" spans="4:4">
      <c r="D1453" s="10"/>
    </row>
    <row r="1454" spans="4:4">
      <c r="D1454" s="10"/>
    </row>
    <row r="1455" spans="4:4">
      <c r="D1455" s="10"/>
    </row>
    <row r="1456" spans="4:4">
      <c r="D1456" s="10"/>
    </row>
    <row r="1457" spans="4:4">
      <c r="D1457" s="10"/>
    </row>
    <row r="1458" spans="4:4">
      <c r="D1458" s="10"/>
    </row>
    <row r="1459" spans="4:4">
      <c r="D1459" s="10"/>
    </row>
    <row r="1460" spans="4:4">
      <c r="D1460" s="10"/>
    </row>
    <row r="1461" spans="4:4">
      <c r="D1461" s="10"/>
    </row>
    <row r="1462" spans="4:4">
      <c r="D1462" s="10"/>
    </row>
    <row r="1463" spans="4:4">
      <c r="D1463" s="10"/>
    </row>
    <row r="1464" spans="4:4">
      <c r="D1464" s="10"/>
    </row>
    <row r="1465" spans="4:4">
      <c r="D1465" s="10"/>
    </row>
    <row r="1466" spans="4:4">
      <c r="D1466" s="10"/>
    </row>
    <row r="1467" spans="4:4">
      <c r="D1467" s="10"/>
    </row>
    <row r="1468" spans="4:4">
      <c r="D1468" s="10"/>
    </row>
    <row r="1469" spans="4:4">
      <c r="D1469" s="10"/>
    </row>
    <row r="1470" spans="4:4">
      <c r="D1470" s="10"/>
    </row>
    <row r="1471" spans="4:4">
      <c r="D1471" s="10"/>
    </row>
    <row r="1472" spans="4:4">
      <c r="D1472" s="10"/>
    </row>
    <row r="1473" spans="4:4">
      <c r="D1473" s="10"/>
    </row>
    <row r="1474" spans="4:4">
      <c r="D1474" s="10"/>
    </row>
    <row r="1475" spans="4:4">
      <c r="D1475" s="10"/>
    </row>
    <row r="1476" spans="4:4">
      <c r="D1476" s="10"/>
    </row>
    <row r="1477" spans="4:4">
      <c r="D1477" s="10"/>
    </row>
    <row r="1478" spans="4:4">
      <c r="D1478" s="10"/>
    </row>
    <row r="1479" spans="4:4">
      <c r="D1479" s="10"/>
    </row>
    <row r="1480" spans="4:4">
      <c r="D1480" s="10"/>
    </row>
    <row r="1481" spans="4:4">
      <c r="D1481" s="10"/>
    </row>
    <row r="1482" spans="4:4">
      <c r="D1482" s="10"/>
    </row>
    <row r="1483" spans="4:4">
      <c r="D1483" s="10"/>
    </row>
    <row r="1484" spans="4:4">
      <c r="D1484" s="10"/>
    </row>
    <row r="1485" spans="4:4">
      <c r="D1485" s="10"/>
    </row>
    <row r="1486" spans="4:4">
      <c r="D1486" s="10"/>
    </row>
    <row r="1487" spans="4:4">
      <c r="D1487" s="10"/>
    </row>
    <row r="1488" spans="4:4">
      <c r="D1488" s="10"/>
    </row>
    <row r="1489" spans="4:4">
      <c r="D1489" s="10"/>
    </row>
    <row r="1490" spans="4:4">
      <c r="D1490" s="10"/>
    </row>
    <row r="1491" spans="4:4">
      <c r="D1491" s="10"/>
    </row>
    <row r="1492" spans="4:4">
      <c r="D1492" s="10"/>
    </row>
    <row r="1493" spans="4:4">
      <c r="D1493" s="10"/>
    </row>
    <row r="1494" spans="4:4">
      <c r="D1494" s="10"/>
    </row>
    <row r="1495" spans="4:4">
      <c r="D1495" s="10"/>
    </row>
    <row r="1496" spans="4:4">
      <c r="D1496" s="10"/>
    </row>
    <row r="1497" spans="4:4">
      <c r="D1497" s="10"/>
    </row>
    <row r="1498" spans="4:4">
      <c r="D1498" s="10"/>
    </row>
    <row r="1499" spans="4:4">
      <c r="D1499" s="10"/>
    </row>
    <row r="1500" spans="4:4">
      <c r="D1500" s="10"/>
    </row>
    <row r="1501" spans="4:4">
      <c r="D1501" s="10"/>
    </row>
    <row r="1502" spans="4:4">
      <c r="D1502" s="10"/>
    </row>
    <row r="1503" spans="4:4">
      <c r="D1503" s="10"/>
    </row>
    <row r="1504" spans="4:4">
      <c r="D1504" s="10"/>
    </row>
    <row r="1505" spans="4:4">
      <c r="D1505" s="10"/>
    </row>
    <row r="1506" spans="4:4">
      <c r="D1506" s="10"/>
    </row>
    <row r="1507" spans="4:4">
      <c r="D1507" s="10"/>
    </row>
    <row r="1508" spans="4:4">
      <c r="D1508" s="10"/>
    </row>
    <row r="1509" spans="4:4">
      <c r="D1509" s="10"/>
    </row>
    <row r="1510" spans="4:4">
      <c r="D1510" s="10"/>
    </row>
    <row r="1511" spans="4:4">
      <c r="D1511" s="10"/>
    </row>
    <row r="1512" spans="4:4">
      <c r="D1512" s="10"/>
    </row>
    <row r="1513" spans="4:4">
      <c r="D1513" s="10"/>
    </row>
    <row r="1514" spans="4:4">
      <c r="D1514" s="10"/>
    </row>
    <row r="1515" spans="4:4">
      <c r="D1515" s="10"/>
    </row>
    <row r="1516" spans="4:4">
      <c r="D1516" s="10"/>
    </row>
    <row r="1517" spans="4:4">
      <c r="D1517" s="10"/>
    </row>
    <row r="1518" spans="4:4">
      <c r="D1518" s="10"/>
    </row>
    <row r="1519" spans="4:4">
      <c r="D1519" s="10"/>
    </row>
    <row r="1520" spans="4:4">
      <c r="D1520" s="10"/>
    </row>
    <row r="1521" spans="4:4">
      <c r="D1521" s="10"/>
    </row>
    <row r="1522" spans="4:4">
      <c r="D1522" s="10"/>
    </row>
    <row r="1523" spans="4:4">
      <c r="D1523" s="10"/>
    </row>
    <row r="1524" spans="4:4">
      <c r="D1524" s="10"/>
    </row>
    <row r="1525" spans="4:4">
      <c r="D1525" s="10"/>
    </row>
    <row r="1526" spans="4:4">
      <c r="D1526" s="10"/>
    </row>
    <row r="1527" spans="4:4">
      <c r="D1527" s="10"/>
    </row>
    <row r="1528" spans="4:4">
      <c r="D1528" s="10"/>
    </row>
    <row r="1529" spans="4:4">
      <c r="D1529" s="10"/>
    </row>
    <row r="1530" spans="4:4">
      <c r="D1530" s="10"/>
    </row>
    <row r="1531" spans="4:4">
      <c r="D1531" s="10"/>
    </row>
    <row r="1532" spans="4:4">
      <c r="D1532" s="10"/>
    </row>
    <row r="1533" spans="4:4">
      <c r="D1533" s="10"/>
    </row>
    <row r="1534" spans="4:4">
      <c r="D1534" s="10"/>
    </row>
    <row r="1535" spans="4:4">
      <c r="D1535" s="10"/>
    </row>
    <row r="1536" spans="4:4">
      <c r="D1536" s="10"/>
    </row>
    <row r="1537" spans="4:4">
      <c r="D1537" s="10"/>
    </row>
    <row r="1538" spans="4:4">
      <c r="D1538" s="10"/>
    </row>
    <row r="1539" spans="4:4">
      <c r="D1539" s="10"/>
    </row>
    <row r="1540" spans="4:4">
      <c r="D1540" s="10"/>
    </row>
    <row r="1541" spans="4:4">
      <c r="D1541" s="10"/>
    </row>
    <row r="1542" spans="4:4">
      <c r="D1542" s="10"/>
    </row>
    <row r="1543" spans="4:4">
      <c r="D1543" s="10"/>
    </row>
    <row r="1544" spans="4:4">
      <c r="D1544" s="10"/>
    </row>
    <row r="1545" spans="4:4">
      <c r="D1545" s="10"/>
    </row>
    <row r="1546" spans="4:4">
      <c r="D1546" s="10"/>
    </row>
    <row r="1547" spans="4:4">
      <c r="D1547" s="10"/>
    </row>
    <row r="1548" spans="4:4">
      <c r="D1548" s="10"/>
    </row>
    <row r="1549" spans="4:4">
      <c r="D1549" s="10"/>
    </row>
    <row r="1550" spans="4:4">
      <c r="D1550" s="10"/>
    </row>
    <row r="1551" spans="4:4">
      <c r="D1551" s="10"/>
    </row>
    <row r="1552" spans="4:4">
      <c r="D1552" s="10"/>
    </row>
    <row r="1553" spans="4:4">
      <c r="D1553" s="10"/>
    </row>
    <row r="1554" spans="4:4">
      <c r="D1554" s="10"/>
    </row>
    <row r="1555" spans="4:4">
      <c r="D1555" s="10"/>
    </row>
    <row r="1556" spans="4:4">
      <c r="D1556" s="10"/>
    </row>
    <row r="1557" spans="4:4">
      <c r="D1557" s="10"/>
    </row>
    <row r="1558" spans="4:4">
      <c r="D1558" s="10"/>
    </row>
    <row r="1559" spans="4:4">
      <c r="D1559" s="10"/>
    </row>
    <row r="1560" spans="4:4">
      <c r="D1560" s="10"/>
    </row>
    <row r="1561" spans="4:4">
      <c r="D1561" s="10"/>
    </row>
    <row r="1562" spans="4:4">
      <c r="D1562" s="10"/>
    </row>
    <row r="1563" spans="4:4">
      <c r="D1563" s="10"/>
    </row>
    <row r="1564" spans="4:4">
      <c r="D1564" s="10"/>
    </row>
    <row r="1565" spans="4:4">
      <c r="D1565" s="10"/>
    </row>
    <row r="1566" spans="4:4">
      <c r="D1566" s="10"/>
    </row>
    <row r="1567" spans="4:4">
      <c r="D1567" s="10"/>
    </row>
    <row r="1568" spans="4:4">
      <c r="D1568" s="10"/>
    </row>
    <row r="1569" spans="4:4">
      <c r="D1569" s="10"/>
    </row>
    <row r="1570" spans="4:4">
      <c r="D1570" s="10"/>
    </row>
    <row r="1571" spans="4:4">
      <c r="D1571" s="10"/>
    </row>
    <row r="1572" spans="4:4">
      <c r="D1572" s="10"/>
    </row>
    <row r="1573" spans="4:4">
      <c r="D1573" s="10"/>
    </row>
    <row r="1574" spans="4:4">
      <c r="D1574" s="10"/>
    </row>
    <row r="1575" spans="4:4">
      <c r="D1575" s="10"/>
    </row>
    <row r="1576" spans="4:4">
      <c r="D1576" s="10"/>
    </row>
    <row r="1577" spans="4:4">
      <c r="D1577" s="10"/>
    </row>
    <row r="1578" spans="4:4">
      <c r="D1578" s="10"/>
    </row>
    <row r="1579" spans="4:4">
      <c r="D1579" s="10"/>
    </row>
    <row r="1580" spans="4:4">
      <c r="D1580" s="10"/>
    </row>
    <row r="1581" spans="4:4">
      <c r="D1581" s="10"/>
    </row>
    <row r="1582" spans="4:4">
      <c r="D1582" s="10"/>
    </row>
    <row r="1583" spans="4:4">
      <c r="D1583" s="10"/>
    </row>
    <row r="1584" spans="4:4">
      <c r="D1584" s="10"/>
    </row>
    <row r="1585" spans="4:4">
      <c r="D1585" s="10"/>
    </row>
    <row r="1586" spans="4:4">
      <c r="D1586" s="10"/>
    </row>
    <row r="1587" spans="4:4">
      <c r="D1587" s="10"/>
    </row>
    <row r="1588" spans="4:4">
      <c r="D1588" s="10"/>
    </row>
    <row r="1589" spans="4:4">
      <c r="D1589" s="10"/>
    </row>
    <row r="1590" spans="4:4">
      <c r="D1590" s="10"/>
    </row>
    <row r="1591" spans="4:4">
      <c r="D1591" s="10"/>
    </row>
    <row r="1592" spans="4:4">
      <c r="D1592" s="10"/>
    </row>
    <row r="1593" spans="4:4">
      <c r="D1593" s="10"/>
    </row>
    <row r="1594" spans="4:4">
      <c r="D1594" s="10"/>
    </row>
    <row r="1595" spans="4:4">
      <c r="D1595" s="10"/>
    </row>
    <row r="1596" spans="4:4">
      <c r="D1596" s="10"/>
    </row>
    <row r="1597" spans="4:4">
      <c r="D1597" s="10"/>
    </row>
    <row r="1598" spans="4:4">
      <c r="D1598" s="10"/>
    </row>
    <row r="1599" spans="4:4">
      <c r="D1599" s="10"/>
    </row>
    <row r="1600" spans="4:4">
      <c r="D1600" s="10"/>
    </row>
    <row r="1601" spans="4:4">
      <c r="D1601" s="10"/>
    </row>
    <row r="1602" spans="4:4">
      <c r="D1602" s="10"/>
    </row>
    <row r="1603" spans="4:4">
      <c r="D1603" s="10"/>
    </row>
    <row r="1604" spans="4:4">
      <c r="D1604" s="10"/>
    </row>
    <row r="1605" spans="4:4">
      <c r="D1605" s="10"/>
    </row>
    <row r="1606" spans="4:4">
      <c r="D1606" s="10"/>
    </row>
    <row r="1607" spans="4:4">
      <c r="D1607" s="10"/>
    </row>
    <row r="1608" spans="4:4">
      <c r="D1608" s="10"/>
    </row>
    <row r="1609" spans="4:4">
      <c r="D1609" s="10"/>
    </row>
    <row r="1610" spans="4:4">
      <c r="D1610" s="10"/>
    </row>
    <row r="1611" spans="4:4">
      <c r="D1611" s="10"/>
    </row>
    <row r="1612" spans="4:4">
      <c r="D1612" s="10"/>
    </row>
    <row r="1613" spans="4:4">
      <c r="D1613" s="10"/>
    </row>
    <row r="1614" spans="4:4">
      <c r="D1614" s="10"/>
    </row>
    <row r="1615" spans="4:4">
      <c r="D1615" s="10"/>
    </row>
    <row r="1616" spans="4:4">
      <c r="D1616" s="10"/>
    </row>
    <row r="1617" spans="4:4">
      <c r="D1617" s="10"/>
    </row>
    <row r="1618" spans="4:4">
      <c r="D1618" s="10"/>
    </row>
    <row r="1619" spans="4:4">
      <c r="D1619" s="10"/>
    </row>
    <row r="1620" spans="4:4">
      <c r="D1620" s="10"/>
    </row>
    <row r="1621" spans="4:4">
      <c r="D1621" s="10"/>
    </row>
    <row r="1622" spans="4:4">
      <c r="D1622" s="10"/>
    </row>
    <row r="1623" spans="4:4">
      <c r="D1623" s="10"/>
    </row>
    <row r="1624" spans="4:4">
      <c r="D1624" s="10"/>
    </row>
    <row r="1625" spans="4:4">
      <c r="D1625" s="10"/>
    </row>
    <row r="1626" spans="4:4">
      <c r="D1626" s="10"/>
    </row>
    <row r="1627" spans="4:4">
      <c r="D1627" s="10"/>
    </row>
    <row r="1628" spans="4:4">
      <c r="D1628" s="10"/>
    </row>
    <row r="1629" spans="4:4">
      <c r="D1629" s="10"/>
    </row>
    <row r="1630" spans="4:4">
      <c r="D1630" s="10"/>
    </row>
    <row r="1631" spans="4:4">
      <c r="D1631" s="10"/>
    </row>
    <row r="1632" spans="4:4">
      <c r="D1632" s="10"/>
    </row>
    <row r="1633" spans="4:4">
      <c r="D1633" s="10"/>
    </row>
    <row r="1634" spans="4:4">
      <c r="D1634" s="10"/>
    </row>
    <row r="1635" spans="4:4">
      <c r="D1635" s="10"/>
    </row>
    <row r="1636" spans="4:4">
      <c r="D1636" s="10"/>
    </row>
    <row r="1637" spans="4:4">
      <c r="D1637" s="10"/>
    </row>
    <row r="1638" spans="4:4">
      <c r="D1638" s="10"/>
    </row>
    <row r="1639" spans="4:4">
      <c r="D1639" s="10"/>
    </row>
    <row r="1640" spans="4:4">
      <c r="D1640" s="10"/>
    </row>
    <row r="1641" spans="4:4">
      <c r="D1641" s="10"/>
    </row>
    <row r="1642" spans="4:4">
      <c r="D1642" s="10"/>
    </row>
    <row r="1643" spans="4:4">
      <c r="D1643" s="10"/>
    </row>
    <row r="1644" spans="4:4">
      <c r="D1644" s="10"/>
    </row>
    <row r="1645" spans="4:4">
      <c r="D1645" s="10"/>
    </row>
    <row r="1646" spans="4:4">
      <c r="D1646" s="10"/>
    </row>
    <row r="1647" spans="4:4">
      <c r="D1647" s="10"/>
    </row>
    <row r="1648" spans="4:4">
      <c r="D1648" s="10"/>
    </row>
    <row r="1649" spans="4:4">
      <c r="D1649" s="10"/>
    </row>
    <row r="1650" spans="4:4">
      <c r="D1650" s="10"/>
    </row>
    <row r="1651" spans="4:4">
      <c r="D1651" s="10"/>
    </row>
    <row r="1652" spans="4:4">
      <c r="D1652" s="10"/>
    </row>
    <row r="1653" spans="4:4">
      <c r="D1653" s="10"/>
    </row>
    <row r="1654" spans="4:4">
      <c r="D1654" s="10"/>
    </row>
    <row r="1655" spans="4:4">
      <c r="D1655" s="10"/>
    </row>
    <row r="1656" spans="4:4">
      <c r="D1656" s="10"/>
    </row>
    <row r="1657" spans="4:4">
      <c r="D1657" s="10"/>
    </row>
    <row r="1658" spans="4:4">
      <c r="D1658" s="10"/>
    </row>
    <row r="1659" spans="4:4">
      <c r="D1659" s="10"/>
    </row>
    <row r="1660" spans="4:4">
      <c r="D1660" s="10"/>
    </row>
    <row r="1661" spans="4:4">
      <c r="D1661" s="10"/>
    </row>
    <row r="1662" spans="4:4">
      <c r="D1662" s="10"/>
    </row>
    <row r="1663" spans="4:4">
      <c r="D1663" s="10"/>
    </row>
    <row r="1664" spans="4:4">
      <c r="D1664" s="10"/>
    </row>
    <row r="1665" spans="4:4">
      <c r="D1665" s="10"/>
    </row>
    <row r="1666" spans="4:4">
      <c r="D1666" s="10"/>
    </row>
    <row r="1667" spans="4:4">
      <c r="D1667" s="10"/>
    </row>
    <row r="1668" spans="4:4">
      <c r="D1668" s="10"/>
    </row>
    <row r="1669" spans="4:4">
      <c r="D1669" s="10"/>
    </row>
    <row r="1670" spans="4:4">
      <c r="D1670" s="10"/>
    </row>
    <row r="1671" spans="4:4">
      <c r="D1671" s="10"/>
    </row>
    <row r="1672" spans="4:4">
      <c r="D1672" s="10"/>
    </row>
    <row r="1673" spans="4:4">
      <c r="D1673" s="10"/>
    </row>
    <row r="1674" spans="4:4">
      <c r="D1674" s="10"/>
    </row>
    <row r="1675" spans="4:4">
      <c r="D1675" s="10"/>
    </row>
    <row r="1676" spans="4:4">
      <c r="D1676" s="10"/>
    </row>
    <row r="1677" spans="4:4">
      <c r="D1677" s="10"/>
    </row>
    <row r="1678" spans="4:4">
      <c r="D1678" s="10"/>
    </row>
    <row r="1679" spans="4:4">
      <c r="D1679" s="10"/>
    </row>
    <row r="1680" spans="4:4">
      <c r="D1680" s="10"/>
    </row>
    <row r="1681" spans="4:4">
      <c r="D1681" s="10"/>
    </row>
    <row r="1682" spans="4:4">
      <c r="D1682" s="10"/>
    </row>
    <row r="1683" spans="4:4">
      <c r="D1683" s="10"/>
    </row>
    <row r="1684" spans="4:4">
      <c r="D1684" s="10"/>
    </row>
    <row r="1685" spans="4:4">
      <c r="D1685" s="10"/>
    </row>
    <row r="1686" spans="4:4">
      <c r="D1686" s="10"/>
    </row>
    <row r="1687" spans="4:4">
      <c r="D1687" s="10"/>
    </row>
    <row r="1688" spans="4:4">
      <c r="D1688" s="10"/>
    </row>
    <row r="1689" spans="4:4">
      <c r="D1689" s="10"/>
    </row>
    <row r="1690" spans="4:4">
      <c r="D1690" s="10"/>
    </row>
    <row r="1691" spans="4:4">
      <c r="D1691" s="10"/>
    </row>
    <row r="1692" spans="4:4">
      <c r="D1692" s="10"/>
    </row>
    <row r="1693" spans="4:4">
      <c r="D1693" s="10"/>
    </row>
    <row r="1694" spans="4:4">
      <c r="D1694" s="10"/>
    </row>
    <row r="1695" spans="4:4">
      <c r="D1695" s="10"/>
    </row>
    <row r="1696" spans="4:4">
      <c r="D1696" s="10"/>
    </row>
    <row r="1697" spans="4:4">
      <c r="D1697" s="10"/>
    </row>
    <row r="1698" spans="4:4">
      <c r="D1698" s="10"/>
    </row>
    <row r="1699" spans="4:4">
      <c r="D1699" s="10"/>
    </row>
    <row r="1700" spans="4:4">
      <c r="D1700" s="10"/>
    </row>
    <row r="1701" spans="4:4">
      <c r="D1701" s="10"/>
    </row>
    <row r="1702" spans="4:4">
      <c r="D1702" s="10"/>
    </row>
    <row r="1703" spans="4:4">
      <c r="D1703" s="10"/>
    </row>
    <row r="1704" spans="4:4">
      <c r="D1704" s="10"/>
    </row>
    <row r="1705" spans="4:4">
      <c r="D1705" s="10"/>
    </row>
    <row r="1706" spans="4:4">
      <c r="D1706" s="10"/>
    </row>
    <row r="1707" spans="4:4">
      <c r="D1707" s="10"/>
    </row>
    <row r="1708" spans="4:4">
      <c r="D1708" s="10"/>
    </row>
    <row r="1709" spans="4:4">
      <c r="D1709" s="10"/>
    </row>
    <row r="1710" spans="4:4">
      <c r="D1710" s="10"/>
    </row>
    <row r="1711" spans="4:4">
      <c r="D1711" s="10"/>
    </row>
    <row r="1712" spans="4:4">
      <c r="D1712" s="10"/>
    </row>
    <row r="1713" spans="4:4">
      <c r="D1713" s="10"/>
    </row>
    <row r="1714" spans="4:4">
      <c r="D1714" s="10"/>
    </row>
    <row r="1715" spans="4:4">
      <c r="D1715" s="10"/>
    </row>
    <row r="1716" spans="4:4">
      <c r="D1716" s="10"/>
    </row>
    <row r="1717" spans="4:4">
      <c r="D1717" s="10"/>
    </row>
    <row r="1718" spans="4:4">
      <c r="D1718" s="10"/>
    </row>
    <row r="1719" spans="4:4">
      <c r="D1719" s="10"/>
    </row>
    <row r="1720" spans="4:4">
      <c r="D1720" s="10"/>
    </row>
    <row r="1721" spans="4:4">
      <c r="D1721" s="10"/>
    </row>
    <row r="1722" spans="4:4">
      <c r="D1722" s="10"/>
    </row>
    <row r="1723" spans="4:4">
      <c r="D1723" s="10"/>
    </row>
    <row r="1724" spans="4:4">
      <c r="D1724" s="10"/>
    </row>
    <row r="1725" spans="4:4">
      <c r="D1725" s="10"/>
    </row>
    <row r="1726" spans="4:4">
      <c r="D1726" s="10"/>
    </row>
    <row r="1727" spans="4:4">
      <c r="D1727" s="10"/>
    </row>
    <row r="1728" spans="4:4">
      <c r="D1728" s="10"/>
    </row>
    <row r="1729" spans="4:4">
      <c r="D1729" s="10"/>
    </row>
    <row r="1730" spans="4:4">
      <c r="D1730" s="10"/>
    </row>
    <row r="1731" spans="4:4">
      <c r="D1731" s="10"/>
    </row>
    <row r="1732" spans="4:4">
      <c r="D1732" s="10"/>
    </row>
    <row r="1733" spans="4:4">
      <c r="D1733" s="10"/>
    </row>
    <row r="1734" spans="4:4">
      <c r="D1734" s="10"/>
    </row>
    <row r="1735" spans="4:4">
      <c r="D1735" s="10"/>
    </row>
    <row r="1736" spans="4:4">
      <c r="D1736" s="10"/>
    </row>
    <row r="1737" spans="4:4">
      <c r="D1737" s="10"/>
    </row>
    <row r="1738" spans="4:4">
      <c r="D1738" s="10"/>
    </row>
    <row r="1739" spans="4:4">
      <c r="D1739" s="10"/>
    </row>
    <row r="1740" spans="4:4">
      <c r="D1740" s="10"/>
    </row>
    <row r="1741" spans="4:4">
      <c r="D1741" s="10"/>
    </row>
    <row r="1742" spans="4:4">
      <c r="D1742" s="10"/>
    </row>
    <row r="1743" spans="4:4">
      <c r="D1743" s="10"/>
    </row>
    <row r="1744" spans="4:4">
      <c r="D1744" s="10"/>
    </row>
    <row r="1745" spans="4:4">
      <c r="D1745" s="10"/>
    </row>
    <row r="1746" spans="4:4">
      <c r="D1746" s="10"/>
    </row>
    <row r="1747" spans="4:4">
      <c r="D1747" s="10"/>
    </row>
    <row r="1748" spans="4:4">
      <c r="D1748" s="10"/>
    </row>
    <row r="1749" spans="4:4">
      <c r="D1749" s="10"/>
    </row>
    <row r="1750" spans="4:4">
      <c r="D1750" s="10"/>
    </row>
    <row r="1751" spans="4:4">
      <c r="D1751" s="10"/>
    </row>
    <row r="1752" spans="4:4">
      <c r="D1752" s="10"/>
    </row>
    <row r="1753" spans="4:4">
      <c r="D1753" s="10"/>
    </row>
    <row r="1754" spans="4:4">
      <c r="D1754" s="10"/>
    </row>
    <row r="1755" spans="4:4">
      <c r="D1755" s="10"/>
    </row>
    <row r="1756" spans="4:4">
      <c r="D1756" s="10"/>
    </row>
    <row r="1757" spans="4:4">
      <c r="D1757" s="10"/>
    </row>
    <row r="1758" spans="4:4">
      <c r="D1758" s="10"/>
    </row>
    <row r="1759" spans="4:4">
      <c r="D1759" s="10"/>
    </row>
    <row r="1760" spans="4:4">
      <c r="D1760" s="10"/>
    </row>
    <row r="1761" spans="4:4">
      <c r="D1761" s="10"/>
    </row>
    <row r="1762" spans="4:4">
      <c r="D1762" s="10"/>
    </row>
    <row r="1763" spans="4:4">
      <c r="D1763" s="10"/>
    </row>
    <row r="1764" spans="4:4">
      <c r="D1764" s="10"/>
    </row>
    <row r="1765" spans="4:4">
      <c r="D1765" s="10"/>
    </row>
    <row r="1766" spans="4:4">
      <c r="D1766" s="10"/>
    </row>
    <row r="1767" spans="4:4">
      <c r="D1767" s="10"/>
    </row>
    <row r="1768" spans="4:4">
      <c r="D1768" s="10"/>
    </row>
    <row r="1769" spans="4:4">
      <c r="D1769" s="10"/>
    </row>
    <row r="1770" spans="4:4">
      <c r="D1770" s="10"/>
    </row>
    <row r="1771" spans="4:4">
      <c r="D1771" s="10"/>
    </row>
    <row r="1772" spans="4:4">
      <c r="D1772" s="10"/>
    </row>
    <row r="1773" spans="4:4">
      <c r="D1773" s="10"/>
    </row>
    <row r="1774" spans="4:4">
      <c r="D1774" s="10"/>
    </row>
    <row r="1775" spans="4:4">
      <c r="D1775" s="10"/>
    </row>
    <row r="1776" spans="4:4">
      <c r="D1776" s="10"/>
    </row>
    <row r="1777" spans="4:4">
      <c r="D1777" s="10"/>
    </row>
    <row r="1778" spans="4:4">
      <c r="D1778" s="10"/>
    </row>
    <row r="1779" spans="4:4">
      <c r="D1779" s="10"/>
    </row>
    <row r="1780" spans="4:4">
      <c r="D1780" s="10"/>
    </row>
    <row r="1781" spans="4:4">
      <c r="D1781" s="10"/>
    </row>
    <row r="1782" spans="4:4">
      <c r="D1782" s="10"/>
    </row>
    <row r="1783" spans="4:4">
      <c r="D1783" s="10"/>
    </row>
    <row r="1784" spans="4:4">
      <c r="D1784" s="10"/>
    </row>
    <row r="1785" spans="4:4">
      <c r="D1785" s="10"/>
    </row>
    <row r="1786" spans="4:4">
      <c r="D1786" s="10"/>
    </row>
    <row r="1787" spans="4:4">
      <c r="D1787" s="10"/>
    </row>
    <row r="1788" spans="4:4">
      <c r="D1788" s="10"/>
    </row>
    <row r="1789" spans="4:4">
      <c r="D1789" s="10"/>
    </row>
    <row r="1790" spans="4:4">
      <c r="D1790" s="10"/>
    </row>
    <row r="1791" spans="4:4">
      <c r="D1791" s="10"/>
    </row>
    <row r="1792" spans="4:4">
      <c r="D1792" s="10"/>
    </row>
    <row r="1793" spans="4:4">
      <c r="D1793" s="10"/>
    </row>
    <row r="1794" spans="4:4">
      <c r="D1794" s="10"/>
    </row>
    <row r="1795" spans="4:4">
      <c r="D1795" s="10"/>
    </row>
    <row r="1796" spans="4:4">
      <c r="D1796" s="10"/>
    </row>
    <row r="1797" spans="4:4">
      <c r="D1797" s="10"/>
    </row>
    <row r="1798" spans="4:4">
      <c r="D1798" s="10"/>
    </row>
    <row r="1799" spans="4:4">
      <c r="D1799" s="10"/>
    </row>
    <row r="1800" spans="4:4">
      <c r="D1800" s="10"/>
    </row>
    <row r="1801" spans="4:4">
      <c r="D1801" s="10"/>
    </row>
    <row r="1802" spans="4:4">
      <c r="D1802" s="10"/>
    </row>
    <row r="1803" spans="4:4">
      <c r="D1803" s="10"/>
    </row>
    <row r="1804" spans="4:4">
      <c r="D1804" s="10"/>
    </row>
    <row r="1805" spans="4:4">
      <c r="D1805" s="10"/>
    </row>
    <row r="1806" spans="4:4">
      <c r="D1806" s="10"/>
    </row>
    <row r="1807" spans="4:4">
      <c r="D1807" s="10"/>
    </row>
    <row r="1808" spans="4:4">
      <c r="D1808" s="10"/>
    </row>
    <row r="1809" spans="4:4">
      <c r="D1809" s="10"/>
    </row>
    <row r="1810" spans="4:4">
      <c r="D1810" s="10"/>
    </row>
    <row r="1811" spans="4:4">
      <c r="D1811" s="10"/>
    </row>
    <row r="1812" spans="4:4">
      <c r="D1812" s="10"/>
    </row>
    <row r="1813" spans="4:4">
      <c r="D1813" s="10"/>
    </row>
    <row r="1814" spans="4:4">
      <c r="D1814" s="10"/>
    </row>
    <row r="1815" spans="4:4">
      <c r="D1815" s="10"/>
    </row>
    <row r="1816" spans="4:4">
      <c r="D1816" s="10"/>
    </row>
    <row r="1817" spans="4:4">
      <c r="D1817" s="10"/>
    </row>
    <row r="1818" spans="4:4">
      <c r="D1818" s="10"/>
    </row>
    <row r="1819" spans="4:4">
      <c r="D1819" s="10"/>
    </row>
    <row r="1820" spans="4:4">
      <c r="D1820" s="10"/>
    </row>
    <row r="1821" spans="4:4">
      <c r="D1821" s="10"/>
    </row>
    <row r="1822" spans="4:4">
      <c r="D1822" s="10"/>
    </row>
    <row r="1823" spans="4:4">
      <c r="D1823" s="10"/>
    </row>
    <row r="1824" spans="4:4">
      <c r="D1824" s="10"/>
    </row>
    <row r="1825" spans="4:4">
      <c r="D1825" s="10"/>
    </row>
    <row r="1826" spans="4:4">
      <c r="D1826" s="10"/>
    </row>
    <row r="1827" spans="4:4">
      <c r="D1827" s="10"/>
    </row>
    <row r="1828" spans="4:4">
      <c r="D1828" s="10"/>
    </row>
    <row r="1829" spans="4:4">
      <c r="D1829" s="10"/>
    </row>
    <row r="1830" spans="4:4">
      <c r="D1830" s="10"/>
    </row>
    <row r="1831" spans="4:4">
      <c r="D1831" s="10"/>
    </row>
    <row r="1832" spans="4:4">
      <c r="D1832" s="10"/>
    </row>
    <row r="1833" spans="4:4">
      <c r="D1833" s="10"/>
    </row>
    <row r="1834" spans="4:4">
      <c r="D1834" s="10"/>
    </row>
    <row r="1835" spans="4:4">
      <c r="D1835" s="10"/>
    </row>
    <row r="1836" spans="4:4">
      <c r="D1836" s="10"/>
    </row>
    <row r="1837" spans="4:4">
      <c r="D1837" s="10"/>
    </row>
    <row r="1838" spans="4:4">
      <c r="D1838" s="10"/>
    </row>
    <row r="1839" spans="4:4">
      <c r="D1839" s="10"/>
    </row>
    <row r="1840" spans="4:4">
      <c r="D1840" s="10"/>
    </row>
    <row r="1841" spans="4:4">
      <c r="D1841" s="10"/>
    </row>
    <row r="1842" spans="4:4">
      <c r="D1842" s="10"/>
    </row>
    <row r="1843" spans="4:4">
      <c r="D1843" s="10"/>
    </row>
    <row r="1844" spans="4:4">
      <c r="D1844" s="10"/>
    </row>
    <row r="1845" spans="4:4">
      <c r="D1845" s="10"/>
    </row>
    <row r="1846" spans="4:4">
      <c r="D1846" s="10"/>
    </row>
    <row r="1847" spans="4:4">
      <c r="D1847" s="10"/>
    </row>
    <row r="1848" spans="4:4">
      <c r="D1848" s="10"/>
    </row>
    <row r="1849" spans="4:4">
      <c r="D1849" s="10"/>
    </row>
    <row r="1850" spans="4:4">
      <c r="D1850" s="10"/>
    </row>
    <row r="1851" spans="4:4">
      <c r="D1851" s="10"/>
    </row>
    <row r="1852" spans="4:4">
      <c r="D1852" s="10"/>
    </row>
    <row r="1853" spans="4:4">
      <c r="D1853" s="10"/>
    </row>
    <row r="1854" spans="4:4">
      <c r="D1854" s="10"/>
    </row>
    <row r="1855" spans="4:4">
      <c r="D1855" s="10"/>
    </row>
    <row r="1856" spans="4:4">
      <c r="D1856" s="10"/>
    </row>
    <row r="1857" spans="4:4">
      <c r="D1857" s="10"/>
    </row>
    <row r="1858" spans="4:4">
      <c r="D1858" s="10"/>
    </row>
    <row r="1859" spans="4:4">
      <c r="D1859" s="10"/>
    </row>
    <row r="1860" spans="4:4">
      <c r="D1860" s="10"/>
    </row>
    <row r="1861" spans="4:4">
      <c r="D1861" s="10"/>
    </row>
    <row r="1862" spans="4:4">
      <c r="D1862" s="10"/>
    </row>
    <row r="1863" spans="4:4">
      <c r="D1863" s="10"/>
    </row>
    <row r="1864" spans="4:4">
      <c r="D1864" s="10"/>
    </row>
    <row r="1865" spans="4:4">
      <c r="D1865" s="10"/>
    </row>
    <row r="1866" spans="4:4">
      <c r="D1866" s="10"/>
    </row>
    <row r="1867" spans="4:4">
      <c r="D1867" s="10"/>
    </row>
    <row r="1868" spans="4:4">
      <c r="D1868" s="10"/>
    </row>
    <row r="1869" spans="4:4">
      <c r="D1869" s="10"/>
    </row>
    <row r="1870" spans="4:4">
      <c r="D1870" s="10"/>
    </row>
    <row r="1871" spans="4:4">
      <c r="D1871" s="10"/>
    </row>
    <row r="1872" spans="4:4">
      <c r="D1872" s="10"/>
    </row>
    <row r="1873" spans="4:4">
      <c r="D1873" s="10"/>
    </row>
    <row r="1874" spans="4:4">
      <c r="D1874" s="10"/>
    </row>
    <row r="1875" spans="4:4">
      <c r="D1875" s="10"/>
    </row>
    <row r="1876" spans="4:4">
      <c r="D1876" s="10"/>
    </row>
    <row r="1877" spans="4:4">
      <c r="D1877" s="10"/>
    </row>
    <row r="1878" spans="4:4">
      <c r="D1878" s="10"/>
    </row>
    <row r="1879" spans="4:4">
      <c r="D1879" s="10"/>
    </row>
    <row r="1880" spans="4:4">
      <c r="D1880" s="10"/>
    </row>
    <row r="1881" spans="4:4">
      <c r="D1881" s="10"/>
    </row>
    <row r="1882" spans="4:4">
      <c r="D1882" s="10"/>
    </row>
    <row r="1883" spans="4:4">
      <c r="D1883" s="10"/>
    </row>
    <row r="1884" spans="4:4">
      <c r="D1884" s="10"/>
    </row>
    <row r="1885" spans="4:4">
      <c r="D1885" s="10"/>
    </row>
    <row r="1886" spans="4:4">
      <c r="D1886" s="10"/>
    </row>
    <row r="1887" spans="4:4">
      <c r="D1887" s="10"/>
    </row>
    <row r="1888" spans="4:4">
      <c r="D1888" s="10"/>
    </row>
    <row r="1889" spans="4:4">
      <c r="D1889" s="10"/>
    </row>
    <row r="1890" spans="4:4">
      <c r="D1890" s="10"/>
    </row>
    <row r="1891" spans="4:4">
      <c r="D1891" s="10"/>
    </row>
    <row r="1892" spans="4:4">
      <c r="D1892" s="10"/>
    </row>
    <row r="1893" spans="4:4">
      <c r="D1893" s="10"/>
    </row>
    <row r="1894" spans="4:4">
      <c r="D1894" s="10"/>
    </row>
    <row r="1895" spans="4:4">
      <c r="D1895" s="10"/>
    </row>
    <row r="1896" spans="4:4">
      <c r="D1896" s="10"/>
    </row>
    <row r="1897" spans="4:4">
      <c r="D1897" s="10"/>
    </row>
    <row r="1898" spans="4:4">
      <c r="D1898" s="10"/>
    </row>
    <row r="1899" spans="4:4">
      <c r="D1899" s="10"/>
    </row>
    <row r="1900" spans="4:4">
      <c r="D1900" s="10"/>
    </row>
    <row r="1901" spans="4:4">
      <c r="D1901" s="10"/>
    </row>
    <row r="1902" spans="4:4">
      <c r="D1902" s="10"/>
    </row>
    <row r="1903" spans="4:4">
      <c r="D1903" s="10"/>
    </row>
    <row r="1904" spans="4:4">
      <c r="D1904" s="10"/>
    </row>
    <row r="1905" spans="4:4">
      <c r="D1905" s="10"/>
    </row>
    <row r="1906" spans="4:4">
      <c r="D1906" s="10"/>
    </row>
    <row r="1907" spans="4:4">
      <c r="D1907" s="10"/>
    </row>
    <row r="1908" spans="4:4">
      <c r="D1908" s="10"/>
    </row>
    <row r="1909" spans="4:4">
      <c r="D1909" s="10"/>
    </row>
    <row r="1910" spans="4:4">
      <c r="D1910" s="10"/>
    </row>
    <row r="1911" spans="4:4">
      <c r="D1911" s="10"/>
    </row>
    <row r="1912" spans="4:4">
      <c r="D1912" s="10"/>
    </row>
    <row r="1913" spans="4:4">
      <c r="D1913" s="10"/>
    </row>
    <row r="1914" spans="4:4">
      <c r="D1914" s="10"/>
    </row>
    <row r="1915" spans="4:4">
      <c r="D1915" s="10"/>
    </row>
    <row r="1916" spans="4:4">
      <c r="D1916" s="10"/>
    </row>
    <row r="1917" spans="4:4">
      <c r="D1917" s="10"/>
    </row>
    <row r="1918" spans="4:4">
      <c r="D1918" s="10"/>
    </row>
    <row r="1919" spans="4:4">
      <c r="D1919" s="10"/>
    </row>
    <row r="1920" spans="4:4">
      <c r="D1920" s="10"/>
    </row>
    <row r="1921" spans="4:4">
      <c r="D1921" s="10"/>
    </row>
    <row r="1922" spans="4:4">
      <c r="D1922" s="10"/>
    </row>
    <row r="1923" spans="4:4">
      <c r="D1923" s="10"/>
    </row>
    <row r="1924" spans="4:4">
      <c r="D1924" s="10"/>
    </row>
    <row r="1925" spans="4:4">
      <c r="D1925" s="10"/>
    </row>
    <row r="1926" spans="4:4">
      <c r="D1926" s="10"/>
    </row>
    <row r="1927" spans="4:4">
      <c r="D1927" s="10"/>
    </row>
    <row r="1928" spans="4:4">
      <c r="D1928" s="10"/>
    </row>
    <row r="1929" spans="4:4">
      <c r="D1929" s="10"/>
    </row>
    <row r="1930" spans="4:4">
      <c r="D1930" s="10"/>
    </row>
    <row r="1931" spans="4:4">
      <c r="D1931" s="10"/>
    </row>
    <row r="1932" spans="4:4">
      <c r="D1932" s="10"/>
    </row>
    <row r="1933" spans="4:4">
      <c r="D1933" s="10"/>
    </row>
    <row r="1934" spans="4:4">
      <c r="D1934" s="10"/>
    </row>
    <row r="1935" spans="4:4">
      <c r="D1935" s="10"/>
    </row>
    <row r="1936" spans="4:4">
      <c r="D1936" s="10"/>
    </row>
    <row r="1937" spans="4:4">
      <c r="D1937" s="10"/>
    </row>
    <row r="1938" spans="4:4">
      <c r="D1938" s="10"/>
    </row>
    <row r="1939" spans="4:4">
      <c r="D1939" s="10"/>
    </row>
    <row r="1940" spans="4:4">
      <c r="D1940" s="10"/>
    </row>
    <row r="1941" spans="4:4">
      <c r="D1941" s="10"/>
    </row>
    <row r="1942" spans="4:4">
      <c r="D1942" s="10"/>
    </row>
    <row r="1943" spans="4:4">
      <c r="D1943" s="10"/>
    </row>
    <row r="1944" spans="4:4">
      <c r="D1944" s="10"/>
    </row>
    <row r="1945" spans="4:4">
      <c r="D1945" s="10"/>
    </row>
    <row r="1946" spans="4:4">
      <c r="D1946" s="10"/>
    </row>
    <row r="1947" spans="4:4">
      <c r="D1947" s="10"/>
    </row>
    <row r="1948" spans="4:4">
      <c r="D1948" s="10"/>
    </row>
    <row r="1949" spans="4:4">
      <c r="D1949" s="10"/>
    </row>
    <row r="1950" spans="4:4">
      <c r="D1950" s="10"/>
    </row>
    <row r="1951" spans="4:4">
      <c r="D1951" s="10"/>
    </row>
    <row r="1952" spans="4:4">
      <c r="D1952" s="10"/>
    </row>
    <row r="1953" spans="4:4">
      <c r="D1953" s="10"/>
    </row>
    <row r="1954" spans="4:4">
      <c r="D1954" s="10"/>
    </row>
    <row r="1955" spans="4:4">
      <c r="D1955" s="10"/>
    </row>
    <row r="1956" spans="4:4">
      <c r="D1956" s="10"/>
    </row>
    <row r="1957" spans="4:4">
      <c r="D1957" s="10"/>
    </row>
    <row r="1958" spans="4:4">
      <c r="D1958" s="10"/>
    </row>
    <row r="1959" spans="4:4">
      <c r="D1959" s="10"/>
    </row>
    <row r="1960" spans="4:4">
      <c r="D1960" s="10"/>
    </row>
    <row r="1961" spans="4:4">
      <c r="D1961" s="10"/>
    </row>
    <row r="1962" spans="4:4">
      <c r="D1962" s="10"/>
    </row>
    <row r="1963" spans="4:4">
      <c r="D1963" s="10"/>
    </row>
    <row r="1964" spans="4:4">
      <c r="D1964" s="10"/>
    </row>
    <row r="1965" spans="4:4">
      <c r="D1965" s="10"/>
    </row>
    <row r="1966" spans="4:4">
      <c r="D1966" s="10"/>
    </row>
    <row r="1967" spans="4:4">
      <c r="D1967" s="10"/>
    </row>
    <row r="1968" spans="4:4">
      <c r="D1968" s="10"/>
    </row>
    <row r="1969" spans="4:4">
      <c r="D1969" s="10"/>
    </row>
    <row r="1970" spans="4:4">
      <c r="D1970" s="10"/>
    </row>
    <row r="1971" spans="4:4">
      <c r="D1971" s="10"/>
    </row>
    <row r="1972" spans="4:4">
      <c r="D1972" s="10"/>
    </row>
    <row r="1973" spans="4:4">
      <c r="D1973" s="10"/>
    </row>
    <row r="1974" spans="4:4">
      <c r="D1974" s="10"/>
    </row>
    <row r="1975" spans="4:4">
      <c r="D1975" s="10"/>
    </row>
    <row r="1976" spans="4:4">
      <c r="D1976" s="10"/>
    </row>
    <row r="1977" spans="4:4">
      <c r="D1977" s="10"/>
    </row>
    <row r="1978" spans="4:4">
      <c r="D1978" s="10"/>
    </row>
    <row r="1979" spans="4:4">
      <c r="D1979" s="10"/>
    </row>
    <row r="1980" spans="4:4">
      <c r="D1980" s="10"/>
    </row>
    <row r="1981" spans="4:4">
      <c r="D1981" s="10"/>
    </row>
    <row r="1982" spans="4:4">
      <c r="D1982" s="10"/>
    </row>
    <row r="1983" spans="4:4">
      <c r="D1983" s="10"/>
    </row>
    <row r="1984" spans="4:4">
      <c r="D1984" s="10"/>
    </row>
    <row r="1985" spans="4:4">
      <c r="D1985" s="10"/>
    </row>
    <row r="1986" spans="4:4">
      <c r="D1986" s="10"/>
    </row>
    <row r="1987" spans="4:4">
      <c r="D1987" s="10"/>
    </row>
    <row r="1988" spans="4:4">
      <c r="D1988" s="10"/>
    </row>
    <row r="1989" spans="4:4">
      <c r="D1989" s="10"/>
    </row>
    <row r="1990" spans="4:4">
      <c r="D1990" s="10"/>
    </row>
    <row r="1991" spans="4:4">
      <c r="D1991" s="10"/>
    </row>
    <row r="1992" spans="4:4">
      <c r="D1992" s="10"/>
    </row>
    <row r="1993" spans="4:4">
      <c r="D1993" s="10"/>
    </row>
    <row r="1994" spans="4:4">
      <c r="D1994" s="10"/>
    </row>
    <row r="1995" spans="4:4">
      <c r="D1995" s="10"/>
    </row>
    <row r="1996" spans="4:4">
      <c r="D1996" s="10"/>
    </row>
    <row r="1997" spans="4:4">
      <c r="D1997" s="10"/>
    </row>
    <row r="1998" spans="4:4">
      <c r="D1998" s="10"/>
    </row>
    <row r="1999" spans="4:4">
      <c r="D1999" s="10"/>
    </row>
    <row r="2000" spans="4:4">
      <c r="D2000" s="10"/>
    </row>
    <row r="2001" spans="4:4">
      <c r="D2001" s="10"/>
    </row>
    <row r="2002" spans="4:4">
      <c r="D2002" s="10"/>
    </row>
    <row r="2003" spans="4:4">
      <c r="D2003" s="10"/>
    </row>
    <row r="2004" spans="4:4">
      <c r="D2004" s="10"/>
    </row>
    <row r="2005" spans="4:4">
      <c r="D2005" s="10"/>
    </row>
    <row r="2006" spans="4:4">
      <c r="D2006" s="10"/>
    </row>
    <row r="2007" spans="4:4">
      <c r="D2007" s="10"/>
    </row>
    <row r="2008" spans="4:4">
      <c r="D2008" s="10"/>
    </row>
    <row r="2009" spans="4:4">
      <c r="D2009" s="10"/>
    </row>
    <row r="2010" spans="4:4">
      <c r="D2010" s="10"/>
    </row>
    <row r="2011" spans="4:4">
      <c r="D2011" s="10"/>
    </row>
    <row r="2012" spans="4:4">
      <c r="D2012" s="10"/>
    </row>
    <row r="2013" spans="4:4">
      <c r="D2013" s="10"/>
    </row>
    <row r="2014" spans="4:4">
      <c r="D2014" s="10"/>
    </row>
    <row r="2015" spans="4:4">
      <c r="D2015" s="10"/>
    </row>
    <row r="2016" spans="4:4">
      <c r="D2016" s="10"/>
    </row>
    <row r="2017" spans="4:4">
      <c r="D2017" s="10"/>
    </row>
    <row r="2018" spans="4:4">
      <c r="D2018" s="10"/>
    </row>
    <row r="2019" spans="4:4">
      <c r="D2019" s="10"/>
    </row>
    <row r="2020" spans="4:4">
      <c r="D2020" s="10"/>
    </row>
    <row r="2021" spans="4:4">
      <c r="D2021" s="10"/>
    </row>
    <row r="2022" spans="4:4">
      <c r="D2022" s="10"/>
    </row>
    <row r="2023" spans="4:4">
      <c r="D2023" s="10"/>
    </row>
    <row r="2024" spans="4:4">
      <c r="D2024" s="10"/>
    </row>
    <row r="2025" spans="4:4">
      <c r="D2025" s="10"/>
    </row>
    <row r="2026" spans="4:4">
      <c r="D2026" s="10"/>
    </row>
    <row r="2027" spans="4:4">
      <c r="D2027" s="10"/>
    </row>
    <row r="2028" spans="4:4">
      <c r="D2028" s="10"/>
    </row>
    <row r="2029" spans="4:4">
      <c r="D2029" s="10"/>
    </row>
    <row r="2030" spans="4:4">
      <c r="D2030" s="10"/>
    </row>
    <row r="2031" spans="4:4">
      <c r="D2031" s="10"/>
    </row>
    <row r="2032" spans="4:4">
      <c r="D2032" s="10"/>
    </row>
    <row r="2033" spans="4:4">
      <c r="D2033" s="10"/>
    </row>
    <row r="2034" spans="4:4">
      <c r="D2034" s="10"/>
    </row>
    <row r="2035" spans="4:4">
      <c r="D2035" s="10"/>
    </row>
    <row r="2036" spans="4:4">
      <c r="D2036" s="10"/>
    </row>
    <row r="2037" spans="4:4">
      <c r="D2037" s="10"/>
    </row>
    <row r="2038" spans="4:4">
      <c r="D2038" s="10"/>
    </row>
    <row r="2039" spans="4:4">
      <c r="D2039" s="10"/>
    </row>
    <row r="2040" spans="4:4">
      <c r="D2040" s="10"/>
    </row>
    <row r="2041" spans="4:4">
      <c r="D2041" s="10"/>
    </row>
    <row r="2042" spans="4:4">
      <c r="D2042" s="10"/>
    </row>
    <row r="2043" spans="4:4">
      <c r="D2043" s="10"/>
    </row>
    <row r="2044" spans="4:4">
      <c r="D2044" s="10"/>
    </row>
    <row r="2045" spans="4:4">
      <c r="D2045" s="10"/>
    </row>
    <row r="2046" spans="4:4">
      <c r="D2046" s="10"/>
    </row>
    <row r="2047" spans="4:4">
      <c r="D2047" s="10"/>
    </row>
    <row r="2048" spans="4:4">
      <c r="D2048" s="10"/>
    </row>
    <row r="2049" spans="4:4">
      <c r="D2049" s="10"/>
    </row>
    <row r="2050" spans="4:4">
      <c r="D2050" s="10"/>
    </row>
    <row r="2051" spans="4:4">
      <c r="D2051" s="10"/>
    </row>
    <row r="2052" spans="4:4">
      <c r="D2052" s="10"/>
    </row>
    <row r="2053" spans="4:4">
      <c r="D2053" s="10"/>
    </row>
    <row r="2054" spans="4:4">
      <c r="D2054" s="10"/>
    </row>
    <row r="2055" spans="4:4">
      <c r="D2055" s="10"/>
    </row>
    <row r="2056" spans="4:4">
      <c r="D2056" s="10"/>
    </row>
    <row r="2057" spans="4:4">
      <c r="D2057" s="10"/>
    </row>
    <row r="2058" spans="4:4">
      <c r="D2058" s="10"/>
    </row>
    <row r="2059" spans="4:4">
      <c r="D2059" s="10"/>
    </row>
    <row r="2060" spans="4:4">
      <c r="D2060" s="10"/>
    </row>
    <row r="2061" spans="4:4">
      <c r="D2061" s="10"/>
    </row>
    <row r="2062" spans="4:4">
      <c r="D2062" s="10"/>
    </row>
    <row r="2063" spans="4:4">
      <c r="D2063" s="10"/>
    </row>
    <row r="2064" spans="4:4">
      <c r="D2064" s="10"/>
    </row>
    <row r="2065" spans="4:4">
      <c r="D2065" s="10"/>
    </row>
    <row r="2066" spans="4:4">
      <c r="D2066" s="10"/>
    </row>
    <row r="2067" spans="4:4">
      <c r="D2067" s="10"/>
    </row>
    <row r="2068" spans="4:4">
      <c r="D2068" s="10"/>
    </row>
    <row r="2069" spans="4:4">
      <c r="D2069" s="10"/>
    </row>
    <row r="2070" spans="4:4">
      <c r="D2070" s="10"/>
    </row>
    <row r="2071" spans="4:4">
      <c r="D2071" s="10"/>
    </row>
    <row r="2072" spans="4:4">
      <c r="D2072" s="10"/>
    </row>
    <row r="2073" spans="4:4">
      <c r="D2073" s="10"/>
    </row>
    <row r="2074" spans="4:4">
      <c r="D2074" s="10"/>
    </row>
    <row r="2075" spans="4:4">
      <c r="D2075" s="10"/>
    </row>
    <row r="2076" spans="4:4">
      <c r="D2076" s="10"/>
    </row>
    <row r="2077" spans="4:4">
      <c r="D2077" s="10"/>
    </row>
    <row r="2078" spans="4:4">
      <c r="D2078" s="10"/>
    </row>
    <row r="2079" spans="4:4">
      <c r="D2079" s="10"/>
    </row>
    <row r="2080" spans="4:4">
      <c r="D2080" s="10"/>
    </row>
    <row r="2081" spans="4:4">
      <c r="D2081" s="10"/>
    </row>
    <row r="2082" spans="4:4">
      <c r="D2082" s="10"/>
    </row>
    <row r="2083" spans="4:4">
      <c r="D2083" s="10"/>
    </row>
    <row r="2084" spans="4:4">
      <c r="D2084" s="10"/>
    </row>
    <row r="2085" spans="4:4">
      <c r="D2085" s="10"/>
    </row>
    <row r="2086" spans="4:4">
      <c r="D2086" s="10"/>
    </row>
    <row r="2087" spans="4:4">
      <c r="D2087" s="10"/>
    </row>
    <row r="2088" spans="4:4">
      <c r="D2088" s="10"/>
    </row>
    <row r="2089" spans="4:4">
      <c r="D2089" s="10"/>
    </row>
    <row r="2090" spans="4:4">
      <c r="D2090" s="10"/>
    </row>
    <row r="2091" spans="4:4">
      <c r="D2091" s="10"/>
    </row>
    <row r="2092" spans="4:4">
      <c r="D2092" s="10"/>
    </row>
    <row r="2093" spans="4:4">
      <c r="D2093" s="10"/>
    </row>
    <row r="2094" spans="4:4">
      <c r="D2094" s="10"/>
    </row>
    <row r="2095" spans="4:4">
      <c r="D2095" s="10"/>
    </row>
    <row r="2096" spans="4:4">
      <c r="D2096" s="10"/>
    </row>
    <row r="2097" spans="4:4">
      <c r="D2097" s="10"/>
    </row>
    <row r="2098" spans="4:4">
      <c r="D2098" s="10"/>
    </row>
    <row r="2099" spans="4:4">
      <c r="D2099" s="10"/>
    </row>
    <row r="2100" spans="4:4">
      <c r="D2100" s="10"/>
    </row>
    <row r="2101" spans="4:4">
      <c r="D2101" s="10"/>
    </row>
    <row r="2102" spans="4:4">
      <c r="D2102" s="10"/>
    </row>
    <row r="2103" spans="4:4">
      <c r="D2103" s="10"/>
    </row>
    <row r="2104" spans="4:4">
      <c r="D2104" s="10"/>
    </row>
    <row r="2105" spans="4:4">
      <c r="D2105" s="10"/>
    </row>
    <row r="2106" spans="4:4">
      <c r="D2106" s="10"/>
    </row>
    <row r="2107" spans="4:4">
      <c r="D2107" s="10"/>
    </row>
    <row r="2108" spans="4:4">
      <c r="D2108" s="10"/>
    </row>
    <row r="2109" spans="4:4">
      <c r="D2109" s="10"/>
    </row>
    <row r="2110" spans="4:4">
      <c r="D2110" s="10"/>
    </row>
    <row r="2111" spans="4:4">
      <c r="D2111" s="10"/>
    </row>
    <row r="2112" spans="4:4">
      <c r="D2112" s="10"/>
    </row>
    <row r="2113" spans="4:4">
      <c r="D2113" s="10"/>
    </row>
    <row r="2114" spans="4:4">
      <c r="D2114" s="10"/>
    </row>
    <row r="2115" spans="4:4">
      <c r="D2115" s="10"/>
    </row>
    <row r="2116" spans="4:4">
      <c r="D2116" s="10"/>
    </row>
    <row r="2117" spans="4:4">
      <c r="D2117" s="10"/>
    </row>
    <row r="2118" spans="4:4">
      <c r="D2118" s="10"/>
    </row>
    <row r="2119" spans="4:4">
      <c r="D2119" s="10"/>
    </row>
    <row r="2120" spans="4:4">
      <c r="D2120" s="10"/>
    </row>
    <row r="2121" spans="4:4">
      <c r="D2121" s="10"/>
    </row>
    <row r="2122" spans="4:4">
      <c r="D2122" s="10"/>
    </row>
    <row r="2123" spans="4:4">
      <c r="D2123" s="10"/>
    </row>
    <row r="2124" spans="4:4">
      <c r="D2124" s="10"/>
    </row>
    <row r="2125" spans="4:4">
      <c r="D2125" s="10"/>
    </row>
    <row r="2126" spans="4:4">
      <c r="D2126" s="10"/>
    </row>
    <row r="2127" spans="4:4">
      <c r="D2127" s="10"/>
    </row>
    <row r="2128" spans="4:4">
      <c r="D2128" s="10"/>
    </row>
    <row r="2129" spans="4:4">
      <c r="D2129" s="10"/>
    </row>
    <row r="2130" spans="4:4">
      <c r="D2130" s="10"/>
    </row>
    <row r="2131" spans="4:4">
      <c r="D2131" s="10"/>
    </row>
    <row r="2132" spans="4:4">
      <c r="D2132" s="10"/>
    </row>
    <row r="2133" spans="4:4">
      <c r="D2133" s="10"/>
    </row>
    <row r="2134" spans="4:4">
      <c r="D2134" s="10"/>
    </row>
    <row r="2135" spans="4:4">
      <c r="D2135" s="10"/>
    </row>
    <row r="2136" spans="4:4">
      <c r="D2136" s="10"/>
    </row>
    <row r="2137" spans="4:4">
      <c r="D2137" s="10"/>
    </row>
    <row r="2138" spans="4:4">
      <c r="D2138" s="10"/>
    </row>
    <row r="2139" spans="4:4">
      <c r="D2139" s="10"/>
    </row>
    <row r="2140" spans="4:4">
      <c r="D2140" s="10"/>
    </row>
    <row r="2141" spans="4:4">
      <c r="D2141" s="10"/>
    </row>
    <row r="2142" spans="4:4">
      <c r="D2142" s="10"/>
    </row>
    <row r="2143" spans="4:4">
      <c r="D2143" s="10"/>
    </row>
    <row r="2144" spans="4:4">
      <c r="D2144" s="10"/>
    </row>
    <row r="2145" spans="4:4">
      <c r="D2145" s="10"/>
    </row>
    <row r="2146" spans="4:4">
      <c r="D2146" s="10"/>
    </row>
    <row r="2147" spans="4:4">
      <c r="D2147" s="10"/>
    </row>
    <row r="2148" spans="4:4">
      <c r="D2148" s="10"/>
    </row>
    <row r="2149" spans="4:4">
      <c r="D2149" s="10"/>
    </row>
    <row r="2150" spans="4:4">
      <c r="D2150" s="10"/>
    </row>
    <row r="2151" spans="4:4">
      <c r="D2151" s="10"/>
    </row>
    <row r="2152" spans="4:4">
      <c r="D2152" s="10"/>
    </row>
    <row r="2153" spans="4:4">
      <c r="D2153" s="10"/>
    </row>
    <row r="2154" spans="4:4">
      <c r="D2154" s="10"/>
    </row>
    <row r="2155" spans="4:4">
      <c r="D2155" s="10"/>
    </row>
    <row r="2156" spans="4:4">
      <c r="D2156" s="10"/>
    </row>
    <row r="2157" spans="4:4">
      <c r="D2157" s="10"/>
    </row>
    <row r="2158" spans="4:4">
      <c r="D2158" s="10"/>
    </row>
    <row r="2159" spans="4:4">
      <c r="D2159" s="10"/>
    </row>
    <row r="2160" spans="4:4">
      <c r="D2160" s="10"/>
    </row>
    <row r="2161" spans="4:4">
      <c r="D2161" s="10"/>
    </row>
    <row r="2162" spans="4:4">
      <c r="D2162" s="10"/>
    </row>
    <row r="2163" spans="4:4">
      <c r="D2163" s="10"/>
    </row>
    <row r="2164" spans="4:4">
      <c r="D2164" s="10"/>
    </row>
    <row r="2165" spans="4:4">
      <c r="D2165" s="10"/>
    </row>
    <row r="2166" spans="4:4">
      <c r="D2166" s="10"/>
    </row>
    <row r="2167" spans="4:4">
      <c r="D2167" s="10"/>
    </row>
    <row r="2168" spans="4:4">
      <c r="D2168" s="10"/>
    </row>
    <row r="2169" spans="4:4">
      <c r="D2169" s="10"/>
    </row>
    <row r="2170" spans="4:4">
      <c r="D2170" s="10"/>
    </row>
    <row r="2171" spans="4:4">
      <c r="D2171" s="10"/>
    </row>
    <row r="2172" spans="4:4">
      <c r="D2172" s="10"/>
    </row>
    <row r="2173" spans="4:4">
      <c r="D2173" s="10"/>
    </row>
    <row r="2174" spans="4:4">
      <c r="D2174" s="10"/>
    </row>
    <row r="2175" spans="4:4">
      <c r="D2175" s="10"/>
    </row>
    <row r="2176" spans="4:4">
      <c r="D2176" s="10"/>
    </row>
    <row r="2177" spans="4:4">
      <c r="D2177" s="10"/>
    </row>
    <row r="2178" spans="4:4">
      <c r="D2178" s="10"/>
    </row>
    <row r="2179" spans="4:4">
      <c r="D2179" s="10"/>
    </row>
    <row r="2180" spans="4:4">
      <c r="D2180" s="10"/>
    </row>
    <row r="2181" spans="4:4">
      <c r="D2181" s="10"/>
    </row>
    <row r="2182" spans="4:4">
      <c r="D2182" s="10"/>
    </row>
    <row r="2183" spans="4:4">
      <c r="D2183" s="10"/>
    </row>
    <row r="2184" spans="4:4">
      <c r="D2184" s="10"/>
    </row>
    <row r="2185" spans="4:4">
      <c r="D2185" s="10"/>
    </row>
    <row r="2186" spans="4:4">
      <c r="D2186" s="10"/>
    </row>
    <row r="2187" spans="4:4">
      <c r="D2187" s="10"/>
    </row>
    <row r="2188" spans="4:4">
      <c r="D2188" s="10"/>
    </row>
    <row r="2189" spans="4:4">
      <c r="D2189" s="10"/>
    </row>
    <row r="2190" spans="4:4">
      <c r="D2190" s="10"/>
    </row>
    <row r="2191" spans="4:4">
      <c r="D2191" s="10"/>
    </row>
    <row r="2192" spans="4:4">
      <c r="D2192" s="10"/>
    </row>
    <row r="2193" spans="4:4">
      <c r="D2193" s="10"/>
    </row>
    <row r="2194" spans="4:4">
      <c r="D2194" s="10"/>
    </row>
    <row r="2195" spans="4:4">
      <c r="D2195" s="10"/>
    </row>
    <row r="2196" spans="4:4">
      <c r="D2196" s="10"/>
    </row>
    <row r="2197" spans="4:4">
      <c r="D2197" s="10"/>
    </row>
    <row r="2198" spans="4:4">
      <c r="D2198" s="10"/>
    </row>
    <row r="2199" spans="4:4">
      <c r="D2199" s="10"/>
    </row>
    <row r="2200" spans="4:4">
      <c r="D2200" s="10"/>
    </row>
    <row r="2201" spans="4:4">
      <c r="D2201" s="10"/>
    </row>
    <row r="2202" spans="4:4">
      <c r="D2202" s="10"/>
    </row>
    <row r="2203" spans="4:4">
      <c r="D2203" s="10"/>
    </row>
    <row r="2204" spans="4:4">
      <c r="D2204" s="10"/>
    </row>
    <row r="2205" spans="4:4">
      <c r="D2205" s="10"/>
    </row>
    <row r="2206" spans="4:4">
      <c r="D2206" s="10"/>
    </row>
    <row r="2207" spans="4:4">
      <c r="D2207" s="10"/>
    </row>
    <row r="2208" spans="4:4">
      <c r="D2208" s="10"/>
    </row>
    <row r="2209" spans="4:4">
      <c r="D2209" s="10"/>
    </row>
    <row r="2210" spans="4:4">
      <c r="D2210" s="10"/>
    </row>
    <row r="2211" spans="4:4">
      <c r="D2211" s="10"/>
    </row>
    <row r="2212" spans="4:4">
      <c r="D2212" s="10"/>
    </row>
    <row r="2213" spans="4:4">
      <c r="D2213" s="10"/>
    </row>
    <row r="2214" spans="4:4">
      <c r="D2214" s="10"/>
    </row>
    <row r="2215" spans="4:4">
      <c r="D2215" s="10"/>
    </row>
    <row r="2216" spans="4:4">
      <c r="D2216" s="10"/>
    </row>
    <row r="2217" spans="4:4">
      <c r="D2217" s="10"/>
    </row>
    <row r="2218" spans="4:4">
      <c r="D2218" s="10"/>
    </row>
    <row r="2219" spans="4:4">
      <c r="D2219" s="10"/>
    </row>
    <row r="2220" spans="4:4">
      <c r="D2220" s="10"/>
    </row>
    <row r="2221" spans="4:4">
      <c r="D2221" s="10"/>
    </row>
    <row r="2222" spans="4:4">
      <c r="D2222" s="10"/>
    </row>
    <row r="2223" spans="4:4">
      <c r="D2223" s="10"/>
    </row>
    <row r="2224" spans="4:4">
      <c r="D2224" s="10"/>
    </row>
    <row r="2225" spans="4:4">
      <c r="D2225" s="10"/>
    </row>
    <row r="2226" spans="4:4">
      <c r="D2226" s="10"/>
    </row>
    <row r="2227" spans="4:4">
      <c r="D2227" s="10"/>
    </row>
    <row r="2228" spans="4:4">
      <c r="D2228" s="10"/>
    </row>
    <row r="2229" spans="4:4">
      <c r="D2229" s="10"/>
    </row>
    <row r="2230" spans="4:4">
      <c r="D2230" s="10"/>
    </row>
    <row r="2231" spans="4:4">
      <c r="D2231" s="10"/>
    </row>
    <row r="2232" spans="4:4">
      <c r="D2232" s="10"/>
    </row>
    <row r="2233" spans="4:4">
      <c r="D2233" s="10"/>
    </row>
    <row r="2234" spans="4:4">
      <c r="D2234" s="10"/>
    </row>
    <row r="2235" spans="4:4">
      <c r="D2235" s="10"/>
    </row>
    <row r="2236" spans="4:4">
      <c r="D2236" s="10"/>
    </row>
    <row r="2237" spans="4:4">
      <c r="D2237" s="10"/>
    </row>
    <row r="2238" spans="4:4">
      <c r="D2238" s="10"/>
    </row>
    <row r="2239" spans="4:4">
      <c r="D2239" s="10"/>
    </row>
    <row r="2240" spans="4:4">
      <c r="D2240" s="10"/>
    </row>
    <row r="2241" spans="4:4">
      <c r="D2241" s="10"/>
    </row>
    <row r="2242" spans="4:4">
      <c r="D2242" s="10"/>
    </row>
    <row r="2243" spans="4:4">
      <c r="D2243" s="10"/>
    </row>
    <row r="2244" spans="4:4">
      <c r="D2244" s="10"/>
    </row>
    <row r="2245" spans="4:4">
      <c r="D2245" s="10"/>
    </row>
    <row r="2246" spans="4:4">
      <c r="D2246" s="10"/>
    </row>
    <row r="2247" spans="4:4">
      <c r="D2247" s="10"/>
    </row>
    <row r="2248" spans="4:4">
      <c r="D2248" s="10"/>
    </row>
    <row r="2249" spans="4:4">
      <c r="D2249" s="10"/>
    </row>
    <row r="2250" spans="4:4">
      <c r="D2250" s="10"/>
    </row>
    <row r="2251" spans="4:4">
      <c r="D2251" s="10"/>
    </row>
    <row r="2252" spans="4:4">
      <c r="D2252" s="10"/>
    </row>
    <row r="2253" spans="4:4">
      <c r="D2253" s="10"/>
    </row>
    <row r="2254" spans="4:4">
      <c r="D2254" s="10"/>
    </row>
    <row r="2255" spans="4:4">
      <c r="D2255" s="10"/>
    </row>
    <row r="2256" spans="4:4">
      <c r="D2256" s="10"/>
    </row>
    <row r="2257" spans="4:4">
      <c r="D2257" s="10"/>
    </row>
    <row r="2258" spans="4:4">
      <c r="D2258" s="10"/>
    </row>
    <row r="2259" spans="4:4">
      <c r="D2259" s="10"/>
    </row>
    <row r="2260" spans="4:4">
      <c r="D2260" s="10"/>
    </row>
    <row r="2261" spans="4:4">
      <c r="D2261" s="10"/>
    </row>
    <row r="2262" spans="4:4">
      <c r="D2262" s="10"/>
    </row>
    <row r="2263" spans="4:4">
      <c r="D2263" s="10"/>
    </row>
    <row r="2264" spans="4:4">
      <c r="D2264" s="10"/>
    </row>
    <row r="2265" spans="4:4">
      <c r="D2265" s="10"/>
    </row>
    <row r="2266" spans="4:4">
      <c r="D2266" s="10"/>
    </row>
    <row r="2267" spans="4:4">
      <c r="D2267" s="10"/>
    </row>
    <row r="2268" spans="4:4">
      <c r="D2268" s="10"/>
    </row>
    <row r="2269" spans="4:4">
      <c r="D2269" s="10"/>
    </row>
    <row r="2270" spans="4:4">
      <c r="D2270" s="10"/>
    </row>
    <row r="2271" spans="4:4">
      <c r="D2271" s="10"/>
    </row>
    <row r="2272" spans="4:4">
      <c r="D2272" s="10"/>
    </row>
    <row r="2273" spans="4:4">
      <c r="D2273" s="10"/>
    </row>
    <row r="2274" spans="4:4">
      <c r="D2274" s="10"/>
    </row>
    <row r="2275" spans="4:4">
      <c r="D2275" s="10"/>
    </row>
    <row r="2276" spans="4:4">
      <c r="D2276" s="10"/>
    </row>
    <row r="2277" spans="4:4">
      <c r="D2277" s="10"/>
    </row>
    <row r="2278" spans="4:4">
      <c r="D2278" s="10"/>
    </row>
    <row r="2279" spans="4:4">
      <c r="D2279" s="10"/>
    </row>
    <row r="2280" spans="4:4">
      <c r="D2280" s="10"/>
    </row>
    <row r="2281" spans="4:4">
      <c r="D2281" s="10"/>
    </row>
    <row r="2282" spans="4:4">
      <c r="D2282" s="10"/>
    </row>
    <row r="2283" spans="4:4">
      <c r="D2283" s="10"/>
    </row>
    <row r="2284" spans="4:4">
      <c r="D2284" s="10"/>
    </row>
    <row r="2285" spans="4:4">
      <c r="D2285" s="10"/>
    </row>
    <row r="2286" spans="4:4">
      <c r="D2286" s="10"/>
    </row>
    <row r="2287" spans="4:4">
      <c r="D2287" s="10"/>
    </row>
    <row r="2288" spans="4:4">
      <c r="D2288" s="10"/>
    </row>
    <row r="2289" spans="4:4">
      <c r="D2289" s="10"/>
    </row>
    <row r="2290" spans="4:4">
      <c r="D2290" s="10"/>
    </row>
    <row r="2291" spans="4:4">
      <c r="D2291" s="10"/>
    </row>
    <row r="2292" spans="4:4">
      <c r="D2292" s="10"/>
    </row>
    <row r="2293" spans="4:4">
      <c r="D2293" s="10"/>
    </row>
    <row r="2294" spans="4:4">
      <c r="D2294" s="10"/>
    </row>
    <row r="2295" spans="4:4">
      <c r="D2295" s="10"/>
    </row>
    <row r="2296" spans="4:4">
      <c r="D2296" s="10"/>
    </row>
    <row r="2297" spans="4:4">
      <c r="D2297" s="10"/>
    </row>
    <row r="2298" spans="4:4">
      <c r="D2298" s="10"/>
    </row>
    <row r="2299" spans="4:4">
      <c r="D2299" s="10"/>
    </row>
    <row r="2300" spans="4:4">
      <c r="D2300" s="10"/>
    </row>
    <row r="2301" spans="4:4">
      <c r="D2301" s="10"/>
    </row>
    <row r="2302" spans="4:4">
      <c r="D2302" s="10"/>
    </row>
    <row r="2303" spans="4:4">
      <c r="D2303" s="10"/>
    </row>
    <row r="2304" spans="4:4">
      <c r="D2304" s="10"/>
    </row>
    <row r="2305" spans="4:4">
      <c r="D2305" s="10"/>
    </row>
    <row r="2306" spans="4:4">
      <c r="D2306" s="10"/>
    </row>
    <row r="2307" spans="4:4">
      <c r="D2307" s="10"/>
    </row>
    <row r="2308" spans="4:4">
      <c r="D2308" s="10"/>
    </row>
    <row r="2309" spans="4:4">
      <c r="D2309" s="10"/>
    </row>
    <row r="2310" spans="4:4">
      <c r="D2310" s="10"/>
    </row>
    <row r="2311" spans="4:4">
      <c r="D2311" s="10"/>
    </row>
    <row r="2312" spans="4:4">
      <c r="D2312" s="10"/>
    </row>
    <row r="2313" spans="4:4">
      <c r="D2313" s="10"/>
    </row>
    <row r="2314" spans="4:4">
      <c r="D2314" s="10"/>
    </row>
    <row r="2315" spans="4:4">
      <c r="D2315" s="10"/>
    </row>
    <row r="2316" spans="4:4">
      <c r="D2316" s="10"/>
    </row>
    <row r="2317" spans="4:4">
      <c r="D2317" s="10"/>
    </row>
    <row r="2318" spans="4:4">
      <c r="D2318" s="10"/>
    </row>
    <row r="2319" spans="4:4">
      <c r="D2319" s="10"/>
    </row>
    <row r="2320" spans="4:4">
      <c r="D2320" s="10"/>
    </row>
    <row r="2321" spans="4:4">
      <c r="D2321" s="10"/>
    </row>
    <row r="2322" spans="4:4">
      <c r="D2322" s="10"/>
    </row>
    <row r="2323" spans="4:4">
      <c r="D2323" s="10"/>
    </row>
    <row r="2324" spans="4:4">
      <c r="D2324" s="10"/>
    </row>
    <row r="2325" spans="4:4">
      <c r="D2325" s="10"/>
    </row>
    <row r="2326" spans="4:4">
      <c r="D2326" s="10"/>
    </row>
    <row r="2327" spans="4:4">
      <c r="D2327" s="10"/>
    </row>
    <row r="2328" spans="4:4">
      <c r="D2328" s="10"/>
    </row>
    <row r="2329" spans="4:4">
      <c r="D2329" s="10"/>
    </row>
    <row r="2330" spans="4:4">
      <c r="D2330" s="10"/>
    </row>
    <row r="2331" spans="4:4">
      <c r="D2331" s="10"/>
    </row>
    <row r="2332" spans="4:4">
      <c r="D2332" s="10"/>
    </row>
    <row r="2333" spans="4:4">
      <c r="D2333" s="10"/>
    </row>
    <row r="2334" spans="4:4">
      <c r="D2334" s="10"/>
    </row>
    <row r="2335" spans="4:4">
      <c r="D2335" s="10"/>
    </row>
    <row r="2336" spans="4:4">
      <c r="D2336" s="10"/>
    </row>
    <row r="2337" spans="4:4">
      <c r="D2337" s="10"/>
    </row>
    <row r="2338" spans="4:4">
      <c r="D2338" s="10"/>
    </row>
    <row r="2339" spans="4:4">
      <c r="D2339" s="10"/>
    </row>
    <row r="2340" spans="4:4">
      <c r="D2340" s="10"/>
    </row>
    <row r="2341" spans="4:4">
      <c r="D2341" s="10"/>
    </row>
    <row r="2342" spans="4:4">
      <c r="D2342" s="10"/>
    </row>
    <row r="2343" spans="4:4">
      <c r="D2343" s="10"/>
    </row>
    <row r="2344" spans="4:4">
      <c r="D2344" s="10"/>
    </row>
    <row r="2345" spans="4:4">
      <c r="D2345" s="10"/>
    </row>
    <row r="2346" spans="4:4">
      <c r="D2346" s="10"/>
    </row>
    <row r="2347" spans="4:4">
      <c r="D2347" s="10"/>
    </row>
    <row r="2348" spans="4:4">
      <c r="D2348" s="10"/>
    </row>
    <row r="2349" spans="4:4">
      <c r="D2349" s="10"/>
    </row>
    <row r="2350" spans="4:4">
      <c r="D2350" s="10"/>
    </row>
    <row r="2351" spans="4:4">
      <c r="D2351" s="10"/>
    </row>
    <row r="2352" spans="4:4">
      <c r="D2352" s="10"/>
    </row>
    <row r="2353" spans="4:4">
      <c r="D2353" s="10"/>
    </row>
    <row r="2354" spans="4:4">
      <c r="D2354" s="10"/>
    </row>
    <row r="2355" spans="4:4">
      <c r="D2355" s="10"/>
    </row>
    <row r="2356" spans="4:4">
      <c r="D2356" s="10"/>
    </row>
    <row r="2357" spans="4:4">
      <c r="D2357" s="10"/>
    </row>
    <row r="2358" spans="4:4">
      <c r="D2358" s="10"/>
    </row>
    <row r="2359" spans="4:4">
      <c r="D2359" s="10"/>
    </row>
    <row r="2360" spans="4:4">
      <c r="D2360" s="10"/>
    </row>
    <row r="2361" spans="4:4">
      <c r="D2361" s="10"/>
    </row>
    <row r="2362" spans="4:4">
      <c r="D2362" s="10"/>
    </row>
    <row r="2363" spans="4:4">
      <c r="D2363" s="10"/>
    </row>
    <row r="2364" spans="4:4">
      <c r="D2364" s="10"/>
    </row>
    <row r="2365" spans="4:4">
      <c r="D2365" s="10"/>
    </row>
    <row r="2366" spans="4:4">
      <c r="D2366" s="10"/>
    </row>
    <row r="2367" spans="4:4">
      <c r="D2367" s="10"/>
    </row>
    <row r="2368" spans="4:4">
      <c r="D2368" s="10"/>
    </row>
    <row r="2369" spans="4:4">
      <c r="D2369" s="10"/>
    </row>
    <row r="2370" spans="4:4">
      <c r="D2370" s="10"/>
    </row>
    <row r="2371" spans="4:4">
      <c r="D2371" s="10"/>
    </row>
    <row r="2372" spans="4:4">
      <c r="D2372" s="10"/>
    </row>
    <row r="2373" spans="4:4">
      <c r="D2373" s="10"/>
    </row>
    <row r="2374" spans="4:4">
      <c r="D2374" s="10"/>
    </row>
    <row r="2375" spans="4:4">
      <c r="D2375" s="10"/>
    </row>
    <row r="2376" spans="4:4">
      <c r="D2376" s="10"/>
    </row>
    <row r="2377" spans="4:4">
      <c r="D2377" s="10"/>
    </row>
    <row r="2378" spans="4:4">
      <c r="D2378" s="10"/>
    </row>
    <row r="2379" spans="4:4">
      <c r="D2379" s="10"/>
    </row>
    <row r="2380" spans="4:4">
      <c r="D2380" s="10"/>
    </row>
    <row r="2381" spans="4:4">
      <c r="D2381" s="10"/>
    </row>
    <row r="2382" spans="4:4">
      <c r="D2382" s="10"/>
    </row>
    <row r="2383" spans="4:4">
      <c r="D2383" s="10"/>
    </row>
    <row r="2384" spans="4:4">
      <c r="D2384" s="10"/>
    </row>
    <row r="2385" spans="4:4">
      <c r="D2385" s="10"/>
    </row>
    <row r="2386" spans="4:4">
      <c r="D2386" s="10"/>
    </row>
    <row r="2387" spans="4:4">
      <c r="D2387" s="10"/>
    </row>
    <row r="2388" spans="4:4">
      <c r="D2388" s="10"/>
    </row>
    <row r="2389" spans="4:4">
      <c r="D2389" s="10"/>
    </row>
    <row r="2390" spans="4:4">
      <c r="D2390" s="10"/>
    </row>
    <row r="2391" spans="4:4">
      <c r="D2391" s="10"/>
    </row>
    <row r="2392" spans="4:4">
      <c r="D2392" s="10"/>
    </row>
    <row r="2393" spans="4:4">
      <c r="D2393" s="10"/>
    </row>
    <row r="2394" spans="4:4">
      <c r="D2394" s="10"/>
    </row>
    <row r="2395" spans="4:4">
      <c r="D2395" s="10"/>
    </row>
    <row r="2396" spans="4:4">
      <c r="D2396" s="10"/>
    </row>
    <row r="2397" spans="4:4">
      <c r="D2397" s="10"/>
    </row>
    <row r="2398" spans="4:4">
      <c r="D2398" s="10"/>
    </row>
    <row r="2399" spans="4:4">
      <c r="D2399" s="10"/>
    </row>
    <row r="2400" spans="4:4">
      <c r="D2400" s="10"/>
    </row>
    <row r="2401" spans="4:4">
      <c r="D2401" s="10"/>
    </row>
    <row r="2402" spans="4:4">
      <c r="D2402" s="10"/>
    </row>
    <row r="2403" spans="4:4">
      <c r="D2403" s="10"/>
    </row>
    <row r="2404" spans="4:4">
      <c r="D2404" s="10"/>
    </row>
    <row r="2405" spans="4:4">
      <c r="D2405" s="10"/>
    </row>
    <row r="2406" spans="4:4">
      <c r="D2406" s="10"/>
    </row>
    <row r="2407" spans="4:4">
      <c r="D2407" s="10"/>
    </row>
    <row r="2408" spans="4:4">
      <c r="D2408" s="10"/>
    </row>
    <row r="2409" spans="4:4">
      <c r="D2409" s="10"/>
    </row>
    <row r="2410" spans="4:4">
      <c r="D2410" s="10"/>
    </row>
    <row r="2411" spans="4:4">
      <c r="D2411" s="10"/>
    </row>
    <row r="2412" spans="4:4">
      <c r="D2412" s="10"/>
    </row>
    <row r="2413" spans="4:4">
      <c r="D2413" s="10"/>
    </row>
    <row r="2414" spans="4:4">
      <c r="D2414" s="10"/>
    </row>
    <row r="2415" spans="4:4">
      <c r="D2415" s="10"/>
    </row>
    <row r="2416" spans="4:4">
      <c r="D2416" s="10"/>
    </row>
    <row r="2417" spans="4:4">
      <c r="D2417" s="10"/>
    </row>
    <row r="2418" spans="4:4">
      <c r="D2418" s="10"/>
    </row>
    <row r="2419" spans="4:4">
      <c r="D2419" s="10"/>
    </row>
    <row r="2420" spans="4:4">
      <c r="D2420" s="10"/>
    </row>
    <row r="2421" spans="4:4">
      <c r="D2421" s="10"/>
    </row>
    <row r="2422" spans="4:4">
      <c r="D2422" s="10"/>
    </row>
    <row r="2423" spans="4:4">
      <c r="D2423" s="10"/>
    </row>
    <row r="2424" spans="4:4">
      <c r="D2424" s="10"/>
    </row>
    <row r="2425" spans="4:4">
      <c r="D2425" s="10"/>
    </row>
    <row r="2426" spans="4:4">
      <c r="D2426" s="10"/>
    </row>
    <row r="2427" spans="4:4">
      <c r="D2427" s="10"/>
    </row>
    <row r="2428" spans="4:4">
      <c r="D2428" s="10"/>
    </row>
    <row r="2429" spans="4:4">
      <c r="D2429" s="10"/>
    </row>
    <row r="2430" spans="4:4">
      <c r="D2430" s="10"/>
    </row>
    <row r="2431" spans="4:4">
      <c r="D2431" s="10"/>
    </row>
    <row r="2432" spans="4:4">
      <c r="D2432" s="10"/>
    </row>
    <row r="2433" spans="4:4">
      <c r="D2433" s="10"/>
    </row>
    <row r="2434" spans="4:4">
      <c r="D2434" s="10"/>
    </row>
    <row r="2435" spans="4:4">
      <c r="D2435" s="10"/>
    </row>
    <row r="2436" spans="4:4">
      <c r="D2436" s="10"/>
    </row>
    <row r="2437" spans="4:4">
      <c r="D2437" s="10"/>
    </row>
    <row r="2438" spans="4:4">
      <c r="D2438" s="10"/>
    </row>
    <row r="2439" spans="4:4">
      <c r="D2439" s="10"/>
    </row>
    <row r="2440" spans="4:4">
      <c r="D2440" s="10"/>
    </row>
    <row r="2441" spans="4:4">
      <c r="D2441" s="10"/>
    </row>
    <row r="2442" spans="4:4">
      <c r="D2442" s="10"/>
    </row>
    <row r="2443" spans="4:4">
      <c r="D2443" s="10"/>
    </row>
    <row r="2444" spans="4:4">
      <c r="D2444" s="10"/>
    </row>
    <row r="2445" spans="4:4">
      <c r="D2445" s="10"/>
    </row>
    <row r="2446" spans="4:4">
      <c r="D2446" s="10"/>
    </row>
    <row r="2447" spans="4:4">
      <c r="D2447" s="10"/>
    </row>
    <row r="2448" spans="4:4">
      <c r="D2448" s="10"/>
    </row>
    <row r="2449" spans="4:4">
      <c r="D2449" s="10"/>
    </row>
    <row r="2450" spans="4:4">
      <c r="D2450" s="10"/>
    </row>
    <row r="2451" spans="4:4">
      <c r="D2451" s="10"/>
    </row>
    <row r="2452" spans="4:4">
      <c r="D2452" s="10"/>
    </row>
    <row r="2453" spans="4:4">
      <c r="D2453" s="10"/>
    </row>
    <row r="2454" spans="4:4">
      <c r="D2454" s="10"/>
    </row>
    <row r="2455" spans="4:4">
      <c r="D2455" s="10"/>
    </row>
    <row r="2456" spans="4:4">
      <c r="D2456" s="10"/>
    </row>
    <row r="2457" spans="4:4">
      <c r="D2457" s="10"/>
    </row>
    <row r="2458" spans="4:4">
      <c r="D2458" s="10"/>
    </row>
    <row r="2459" spans="4:4">
      <c r="D2459" s="10"/>
    </row>
    <row r="2460" spans="4:4">
      <c r="D2460" s="10"/>
    </row>
    <row r="2461" spans="4:4">
      <c r="D2461" s="10"/>
    </row>
    <row r="2462" spans="4:4">
      <c r="D2462" s="10"/>
    </row>
    <row r="2463" spans="4:4">
      <c r="D2463" s="10"/>
    </row>
    <row r="2464" spans="4:4">
      <c r="D2464" s="10"/>
    </row>
    <row r="2465" spans="4:4">
      <c r="D2465" s="10"/>
    </row>
    <row r="2466" spans="4:4">
      <c r="D2466" s="10"/>
    </row>
    <row r="2467" spans="4:4">
      <c r="D2467" s="10"/>
    </row>
    <row r="2468" spans="4:4">
      <c r="D2468" s="10"/>
    </row>
    <row r="2469" spans="4:4">
      <c r="D2469" s="10"/>
    </row>
    <row r="2470" spans="4:4">
      <c r="D2470" s="10"/>
    </row>
    <row r="2471" spans="4:4">
      <c r="D2471" s="10"/>
    </row>
    <row r="2472" spans="4:4">
      <c r="D2472" s="10"/>
    </row>
    <row r="2473" spans="4:4">
      <c r="D2473" s="10"/>
    </row>
    <row r="2474" spans="4:4">
      <c r="D2474" s="10"/>
    </row>
    <row r="2475" spans="4:4">
      <c r="D2475" s="10"/>
    </row>
    <row r="2476" spans="4:4">
      <c r="D2476" s="10"/>
    </row>
    <row r="2477" spans="4:4">
      <c r="D2477" s="10"/>
    </row>
    <row r="2478" spans="4:4">
      <c r="D2478" s="10"/>
    </row>
    <row r="2479" spans="4:4">
      <c r="D2479" s="10"/>
    </row>
    <row r="2480" spans="4:4">
      <c r="D2480" s="10"/>
    </row>
    <row r="2481" spans="4:4">
      <c r="D2481" s="10"/>
    </row>
    <row r="2482" spans="4:4">
      <c r="D2482" s="10"/>
    </row>
    <row r="2483" spans="4:4">
      <c r="D2483" s="10"/>
    </row>
    <row r="2484" spans="4:4">
      <c r="D2484" s="10"/>
    </row>
    <row r="2485" spans="4:4">
      <c r="D2485" s="10"/>
    </row>
    <row r="2486" spans="4:4">
      <c r="D2486" s="10"/>
    </row>
    <row r="2487" spans="4:4">
      <c r="D2487" s="10"/>
    </row>
    <row r="2488" spans="4:4">
      <c r="D2488" s="10"/>
    </row>
    <row r="2489" spans="4:4">
      <c r="D2489" s="10"/>
    </row>
    <row r="2490" spans="4:4">
      <c r="D2490" s="10"/>
    </row>
    <row r="2491" spans="4:4">
      <c r="D2491" s="10"/>
    </row>
    <row r="2492" spans="4:4">
      <c r="D2492" s="10"/>
    </row>
    <row r="2493" spans="4:4">
      <c r="D2493" s="10"/>
    </row>
    <row r="2494" spans="4:4">
      <c r="D2494" s="10"/>
    </row>
    <row r="2495" spans="4:4">
      <c r="D2495" s="10"/>
    </row>
    <row r="2496" spans="4:4">
      <c r="D2496" s="10"/>
    </row>
    <row r="2497" spans="4:4">
      <c r="D2497" s="10"/>
    </row>
    <row r="2498" spans="4:4">
      <c r="D2498" s="10"/>
    </row>
    <row r="2499" spans="4:4">
      <c r="D2499" s="10"/>
    </row>
    <row r="2500" spans="4:4">
      <c r="D2500" s="10"/>
    </row>
    <row r="2501" spans="4:4">
      <c r="D2501" s="10"/>
    </row>
    <row r="2502" spans="4:4">
      <c r="D2502" s="10"/>
    </row>
    <row r="2503" spans="4:4">
      <c r="D2503" s="10"/>
    </row>
    <row r="2504" spans="4:4">
      <c r="D2504" s="10"/>
    </row>
    <row r="2505" spans="4:4">
      <c r="D2505" s="10"/>
    </row>
    <row r="2506" spans="4:4">
      <c r="D2506" s="10"/>
    </row>
    <row r="2507" spans="4:4">
      <c r="D2507" s="10"/>
    </row>
    <row r="2508" spans="4:4">
      <c r="D2508" s="10"/>
    </row>
    <row r="2509" spans="4:4">
      <c r="D2509" s="10"/>
    </row>
    <row r="2510" spans="4:4">
      <c r="D2510" s="10"/>
    </row>
    <row r="2511" spans="4:4">
      <c r="D2511" s="10"/>
    </row>
    <row r="2512" spans="4:4">
      <c r="D2512" s="10"/>
    </row>
    <row r="2513" spans="4:4">
      <c r="D2513" s="10"/>
    </row>
    <row r="2514" spans="4:4">
      <c r="D2514" s="10"/>
    </row>
    <row r="2515" spans="4:4">
      <c r="D2515" s="10"/>
    </row>
    <row r="2516" spans="4:4">
      <c r="D2516" s="10"/>
    </row>
    <row r="2517" spans="4:4">
      <c r="D2517" s="10"/>
    </row>
    <row r="2518" spans="4:4">
      <c r="D2518" s="10"/>
    </row>
    <row r="2519" spans="4:4">
      <c r="D2519" s="10"/>
    </row>
    <row r="2520" spans="4:4">
      <c r="D2520" s="10"/>
    </row>
    <row r="2521" spans="4:4">
      <c r="D2521" s="10"/>
    </row>
    <row r="2522" spans="4:4">
      <c r="D2522" s="10"/>
    </row>
    <row r="2523" spans="4:4">
      <c r="D2523" s="10"/>
    </row>
    <row r="2524" spans="4:4">
      <c r="D2524" s="10"/>
    </row>
    <row r="2525" spans="4:4">
      <c r="D2525" s="10"/>
    </row>
    <row r="2526" spans="4:4">
      <c r="D2526" s="10"/>
    </row>
    <row r="2527" spans="4:4">
      <c r="D2527" s="10"/>
    </row>
    <row r="2528" spans="4:4">
      <c r="D2528" s="10"/>
    </row>
    <row r="2529" spans="4:4">
      <c r="D2529" s="10"/>
    </row>
    <row r="2530" spans="4:4">
      <c r="D2530" s="10"/>
    </row>
    <row r="2531" spans="4:4">
      <c r="D2531" s="10"/>
    </row>
    <row r="2532" spans="4:4">
      <c r="D2532" s="10"/>
    </row>
    <row r="2533" spans="4:4">
      <c r="D2533" s="10"/>
    </row>
    <row r="2534" spans="4:4">
      <c r="D2534" s="10"/>
    </row>
    <row r="2535" spans="4:4">
      <c r="D2535" s="10"/>
    </row>
    <row r="2536" spans="4:4">
      <c r="D2536" s="10"/>
    </row>
    <row r="2537" spans="4:4">
      <c r="D2537" s="10"/>
    </row>
    <row r="2538" spans="4:4">
      <c r="D2538" s="10"/>
    </row>
    <row r="2539" spans="4:4">
      <c r="D2539" s="10"/>
    </row>
    <row r="2540" spans="4:4">
      <c r="D2540" s="10"/>
    </row>
    <row r="2541" spans="4:4">
      <c r="D2541" s="10"/>
    </row>
    <row r="2542" spans="4:4">
      <c r="D2542" s="10"/>
    </row>
    <row r="2543" spans="4:4">
      <c r="D2543" s="10"/>
    </row>
    <row r="2544" spans="4:4">
      <c r="D2544" s="10"/>
    </row>
    <row r="2545" spans="4:4">
      <c r="D2545" s="10"/>
    </row>
    <row r="2546" spans="4:4">
      <c r="D2546" s="10"/>
    </row>
    <row r="2547" spans="4:4">
      <c r="D2547" s="10"/>
    </row>
    <row r="2548" spans="4:4">
      <c r="D2548" s="10"/>
    </row>
    <row r="2549" spans="4:4">
      <c r="D2549" s="10"/>
    </row>
    <row r="2550" spans="4:4">
      <c r="D2550" s="10"/>
    </row>
    <row r="2551" spans="4:4">
      <c r="D2551" s="10"/>
    </row>
    <row r="2552" spans="4:4">
      <c r="D2552" s="10"/>
    </row>
    <row r="2553" spans="4:4">
      <c r="D2553" s="10"/>
    </row>
    <row r="2554" spans="4:4">
      <c r="D2554" s="10"/>
    </row>
    <row r="2555" spans="4:4">
      <c r="D2555" s="10"/>
    </row>
    <row r="2556" spans="4:4">
      <c r="D2556" s="10"/>
    </row>
    <row r="2557" spans="4:4">
      <c r="D2557" s="10"/>
    </row>
    <row r="2558" spans="4:4">
      <c r="D2558" s="10"/>
    </row>
    <row r="2559" spans="4:4">
      <c r="D2559" s="10"/>
    </row>
    <row r="2560" spans="4:4">
      <c r="D2560" s="10"/>
    </row>
    <row r="2561" spans="4:4">
      <c r="D2561" s="10"/>
    </row>
    <row r="2562" spans="4:4">
      <c r="D2562" s="10"/>
    </row>
    <row r="2563" spans="4:4">
      <c r="D2563" s="10"/>
    </row>
    <row r="2564" spans="4:4">
      <c r="D2564" s="10"/>
    </row>
    <row r="2565" spans="4:4">
      <c r="D2565" s="10"/>
    </row>
    <row r="2566" spans="4:4">
      <c r="D2566" s="10"/>
    </row>
    <row r="2567" spans="4:4">
      <c r="D2567" s="10"/>
    </row>
    <row r="2568" spans="4:4">
      <c r="D2568" s="10"/>
    </row>
    <row r="2569" spans="4:4">
      <c r="D2569" s="10"/>
    </row>
    <row r="2570" spans="4:4">
      <c r="D2570" s="10"/>
    </row>
    <row r="2571" spans="4:4">
      <c r="D2571" s="10"/>
    </row>
    <row r="2572" spans="4:4">
      <c r="D2572" s="10"/>
    </row>
    <row r="2573" spans="4:4">
      <c r="D2573" s="10"/>
    </row>
    <row r="2574" spans="4:4">
      <c r="D2574" s="10"/>
    </row>
    <row r="2575" spans="4:4">
      <c r="D2575" s="10"/>
    </row>
    <row r="2576" spans="4:4">
      <c r="D2576" s="10"/>
    </row>
    <row r="2577" spans="4:4">
      <c r="D2577" s="10"/>
    </row>
    <row r="2578" spans="4:4">
      <c r="D2578" s="10"/>
    </row>
    <row r="2579" spans="4:4">
      <c r="D2579" s="10"/>
    </row>
    <row r="2580" spans="4:4">
      <c r="D2580" s="10"/>
    </row>
    <row r="2581" spans="4:4">
      <c r="D2581" s="10"/>
    </row>
    <row r="2582" spans="4:4">
      <c r="D2582" s="10"/>
    </row>
    <row r="2583" spans="4:4">
      <c r="D2583" s="10"/>
    </row>
    <row r="2584" spans="4:4">
      <c r="D2584" s="10"/>
    </row>
    <row r="2585" spans="4:4">
      <c r="D2585" s="10"/>
    </row>
    <row r="2586" spans="4:4">
      <c r="D2586" s="10"/>
    </row>
    <row r="2587" spans="4:4">
      <c r="D2587" s="10"/>
    </row>
    <row r="2588" spans="4:4">
      <c r="D2588" s="10"/>
    </row>
    <row r="2589" spans="4:4">
      <c r="D2589" s="10"/>
    </row>
    <row r="2590" spans="4:4">
      <c r="D2590" s="10"/>
    </row>
    <row r="2591" spans="4:4">
      <c r="D2591" s="10"/>
    </row>
    <row r="2592" spans="4:4">
      <c r="D2592" s="10"/>
    </row>
    <row r="2593" spans="4:4">
      <c r="D2593" s="10"/>
    </row>
    <row r="2594" spans="4:4">
      <c r="D2594" s="10"/>
    </row>
    <row r="2595" spans="4:4">
      <c r="D2595" s="10"/>
    </row>
    <row r="2596" spans="4:4">
      <c r="D2596" s="10"/>
    </row>
    <row r="2597" spans="4:4">
      <c r="D2597" s="10"/>
    </row>
    <row r="2598" spans="4:4">
      <c r="D2598" s="10"/>
    </row>
    <row r="2599" spans="4:4">
      <c r="D2599" s="10"/>
    </row>
    <row r="2600" spans="4:4">
      <c r="D2600" s="10"/>
    </row>
    <row r="2601" spans="4:4">
      <c r="D2601" s="10"/>
    </row>
    <row r="2602" spans="4:4">
      <c r="D2602" s="10"/>
    </row>
    <row r="2603" spans="4:4">
      <c r="D2603" s="10"/>
    </row>
    <row r="2604" spans="4:4">
      <c r="D2604" s="10"/>
    </row>
    <row r="2605" spans="4:4">
      <c r="D2605" s="10"/>
    </row>
    <row r="2606" spans="4:4">
      <c r="D2606" s="10"/>
    </row>
    <row r="2607" spans="4:4">
      <c r="D2607" s="10"/>
    </row>
    <row r="2608" spans="4:4">
      <c r="D2608" s="10"/>
    </row>
    <row r="2609" spans="4:4">
      <c r="D2609" s="10"/>
    </row>
    <row r="2610" spans="4:4">
      <c r="D2610" s="10"/>
    </row>
    <row r="2611" spans="4:4">
      <c r="D2611" s="10"/>
    </row>
    <row r="2612" spans="4:4">
      <c r="D2612" s="10"/>
    </row>
    <row r="2613" spans="4:4">
      <c r="D2613" s="10"/>
    </row>
    <row r="2614" spans="4:4">
      <c r="D2614" s="10"/>
    </row>
    <row r="2615" spans="4:4">
      <c r="D2615" s="10"/>
    </row>
    <row r="2616" spans="4:4">
      <c r="D2616" s="10"/>
    </row>
    <row r="2617" spans="4:4">
      <c r="D2617" s="10"/>
    </row>
    <row r="2618" spans="4:4">
      <c r="D2618" s="10"/>
    </row>
    <row r="2619" spans="4:4">
      <c r="D2619" s="10"/>
    </row>
    <row r="2620" spans="4:4">
      <c r="D2620" s="10"/>
    </row>
    <row r="2621" spans="4:4">
      <c r="D2621" s="10"/>
    </row>
    <row r="2622" spans="4:4">
      <c r="D2622" s="10"/>
    </row>
    <row r="2623" spans="4:4">
      <c r="D2623" s="10"/>
    </row>
    <row r="2624" spans="4:4">
      <c r="D2624" s="10"/>
    </row>
    <row r="2625" spans="4:4">
      <c r="D2625" s="10"/>
    </row>
    <row r="2626" spans="4:4">
      <c r="D2626" s="10"/>
    </row>
    <row r="2627" spans="4:4">
      <c r="D2627" s="10"/>
    </row>
    <row r="2628" spans="4:4">
      <c r="D2628" s="10"/>
    </row>
    <row r="2629" spans="4:4">
      <c r="D2629" s="10"/>
    </row>
    <row r="2630" spans="4:4">
      <c r="D2630" s="10"/>
    </row>
    <row r="2631" spans="4:4">
      <c r="D2631" s="10"/>
    </row>
    <row r="2632" spans="4:4">
      <c r="D2632" s="10"/>
    </row>
    <row r="2633" spans="4:4">
      <c r="D2633" s="10"/>
    </row>
    <row r="2634" spans="4:4">
      <c r="D2634" s="10"/>
    </row>
    <row r="2635" spans="4:4">
      <c r="D2635" s="10"/>
    </row>
    <row r="2636" spans="4:4">
      <c r="D2636" s="10"/>
    </row>
    <row r="2637" spans="4:4">
      <c r="D2637" s="10"/>
    </row>
    <row r="2638" spans="4:4">
      <c r="D2638" s="10"/>
    </row>
    <row r="2639" spans="4:4">
      <c r="D2639" s="10"/>
    </row>
    <row r="2640" spans="4:4">
      <c r="D2640" s="10"/>
    </row>
    <row r="2641" spans="4:4">
      <c r="D2641" s="10"/>
    </row>
    <row r="2642" spans="4:4">
      <c r="D2642" s="10"/>
    </row>
    <row r="2643" spans="4:4">
      <c r="D2643" s="10"/>
    </row>
    <row r="2644" spans="4:4">
      <c r="D2644" s="10"/>
    </row>
    <row r="2645" spans="4:4">
      <c r="D2645" s="10"/>
    </row>
    <row r="2646" spans="4:4">
      <c r="D2646" s="10"/>
    </row>
    <row r="2647" spans="4:4">
      <c r="D2647" s="10"/>
    </row>
    <row r="2648" spans="4:4">
      <c r="D2648" s="10"/>
    </row>
    <row r="2649" spans="4:4">
      <c r="D2649" s="10"/>
    </row>
    <row r="2650" spans="4:4">
      <c r="D2650" s="10"/>
    </row>
    <row r="2651" spans="4:4">
      <c r="D2651" s="10"/>
    </row>
    <row r="2652" spans="4:4">
      <c r="D2652" s="10"/>
    </row>
    <row r="2653" spans="4:4">
      <c r="D2653" s="10"/>
    </row>
    <row r="2654" spans="4:4">
      <c r="D2654" s="10"/>
    </row>
    <row r="2655" spans="4:4">
      <c r="D2655" s="10"/>
    </row>
    <row r="2656" spans="4:4">
      <c r="D2656" s="10"/>
    </row>
    <row r="2657" spans="4:4">
      <c r="D2657" s="10"/>
    </row>
    <row r="2658" spans="4:4">
      <c r="D2658" s="10"/>
    </row>
    <row r="2659" spans="4:4">
      <c r="D2659" s="10"/>
    </row>
    <row r="2660" spans="4:4">
      <c r="D2660" s="10"/>
    </row>
    <row r="2661" spans="4:4">
      <c r="D2661" s="10"/>
    </row>
    <row r="2662" spans="4:4">
      <c r="D2662" s="10"/>
    </row>
    <row r="2663" spans="4:4">
      <c r="D2663" s="10"/>
    </row>
    <row r="2664" spans="4:4">
      <c r="D2664" s="10"/>
    </row>
    <row r="2665" spans="4:4">
      <c r="D2665" s="10"/>
    </row>
    <row r="2666" spans="4:4">
      <c r="D2666" s="10"/>
    </row>
    <row r="2667" spans="4:4">
      <c r="D2667" s="10"/>
    </row>
    <row r="2668" spans="4:4">
      <c r="D2668" s="10"/>
    </row>
    <row r="2669" spans="4:4">
      <c r="D2669" s="10"/>
    </row>
    <row r="2670" spans="4:4">
      <c r="D2670" s="10"/>
    </row>
    <row r="2671" spans="4:4">
      <c r="D2671" s="10"/>
    </row>
    <row r="2672" spans="4:4">
      <c r="D2672" s="10"/>
    </row>
    <row r="2673" spans="4:4">
      <c r="D2673" s="10"/>
    </row>
    <row r="2674" spans="4:4">
      <c r="D2674" s="10"/>
    </row>
    <row r="2675" spans="4:4">
      <c r="D2675" s="10"/>
    </row>
    <row r="2676" spans="4:4">
      <c r="D2676" s="10"/>
    </row>
    <row r="2677" spans="4:4">
      <c r="D2677" s="10"/>
    </row>
    <row r="2678" spans="4:4">
      <c r="D2678" s="10"/>
    </row>
    <row r="2679" spans="4:4">
      <c r="D2679" s="10"/>
    </row>
    <row r="2680" spans="4:4">
      <c r="D2680" s="10"/>
    </row>
    <row r="2681" spans="4:4">
      <c r="D2681" s="10"/>
    </row>
    <row r="2682" spans="4:4">
      <c r="D2682" s="10"/>
    </row>
    <row r="2683" spans="4:4">
      <c r="D2683" s="10"/>
    </row>
    <row r="2684" spans="4:4">
      <c r="D2684" s="10"/>
    </row>
    <row r="2685" spans="4:4">
      <c r="D2685" s="10"/>
    </row>
    <row r="2686" spans="4:4">
      <c r="D2686" s="10"/>
    </row>
    <row r="2687" spans="4:4">
      <c r="D2687" s="10"/>
    </row>
    <row r="2688" spans="4:4">
      <c r="D2688" s="10"/>
    </row>
    <row r="2689" spans="4:4">
      <c r="D2689" s="10"/>
    </row>
    <row r="2690" spans="4:4">
      <c r="D2690" s="10"/>
    </row>
    <row r="2691" spans="4:4">
      <c r="D2691" s="10"/>
    </row>
    <row r="2692" spans="4:4">
      <c r="D2692" s="10"/>
    </row>
    <row r="2693" spans="4:4">
      <c r="D2693" s="10"/>
    </row>
    <row r="2694" spans="4:4">
      <c r="D2694" s="10"/>
    </row>
    <row r="2695" spans="4:4">
      <c r="D2695" s="10"/>
    </row>
    <row r="2696" spans="4:4">
      <c r="D2696" s="10"/>
    </row>
    <row r="2697" spans="4:4">
      <c r="D2697" s="10"/>
    </row>
    <row r="2698" spans="4:4">
      <c r="D2698" s="10"/>
    </row>
    <row r="2699" spans="4:4">
      <c r="D2699" s="10"/>
    </row>
    <row r="2700" spans="4:4">
      <c r="D2700" s="10"/>
    </row>
    <row r="2701" spans="4:4">
      <c r="D2701" s="10"/>
    </row>
    <row r="2702" spans="4:4">
      <c r="D2702" s="10"/>
    </row>
    <row r="2703" spans="4:4">
      <c r="D2703" s="10"/>
    </row>
    <row r="2704" spans="4:4">
      <c r="D2704" s="10"/>
    </row>
    <row r="2705" spans="4:4">
      <c r="D2705" s="10"/>
    </row>
    <row r="2706" spans="4:4">
      <c r="D2706" s="10"/>
    </row>
    <row r="2707" spans="4:4">
      <c r="D2707" s="10"/>
    </row>
    <row r="2708" spans="4:4">
      <c r="D2708" s="10"/>
    </row>
    <row r="2709" spans="4:4">
      <c r="D2709" s="10"/>
    </row>
    <row r="2710" spans="4:4">
      <c r="D2710" s="10"/>
    </row>
    <row r="2711" spans="4:4">
      <c r="D2711" s="10"/>
    </row>
    <row r="2712" spans="4:4">
      <c r="D2712" s="10"/>
    </row>
    <row r="2713" spans="4:4">
      <c r="D2713" s="10"/>
    </row>
    <row r="2714" spans="4:4">
      <c r="D2714" s="10"/>
    </row>
    <row r="2715" spans="4:4">
      <c r="D2715" s="10"/>
    </row>
    <row r="2716" spans="4:4">
      <c r="D2716" s="10"/>
    </row>
    <row r="2717" spans="4:4">
      <c r="D2717" s="10"/>
    </row>
    <row r="2718" spans="4:4">
      <c r="D2718" s="10"/>
    </row>
    <row r="2719" spans="4:4">
      <c r="D2719" s="10"/>
    </row>
    <row r="2720" spans="4:4">
      <c r="D2720" s="10"/>
    </row>
    <row r="2721" spans="4:4">
      <c r="D2721" s="10"/>
    </row>
    <row r="2722" spans="4:4">
      <c r="D2722" s="10"/>
    </row>
    <row r="2723" spans="4:4">
      <c r="D2723" s="10"/>
    </row>
    <row r="2724" spans="4:4">
      <c r="D2724" s="10"/>
    </row>
    <row r="2725" spans="4:4">
      <c r="D2725" s="10"/>
    </row>
    <row r="2726" spans="4:4">
      <c r="D2726" s="10"/>
    </row>
    <row r="2727" spans="4:4">
      <c r="D2727" s="10"/>
    </row>
    <row r="2728" spans="4:4">
      <c r="D2728" s="10"/>
    </row>
    <row r="2729" spans="4:4">
      <c r="D2729" s="10"/>
    </row>
    <row r="2730" spans="4:4">
      <c r="D2730" s="10"/>
    </row>
    <row r="2731" spans="4:4">
      <c r="D2731" s="10"/>
    </row>
    <row r="2732" spans="4:4">
      <c r="D2732" s="10"/>
    </row>
    <row r="2733" spans="4:4">
      <c r="D2733" s="10"/>
    </row>
    <row r="2734" spans="4:4">
      <c r="D2734" s="10"/>
    </row>
    <row r="2735" spans="4:4">
      <c r="D2735" s="10"/>
    </row>
    <row r="2736" spans="4:4">
      <c r="D2736" s="10"/>
    </row>
    <row r="2737" spans="4:4">
      <c r="D2737" s="10"/>
    </row>
    <row r="2738" spans="4:4">
      <c r="D2738" s="10"/>
    </row>
    <row r="2739" spans="4:4">
      <c r="D2739" s="10"/>
    </row>
    <row r="2740" spans="4:4">
      <c r="D2740" s="10"/>
    </row>
    <row r="2741" spans="4:4">
      <c r="D2741" s="10"/>
    </row>
    <row r="2742" spans="4:4">
      <c r="D2742" s="10"/>
    </row>
    <row r="2743" spans="4:4">
      <c r="D2743" s="10"/>
    </row>
    <row r="2744" spans="4:4">
      <c r="D2744" s="10"/>
    </row>
    <row r="2745" spans="4:4">
      <c r="D2745" s="10"/>
    </row>
    <row r="2746" spans="4:4">
      <c r="D2746" s="10"/>
    </row>
    <row r="2747" spans="4:4">
      <c r="D2747" s="10"/>
    </row>
    <row r="2748" spans="4:4">
      <c r="D2748" s="10"/>
    </row>
    <row r="2749" spans="4:4">
      <c r="D2749" s="10"/>
    </row>
    <row r="2750" spans="4:4">
      <c r="D2750" s="10"/>
    </row>
    <row r="2751" spans="4:4">
      <c r="D2751" s="10"/>
    </row>
    <row r="2752" spans="4:4">
      <c r="D2752" s="10"/>
    </row>
    <row r="2753" spans="4:4">
      <c r="D2753" s="10"/>
    </row>
    <row r="2754" spans="4:4">
      <c r="D2754" s="10"/>
    </row>
    <row r="2755" spans="4:4">
      <c r="D2755" s="10"/>
    </row>
    <row r="2756" spans="4:4">
      <c r="D2756" s="10"/>
    </row>
    <row r="2757" spans="4:4">
      <c r="D2757" s="10"/>
    </row>
    <row r="2758" spans="4:4">
      <c r="D2758" s="10"/>
    </row>
    <row r="2759" spans="4:4">
      <c r="D2759" s="10"/>
    </row>
    <row r="2760" spans="4:4">
      <c r="D2760" s="10"/>
    </row>
    <row r="2761" spans="4:4">
      <c r="D2761" s="10"/>
    </row>
    <row r="2762" spans="4:4">
      <c r="D2762" s="10"/>
    </row>
    <row r="2763" spans="4:4">
      <c r="D2763" s="10"/>
    </row>
    <row r="2764" spans="4:4">
      <c r="D2764" s="10"/>
    </row>
    <row r="2765" spans="4:4">
      <c r="D2765" s="10"/>
    </row>
    <row r="2766" spans="4:4">
      <c r="D2766" s="10"/>
    </row>
    <row r="2767" spans="4:4">
      <c r="D2767" s="10"/>
    </row>
    <row r="2768" spans="4:4">
      <c r="D2768" s="10"/>
    </row>
    <row r="2769" spans="4:4">
      <c r="D2769" s="10"/>
    </row>
    <row r="2770" spans="4:4">
      <c r="D2770" s="10"/>
    </row>
    <row r="2771" spans="4:4">
      <c r="D2771" s="10"/>
    </row>
    <row r="2772" spans="4:4">
      <c r="D2772" s="10"/>
    </row>
    <row r="2773" spans="4:4">
      <c r="D2773" s="10"/>
    </row>
    <row r="2774" spans="4:4">
      <c r="D2774" s="10"/>
    </row>
    <row r="2775" spans="4:4">
      <c r="D2775" s="10"/>
    </row>
    <row r="2776" spans="4:4">
      <c r="D2776" s="10"/>
    </row>
    <row r="2777" spans="4:4">
      <c r="D2777" s="10"/>
    </row>
    <row r="2778" spans="4:4">
      <c r="D2778" s="10"/>
    </row>
    <row r="2779" spans="4:4">
      <c r="D2779" s="10"/>
    </row>
    <row r="2780" spans="4:4">
      <c r="D2780" s="10"/>
    </row>
    <row r="2781" spans="4:4">
      <c r="D2781" s="10"/>
    </row>
    <row r="2782" spans="4:4">
      <c r="D2782" s="10"/>
    </row>
    <row r="2783" spans="4:4">
      <c r="D2783" s="10"/>
    </row>
    <row r="2784" spans="4:4">
      <c r="D2784" s="10"/>
    </row>
    <row r="2785" spans="4:4">
      <c r="D2785" s="10"/>
    </row>
    <row r="2786" spans="4:4">
      <c r="D2786" s="10"/>
    </row>
    <row r="2787" spans="4:4">
      <c r="D2787" s="10"/>
    </row>
    <row r="2788" spans="4:4">
      <c r="D2788" s="10"/>
    </row>
    <row r="2789" spans="4:4">
      <c r="D2789" s="10"/>
    </row>
    <row r="2790" spans="4:4">
      <c r="D2790" s="10"/>
    </row>
    <row r="2791" spans="4:4">
      <c r="D2791" s="10"/>
    </row>
    <row r="2792" spans="4:4">
      <c r="D2792" s="10"/>
    </row>
    <row r="2793" spans="4:4">
      <c r="D2793" s="10"/>
    </row>
    <row r="2794" spans="4:4">
      <c r="D2794" s="10"/>
    </row>
    <row r="2795" spans="4:4">
      <c r="D2795" s="10"/>
    </row>
    <row r="2796" spans="4:4">
      <c r="D2796" s="10"/>
    </row>
    <row r="2797" spans="4:4">
      <c r="D2797" s="10"/>
    </row>
    <row r="2798" spans="4:4">
      <c r="D2798" s="10"/>
    </row>
    <row r="2799" spans="4:4">
      <c r="D2799" s="10"/>
    </row>
    <row r="2800" spans="4:4">
      <c r="D2800" s="10"/>
    </row>
    <row r="2801" spans="4:4">
      <c r="D2801" s="10"/>
    </row>
    <row r="2802" spans="4:4">
      <c r="D2802" s="10"/>
    </row>
    <row r="2803" spans="4:4">
      <c r="D2803" s="10"/>
    </row>
    <row r="2804" spans="4:4">
      <c r="D2804" s="10"/>
    </row>
    <row r="2805" spans="4:4">
      <c r="D2805" s="10"/>
    </row>
    <row r="2806" spans="4:4">
      <c r="D2806" s="10"/>
    </row>
    <row r="2807" spans="4:4">
      <c r="D2807" s="10"/>
    </row>
    <row r="2808" spans="4:4">
      <c r="D2808" s="10"/>
    </row>
    <row r="2809" spans="4:4">
      <c r="D2809" s="10"/>
    </row>
    <row r="2810" spans="4:4">
      <c r="D2810" s="10"/>
    </row>
    <row r="2811" spans="4:4">
      <c r="D2811" s="10"/>
    </row>
    <row r="2812" spans="4:4">
      <c r="D2812" s="10"/>
    </row>
    <row r="2813" spans="4:4">
      <c r="D2813" s="10"/>
    </row>
    <row r="2814" spans="4:4">
      <c r="D2814" s="10"/>
    </row>
    <row r="2815" spans="4:4">
      <c r="D2815" s="10"/>
    </row>
    <row r="2816" spans="4:4">
      <c r="D2816" s="10"/>
    </row>
    <row r="2817" spans="4:4">
      <c r="D2817" s="10"/>
    </row>
    <row r="2818" spans="4:4">
      <c r="D2818" s="10"/>
    </row>
    <row r="2819" spans="4:4">
      <c r="D2819" s="10"/>
    </row>
    <row r="2820" spans="4:4">
      <c r="D2820" s="10"/>
    </row>
    <row r="2821" spans="4:4">
      <c r="D2821" s="10"/>
    </row>
    <row r="2822" spans="4:4">
      <c r="D2822" s="10"/>
    </row>
    <row r="2823" spans="4:4">
      <c r="D2823" s="10"/>
    </row>
    <row r="2824" spans="4:4">
      <c r="D2824" s="10"/>
    </row>
    <row r="2825" spans="4:4">
      <c r="D2825" s="10"/>
    </row>
    <row r="2826" spans="4:4">
      <c r="D2826" s="10"/>
    </row>
    <row r="2827" spans="4:4">
      <c r="D2827" s="10"/>
    </row>
    <row r="2828" spans="4:4">
      <c r="D2828" s="10"/>
    </row>
    <row r="2829" spans="4:4">
      <c r="D2829" s="10"/>
    </row>
    <row r="2830" spans="4:4">
      <c r="D2830" s="10"/>
    </row>
    <row r="2831" spans="4:4">
      <c r="D2831" s="10"/>
    </row>
    <row r="2832" spans="4:4">
      <c r="D2832" s="10"/>
    </row>
    <row r="2833" spans="4:4">
      <c r="D2833" s="10"/>
    </row>
    <row r="2834" spans="4:4">
      <c r="D2834" s="10"/>
    </row>
    <row r="2835" spans="4:4">
      <c r="D2835" s="10"/>
    </row>
    <row r="2836" spans="4:4">
      <c r="D2836" s="10"/>
    </row>
    <row r="2837" spans="4:4">
      <c r="D2837" s="10"/>
    </row>
    <row r="2838" spans="4:4">
      <c r="D2838" s="10"/>
    </row>
    <row r="2839" spans="4:4">
      <c r="D2839" s="10"/>
    </row>
    <row r="2840" spans="4:4">
      <c r="D2840" s="10"/>
    </row>
    <row r="2841" spans="4:4">
      <c r="D2841" s="10"/>
    </row>
    <row r="2842" spans="4:4">
      <c r="D2842" s="10"/>
    </row>
    <row r="2843" spans="4:4">
      <c r="D2843" s="10"/>
    </row>
    <row r="2844" spans="4:4">
      <c r="D2844" s="10"/>
    </row>
    <row r="2845" spans="4:4">
      <c r="D2845" s="10"/>
    </row>
    <row r="2846" spans="4:4">
      <c r="D2846" s="10"/>
    </row>
    <row r="2847" spans="4:4">
      <c r="D2847" s="10"/>
    </row>
    <row r="2848" spans="4:4">
      <c r="D2848" s="10"/>
    </row>
    <row r="2849" spans="4:4">
      <c r="D2849" s="10"/>
    </row>
    <row r="2850" spans="4:4">
      <c r="D2850" s="10"/>
    </row>
    <row r="2851" spans="4:4">
      <c r="D2851" s="10"/>
    </row>
    <row r="2852" spans="4:4">
      <c r="D2852" s="10"/>
    </row>
    <row r="2853" spans="4:4">
      <c r="D2853" s="10"/>
    </row>
    <row r="2854" spans="4:4">
      <c r="D2854" s="10"/>
    </row>
    <row r="2855" spans="4:4">
      <c r="D2855" s="10"/>
    </row>
    <row r="2856" spans="4:4">
      <c r="D2856" s="10"/>
    </row>
    <row r="2857" spans="4:4">
      <c r="D2857" s="10"/>
    </row>
    <row r="2858" spans="4:4">
      <c r="D2858" s="10"/>
    </row>
    <row r="2859" spans="4:4">
      <c r="D2859" s="10"/>
    </row>
    <row r="2860" spans="4:4">
      <c r="D2860" s="10"/>
    </row>
    <row r="2861" spans="4:4">
      <c r="D2861" s="10"/>
    </row>
    <row r="2862" spans="4:4">
      <c r="D2862" s="10"/>
    </row>
    <row r="2863" spans="4:4">
      <c r="D2863" s="10"/>
    </row>
    <row r="2864" spans="4:4">
      <c r="D2864" s="10"/>
    </row>
    <row r="2865" spans="4:4">
      <c r="D2865" s="10"/>
    </row>
    <row r="2866" spans="4:4">
      <c r="D2866" s="10"/>
    </row>
    <row r="2867" spans="4:4">
      <c r="D2867" s="10"/>
    </row>
    <row r="2868" spans="4:4">
      <c r="D2868" s="10"/>
    </row>
    <row r="2869" spans="4:4">
      <c r="D2869" s="10"/>
    </row>
    <row r="2870" spans="4:4">
      <c r="D2870" s="10"/>
    </row>
    <row r="2871" spans="4:4">
      <c r="D2871" s="10"/>
    </row>
    <row r="2872" spans="4:4">
      <c r="D2872" s="10"/>
    </row>
    <row r="2873" spans="4:4">
      <c r="D2873" s="10"/>
    </row>
    <row r="2874" spans="4:4">
      <c r="D2874" s="10"/>
    </row>
    <row r="2875" spans="4:4">
      <c r="D2875" s="10"/>
    </row>
    <row r="2876" spans="4:4">
      <c r="D2876" s="10"/>
    </row>
    <row r="2877" spans="4:4">
      <c r="D2877" s="10"/>
    </row>
    <row r="2878" spans="4:4">
      <c r="D2878" s="10"/>
    </row>
    <row r="2879" spans="4:4">
      <c r="D2879" s="10"/>
    </row>
    <row r="2880" spans="4:4">
      <c r="D2880" s="10"/>
    </row>
    <row r="2881" spans="4:4">
      <c r="D2881" s="10"/>
    </row>
    <row r="2882" spans="4:4">
      <c r="D2882" s="10"/>
    </row>
    <row r="2883" spans="4:4">
      <c r="D2883" s="10"/>
    </row>
    <row r="2884" spans="4:4">
      <c r="D2884" s="10"/>
    </row>
    <row r="2885" spans="4:4">
      <c r="D2885" s="10"/>
    </row>
    <row r="2886" spans="4:4">
      <c r="D2886" s="10"/>
    </row>
    <row r="2887" spans="4:4">
      <c r="D2887" s="10"/>
    </row>
    <row r="2888" spans="4:4">
      <c r="D2888" s="10"/>
    </row>
    <row r="2889" spans="4:4">
      <c r="D2889" s="10"/>
    </row>
    <row r="2890" spans="4:4">
      <c r="D2890" s="10"/>
    </row>
    <row r="2891" spans="4:4">
      <c r="D2891" s="10"/>
    </row>
    <row r="2892" spans="4:4">
      <c r="D2892" s="10"/>
    </row>
    <row r="2893" spans="4:4">
      <c r="D2893" s="10"/>
    </row>
    <row r="2894" spans="4:4">
      <c r="D2894" s="10"/>
    </row>
    <row r="2895" spans="4:4">
      <c r="D2895" s="10"/>
    </row>
    <row r="2896" spans="4:4">
      <c r="D2896" s="10"/>
    </row>
    <row r="2897" spans="4:4">
      <c r="D2897" s="10"/>
    </row>
    <row r="2898" spans="4:4">
      <c r="D2898" s="10"/>
    </row>
    <row r="2899" spans="4:4">
      <c r="D2899" s="10"/>
    </row>
    <row r="2900" spans="4:4">
      <c r="D2900" s="10"/>
    </row>
    <row r="2901" spans="4:4">
      <c r="D2901" s="10"/>
    </row>
    <row r="2902" spans="4:4">
      <c r="D2902" s="10"/>
    </row>
    <row r="2903" spans="4:4">
      <c r="D2903" s="10"/>
    </row>
    <row r="2904" spans="4:4">
      <c r="D2904" s="10"/>
    </row>
    <row r="2905" spans="4:4">
      <c r="D2905" s="10"/>
    </row>
    <row r="2906" spans="4:4">
      <c r="D2906" s="10"/>
    </row>
    <row r="2907" spans="4:4">
      <c r="D2907" s="10"/>
    </row>
    <row r="2908" spans="4:4">
      <c r="D2908" s="10"/>
    </row>
    <row r="2909" spans="4:4">
      <c r="D2909" s="10"/>
    </row>
    <row r="2910" spans="4:4">
      <c r="D2910" s="10"/>
    </row>
    <row r="2911" spans="4:4">
      <c r="D2911" s="10"/>
    </row>
    <row r="2912" spans="4:4">
      <c r="D2912" s="10"/>
    </row>
    <row r="2913" spans="4:4">
      <c r="D2913" s="10"/>
    </row>
    <row r="2914" spans="4:4">
      <c r="D2914" s="10"/>
    </row>
    <row r="2915" spans="4:4">
      <c r="D2915" s="10"/>
    </row>
    <row r="2916" spans="4:4">
      <c r="D2916" s="10"/>
    </row>
    <row r="2917" spans="4:4">
      <c r="D2917" s="10"/>
    </row>
    <row r="2918" spans="4:4">
      <c r="D2918" s="10"/>
    </row>
    <row r="2919" spans="4:4">
      <c r="D2919" s="10"/>
    </row>
    <row r="2920" spans="4:4">
      <c r="D2920" s="10"/>
    </row>
    <row r="2921" spans="4:4">
      <c r="D2921" s="10"/>
    </row>
    <row r="2922" spans="4:4">
      <c r="D2922" s="10"/>
    </row>
    <row r="2923" spans="4:4">
      <c r="D2923" s="10"/>
    </row>
    <row r="2924" spans="4:4">
      <c r="D2924" s="10"/>
    </row>
    <row r="2925" spans="4:4">
      <c r="D2925" s="10"/>
    </row>
    <row r="2926" spans="4:4">
      <c r="D2926" s="10"/>
    </row>
    <row r="2927" spans="4:4">
      <c r="D2927" s="10"/>
    </row>
    <row r="2928" spans="4:4">
      <c r="D2928" s="10"/>
    </row>
    <row r="2929" spans="4:4">
      <c r="D2929" s="10"/>
    </row>
    <row r="2930" spans="4:4">
      <c r="D2930" s="10"/>
    </row>
    <row r="2931" spans="4:4">
      <c r="D2931" s="10"/>
    </row>
    <row r="2932" spans="4:4">
      <c r="D2932" s="10"/>
    </row>
    <row r="2933" spans="4:4">
      <c r="D2933" s="10"/>
    </row>
    <row r="2934" spans="4:4">
      <c r="D2934" s="10"/>
    </row>
    <row r="2935" spans="4:4">
      <c r="D2935" s="10"/>
    </row>
    <row r="2936" spans="4:4">
      <c r="D2936" s="10"/>
    </row>
    <row r="2937" spans="4:4">
      <c r="D2937" s="10"/>
    </row>
    <row r="2938" spans="4:4">
      <c r="D2938" s="10"/>
    </row>
    <row r="2939" spans="4:4">
      <c r="D2939" s="10"/>
    </row>
    <row r="2940" spans="4:4">
      <c r="D2940" s="10"/>
    </row>
    <row r="2941" spans="4:4">
      <c r="D2941" s="10"/>
    </row>
    <row r="2942" spans="4:4">
      <c r="D2942" s="10"/>
    </row>
    <row r="2943" spans="4:4">
      <c r="D2943" s="10"/>
    </row>
    <row r="2944" spans="4:4">
      <c r="D2944" s="10"/>
    </row>
    <row r="2945" spans="4:4">
      <c r="D2945" s="10"/>
    </row>
    <row r="2946" spans="4:4">
      <c r="D2946" s="10"/>
    </row>
    <row r="2947" spans="4:4">
      <c r="D2947" s="10"/>
    </row>
    <row r="2948" spans="4:4">
      <c r="D2948" s="10"/>
    </row>
    <row r="2949" spans="4:4">
      <c r="D2949" s="10"/>
    </row>
    <row r="2950" spans="4:4">
      <c r="D2950" s="10"/>
    </row>
    <row r="2951" spans="4:4">
      <c r="D2951" s="10"/>
    </row>
    <row r="2952" spans="4:4">
      <c r="D2952" s="10"/>
    </row>
    <row r="2953" spans="4:4">
      <c r="D2953" s="10"/>
    </row>
    <row r="2954" spans="4:4">
      <c r="D2954" s="10"/>
    </row>
    <row r="2955" spans="4:4">
      <c r="D2955" s="10"/>
    </row>
    <row r="2956" spans="4:4">
      <c r="D2956" s="10"/>
    </row>
    <row r="2957" spans="4:4">
      <c r="D2957" s="10"/>
    </row>
    <row r="2958" spans="4:4">
      <c r="D2958" s="10"/>
    </row>
    <row r="2959" spans="4:4">
      <c r="D2959" s="10"/>
    </row>
    <row r="2960" spans="4:4">
      <c r="D2960" s="10"/>
    </row>
    <row r="2961" spans="4:4">
      <c r="D2961" s="10"/>
    </row>
    <row r="2962" spans="4:4">
      <c r="D2962" s="10"/>
    </row>
    <row r="2963" spans="4:4">
      <c r="D2963" s="10"/>
    </row>
    <row r="2964" spans="4:4">
      <c r="D2964" s="10"/>
    </row>
    <row r="2965" spans="4:4">
      <c r="D2965" s="10"/>
    </row>
    <row r="2966" spans="4:4">
      <c r="D2966" s="10"/>
    </row>
    <row r="2967" spans="4:4">
      <c r="D2967" s="10"/>
    </row>
    <row r="2968" spans="4:4">
      <c r="D2968" s="10"/>
    </row>
    <row r="2969" spans="4:4">
      <c r="D2969" s="10"/>
    </row>
    <row r="2970" spans="4:4">
      <c r="D2970" s="10"/>
    </row>
    <row r="2971" spans="4:4">
      <c r="D2971" s="10"/>
    </row>
    <row r="2972" spans="4:4">
      <c r="D2972" s="10"/>
    </row>
    <row r="2973" spans="4:4">
      <c r="D2973" s="10"/>
    </row>
    <row r="2974" spans="4:4">
      <c r="D2974" s="10"/>
    </row>
    <row r="2975" spans="4:4">
      <c r="D2975" s="10"/>
    </row>
    <row r="2976" spans="4:4">
      <c r="D2976" s="10"/>
    </row>
    <row r="2977" spans="4:4">
      <c r="D2977" s="10"/>
    </row>
    <row r="2978" spans="4:4">
      <c r="D2978" s="10"/>
    </row>
    <row r="2979" spans="4:4">
      <c r="D2979" s="10"/>
    </row>
    <row r="2980" spans="4:4">
      <c r="D2980" s="10"/>
    </row>
    <row r="2981" spans="4:4">
      <c r="D2981" s="10"/>
    </row>
    <row r="2982" spans="4:4">
      <c r="D2982" s="10"/>
    </row>
    <row r="2983" spans="4:4">
      <c r="D2983" s="10"/>
    </row>
    <row r="2984" spans="4:4">
      <c r="D2984" s="10"/>
    </row>
    <row r="2985" spans="4:4">
      <c r="D2985" s="10"/>
    </row>
    <row r="2986" spans="4:4">
      <c r="D2986" s="10"/>
    </row>
    <row r="2987" spans="4:4">
      <c r="D2987" s="10"/>
    </row>
    <row r="2988" spans="4:4">
      <c r="D2988" s="10"/>
    </row>
    <row r="2989" spans="4:4">
      <c r="D2989" s="10"/>
    </row>
    <row r="2990" spans="4:4">
      <c r="D2990" s="10"/>
    </row>
    <row r="2991" spans="4:4">
      <c r="D2991" s="10"/>
    </row>
    <row r="2992" spans="4:4">
      <c r="D2992" s="10"/>
    </row>
    <row r="2993" spans="4:4">
      <c r="D2993" s="10"/>
    </row>
    <row r="2994" spans="4:4">
      <c r="D2994" s="10"/>
    </row>
    <row r="2995" spans="4:4">
      <c r="D2995" s="10"/>
    </row>
    <row r="2996" spans="4:4">
      <c r="D2996" s="10"/>
    </row>
    <row r="2997" spans="4:4">
      <c r="D2997" s="10"/>
    </row>
    <row r="2998" spans="4:4">
      <c r="D2998" s="10"/>
    </row>
    <row r="2999" spans="4:4">
      <c r="D2999" s="10"/>
    </row>
    <row r="3000" spans="4:4">
      <c r="D3000" s="10"/>
    </row>
    <row r="3001" spans="4:4">
      <c r="D3001" s="10"/>
    </row>
    <row r="3002" spans="4:4">
      <c r="D3002" s="10"/>
    </row>
    <row r="3003" spans="4:4">
      <c r="D3003" s="10"/>
    </row>
    <row r="3004" spans="4:4">
      <c r="D3004" s="10"/>
    </row>
    <row r="3005" spans="4:4">
      <c r="D3005" s="10"/>
    </row>
    <row r="3006" spans="4:4">
      <c r="D3006" s="10"/>
    </row>
    <row r="3007" spans="4:4">
      <c r="D3007" s="10"/>
    </row>
    <row r="3008" spans="4:4">
      <c r="D3008" s="10"/>
    </row>
    <row r="3009" spans="4:4">
      <c r="D3009" s="10"/>
    </row>
    <row r="3010" spans="4:4">
      <c r="D3010" s="10"/>
    </row>
    <row r="3011" spans="4:4">
      <c r="D3011" s="10"/>
    </row>
    <row r="3012" spans="4:4">
      <c r="D3012" s="10"/>
    </row>
    <row r="3013" spans="4:4">
      <c r="D3013" s="10"/>
    </row>
    <row r="3014" spans="4:4">
      <c r="D3014" s="10"/>
    </row>
    <row r="3015" spans="4:4">
      <c r="D3015" s="10"/>
    </row>
    <row r="3016" spans="4:4">
      <c r="D3016" s="10"/>
    </row>
    <row r="3017" spans="4:4">
      <c r="D3017" s="10"/>
    </row>
    <row r="3018" spans="4:4">
      <c r="D3018" s="10"/>
    </row>
    <row r="3019" spans="4:4">
      <c r="D3019" s="10"/>
    </row>
    <row r="3020" spans="4:4">
      <c r="D3020" s="10"/>
    </row>
    <row r="3021" spans="4:4">
      <c r="D3021" s="10"/>
    </row>
    <row r="3022" spans="4:4">
      <c r="D3022" s="10"/>
    </row>
    <row r="3023" spans="4:4">
      <c r="D3023" s="10"/>
    </row>
    <row r="3024" spans="4:4">
      <c r="D3024" s="10"/>
    </row>
    <row r="3025" spans="4:4">
      <c r="D3025" s="10"/>
    </row>
    <row r="3026" spans="4:4">
      <c r="D3026" s="10"/>
    </row>
    <row r="3027" spans="4:4">
      <c r="D3027" s="10"/>
    </row>
    <row r="3028" spans="4:4">
      <c r="D3028" s="10"/>
    </row>
    <row r="3029" spans="4:4">
      <c r="D3029" s="10"/>
    </row>
    <row r="3030" spans="4:4">
      <c r="D3030" s="10"/>
    </row>
    <row r="3031" spans="4:4">
      <c r="D3031" s="10"/>
    </row>
    <row r="3032" spans="4:4">
      <c r="D3032" s="10"/>
    </row>
    <row r="3033" spans="4:4">
      <c r="D3033" s="10"/>
    </row>
    <row r="3034" spans="4:4">
      <c r="D3034" s="10"/>
    </row>
    <row r="3035" spans="4:4">
      <c r="D3035" s="10"/>
    </row>
    <row r="3036" spans="4:4">
      <c r="D3036" s="10"/>
    </row>
    <row r="3037" spans="4:4">
      <c r="D3037" s="10"/>
    </row>
    <row r="3038" spans="4:4">
      <c r="D3038" s="10"/>
    </row>
    <row r="3039" spans="4:4">
      <c r="D3039" s="10"/>
    </row>
    <row r="3040" spans="4:4">
      <c r="D3040" s="10"/>
    </row>
    <row r="3041" spans="4:4">
      <c r="D3041" s="10"/>
    </row>
    <row r="3042" spans="4:4">
      <c r="D3042" s="10"/>
    </row>
    <row r="3043" spans="4:4">
      <c r="D3043" s="10"/>
    </row>
    <row r="3044" spans="4:4">
      <c r="D3044" s="10"/>
    </row>
    <row r="3045" spans="4:4">
      <c r="D3045" s="10"/>
    </row>
    <row r="3046" spans="4:4">
      <c r="D3046" s="10"/>
    </row>
    <row r="3047" spans="4:4">
      <c r="D3047" s="10"/>
    </row>
    <row r="3048" spans="4:4">
      <c r="D3048" s="10"/>
    </row>
    <row r="3049" spans="4:4">
      <c r="D3049" s="10"/>
    </row>
    <row r="3050" spans="4:4">
      <c r="D3050" s="10"/>
    </row>
    <row r="3051" spans="4:4">
      <c r="D3051" s="10"/>
    </row>
    <row r="3052" spans="4:4">
      <c r="D3052" s="10"/>
    </row>
    <row r="3053" spans="4:4">
      <c r="D3053" s="10"/>
    </row>
    <row r="3054" spans="4:4">
      <c r="D3054" s="10"/>
    </row>
    <row r="3055" spans="4:4">
      <c r="D3055" s="10"/>
    </row>
    <row r="3056" spans="4:4">
      <c r="D3056" s="10"/>
    </row>
    <row r="3057" spans="4:4">
      <c r="D3057" s="10"/>
    </row>
    <row r="3058" spans="4:4">
      <c r="D3058" s="10"/>
    </row>
    <row r="3059" spans="4:4">
      <c r="D3059" s="10"/>
    </row>
    <row r="3060" spans="4:4">
      <c r="D3060" s="10"/>
    </row>
    <row r="3061" spans="4:4">
      <c r="D3061" s="10"/>
    </row>
    <row r="3062" spans="4:4">
      <c r="D3062" s="10"/>
    </row>
    <row r="3063" spans="4:4">
      <c r="D3063" s="10"/>
    </row>
    <row r="3064" spans="4:4">
      <c r="D3064" s="10"/>
    </row>
    <row r="3065" spans="4:4">
      <c r="D3065" s="10"/>
    </row>
    <row r="3066" spans="4:4">
      <c r="D3066" s="10"/>
    </row>
    <row r="3067" spans="4:4">
      <c r="D3067" s="10"/>
    </row>
    <row r="3068" spans="4:4">
      <c r="D3068" s="10"/>
    </row>
    <row r="3069" spans="4:4">
      <c r="D3069" s="10"/>
    </row>
    <row r="3070" spans="4:4">
      <c r="D3070" s="10"/>
    </row>
    <row r="3071" spans="4:4">
      <c r="D3071" s="10"/>
    </row>
    <row r="3072" spans="4:4">
      <c r="D3072" s="10"/>
    </row>
    <row r="3073" spans="4:4">
      <c r="D3073" s="10"/>
    </row>
    <row r="3074" spans="4:4">
      <c r="D3074" s="10"/>
    </row>
    <row r="3075" spans="4:4">
      <c r="D3075" s="10"/>
    </row>
    <row r="3076" spans="4:4">
      <c r="D3076" s="10"/>
    </row>
    <row r="3077" spans="4:4">
      <c r="D3077" s="10"/>
    </row>
    <row r="3078" spans="4:4">
      <c r="D3078" s="10"/>
    </row>
    <row r="3079" spans="4:4">
      <c r="D3079" s="10"/>
    </row>
    <row r="3080" spans="4:4">
      <c r="D3080" s="10"/>
    </row>
    <row r="3081" spans="4:4">
      <c r="D3081" s="10"/>
    </row>
    <row r="3082" spans="4:4">
      <c r="D3082" s="10"/>
    </row>
    <row r="3083" spans="4:4">
      <c r="D3083" s="10"/>
    </row>
    <row r="3084" spans="4:4">
      <c r="D3084" s="10"/>
    </row>
    <row r="3085" spans="4:4">
      <c r="D3085" s="10"/>
    </row>
    <row r="3086" spans="4:4">
      <c r="D3086" s="10"/>
    </row>
    <row r="3087" spans="4:4">
      <c r="D3087" s="10"/>
    </row>
    <row r="3088" spans="4:4">
      <c r="D3088" s="10"/>
    </row>
    <row r="3089" spans="4:4">
      <c r="D3089" s="10"/>
    </row>
    <row r="3090" spans="4:4">
      <c r="D3090" s="10"/>
    </row>
    <row r="3091" spans="4:4">
      <c r="D3091" s="10"/>
    </row>
    <row r="3092" spans="4:4">
      <c r="D3092" s="10"/>
    </row>
    <row r="3093" spans="4:4">
      <c r="D3093" s="10"/>
    </row>
    <row r="3094" spans="4:4">
      <c r="D3094" s="10"/>
    </row>
    <row r="3095" spans="4:4">
      <c r="D3095" s="10"/>
    </row>
    <row r="3096" spans="4:4">
      <c r="D3096" s="10"/>
    </row>
    <row r="3097" spans="4:4">
      <c r="D3097" s="10"/>
    </row>
    <row r="3098" spans="4:4">
      <c r="D3098" s="10"/>
    </row>
    <row r="3099" spans="4:4">
      <c r="D3099" s="10"/>
    </row>
    <row r="3100" spans="4:4">
      <c r="D3100" s="10"/>
    </row>
    <row r="3101" spans="4:4">
      <c r="D3101" s="10"/>
    </row>
    <row r="3102" spans="4:4">
      <c r="D3102" s="10"/>
    </row>
    <row r="3103" spans="4:4">
      <c r="D3103" s="10"/>
    </row>
    <row r="3104" spans="4:4">
      <c r="D3104" s="10"/>
    </row>
    <row r="3105" spans="4:4">
      <c r="D3105" s="10"/>
    </row>
    <row r="3106" spans="4:4">
      <c r="D3106" s="10"/>
    </row>
    <row r="3107" spans="4:4">
      <c r="D3107" s="10"/>
    </row>
    <row r="3108" spans="4:4">
      <c r="D3108" s="10"/>
    </row>
    <row r="3109" spans="4:4">
      <c r="D3109" s="10"/>
    </row>
    <row r="3110" spans="4:4">
      <c r="D3110" s="10"/>
    </row>
    <row r="3111" spans="4:4">
      <c r="D3111" s="10"/>
    </row>
    <row r="3112" spans="4:4">
      <c r="D3112" s="10"/>
    </row>
    <row r="3113" spans="4:4">
      <c r="D3113" s="10"/>
    </row>
    <row r="3114" spans="4:4">
      <c r="D3114" s="10"/>
    </row>
    <row r="3115" spans="4:4">
      <c r="D3115" s="10"/>
    </row>
    <row r="3116" spans="4:4">
      <c r="D3116" s="10"/>
    </row>
    <row r="3117" spans="4:4">
      <c r="D3117" s="10"/>
    </row>
    <row r="3118" spans="4:4">
      <c r="D3118" s="10"/>
    </row>
    <row r="3119" spans="4:4">
      <c r="D3119" s="10"/>
    </row>
    <row r="3120" spans="4:4">
      <c r="D3120" s="10"/>
    </row>
    <row r="3121" spans="4:4">
      <c r="D3121" s="10"/>
    </row>
    <row r="3122" spans="4:4">
      <c r="D3122" s="10"/>
    </row>
    <row r="3123" spans="4:4">
      <c r="D3123" s="10"/>
    </row>
    <row r="3124" spans="4:4">
      <c r="D3124" s="10"/>
    </row>
    <row r="3125" spans="4:4">
      <c r="D3125" s="10"/>
    </row>
    <row r="3126" spans="4:4">
      <c r="D3126" s="10"/>
    </row>
    <row r="3127" spans="4:4">
      <c r="D3127" s="10"/>
    </row>
    <row r="3128" spans="4:4">
      <c r="D3128" s="10"/>
    </row>
    <row r="3129" spans="4:4">
      <c r="D3129" s="10"/>
    </row>
    <row r="3130" spans="4:4">
      <c r="D3130" s="10"/>
    </row>
    <row r="3131" spans="4:4">
      <c r="D3131" s="10"/>
    </row>
    <row r="3132" spans="4:4">
      <c r="D3132" s="10"/>
    </row>
    <row r="3133" spans="4:4">
      <c r="D3133" s="10"/>
    </row>
    <row r="3134" spans="4:4">
      <c r="D3134" s="10"/>
    </row>
    <row r="3135" spans="4:4">
      <c r="D3135" s="10"/>
    </row>
    <row r="3136" spans="4:4">
      <c r="D3136" s="10"/>
    </row>
    <row r="3137" spans="4:4">
      <c r="D3137" s="10"/>
    </row>
    <row r="3138" spans="4:4">
      <c r="D3138" s="10"/>
    </row>
    <row r="3139" spans="4:4">
      <c r="D3139" s="10"/>
    </row>
    <row r="3140" spans="4:4">
      <c r="D3140" s="10"/>
    </row>
    <row r="3141" spans="4:4">
      <c r="D3141" s="10"/>
    </row>
    <row r="3142" spans="4:4">
      <c r="D3142" s="10"/>
    </row>
    <row r="3143" spans="4:4">
      <c r="D3143" s="10"/>
    </row>
    <row r="3144" spans="4:4">
      <c r="D3144" s="10"/>
    </row>
    <row r="3145" spans="4:4">
      <c r="D3145" s="10"/>
    </row>
    <row r="3146" spans="4:4">
      <c r="D3146" s="10"/>
    </row>
    <row r="3147" spans="4:4">
      <c r="D3147" s="10"/>
    </row>
    <row r="3148" spans="4:4">
      <c r="D3148" s="10"/>
    </row>
    <row r="3149" spans="4:4">
      <c r="D3149" s="10"/>
    </row>
    <row r="3150" spans="4:4">
      <c r="D3150" s="10"/>
    </row>
    <row r="3151" spans="4:4">
      <c r="D3151" s="10"/>
    </row>
    <row r="3152" spans="4:4">
      <c r="D3152" s="10"/>
    </row>
    <row r="3153" spans="4:4">
      <c r="D3153" s="10"/>
    </row>
    <row r="3154" spans="4:4">
      <c r="D3154" s="10"/>
    </row>
    <row r="3155" spans="4:4">
      <c r="D3155" s="10"/>
    </row>
    <row r="3156" spans="4:4">
      <c r="D3156" s="10"/>
    </row>
    <row r="3157" spans="4:4">
      <c r="D3157" s="10"/>
    </row>
    <row r="3158" spans="4:4">
      <c r="D3158" s="10"/>
    </row>
    <row r="3159" spans="4:4">
      <c r="D3159" s="10"/>
    </row>
    <row r="3160" spans="4:4">
      <c r="D3160" s="10"/>
    </row>
    <row r="3161" spans="4:4">
      <c r="D3161" s="10"/>
    </row>
    <row r="3162" spans="4:4">
      <c r="D3162" s="10"/>
    </row>
    <row r="3163" spans="4:4">
      <c r="D3163" s="10"/>
    </row>
    <row r="3164" spans="4:4">
      <c r="D3164" s="10"/>
    </row>
    <row r="3165" spans="4:4">
      <c r="D3165" s="10"/>
    </row>
    <row r="3166" spans="4:4">
      <c r="D3166" s="10"/>
    </row>
    <row r="3167" spans="4:4">
      <c r="D3167" s="10"/>
    </row>
    <row r="3168" spans="4:4">
      <c r="D3168" s="10"/>
    </row>
    <row r="3169" spans="4:4">
      <c r="D3169" s="10"/>
    </row>
    <row r="3170" spans="4:4">
      <c r="D3170" s="10"/>
    </row>
    <row r="3171" spans="4:4">
      <c r="D3171" s="10"/>
    </row>
    <row r="3172" spans="4:4">
      <c r="D3172" s="10"/>
    </row>
    <row r="3173" spans="4:4">
      <c r="D3173" s="10"/>
    </row>
    <row r="3174" spans="4:4">
      <c r="D3174" s="10"/>
    </row>
    <row r="3175" spans="4:4">
      <c r="D3175" s="10"/>
    </row>
    <row r="3176" spans="4:4">
      <c r="D3176" s="10"/>
    </row>
    <row r="3177" spans="4:4">
      <c r="D3177" s="10"/>
    </row>
    <row r="3178" spans="4:4">
      <c r="D3178" s="10"/>
    </row>
    <row r="3179" spans="4:4">
      <c r="D3179" s="10"/>
    </row>
    <row r="3180" spans="4:4">
      <c r="D3180" s="10"/>
    </row>
    <row r="3181" spans="4:4">
      <c r="D3181" s="10"/>
    </row>
    <row r="3182" spans="4:4">
      <c r="D3182" s="10"/>
    </row>
    <row r="3183" spans="4:4">
      <c r="D3183" s="10"/>
    </row>
    <row r="3184" spans="4:4">
      <c r="D3184" s="10"/>
    </row>
    <row r="3185" spans="4:4">
      <c r="D3185" s="10"/>
    </row>
    <row r="3186" spans="4:4">
      <c r="D3186" s="10"/>
    </row>
    <row r="3187" spans="4:4">
      <c r="D3187" s="10"/>
    </row>
    <row r="3188" spans="4:4">
      <c r="D3188" s="10"/>
    </row>
    <row r="3189" spans="4:4">
      <c r="D3189" s="10"/>
    </row>
    <row r="3190" spans="4:4">
      <c r="D3190" s="10"/>
    </row>
    <row r="3191" spans="4:4">
      <c r="D3191" s="10"/>
    </row>
    <row r="3192" spans="4:4">
      <c r="D3192" s="10"/>
    </row>
    <row r="3193" spans="4:4">
      <c r="D3193" s="10"/>
    </row>
    <row r="3194" spans="4:4">
      <c r="D3194" s="10"/>
    </row>
    <row r="3195" spans="4:4">
      <c r="D3195" s="10"/>
    </row>
    <row r="3196" spans="4:4">
      <c r="D3196" s="10"/>
    </row>
    <row r="3197" spans="4:4">
      <c r="D3197" s="10"/>
    </row>
    <row r="3198" spans="4:4">
      <c r="D3198" s="10"/>
    </row>
    <row r="3199" spans="4:4">
      <c r="D3199" s="10"/>
    </row>
    <row r="3200" spans="4:4">
      <c r="D3200" s="10"/>
    </row>
    <row r="3201" spans="4:4">
      <c r="D3201" s="10"/>
    </row>
    <row r="3202" spans="4:4">
      <c r="D3202" s="10"/>
    </row>
    <row r="3203" spans="4:4">
      <c r="D3203" s="10"/>
    </row>
    <row r="3204" spans="4:4">
      <c r="D3204" s="10"/>
    </row>
    <row r="3205" spans="4:4">
      <c r="D3205" s="10"/>
    </row>
    <row r="3206" spans="4:4">
      <c r="D3206" s="10"/>
    </row>
    <row r="3207" spans="4:4">
      <c r="D3207" s="10"/>
    </row>
    <row r="3208" spans="4:4">
      <c r="D3208" s="10"/>
    </row>
    <row r="3209" spans="4:4">
      <c r="D3209" s="10"/>
    </row>
    <row r="3210" spans="4:4">
      <c r="D3210" s="10"/>
    </row>
    <row r="3211" spans="4:4">
      <c r="D3211" s="10"/>
    </row>
    <row r="3212" spans="4:4">
      <c r="D3212" s="10"/>
    </row>
    <row r="3213" spans="4:4">
      <c r="D3213" s="10"/>
    </row>
    <row r="3214" spans="4:4">
      <c r="D3214" s="10"/>
    </row>
    <row r="3215" spans="4:4">
      <c r="D3215" s="10"/>
    </row>
    <row r="3216" spans="4:4">
      <c r="D3216" s="10"/>
    </row>
    <row r="3217" spans="4:4">
      <c r="D3217" s="10"/>
    </row>
    <row r="3218" spans="4:4">
      <c r="D3218" s="10"/>
    </row>
    <row r="3219" spans="4:4">
      <c r="D3219" s="10"/>
    </row>
    <row r="3220" spans="4:4">
      <c r="D3220" s="10"/>
    </row>
    <row r="3221" spans="4:4">
      <c r="D3221" s="10"/>
    </row>
    <row r="3222" spans="4:4">
      <c r="D3222" s="10"/>
    </row>
    <row r="3223" spans="4:4">
      <c r="D3223" s="10"/>
    </row>
    <row r="3224" spans="4:4">
      <c r="D3224" s="10"/>
    </row>
    <row r="3225" spans="4:4">
      <c r="D3225" s="10"/>
    </row>
    <row r="3226" spans="4:4">
      <c r="D3226" s="10"/>
    </row>
    <row r="3227" spans="4:4">
      <c r="D3227" s="10"/>
    </row>
    <row r="3228" spans="4:4">
      <c r="D3228" s="10"/>
    </row>
    <row r="3229" spans="4:4">
      <c r="D3229" s="10"/>
    </row>
    <row r="3230" spans="4:4">
      <c r="D3230" s="10"/>
    </row>
    <row r="3231" spans="4:4">
      <c r="D3231" s="10"/>
    </row>
    <row r="3232" spans="4:4">
      <c r="D3232" s="10"/>
    </row>
    <row r="3233" spans="4:4">
      <c r="D3233" s="10"/>
    </row>
    <row r="3234" spans="4:4">
      <c r="D3234" s="10"/>
    </row>
    <row r="3235" spans="4:4">
      <c r="D3235" s="10"/>
    </row>
    <row r="3236" spans="4:4">
      <c r="D3236" s="10"/>
    </row>
    <row r="3237" spans="4:4">
      <c r="D3237" s="10"/>
    </row>
    <row r="3238" spans="4:4">
      <c r="D3238" s="10"/>
    </row>
    <row r="3239" spans="4:4">
      <c r="D3239" s="10"/>
    </row>
    <row r="3240" spans="4:4">
      <c r="D3240" s="10"/>
    </row>
    <row r="3241" spans="4:4">
      <c r="D3241" s="10"/>
    </row>
    <row r="3242" spans="4:4">
      <c r="D3242" s="10"/>
    </row>
    <row r="3243" spans="4:4">
      <c r="D3243" s="10"/>
    </row>
    <row r="3244" spans="4:4">
      <c r="D3244" s="10"/>
    </row>
    <row r="3245" spans="4:4">
      <c r="D3245" s="10"/>
    </row>
    <row r="3246" spans="4:4">
      <c r="D3246" s="10"/>
    </row>
    <row r="3247" spans="4:4">
      <c r="D3247" s="10"/>
    </row>
    <row r="3248" spans="4:4">
      <c r="D3248" s="10"/>
    </row>
    <row r="3249" spans="4:4">
      <c r="D3249" s="10"/>
    </row>
    <row r="3250" spans="4:4">
      <c r="D3250" s="10"/>
    </row>
    <row r="3251" spans="4:4">
      <c r="D3251" s="10"/>
    </row>
    <row r="3252" spans="4:4">
      <c r="D3252" s="10"/>
    </row>
    <row r="3253" spans="4:4">
      <c r="D3253" s="10"/>
    </row>
    <row r="3254" spans="4:4">
      <c r="D3254" s="10"/>
    </row>
    <row r="3255" spans="4:4">
      <c r="D3255" s="10"/>
    </row>
    <row r="3256" spans="4:4">
      <c r="D3256" s="10"/>
    </row>
    <row r="3257" spans="4:4">
      <c r="D3257" s="10"/>
    </row>
    <row r="3258" spans="4:4">
      <c r="D3258" s="10"/>
    </row>
    <row r="3259" spans="4:4">
      <c r="D3259" s="10"/>
    </row>
    <row r="3260" spans="4:4">
      <c r="D3260" s="10"/>
    </row>
    <row r="3261" spans="4:4">
      <c r="D3261" s="10"/>
    </row>
    <row r="3262" spans="4:4">
      <c r="D3262" s="10"/>
    </row>
    <row r="3263" spans="4:4">
      <c r="D3263" s="10"/>
    </row>
    <row r="3264" spans="4:4">
      <c r="D3264" s="10"/>
    </row>
    <row r="3265" spans="4:4">
      <c r="D3265" s="10"/>
    </row>
    <row r="3266" spans="4:4">
      <c r="D3266" s="10"/>
    </row>
    <row r="3267" spans="4:4">
      <c r="D3267" s="10"/>
    </row>
    <row r="3268" spans="4:4">
      <c r="D3268" s="10"/>
    </row>
    <row r="3269" spans="4:4">
      <c r="D3269" s="10"/>
    </row>
    <row r="3270" spans="4:4">
      <c r="D3270" s="10"/>
    </row>
    <row r="3271" spans="4:4">
      <c r="D3271" s="10"/>
    </row>
    <row r="3272" spans="4:4">
      <c r="D3272" s="10"/>
    </row>
    <row r="3273" spans="4:4">
      <c r="D3273" s="10"/>
    </row>
    <row r="3274" spans="4:4">
      <c r="D3274" s="10"/>
    </row>
    <row r="3275" spans="4:4">
      <c r="D3275" s="10"/>
    </row>
    <row r="3276" spans="4:4">
      <c r="D3276" s="10"/>
    </row>
    <row r="3277" spans="4:4">
      <c r="D3277" s="10"/>
    </row>
    <row r="3278" spans="4:4">
      <c r="D3278" s="10"/>
    </row>
    <row r="3279" spans="4:4">
      <c r="D3279" s="10"/>
    </row>
    <row r="3280" spans="4:4">
      <c r="D3280" s="10"/>
    </row>
    <row r="3281" spans="4:4">
      <c r="D3281" s="10"/>
    </row>
    <row r="3282" spans="4:4">
      <c r="D3282" s="10"/>
    </row>
    <row r="3283" spans="4:4">
      <c r="D3283" s="10"/>
    </row>
    <row r="3284" spans="4:4">
      <c r="D3284" s="10"/>
    </row>
    <row r="3285" spans="4:4">
      <c r="D3285" s="10"/>
    </row>
    <row r="3286" spans="4:4">
      <c r="D3286" s="10"/>
    </row>
    <row r="3287" spans="4:4">
      <c r="D3287" s="10"/>
    </row>
    <row r="3288" spans="4:4">
      <c r="D3288" s="10"/>
    </row>
    <row r="3289" spans="4:4">
      <c r="D3289" s="10"/>
    </row>
    <row r="3290" spans="4:4">
      <c r="D3290" s="10"/>
    </row>
    <row r="3291" spans="4:4">
      <c r="D3291" s="10"/>
    </row>
    <row r="3292" spans="4:4">
      <c r="D3292" s="10"/>
    </row>
    <row r="3293" spans="4:4">
      <c r="D3293" s="10"/>
    </row>
    <row r="3294" spans="4:4">
      <c r="D3294" s="10"/>
    </row>
    <row r="3295" spans="4:4">
      <c r="D3295" s="10"/>
    </row>
    <row r="3296" spans="4:4">
      <c r="D3296" s="10"/>
    </row>
    <row r="3297" spans="4:4">
      <c r="D3297" s="10"/>
    </row>
    <row r="3298" spans="4:4">
      <c r="D3298" s="10"/>
    </row>
    <row r="3299" spans="4:4">
      <c r="D3299" s="10"/>
    </row>
    <row r="3300" spans="4:4">
      <c r="D3300" s="10"/>
    </row>
    <row r="3301" spans="4:4">
      <c r="D3301" s="10"/>
    </row>
    <row r="3302" spans="4:4">
      <c r="D3302" s="10"/>
    </row>
    <row r="3303" spans="4:4">
      <c r="D3303" s="10"/>
    </row>
    <row r="3304" spans="4:4">
      <c r="D3304" s="10"/>
    </row>
    <row r="3305" spans="4:4">
      <c r="D3305" s="10"/>
    </row>
    <row r="3306" spans="4:4">
      <c r="D3306" s="10"/>
    </row>
    <row r="3307" spans="4:4">
      <c r="D3307" s="10"/>
    </row>
    <row r="3308" spans="4:4">
      <c r="D3308" s="10"/>
    </row>
    <row r="3309" spans="4:4">
      <c r="D3309" s="10"/>
    </row>
    <row r="3310" spans="4:4">
      <c r="D3310" s="10"/>
    </row>
    <row r="3311" spans="4:4">
      <c r="D3311" s="10"/>
    </row>
    <row r="3312" spans="4:4">
      <c r="D3312" s="10"/>
    </row>
    <row r="3313" spans="4:4">
      <c r="D3313" s="10"/>
    </row>
    <row r="3314" spans="4:4">
      <c r="D3314" s="10"/>
    </row>
    <row r="3315" spans="4:4">
      <c r="D3315" s="10"/>
    </row>
    <row r="3316" spans="4:4">
      <c r="D3316" s="10"/>
    </row>
    <row r="3317" spans="4:4">
      <c r="D3317" s="10"/>
    </row>
    <row r="3318" spans="4:4">
      <c r="D3318" s="10"/>
    </row>
    <row r="3319" spans="4:4">
      <c r="D3319" s="10"/>
    </row>
    <row r="3320" spans="4:4">
      <c r="D3320" s="10"/>
    </row>
    <row r="3321" spans="4:4">
      <c r="D3321" s="10"/>
    </row>
    <row r="3322" spans="4:4">
      <c r="D3322" s="10"/>
    </row>
    <row r="3323" spans="4:4">
      <c r="D3323" s="10"/>
    </row>
    <row r="3324" spans="4:4">
      <c r="D3324" s="10"/>
    </row>
    <row r="3325" spans="4:4">
      <c r="D3325" s="10"/>
    </row>
    <row r="3326" spans="4:4">
      <c r="D3326" s="10"/>
    </row>
    <row r="3327" spans="4:4">
      <c r="D3327" s="10"/>
    </row>
    <row r="3328" spans="4:4">
      <c r="D3328" s="10"/>
    </row>
    <row r="3329" spans="4:4">
      <c r="D3329" s="10"/>
    </row>
    <row r="3330" spans="4:4">
      <c r="D3330" s="10"/>
    </row>
    <row r="3331" spans="4:4">
      <c r="D3331" s="10"/>
    </row>
    <row r="3332" spans="4:4">
      <c r="D3332" s="10"/>
    </row>
    <row r="3333" spans="4:4">
      <c r="D3333" s="10"/>
    </row>
    <row r="3334" spans="4:4">
      <c r="D3334" s="10"/>
    </row>
    <row r="3335" spans="4:4">
      <c r="D3335" s="10"/>
    </row>
    <row r="3336" spans="4:4">
      <c r="D3336" s="10"/>
    </row>
    <row r="3337" spans="4:4">
      <c r="D3337" s="10"/>
    </row>
    <row r="3338" spans="4:4">
      <c r="D3338" s="10"/>
    </row>
    <row r="3339" spans="4:4">
      <c r="D3339" s="10"/>
    </row>
    <row r="3340" spans="4:4">
      <c r="D3340" s="10"/>
    </row>
    <row r="3341" spans="4:4">
      <c r="D3341" s="10"/>
    </row>
    <row r="3342" spans="4:4">
      <c r="D3342" s="10"/>
    </row>
    <row r="3343" spans="4:4">
      <c r="D3343" s="10"/>
    </row>
    <row r="3344" spans="4:4">
      <c r="D3344" s="10"/>
    </row>
    <row r="3345" spans="4:4">
      <c r="D3345" s="10"/>
    </row>
    <row r="3346" spans="4:4">
      <c r="D3346" s="10"/>
    </row>
    <row r="3347" spans="4:4">
      <c r="D3347" s="10"/>
    </row>
    <row r="3348" spans="4:4">
      <c r="D3348" s="10"/>
    </row>
    <row r="3349" spans="4:4">
      <c r="D3349" s="10"/>
    </row>
    <row r="3350" spans="4:4">
      <c r="D3350" s="10"/>
    </row>
    <row r="3351" spans="4:4">
      <c r="D3351" s="10"/>
    </row>
    <row r="3352" spans="4:4">
      <c r="D3352" s="10"/>
    </row>
    <row r="3353" spans="4:4">
      <c r="D3353" s="10"/>
    </row>
    <row r="3354" spans="4:4">
      <c r="D3354" s="10"/>
    </row>
    <row r="3355" spans="4:4">
      <c r="D3355" s="10"/>
    </row>
    <row r="3356" spans="4:4">
      <c r="D3356" s="10"/>
    </row>
    <row r="3357" spans="4:4">
      <c r="D3357" s="10"/>
    </row>
    <row r="3358" spans="4:4">
      <c r="D3358" s="10"/>
    </row>
    <row r="3359" spans="4:4">
      <c r="D3359" s="10"/>
    </row>
    <row r="3360" spans="4:4">
      <c r="D3360" s="10"/>
    </row>
    <row r="3361" spans="4:4">
      <c r="D3361" s="10"/>
    </row>
    <row r="3362" spans="4:4">
      <c r="D3362" s="10"/>
    </row>
    <row r="3363" spans="4:4">
      <c r="D3363" s="10"/>
    </row>
    <row r="3364" spans="4:4">
      <c r="D3364" s="10"/>
    </row>
    <row r="3365" spans="4:4">
      <c r="D3365" s="10"/>
    </row>
    <row r="3366" spans="4:4">
      <c r="D3366" s="10"/>
    </row>
    <row r="3367" spans="4:4">
      <c r="D3367" s="10"/>
    </row>
    <row r="3368" spans="4:4">
      <c r="D3368" s="10"/>
    </row>
    <row r="3369" spans="4:4">
      <c r="D3369" s="10"/>
    </row>
    <row r="3370" spans="4:4">
      <c r="D3370" s="10"/>
    </row>
    <row r="3371" spans="4:4">
      <c r="D3371" s="10"/>
    </row>
    <row r="3372" spans="4:4">
      <c r="D3372" s="10"/>
    </row>
    <row r="3373" spans="4:4">
      <c r="D3373" s="10"/>
    </row>
    <row r="3374" spans="4:4">
      <c r="D3374" s="10"/>
    </row>
    <row r="3375" spans="4:4">
      <c r="D3375" s="10"/>
    </row>
    <row r="3376" spans="4:4">
      <c r="D3376" s="10"/>
    </row>
    <row r="3377" spans="4:4">
      <c r="D3377" s="10"/>
    </row>
    <row r="3378" spans="4:4">
      <c r="D3378" s="10"/>
    </row>
    <row r="3379" spans="4:4">
      <c r="D3379" s="10"/>
    </row>
    <row r="3380" spans="4:4">
      <c r="D3380" s="10"/>
    </row>
    <row r="3381" spans="4:4">
      <c r="D3381" s="10"/>
    </row>
    <row r="3382" spans="4:4">
      <c r="D3382" s="10"/>
    </row>
    <row r="3383" spans="4:4">
      <c r="D3383" s="10"/>
    </row>
    <row r="3384" spans="4:4">
      <c r="D3384" s="10"/>
    </row>
    <row r="3385" spans="4:4">
      <c r="D3385" s="10"/>
    </row>
    <row r="3386" spans="4:4">
      <c r="D3386" s="10"/>
    </row>
    <row r="3387" spans="4:4">
      <c r="D3387" s="10"/>
    </row>
    <row r="3388" spans="4:4">
      <c r="D3388" s="10"/>
    </row>
    <row r="3389" spans="4:4">
      <c r="D3389" s="10"/>
    </row>
    <row r="3390" spans="4:4">
      <c r="D3390" s="10"/>
    </row>
    <row r="3391" spans="4:4">
      <c r="D3391" s="10"/>
    </row>
    <row r="3392" spans="4:4">
      <c r="D3392" s="10"/>
    </row>
    <row r="3393" spans="4:4">
      <c r="D3393" s="10"/>
    </row>
    <row r="3394" spans="4:4">
      <c r="D3394" s="10"/>
    </row>
    <row r="3395" spans="4:4">
      <c r="D3395" s="10"/>
    </row>
    <row r="3396" spans="4:4">
      <c r="D3396" s="10"/>
    </row>
    <row r="3397" spans="4:4">
      <c r="D3397" s="10"/>
    </row>
    <row r="3398" spans="4:4">
      <c r="D3398" s="10"/>
    </row>
    <row r="3399" spans="4:4">
      <c r="D3399" s="10"/>
    </row>
    <row r="3400" spans="4:4">
      <c r="D3400" s="10"/>
    </row>
    <row r="3401" spans="4:4">
      <c r="D3401" s="10"/>
    </row>
    <row r="3402" spans="4:4">
      <c r="D3402" s="10"/>
    </row>
    <row r="3403" spans="4:4">
      <c r="D3403" s="10"/>
    </row>
    <row r="3404" spans="4:4">
      <c r="D3404" s="10"/>
    </row>
    <row r="3405" spans="4:4">
      <c r="D3405" s="10"/>
    </row>
    <row r="3406" spans="4:4">
      <c r="D3406" s="10"/>
    </row>
    <row r="3407" spans="4:4">
      <c r="D3407" s="10"/>
    </row>
    <row r="3408" spans="4:4">
      <c r="D3408" s="10"/>
    </row>
    <row r="3409" spans="4:4">
      <c r="D3409" s="10"/>
    </row>
    <row r="3410" spans="4:4">
      <c r="D3410" s="10"/>
    </row>
    <row r="3411" spans="4:4">
      <c r="D3411" s="10"/>
    </row>
    <row r="3412" spans="4:4">
      <c r="D3412" s="10"/>
    </row>
    <row r="3413" spans="4:4">
      <c r="D3413" s="10"/>
    </row>
    <row r="3414" spans="4:4">
      <c r="D3414" s="10"/>
    </row>
    <row r="3415" spans="4:4">
      <c r="D3415" s="10"/>
    </row>
    <row r="3416" spans="4:4">
      <c r="D3416" s="10"/>
    </row>
    <row r="3417" spans="4:4">
      <c r="D3417" s="10"/>
    </row>
    <row r="3418" spans="4:4">
      <c r="D3418" s="10"/>
    </row>
    <row r="3419" spans="4:4">
      <c r="D3419" s="10"/>
    </row>
    <row r="3420" spans="4:4">
      <c r="D3420" s="10"/>
    </row>
    <row r="3421" spans="4:4">
      <c r="D3421" s="10"/>
    </row>
    <row r="3422" spans="4:4">
      <c r="D3422" s="10"/>
    </row>
    <row r="3423" spans="4:4">
      <c r="D3423" s="10"/>
    </row>
    <row r="3424" spans="4:4">
      <c r="D3424" s="10"/>
    </row>
    <row r="3425" spans="4:4">
      <c r="D3425" s="10"/>
    </row>
    <row r="3426" spans="4:4">
      <c r="D3426" s="10"/>
    </row>
    <row r="3427" spans="4:4">
      <c r="D3427" s="10"/>
    </row>
    <row r="3428" spans="4:4">
      <c r="D3428" s="10"/>
    </row>
    <row r="3429" spans="4:4">
      <c r="D3429" s="10"/>
    </row>
    <row r="3430" spans="4:4">
      <c r="D3430" s="10"/>
    </row>
    <row r="3431" spans="4:4">
      <c r="D3431" s="10"/>
    </row>
    <row r="3432" spans="4:4">
      <c r="D3432" s="10"/>
    </row>
    <row r="3433" spans="4:4">
      <c r="D3433" s="10"/>
    </row>
    <row r="3434" spans="4:4">
      <c r="D3434" s="10"/>
    </row>
    <row r="3435" spans="4:4">
      <c r="D3435" s="10"/>
    </row>
    <row r="3436" spans="4:4">
      <c r="D3436" s="10"/>
    </row>
    <row r="3437" spans="4:4">
      <c r="D3437" s="10"/>
    </row>
    <row r="3438" spans="4:4">
      <c r="D3438" s="10"/>
    </row>
    <row r="3439" spans="4:4">
      <c r="D3439" s="10"/>
    </row>
    <row r="3440" spans="4:4">
      <c r="D3440" s="10"/>
    </row>
    <row r="3441" spans="4:4">
      <c r="D3441" s="10"/>
    </row>
    <row r="3442" spans="4:4">
      <c r="D3442" s="10"/>
    </row>
    <row r="3443" spans="4:4">
      <c r="D3443" s="10"/>
    </row>
    <row r="3444" spans="4:4">
      <c r="D3444" s="10"/>
    </row>
    <row r="3445" spans="4:4">
      <c r="D3445" s="10"/>
    </row>
    <row r="3446" spans="4:4">
      <c r="D3446" s="10"/>
    </row>
    <row r="3447" spans="4:4">
      <c r="D3447" s="10"/>
    </row>
    <row r="3448" spans="4:4">
      <c r="D3448" s="10"/>
    </row>
    <row r="3449" spans="4:4">
      <c r="D3449" s="10"/>
    </row>
    <row r="3450" spans="4:4">
      <c r="D3450" s="10"/>
    </row>
    <row r="3451" spans="4:4">
      <c r="D3451" s="10"/>
    </row>
    <row r="3452" spans="4:4">
      <c r="D3452" s="10"/>
    </row>
    <row r="3453" spans="4:4">
      <c r="D3453" s="10"/>
    </row>
    <row r="3454" spans="4:4">
      <c r="D3454" s="10"/>
    </row>
    <row r="3455" spans="4:4">
      <c r="D3455" s="10"/>
    </row>
    <row r="3456" spans="4:4">
      <c r="D3456" s="10"/>
    </row>
    <row r="3457" spans="4:4">
      <c r="D3457" s="10"/>
    </row>
    <row r="3458" spans="4:4">
      <c r="D3458" s="10"/>
    </row>
    <row r="3459" spans="4:4">
      <c r="D3459" s="10"/>
    </row>
    <row r="3460" spans="4:4">
      <c r="D3460" s="10"/>
    </row>
    <row r="3461" spans="4:4">
      <c r="D3461" s="10"/>
    </row>
    <row r="3462" spans="4:4">
      <c r="D3462" s="10"/>
    </row>
    <row r="3463" spans="4:4">
      <c r="D3463" s="10"/>
    </row>
    <row r="3464" spans="4:4">
      <c r="D3464" s="10"/>
    </row>
    <row r="3465" spans="4:4">
      <c r="D3465" s="10"/>
    </row>
    <row r="3466" spans="4:4">
      <c r="D3466" s="10"/>
    </row>
    <row r="3467" spans="4:4">
      <c r="D3467" s="10"/>
    </row>
    <row r="3468" spans="4:4">
      <c r="D3468" s="10"/>
    </row>
    <row r="3469" spans="4:4">
      <c r="D3469" s="10"/>
    </row>
    <row r="3470" spans="4:4">
      <c r="D3470" s="10"/>
    </row>
    <row r="3471" spans="4:4">
      <c r="D3471" s="10"/>
    </row>
    <row r="3472" spans="4:4">
      <c r="D3472" s="10"/>
    </row>
    <row r="3473" spans="4:4">
      <c r="D3473" s="10"/>
    </row>
    <row r="3474" spans="4:4">
      <c r="D3474" s="10"/>
    </row>
    <row r="3475" spans="4:4">
      <c r="D3475" s="10"/>
    </row>
    <row r="3476" spans="4:4">
      <c r="D3476" s="10"/>
    </row>
    <row r="3477" spans="4:4">
      <c r="D3477" s="10"/>
    </row>
    <row r="3478" spans="4:4">
      <c r="D3478" s="10"/>
    </row>
    <row r="3479" spans="4:4">
      <c r="D3479" s="10"/>
    </row>
    <row r="3480" spans="4:4">
      <c r="D3480" s="10"/>
    </row>
    <row r="3481" spans="4:4">
      <c r="D3481" s="10"/>
    </row>
    <row r="3482" spans="4:4">
      <c r="D3482" s="10"/>
    </row>
    <row r="3483" spans="4:4">
      <c r="D3483" s="10"/>
    </row>
    <row r="3484" spans="4:4">
      <c r="D3484" s="10"/>
    </row>
    <row r="3485" spans="4:4">
      <c r="D3485" s="10"/>
    </row>
    <row r="3486" spans="4:4">
      <c r="D3486" s="10"/>
    </row>
    <row r="3487" spans="4:4">
      <c r="D3487" s="10"/>
    </row>
    <row r="3488" spans="4:4">
      <c r="D3488" s="10"/>
    </row>
    <row r="3489" spans="4:4">
      <c r="D3489" s="10"/>
    </row>
    <row r="3490" spans="4:4">
      <c r="D3490" s="10"/>
    </row>
    <row r="3491" spans="4:4">
      <c r="D3491" s="10"/>
    </row>
    <row r="3492" spans="4:4">
      <c r="D3492" s="10"/>
    </row>
    <row r="3493" spans="4:4">
      <c r="D3493" s="10"/>
    </row>
    <row r="3494" spans="4:4">
      <c r="D3494" s="10"/>
    </row>
    <row r="3495" spans="4:4">
      <c r="D3495" s="10"/>
    </row>
    <row r="3496" spans="4:4">
      <c r="D3496" s="10"/>
    </row>
    <row r="3497" spans="4:4">
      <c r="D3497" s="10"/>
    </row>
    <row r="3498" spans="4:4">
      <c r="D3498" s="10"/>
    </row>
    <row r="3499" spans="4:4">
      <c r="D3499" s="10"/>
    </row>
    <row r="3500" spans="4:4">
      <c r="D3500" s="10"/>
    </row>
    <row r="3501" spans="4:4">
      <c r="D3501" s="10"/>
    </row>
    <row r="3502" spans="4:4">
      <c r="D3502" s="10"/>
    </row>
    <row r="3503" spans="4:4">
      <c r="D3503" s="10"/>
    </row>
    <row r="3504" spans="4:4">
      <c r="D3504" s="10"/>
    </row>
    <row r="3505" spans="4:4">
      <c r="D3505" s="10"/>
    </row>
    <row r="3506" spans="4:4">
      <c r="D3506" s="10"/>
    </row>
    <row r="3507" spans="4:4">
      <c r="D3507" s="10"/>
    </row>
    <row r="3508" spans="4:4">
      <c r="D3508" s="10"/>
    </row>
    <row r="3509" spans="4:4">
      <c r="D3509" s="10"/>
    </row>
    <row r="3510" spans="4:4">
      <c r="D3510" s="10"/>
    </row>
    <row r="3511" spans="4:4">
      <c r="D3511" s="10"/>
    </row>
    <row r="3512" spans="4:4">
      <c r="D3512" s="10"/>
    </row>
    <row r="3513" spans="4:4">
      <c r="D3513" s="10"/>
    </row>
    <row r="3514" spans="4:4">
      <c r="D3514" s="10"/>
    </row>
    <row r="3515" spans="4:4">
      <c r="D3515" s="10"/>
    </row>
    <row r="3516" spans="4:4">
      <c r="D3516" s="10"/>
    </row>
    <row r="3517" spans="4:4">
      <c r="D3517" s="10"/>
    </row>
    <row r="3518" spans="4:4">
      <c r="D3518" s="10"/>
    </row>
    <row r="3519" spans="4:4">
      <c r="D3519" s="10"/>
    </row>
    <row r="3520" spans="4:4">
      <c r="D3520" s="10"/>
    </row>
    <row r="3521" spans="4:4">
      <c r="D3521" s="10"/>
    </row>
    <row r="3522" spans="4:4">
      <c r="D3522" s="10"/>
    </row>
    <row r="3523" spans="4:4">
      <c r="D3523" s="10"/>
    </row>
    <row r="3524" spans="4:4">
      <c r="D3524" s="10"/>
    </row>
    <row r="3525" spans="4:4">
      <c r="D3525" s="10"/>
    </row>
    <row r="3526" spans="4:4">
      <c r="D3526" s="10"/>
    </row>
    <row r="3527" spans="4:4">
      <c r="D3527" s="10"/>
    </row>
    <row r="3528" spans="4:4">
      <c r="D3528" s="10"/>
    </row>
    <row r="3529" spans="4:4">
      <c r="D3529" s="10"/>
    </row>
    <row r="3530" spans="4:4">
      <c r="D3530" s="10"/>
    </row>
    <row r="3531" spans="4:4">
      <c r="D3531" s="10"/>
    </row>
    <row r="3532" spans="4:4">
      <c r="D3532" s="10"/>
    </row>
    <row r="3533" spans="4:4">
      <c r="D3533" s="10"/>
    </row>
    <row r="3534" spans="4:4">
      <c r="D3534" s="10"/>
    </row>
    <row r="3535" spans="4:4">
      <c r="D3535" s="10"/>
    </row>
    <row r="3536" spans="4:4">
      <c r="D3536" s="10"/>
    </row>
    <row r="3537" spans="4:4">
      <c r="D3537" s="10"/>
    </row>
    <row r="3538" spans="4:4">
      <c r="D3538" s="10"/>
    </row>
    <row r="3539" spans="4:4">
      <c r="D3539" s="10"/>
    </row>
    <row r="3540" spans="4:4">
      <c r="D3540" s="10"/>
    </row>
    <row r="3541" spans="4:4">
      <c r="D3541" s="10"/>
    </row>
    <row r="3542" spans="4:4">
      <c r="D3542" s="10"/>
    </row>
    <row r="3543" spans="4:4">
      <c r="D3543" s="10"/>
    </row>
    <row r="3544" spans="4:4">
      <c r="D3544" s="10"/>
    </row>
    <row r="3545" spans="4:4">
      <c r="D3545" s="10"/>
    </row>
    <row r="3546" spans="4:4">
      <c r="D3546" s="10"/>
    </row>
    <row r="3547" spans="4:4">
      <c r="D3547" s="10"/>
    </row>
    <row r="3548" spans="4:4">
      <c r="D3548" s="10"/>
    </row>
    <row r="3549" spans="4:4">
      <c r="D3549" s="10"/>
    </row>
    <row r="3550" spans="4:4">
      <c r="D3550" s="10"/>
    </row>
    <row r="3551" spans="4:4">
      <c r="D3551" s="10"/>
    </row>
    <row r="3552" spans="4:4">
      <c r="D3552" s="10"/>
    </row>
    <row r="3553" spans="4:4">
      <c r="D3553" s="10"/>
    </row>
    <row r="3554" spans="4:4">
      <c r="D3554" s="10"/>
    </row>
    <row r="3555" spans="4:4">
      <c r="D3555" s="10"/>
    </row>
    <row r="3556" spans="4:4">
      <c r="D3556" s="10"/>
    </row>
    <row r="3557" spans="4:4">
      <c r="D3557" s="10"/>
    </row>
    <row r="3558" spans="4:4">
      <c r="D3558" s="10"/>
    </row>
    <row r="3559" spans="4:4">
      <c r="D3559" s="10"/>
    </row>
    <row r="3560" spans="4:4">
      <c r="D3560" s="10"/>
    </row>
    <row r="3561" spans="4:4">
      <c r="D3561" s="10"/>
    </row>
    <row r="3562" spans="4:4">
      <c r="D3562" s="10"/>
    </row>
    <row r="3563" spans="4:4">
      <c r="D3563" s="10"/>
    </row>
    <row r="3564" spans="4:4">
      <c r="D3564" s="10"/>
    </row>
    <row r="3565" spans="4:4">
      <c r="D3565" s="10"/>
    </row>
    <row r="3566" spans="4:4">
      <c r="D3566" s="10"/>
    </row>
    <row r="3567" spans="4:4">
      <c r="D3567" s="10"/>
    </row>
    <row r="3568" spans="4:4">
      <c r="D3568" s="10"/>
    </row>
    <row r="3569" spans="4:4">
      <c r="D3569" s="10"/>
    </row>
    <row r="3570" spans="4:4">
      <c r="D3570" s="10"/>
    </row>
    <row r="3571" spans="4:4">
      <c r="D3571" s="10"/>
    </row>
    <row r="3572" spans="4:4">
      <c r="D3572" s="10"/>
    </row>
    <row r="3573" spans="4:4">
      <c r="D3573" s="10"/>
    </row>
    <row r="3574" spans="4:4">
      <c r="D3574" s="10"/>
    </row>
    <row r="3575" spans="4:4">
      <c r="D3575" s="10"/>
    </row>
    <row r="3576" spans="4:4">
      <c r="D3576" s="10"/>
    </row>
    <row r="3577" spans="4:4">
      <c r="D3577" s="10"/>
    </row>
    <row r="3578" spans="4:4">
      <c r="D3578" s="10"/>
    </row>
    <row r="3579" spans="4:4">
      <c r="D3579" s="10"/>
    </row>
    <row r="3580" spans="4:4">
      <c r="D3580" s="10"/>
    </row>
    <row r="3581" spans="4:4">
      <c r="D3581" s="10"/>
    </row>
    <row r="3582" spans="4:4">
      <c r="D3582" s="10"/>
    </row>
    <row r="3583" spans="4:4">
      <c r="D3583" s="10"/>
    </row>
    <row r="3584" spans="4:4">
      <c r="D3584" s="10"/>
    </row>
    <row r="3585" spans="4:4">
      <c r="D3585" s="10"/>
    </row>
    <row r="3586" spans="4:4">
      <c r="D3586" s="10"/>
    </row>
    <row r="3587" spans="4:4">
      <c r="D3587" s="10"/>
    </row>
    <row r="3588" spans="4:4">
      <c r="D3588" s="10"/>
    </row>
    <row r="3589" spans="4:4">
      <c r="D3589" s="10"/>
    </row>
    <row r="3590" spans="4:4">
      <c r="D3590" s="10"/>
    </row>
    <row r="3591" spans="4:4">
      <c r="D3591" s="10"/>
    </row>
    <row r="3592" spans="4:4">
      <c r="D3592" s="10"/>
    </row>
    <row r="3593" spans="4:4">
      <c r="D3593" s="10"/>
    </row>
    <row r="3594" spans="4:4">
      <c r="D3594" s="10"/>
    </row>
    <row r="3595" spans="4:4">
      <c r="D3595" s="10"/>
    </row>
    <row r="3596" spans="4:4">
      <c r="D3596" s="10"/>
    </row>
    <row r="3597" spans="4:4">
      <c r="D3597" s="10"/>
    </row>
    <row r="3598" spans="4:4">
      <c r="D3598" s="10"/>
    </row>
    <row r="3599" spans="4:4">
      <c r="D3599" s="10"/>
    </row>
    <row r="3600" spans="4:4">
      <c r="D3600" s="10"/>
    </row>
    <row r="3601" spans="4:4">
      <c r="D3601" s="10"/>
    </row>
    <row r="3602" spans="4:4">
      <c r="D3602" s="10"/>
    </row>
    <row r="3603" spans="4:4">
      <c r="D3603" s="10"/>
    </row>
    <row r="3604" spans="4:4">
      <c r="D3604" s="10"/>
    </row>
    <row r="3605" spans="4:4">
      <c r="D3605" s="10"/>
    </row>
    <row r="3606" spans="4:4">
      <c r="D3606" s="10"/>
    </row>
    <row r="3607" spans="4:4">
      <c r="D3607" s="10"/>
    </row>
    <row r="3608" spans="4:4">
      <c r="D3608" s="10"/>
    </row>
    <row r="3609" spans="4:4">
      <c r="D3609" s="10"/>
    </row>
    <row r="3610" spans="4:4">
      <c r="D3610" s="10"/>
    </row>
    <row r="3611" spans="4:4">
      <c r="D3611" s="10"/>
    </row>
    <row r="3612" spans="4:4">
      <c r="D3612" s="10"/>
    </row>
    <row r="3613" spans="4:4">
      <c r="D3613" s="10"/>
    </row>
    <row r="3614" spans="4:4">
      <c r="D3614" s="10"/>
    </row>
    <row r="3615" spans="4:4">
      <c r="D3615" s="10"/>
    </row>
    <row r="3616" spans="4:4">
      <c r="D3616" s="10"/>
    </row>
    <row r="3617" spans="4:4">
      <c r="D3617" s="10"/>
    </row>
    <row r="3618" spans="4:4">
      <c r="D3618" s="10"/>
    </row>
    <row r="3619" spans="4:4">
      <c r="D3619" s="10"/>
    </row>
    <row r="3620" spans="4:4">
      <c r="D3620" s="10"/>
    </row>
    <row r="3621" spans="4:4">
      <c r="D3621" s="10"/>
    </row>
    <row r="3622" spans="4:4">
      <c r="D3622" s="10"/>
    </row>
    <row r="3623" spans="4:4">
      <c r="D3623" s="10"/>
    </row>
    <row r="3624" spans="4:4">
      <c r="D3624" s="10"/>
    </row>
    <row r="3625" spans="4:4">
      <c r="D3625" s="10"/>
    </row>
    <row r="3626" spans="4:4">
      <c r="D3626" s="10"/>
    </row>
    <row r="3627" spans="4:4">
      <c r="D3627" s="10"/>
    </row>
    <row r="3628" spans="4:4">
      <c r="D3628" s="10"/>
    </row>
    <row r="3629" spans="4:4">
      <c r="D3629" s="10"/>
    </row>
    <row r="3630" spans="4:4">
      <c r="D3630" s="10"/>
    </row>
    <row r="3631" spans="4:4">
      <c r="D3631" s="10"/>
    </row>
    <row r="3632" spans="4:4">
      <c r="D3632" s="10"/>
    </row>
    <row r="3633" spans="4:4">
      <c r="D3633" s="10"/>
    </row>
    <row r="3634" spans="4:4">
      <c r="D3634" s="10"/>
    </row>
    <row r="3635" spans="4:4">
      <c r="D3635" s="10"/>
    </row>
    <row r="3636" spans="4:4">
      <c r="D3636" s="10"/>
    </row>
    <row r="3637" spans="4:4">
      <c r="D3637" s="10"/>
    </row>
    <row r="3638" spans="4:4">
      <c r="D3638" s="10"/>
    </row>
    <row r="3639" spans="4:4">
      <c r="D3639" s="10"/>
    </row>
    <row r="3640" spans="4:4">
      <c r="D3640" s="10"/>
    </row>
    <row r="3641" spans="4:4">
      <c r="D3641" s="10"/>
    </row>
    <row r="3642" spans="4:4">
      <c r="D3642" s="10"/>
    </row>
    <row r="3643" spans="4:4">
      <c r="D3643" s="10"/>
    </row>
    <row r="3644" spans="4:4">
      <c r="D3644" s="10"/>
    </row>
    <row r="3645" spans="4:4">
      <c r="D3645" s="10"/>
    </row>
    <row r="3646" spans="4:4">
      <c r="D3646" s="10"/>
    </row>
    <row r="3647" spans="4:4">
      <c r="D3647" s="10"/>
    </row>
    <row r="3648" spans="4:4">
      <c r="D3648" s="10"/>
    </row>
    <row r="3649" spans="4:4">
      <c r="D3649" s="10"/>
    </row>
    <row r="3650" spans="4:4">
      <c r="D3650" s="10"/>
    </row>
    <row r="3651" spans="4:4">
      <c r="D3651" s="10"/>
    </row>
    <row r="3652" spans="4:4">
      <c r="D3652" s="10"/>
    </row>
    <row r="3653" spans="4:4">
      <c r="D3653" s="10"/>
    </row>
    <row r="3654" spans="4:4">
      <c r="D3654" s="10"/>
    </row>
    <row r="3655" spans="4:4">
      <c r="D3655" s="10"/>
    </row>
    <row r="3656" spans="4:4">
      <c r="D3656" s="10"/>
    </row>
    <row r="3657" spans="4:4">
      <c r="D3657" s="10"/>
    </row>
    <row r="3658" spans="4:4">
      <c r="D3658" s="10"/>
    </row>
    <row r="3659" spans="4:4">
      <c r="D3659" s="10"/>
    </row>
    <row r="3660" spans="4:4">
      <c r="D3660" s="10"/>
    </row>
    <row r="3661" spans="4:4">
      <c r="D3661" s="10"/>
    </row>
    <row r="3662" spans="4:4">
      <c r="D3662" s="10"/>
    </row>
    <row r="3663" spans="4:4">
      <c r="D3663" s="10"/>
    </row>
    <row r="3664" spans="4:4">
      <c r="D3664" s="10"/>
    </row>
    <row r="3665" spans="4:4">
      <c r="D3665" s="10"/>
    </row>
    <row r="3666" spans="4:4">
      <c r="D3666" s="10"/>
    </row>
    <row r="3667" spans="4:4">
      <c r="D3667" s="10"/>
    </row>
    <row r="3668" spans="4:4">
      <c r="D3668" s="10"/>
    </row>
    <row r="3669" spans="4:4">
      <c r="D3669" s="10"/>
    </row>
    <row r="3670" spans="4:4">
      <c r="D3670" s="10"/>
    </row>
    <row r="3671" spans="4:4">
      <c r="D3671" s="10"/>
    </row>
    <row r="3672" spans="4:4">
      <c r="D3672" s="10"/>
    </row>
    <row r="3673" spans="4:4">
      <c r="D3673" s="10"/>
    </row>
    <row r="3674" spans="4:4">
      <c r="D3674" s="10"/>
    </row>
    <row r="3675" spans="4:4">
      <c r="D3675" s="10"/>
    </row>
    <row r="3676" spans="4:4">
      <c r="D3676" s="10"/>
    </row>
    <row r="3677" spans="4:4">
      <c r="D3677" s="10"/>
    </row>
    <row r="3678" spans="4:4">
      <c r="D3678" s="10"/>
    </row>
    <row r="3679" spans="4:4">
      <c r="D3679" s="10"/>
    </row>
    <row r="3680" spans="4:4">
      <c r="D3680" s="10"/>
    </row>
    <row r="3681" spans="4:4">
      <c r="D3681" s="10"/>
    </row>
    <row r="3682" spans="4:4">
      <c r="D3682" s="10"/>
    </row>
    <row r="3683" spans="4:4">
      <c r="D3683" s="10"/>
    </row>
    <row r="3684" spans="4:4">
      <c r="D3684" s="10"/>
    </row>
    <row r="3685" spans="4:4">
      <c r="D3685" s="10"/>
    </row>
    <row r="3686" spans="4:4">
      <c r="D3686" s="10"/>
    </row>
    <row r="3687" spans="4:4">
      <c r="D3687" s="10"/>
    </row>
    <row r="3688" spans="4:4">
      <c r="D3688" s="10"/>
    </row>
    <row r="3689" spans="4:4">
      <c r="D3689" s="10"/>
    </row>
    <row r="3690" spans="4:4">
      <c r="D3690" s="10"/>
    </row>
    <row r="3691" spans="4:4">
      <c r="D3691" s="10"/>
    </row>
    <row r="3692" spans="4:4">
      <c r="D3692" s="10"/>
    </row>
    <row r="3693" spans="4:4">
      <c r="D3693" s="10"/>
    </row>
    <row r="3694" spans="4:4">
      <c r="D3694" s="10"/>
    </row>
    <row r="3695" spans="4:4">
      <c r="D3695" s="10"/>
    </row>
    <row r="3696" spans="4:4">
      <c r="D3696" s="10"/>
    </row>
    <row r="3697" spans="4:4">
      <c r="D3697" s="10"/>
    </row>
    <row r="3698" spans="4:4">
      <c r="D3698" s="10"/>
    </row>
    <row r="3699" spans="4:4">
      <c r="D3699" s="10"/>
    </row>
    <row r="3700" spans="4:4">
      <c r="D3700" s="10"/>
    </row>
    <row r="3701" spans="4:4">
      <c r="D3701" s="10"/>
    </row>
    <row r="3702" spans="4:4">
      <c r="D3702" s="10"/>
    </row>
    <row r="3703" spans="4:4">
      <c r="D3703" s="10"/>
    </row>
    <row r="3704" spans="4:4">
      <c r="D3704" s="10"/>
    </row>
    <row r="3705" spans="4:4">
      <c r="D3705" s="10"/>
    </row>
    <row r="3706" spans="4:4">
      <c r="D3706" s="10"/>
    </row>
    <row r="3707" spans="4:4">
      <c r="D3707" s="10"/>
    </row>
    <row r="3708" spans="4:4">
      <c r="D3708" s="10"/>
    </row>
    <row r="3709" spans="4:4">
      <c r="D3709" s="10"/>
    </row>
    <row r="3710" spans="4:4">
      <c r="D3710" s="10"/>
    </row>
    <row r="3711" spans="4:4">
      <c r="D3711" s="10"/>
    </row>
    <row r="3712" spans="4:4">
      <c r="D3712" s="10"/>
    </row>
    <row r="3713" spans="4:4">
      <c r="D3713" s="10"/>
    </row>
    <row r="3714" spans="4:4">
      <c r="D3714" s="10"/>
    </row>
    <row r="3715" spans="4:4">
      <c r="D3715" s="10"/>
    </row>
    <row r="3716" spans="4:4">
      <c r="D3716" s="10"/>
    </row>
    <row r="3717" spans="4:4">
      <c r="D3717" s="10"/>
    </row>
    <row r="3718" spans="4:4">
      <c r="D3718" s="10"/>
    </row>
    <row r="3719" spans="4:4">
      <c r="D3719" s="10"/>
    </row>
    <row r="3720" spans="4:4">
      <c r="D3720" s="10"/>
    </row>
    <row r="3721" spans="4:4">
      <c r="D3721" s="10"/>
    </row>
    <row r="3722" spans="4:4">
      <c r="D3722" s="10"/>
    </row>
    <row r="3723" spans="4:4">
      <c r="D3723" s="10"/>
    </row>
    <row r="3724" spans="4:4">
      <c r="D3724" s="10"/>
    </row>
    <row r="3725" spans="4:4">
      <c r="D3725" s="10"/>
    </row>
    <row r="3726" spans="4:4">
      <c r="D3726" s="10"/>
    </row>
    <row r="3727" spans="4:4">
      <c r="D3727" s="10"/>
    </row>
    <row r="3728" spans="4:4">
      <c r="D3728" s="10"/>
    </row>
    <row r="3729" spans="4:4">
      <c r="D3729" s="10"/>
    </row>
    <row r="3730" spans="4:4">
      <c r="D3730" s="10"/>
    </row>
    <row r="3731" spans="4:4">
      <c r="D3731" s="10"/>
    </row>
    <row r="3732" spans="4:4">
      <c r="D3732" s="10"/>
    </row>
    <row r="3733" spans="4:4">
      <c r="D3733" s="10"/>
    </row>
    <row r="3734" spans="4:4">
      <c r="D3734" s="10"/>
    </row>
    <row r="3735" spans="4:4">
      <c r="D3735" s="10"/>
    </row>
    <row r="3736" spans="4:4">
      <c r="D3736" s="10"/>
    </row>
    <row r="3737" spans="4:4">
      <c r="D3737" s="10"/>
    </row>
    <row r="3738" spans="4:4">
      <c r="D3738" s="10"/>
    </row>
    <row r="3739" spans="4:4">
      <c r="D3739" s="10"/>
    </row>
    <row r="3740" spans="4:4">
      <c r="D3740" s="10"/>
    </row>
    <row r="3741" spans="4:4">
      <c r="D3741" s="10"/>
    </row>
    <row r="3742" spans="4:4">
      <c r="D3742" s="10"/>
    </row>
    <row r="3743" spans="4:4">
      <c r="D3743" s="10"/>
    </row>
    <row r="3744" spans="4:4">
      <c r="D3744" s="10"/>
    </row>
    <row r="3745" spans="4:4">
      <c r="D3745" s="10"/>
    </row>
    <row r="3746" spans="4:4">
      <c r="D3746" s="10"/>
    </row>
    <row r="3747" spans="4:4">
      <c r="D3747" s="10"/>
    </row>
    <row r="3748" spans="4:4">
      <c r="D3748" s="10"/>
    </row>
    <row r="3749" spans="4:4">
      <c r="D3749" s="10"/>
    </row>
    <row r="3750" spans="4:4">
      <c r="D3750" s="10"/>
    </row>
    <row r="3751" spans="4:4">
      <c r="D3751" s="10"/>
    </row>
    <row r="3752" spans="4:4">
      <c r="D3752" s="10"/>
    </row>
    <row r="3753" spans="4:4">
      <c r="D3753" s="10"/>
    </row>
    <row r="3754" spans="4:4">
      <c r="D3754" s="10"/>
    </row>
    <row r="3755" spans="4:4">
      <c r="D3755" s="10"/>
    </row>
    <row r="3756" spans="4:4">
      <c r="D3756" s="10"/>
    </row>
    <row r="3757" spans="4:4">
      <c r="D3757" s="10"/>
    </row>
    <row r="3758" spans="4:4">
      <c r="D3758" s="10"/>
    </row>
    <row r="3759" spans="4:4">
      <c r="D3759" s="10"/>
    </row>
    <row r="3760" spans="4:4">
      <c r="D3760" s="10"/>
    </row>
    <row r="3761" spans="4:4">
      <c r="D3761" s="10"/>
    </row>
    <row r="3762" spans="4:4">
      <c r="D3762" s="10"/>
    </row>
    <row r="3763" spans="4:4">
      <c r="D3763" s="10"/>
    </row>
    <row r="3764" spans="4:4">
      <c r="D3764" s="10"/>
    </row>
    <row r="3765" spans="4:4">
      <c r="D3765" s="10"/>
    </row>
    <row r="3766" spans="4:4">
      <c r="D3766" s="10"/>
    </row>
    <row r="3767" spans="4:4">
      <c r="D3767" s="10"/>
    </row>
    <row r="3768" spans="4:4">
      <c r="D3768" s="10"/>
    </row>
    <row r="3769" spans="4:4">
      <c r="D3769" s="10"/>
    </row>
    <row r="3770" spans="4:4">
      <c r="D3770" s="10"/>
    </row>
    <row r="3771" spans="4:4">
      <c r="D3771" s="10"/>
    </row>
    <row r="3772" spans="4:4">
      <c r="D3772" s="10"/>
    </row>
    <row r="3773" spans="4:4">
      <c r="D3773" s="10"/>
    </row>
    <row r="3774" spans="4:4">
      <c r="D3774" s="10"/>
    </row>
    <row r="3775" spans="4:4">
      <c r="D3775" s="10"/>
    </row>
    <row r="3776" spans="4:4">
      <c r="D3776" s="10"/>
    </row>
    <row r="3777" spans="4:4">
      <c r="D3777" s="10"/>
    </row>
    <row r="3778" spans="4:4">
      <c r="D3778" s="10"/>
    </row>
    <row r="3779" spans="4:4">
      <c r="D3779" s="10"/>
    </row>
    <row r="3780" spans="4:4">
      <c r="D3780" s="10"/>
    </row>
    <row r="3781" spans="4:4">
      <c r="D3781" s="10"/>
    </row>
    <row r="3782" spans="4:4">
      <c r="D3782" s="10"/>
    </row>
    <row r="3783" spans="4:4">
      <c r="D3783" s="10"/>
    </row>
    <row r="3784" spans="4:4">
      <c r="D3784" s="10"/>
    </row>
    <row r="3785" spans="4:4">
      <c r="D3785" s="10"/>
    </row>
    <row r="3786" spans="4:4">
      <c r="D3786" s="10"/>
    </row>
    <row r="3787" spans="4:4">
      <c r="D3787" s="10"/>
    </row>
    <row r="3788" spans="4:4">
      <c r="D3788" s="10"/>
    </row>
    <row r="3789" spans="4:4">
      <c r="D3789" s="10"/>
    </row>
    <row r="3790" spans="4:4">
      <c r="D3790" s="10"/>
    </row>
    <row r="3791" spans="4:4">
      <c r="D3791" s="10"/>
    </row>
    <row r="3792" spans="4:4">
      <c r="D3792" s="10"/>
    </row>
    <row r="3793" spans="4:4">
      <c r="D3793" s="10"/>
    </row>
    <row r="3794" spans="4:4">
      <c r="D3794" s="10"/>
    </row>
    <row r="3795" spans="4:4">
      <c r="D3795" s="10"/>
    </row>
    <row r="3796" spans="4:4">
      <c r="D3796" s="10"/>
    </row>
    <row r="3797" spans="4:4">
      <c r="D3797" s="10"/>
    </row>
    <row r="3798" spans="4:4">
      <c r="D3798" s="10"/>
    </row>
    <row r="3799" spans="4:4">
      <c r="D3799" s="10"/>
    </row>
    <row r="3800" spans="4:4">
      <c r="D3800" s="10"/>
    </row>
    <row r="3801" spans="4:4">
      <c r="D3801" s="10"/>
    </row>
    <row r="3802" spans="4:4">
      <c r="D3802" s="10"/>
    </row>
    <row r="3803" spans="4:4">
      <c r="D3803" s="10"/>
    </row>
    <row r="3804" spans="4:4">
      <c r="D3804" s="10"/>
    </row>
    <row r="3805" spans="4:4">
      <c r="D3805" s="10"/>
    </row>
    <row r="3806" spans="4:4">
      <c r="D3806" s="10"/>
    </row>
    <row r="3807" spans="4:4">
      <c r="D3807" s="10"/>
    </row>
    <row r="3808" spans="4:4">
      <c r="D3808" s="10"/>
    </row>
    <row r="3809" spans="4:4">
      <c r="D3809" s="10"/>
    </row>
    <row r="3810" spans="4:4">
      <c r="D3810" s="10"/>
    </row>
    <row r="3811" spans="4:4">
      <c r="D3811" s="10"/>
    </row>
    <row r="3812" spans="4:4">
      <c r="D3812" s="10"/>
    </row>
    <row r="3813" spans="4:4">
      <c r="D3813" s="10"/>
    </row>
    <row r="3814" spans="4:4">
      <c r="D3814" s="10"/>
    </row>
    <row r="3815" spans="4:4">
      <c r="D3815" s="10"/>
    </row>
    <row r="3816" spans="4:4">
      <c r="D3816" s="10"/>
    </row>
    <row r="3817" spans="4:4">
      <c r="D3817" s="10"/>
    </row>
    <row r="3818" spans="4:4">
      <c r="D3818" s="10"/>
    </row>
    <row r="3819" spans="4:4">
      <c r="D3819" s="10"/>
    </row>
    <row r="3820" spans="4:4">
      <c r="D3820" s="10"/>
    </row>
    <row r="3821" spans="4:4">
      <c r="D3821" s="10"/>
    </row>
    <row r="3822" spans="4:4">
      <c r="D3822" s="10"/>
    </row>
    <row r="3823" spans="4:4">
      <c r="D3823" s="10"/>
    </row>
    <row r="3824" spans="4:4">
      <c r="D3824" s="10"/>
    </row>
    <row r="3825" spans="4:4">
      <c r="D3825" s="10"/>
    </row>
    <row r="3826" spans="4:4">
      <c r="D3826" s="10"/>
    </row>
    <row r="3827" spans="4:4">
      <c r="D3827" s="10"/>
    </row>
    <row r="3828" spans="4:4">
      <c r="D3828" s="10"/>
    </row>
    <row r="3829" spans="4:4">
      <c r="D3829" s="10"/>
    </row>
    <row r="3830" spans="4:4">
      <c r="D3830" s="10"/>
    </row>
    <row r="3831" spans="4:4">
      <c r="D3831" s="10"/>
    </row>
    <row r="3832" spans="4:4">
      <c r="D3832" s="10"/>
    </row>
    <row r="3833" spans="4:4">
      <c r="D3833" s="10"/>
    </row>
    <row r="3834" spans="4:4">
      <c r="D3834" s="10"/>
    </row>
    <row r="3835" spans="4:4">
      <c r="D3835" s="10"/>
    </row>
    <row r="3836" spans="4:4">
      <c r="D3836" s="10"/>
    </row>
    <row r="3837" spans="4:4">
      <c r="D3837" s="10"/>
    </row>
    <row r="3838" spans="4:4">
      <c r="D3838" s="10"/>
    </row>
    <row r="3839" spans="4:4">
      <c r="D3839" s="10"/>
    </row>
    <row r="3840" spans="4:4">
      <c r="D3840" s="10"/>
    </row>
    <row r="3841" spans="4:4">
      <c r="D3841" s="10"/>
    </row>
    <row r="3842" spans="4:4">
      <c r="D3842" s="10"/>
    </row>
    <row r="3843" spans="4:4">
      <c r="D3843" s="10"/>
    </row>
    <row r="3844" spans="4:4">
      <c r="D3844" s="10"/>
    </row>
    <row r="3845" spans="4:4">
      <c r="D3845" s="10"/>
    </row>
    <row r="3846" spans="4:4">
      <c r="D3846" s="10"/>
    </row>
    <row r="3847" spans="4:4">
      <c r="D3847" s="10"/>
    </row>
    <row r="3848" spans="4:4">
      <c r="D3848" s="10"/>
    </row>
    <row r="3849" spans="4:4">
      <c r="D3849" s="10"/>
    </row>
    <row r="3850" spans="4:4">
      <c r="D3850" s="10"/>
    </row>
    <row r="3851" spans="4:4">
      <c r="D3851" s="10"/>
    </row>
    <row r="3852" spans="4:4">
      <c r="D3852" s="10"/>
    </row>
    <row r="3853" spans="4:4">
      <c r="D3853" s="10"/>
    </row>
    <row r="3854" spans="4:4">
      <c r="D3854" s="10"/>
    </row>
    <row r="3855" spans="4:4">
      <c r="D3855" s="10"/>
    </row>
    <row r="3856" spans="4:4">
      <c r="D3856" s="10"/>
    </row>
    <row r="3857" spans="4:4">
      <c r="D3857" s="10"/>
    </row>
    <row r="3858" spans="4:4">
      <c r="D3858" s="10"/>
    </row>
    <row r="3859" spans="4:4">
      <c r="D3859" s="10"/>
    </row>
    <row r="3860" spans="4:4">
      <c r="D3860" s="10"/>
    </row>
    <row r="3861" spans="4:4">
      <c r="D3861" s="10"/>
    </row>
    <row r="3862" spans="4:4">
      <c r="D3862" s="10"/>
    </row>
    <row r="3863" spans="4:4">
      <c r="D3863" s="10"/>
    </row>
    <row r="3864" spans="4:4">
      <c r="D3864" s="10"/>
    </row>
    <row r="3865" spans="4:4">
      <c r="D3865" s="10"/>
    </row>
    <row r="3866" spans="4:4">
      <c r="D3866" s="10"/>
    </row>
    <row r="3867" spans="4:4">
      <c r="D3867" s="10"/>
    </row>
    <row r="3868" spans="4:4">
      <c r="D3868" s="10"/>
    </row>
    <row r="3869" spans="4:4">
      <c r="D3869" s="10"/>
    </row>
    <row r="3870" spans="4:4">
      <c r="D3870" s="10"/>
    </row>
    <row r="3871" spans="4:4">
      <c r="D3871" s="10"/>
    </row>
    <row r="3872" spans="4:4">
      <c r="D3872" s="10"/>
    </row>
    <row r="3873" spans="4:4">
      <c r="D3873" s="10"/>
    </row>
    <row r="3874" spans="4:4">
      <c r="D3874" s="10"/>
    </row>
    <row r="3875" spans="4:4">
      <c r="D3875" s="10"/>
    </row>
    <row r="3876" spans="4:4">
      <c r="D3876" s="10"/>
    </row>
    <row r="3877" spans="4:4">
      <c r="D3877" s="10"/>
    </row>
    <row r="3878" spans="4:4">
      <c r="D3878" s="10"/>
    </row>
    <row r="3879" spans="4:4">
      <c r="D3879" s="10"/>
    </row>
    <row r="3880" spans="4:4">
      <c r="D3880" s="10"/>
    </row>
    <row r="3881" spans="4:4">
      <c r="D3881" s="10"/>
    </row>
    <row r="3882" spans="4:4">
      <c r="D3882" s="10"/>
    </row>
    <row r="3883" spans="4:4">
      <c r="D3883" s="10"/>
    </row>
    <row r="3884" spans="4:4">
      <c r="D3884" s="10"/>
    </row>
    <row r="3885" spans="4:4">
      <c r="D3885" s="10"/>
    </row>
    <row r="3886" spans="4:4">
      <c r="D3886" s="10"/>
    </row>
    <row r="3887" spans="4:4">
      <c r="D3887" s="10"/>
    </row>
    <row r="3888" spans="4:4">
      <c r="D3888" s="10"/>
    </row>
    <row r="3889" spans="4:4">
      <c r="D3889" s="10"/>
    </row>
    <row r="3890" spans="4:4">
      <c r="D3890" s="10"/>
    </row>
    <row r="3891" spans="4:4">
      <c r="D3891" s="10"/>
    </row>
    <row r="3892" spans="4:4">
      <c r="D3892" s="10"/>
    </row>
    <row r="3893" spans="4:4">
      <c r="D3893" s="10"/>
    </row>
    <row r="3894" spans="4:4">
      <c r="D3894" s="10"/>
    </row>
    <row r="3895" spans="4:4">
      <c r="D3895" s="10"/>
    </row>
    <row r="3896" spans="4:4">
      <c r="D3896" s="10"/>
    </row>
    <row r="3897" spans="4:4">
      <c r="D3897" s="10"/>
    </row>
    <row r="3898" spans="4:4">
      <c r="D3898" s="10"/>
    </row>
    <row r="3899" spans="4:4">
      <c r="D3899" s="10"/>
    </row>
    <row r="3900" spans="4:4">
      <c r="D3900" s="10"/>
    </row>
    <row r="3901" spans="4:4">
      <c r="D3901" s="10"/>
    </row>
    <row r="3902" spans="4:4">
      <c r="D3902" s="10"/>
    </row>
    <row r="3903" spans="4:4">
      <c r="D3903" s="10"/>
    </row>
    <row r="3904" spans="4:4">
      <c r="D3904" s="10"/>
    </row>
    <row r="3905" spans="4:4">
      <c r="D3905" s="10"/>
    </row>
    <row r="3906" spans="4:4">
      <c r="D3906" s="10"/>
    </row>
    <row r="3907" spans="4:4">
      <c r="D3907" s="10"/>
    </row>
    <row r="3908" spans="4:4">
      <c r="D3908" s="10"/>
    </row>
    <row r="3909" spans="4:4">
      <c r="D3909" s="10"/>
    </row>
    <row r="3910" spans="4:4">
      <c r="D3910" s="10"/>
    </row>
    <row r="3911" spans="4:4">
      <c r="D3911" s="10"/>
    </row>
    <row r="3912" spans="4:4">
      <c r="D3912" s="10"/>
    </row>
    <row r="3913" spans="4:4">
      <c r="D3913" s="10"/>
    </row>
    <row r="3914" spans="4:4">
      <c r="D3914" s="10"/>
    </row>
    <row r="3915" spans="4:4">
      <c r="D3915" s="10"/>
    </row>
    <row r="3916" spans="4:4">
      <c r="D3916" s="10"/>
    </row>
    <row r="3917" spans="4:4">
      <c r="D3917" s="10"/>
    </row>
    <row r="3918" spans="4:4">
      <c r="D3918" s="10"/>
    </row>
    <row r="3919" spans="4:4">
      <c r="D3919" s="10"/>
    </row>
    <row r="3920" spans="4:4">
      <c r="D3920" s="10"/>
    </row>
    <row r="3921" spans="4:4">
      <c r="D3921" s="10"/>
    </row>
    <row r="3922" spans="4:4">
      <c r="D3922" s="10"/>
    </row>
    <row r="3923" spans="4:4">
      <c r="D3923" s="10"/>
    </row>
    <row r="3924" spans="4:4">
      <c r="D3924" s="10"/>
    </row>
    <row r="3925" spans="4:4">
      <c r="D3925" s="10"/>
    </row>
    <row r="3926" spans="4:4">
      <c r="D3926" s="10"/>
    </row>
    <row r="3927" spans="4:4">
      <c r="D3927" s="10"/>
    </row>
    <row r="3928" spans="4:4">
      <c r="D3928" s="10"/>
    </row>
    <row r="3929" spans="4:4">
      <c r="D3929" s="10"/>
    </row>
    <row r="3930" spans="4:4">
      <c r="D3930" s="10"/>
    </row>
    <row r="3931" spans="4:4">
      <c r="D3931" s="10"/>
    </row>
    <row r="3932" spans="4:4">
      <c r="D3932" s="10"/>
    </row>
    <row r="3933" spans="4:4">
      <c r="D3933" s="10"/>
    </row>
    <row r="3934" spans="4:4">
      <c r="D3934" s="10"/>
    </row>
    <row r="3935" spans="4:4">
      <c r="D3935" s="10"/>
    </row>
    <row r="3936" spans="4:4">
      <c r="D3936" s="10"/>
    </row>
    <row r="3937" spans="4:4">
      <c r="D3937" s="10"/>
    </row>
    <row r="3938" spans="4:4">
      <c r="D3938" s="10"/>
    </row>
    <row r="3939" spans="4:4">
      <c r="D3939" s="10"/>
    </row>
    <row r="3940" spans="4:4">
      <c r="D3940" s="10"/>
    </row>
    <row r="3941" spans="4:4">
      <c r="D3941" s="10"/>
    </row>
    <row r="3942" spans="4:4">
      <c r="D3942" s="10"/>
    </row>
    <row r="3943" spans="4:4">
      <c r="D3943" s="10"/>
    </row>
    <row r="3944" spans="4:4">
      <c r="D3944" s="10"/>
    </row>
    <row r="3945" spans="4:4">
      <c r="D3945" s="10"/>
    </row>
    <row r="3946" spans="4:4">
      <c r="D3946" s="10"/>
    </row>
    <row r="3947" spans="4:4">
      <c r="D3947" s="10"/>
    </row>
    <row r="3948" spans="4:4">
      <c r="D3948" s="10"/>
    </row>
    <row r="3949" spans="4:4">
      <c r="D3949" s="10"/>
    </row>
    <row r="3950" spans="4:4">
      <c r="D3950" s="10"/>
    </row>
    <row r="3951" spans="4:4">
      <c r="D3951" s="10"/>
    </row>
    <row r="3952" spans="4:4">
      <c r="D3952" s="10"/>
    </row>
    <row r="3953" spans="4:4">
      <c r="D3953" s="10"/>
    </row>
    <row r="3954" spans="4:4">
      <c r="D3954" s="10"/>
    </row>
    <row r="3955" spans="4:4">
      <c r="D3955" s="10"/>
    </row>
    <row r="3956" spans="4:4">
      <c r="D3956" s="10"/>
    </row>
    <row r="3957" spans="4:4">
      <c r="D3957" s="10"/>
    </row>
    <row r="3958" spans="4:4">
      <c r="D3958" s="10"/>
    </row>
    <row r="3959" spans="4:4">
      <c r="D3959" s="10"/>
    </row>
    <row r="3960" spans="4:4">
      <c r="D3960" s="10"/>
    </row>
    <row r="3961" spans="4:4">
      <c r="D3961" s="10"/>
    </row>
    <row r="3962" spans="4:4">
      <c r="D3962" s="10"/>
    </row>
    <row r="3963" spans="4:4">
      <c r="D3963" s="10"/>
    </row>
    <row r="3964" spans="4:4">
      <c r="D3964" s="10"/>
    </row>
    <row r="3965" spans="4:4">
      <c r="D3965" s="10"/>
    </row>
    <row r="3966" spans="4:4">
      <c r="D3966" s="10"/>
    </row>
    <row r="3967" spans="4:4">
      <c r="D3967" s="10"/>
    </row>
    <row r="3968" spans="4:4">
      <c r="D3968" s="10"/>
    </row>
    <row r="3969" spans="4:4">
      <c r="D3969" s="10"/>
    </row>
    <row r="3970" spans="4:4">
      <c r="D3970" s="10"/>
    </row>
    <row r="3971" spans="4:4">
      <c r="D3971" s="10"/>
    </row>
    <row r="3972" spans="4:4">
      <c r="D3972" s="10"/>
    </row>
    <row r="3973" spans="4:4">
      <c r="D3973" s="10"/>
    </row>
    <row r="3974" spans="4:4">
      <c r="D3974" s="10"/>
    </row>
    <row r="3975" spans="4:4">
      <c r="D3975" s="10"/>
    </row>
    <row r="3976" spans="4:4">
      <c r="D3976" s="10"/>
    </row>
    <row r="3977" spans="4:4">
      <c r="D3977" s="10"/>
    </row>
    <row r="3978" spans="4:4">
      <c r="D3978" s="10"/>
    </row>
    <row r="3979" spans="4:4">
      <c r="D3979" s="10"/>
    </row>
    <row r="3980" spans="4:4">
      <c r="D3980" s="10"/>
    </row>
    <row r="3981" spans="4:4">
      <c r="D3981" s="10"/>
    </row>
    <row r="3982" spans="4:4">
      <c r="D3982" s="10"/>
    </row>
    <row r="3983" spans="4:4">
      <c r="D3983" s="10"/>
    </row>
    <row r="3984" spans="4:4">
      <c r="D3984" s="10"/>
    </row>
    <row r="3985" spans="4:4">
      <c r="D3985" s="10"/>
    </row>
    <row r="3986" spans="4:4">
      <c r="D3986" s="10"/>
    </row>
    <row r="3987" spans="4:4">
      <c r="D3987" s="10"/>
    </row>
    <row r="3988" spans="4:4">
      <c r="D3988" s="10"/>
    </row>
    <row r="3989" spans="4:4">
      <c r="D3989" s="10"/>
    </row>
    <row r="3990" spans="4:4">
      <c r="D3990" s="10"/>
    </row>
    <row r="3991" spans="4:4">
      <c r="D3991" s="10"/>
    </row>
    <row r="3992" spans="4:4">
      <c r="D3992" s="10"/>
    </row>
    <row r="3993" spans="4:4">
      <c r="D3993" s="10"/>
    </row>
    <row r="3994" spans="4:4">
      <c r="D3994" s="10"/>
    </row>
    <row r="3995" spans="4:4">
      <c r="D3995" s="10"/>
    </row>
    <row r="3996" spans="4:4">
      <c r="D3996" s="10"/>
    </row>
    <row r="3997" spans="4:4">
      <c r="D3997" s="10"/>
    </row>
    <row r="3998" spans="4:4">
      <c r="D3998" s="10"/>
    </row>
    <row r="3999" spans="4:4">
      <c r="D3999" s="10"/>
    </row>
    <row r="4000" spans="4:4">
      <c r="D4000" s="10"/>
    </row>
    <row r="4001" spans="4:4">
      <c r="D4001" s="10"/>
    </row>
    <row r="4002" spans="4:4">
      <c r="D4002" s="10"/>
    </row>
    <row r="4003" spans="4:4">
      <c r="D4003" s="10"/>
    </row>
    <row r="4004" spans="4:4">
      <c r="D4004" s="10"/>
    </row>
    <row r="4005" spans="4:4">
      <c r="D4005" s="10"/>
    </row>
    <row r="4006" spans="4:4">
      <c r="D4006" s="10"/>
    </row>
    <row r="4007" spans="4:4">
      <c r="D4007" s="10"/>
    </row>
    <row r="4008" spans="4:4">
      <c r="D4008" s="10"/>
    </row>
    <row r="4009" spans="4:4">
      <c r="D4009" s="10"/>
    </row>
    <row r="4010" spans="4:4">
      <c r="D4010" s="10"/>
    </row>
    <row r="4011" spans="4:4">
      <c r="D4011" s="10"/>
    </row>
    <row r="4012" spans="4:4">
      <c r="D4012" s="10"/>
    </row>
    <row r="4013" spans="4:4">
      <c r="D4013" s="10"/>
    </row>
    <row r="4014" spans="4:4">
      <c r="D4014" s="10"/>
    </row>
    <row r="4015" spans="4:4">
      <c r="D4015" s="10"/>
    </row>
    <row r="4016" spans="4:4">
      <c r="D4016" s="10"/>
    </row>
    <row r="4017" spans="4:4">
      <c r="D4017" s="10"/>
    </row>
    <row r="4018" spans="4:4">
      <c r="D4018" s="10"/>
    </row>
    <row r="4019" spans="4:4">
      <c r="D4019" s="10"/>
    </row>
    <row r="4020" spans="4:4">
      <c r="D4020" s="10"/>
    </row>
    <row r="4021" spans="4:4">
      <c r="D4021" s="10"/>
    </row>
    <row r="4022" spans="4:4">
      <c r="D4022" s="10"/>
    </row>
    <row r="4023" spans="4:4">
      <c r="D4023" s="10"/>
    </row>
    <row r="4024" spans="4:4">
      <c r="D4024" s="10"/>
    </row>
    <row r="4025" spans="4:4">
      <c r="D4025" s="10"/>
    </row>
    <row r="4026" spans="4:4">
      <c r="D4026" s="10"/>
    </row>
    <row r="4027" spans="4:4">
      <c r="D4027" s="10"/>
    </row>
    <row r="4028" spans="4:4">
      <c r="D4028" s="10"/>
    </row>
    <row r="4029" spans="4:4">
      <c r="D4029" s="10"/>
    </row>
    <row r="4030" spans="4:4">
      <c r="D4030" s="10"/>
    </row>
    <row r="4031" spans="4:4">
      <c r="D4031" s="10"/>
    </row>
    <row r="4032" spans="4:4">
      <c r="D4032" s="10"/>
    </row>
    <row r="4033" spans="4:4">
      <c r="D4033" s="10"/>
    </row>
    <row r="4034" spans="4:4">
      <c r="D4034" s="10"/>
    </row>
    <row r="4035" spans="4:4">
      <c r="D4035" s="10"/>
    </row>
    <row r="4036" spans="4:4">
      <c r="D4036" s="10"/>
    </row>
    <row r="4037" spans="4:4">
      <c r="D4037" s="10"/>
    </row>
    <row r="4038" spans="4:4">
      <c r="D4038" s="10"/>
    </row>
    <row r="4039" spans="4:4">
      <c r="D4039" s="10"/>
    </row>
    <row r="4040" spans="4:4">
      <c r="D4040" s="10"/>
    </row>
    <row r="4041" spans="4:4">
      <c r="D4041" s="10"/>
    </row>
    <row r="4042" spans="4:4">
      <c r="D4042" s="10"/>
    </row>
    <row r="4043" spans="4:4">
      <c r="D4043" s="10"/>
    </row>
    <row r="4044" spans="4:4">
      <c r="D4044" s="10"/>
    </row>
    <row r="4045" spans="4:4">
      <c r="D4045" s="10"/>
    </row>
    <row r="4046" spans="4:4">
      <c r="D4046" s="10"/>
    </row>
    <row r="4047" spans="4:4">
      <c r="D4047" s="10"/>
    </row>
    <row r="4048" spans="4:4">
      <c r="D4048" s="10"/>
    </row>
    <row r="4049" spans="4:4">
      <c r="D4049" s="10"/>
    </row>
    <row r="4050" spans="4:4">
      <c r="D4050" s="10"/>
    </row>
    <row r="4051" spans="4:4">
      <c r="D4051" s="10"/>
    </row>
    <row r="4052" spans="4:4">
      <c r="D4052" s="10"/>
    </row>
    <row r="4053" spans="4:4">
      <c r="D4053" s="10"/>
    </row>
    <row r="4054" spans="4:4">
      <c r="D4054" s="10"/>
    </row>
    <row r="4055" spans="4:4">
      <c r="D4055" s="10"/>
    </row>
    <row r="4056" spans="4:4">
      <c r="D4056" s="10"/>
    </row>
    <row r="4057" spans="4:4">
      <c r="D4057" s="10"/>
    </row>
    <row r="4058" spans="4:4">
      <c r="D4058" s="10"/>
    </row>
    <row r="4059" spans="4:4">
      <c r="D4059" s="10"/>
    </row>
    <row r="4060" spans="4:4">
      <c r="D4060" s="10"/>
    </row>
    <row r="4061" spans="4:4">
      <c r="D4061" s="10"/>
    </row>
    <row r="4062" spans="4:4">
      <c r="D4062" s="10"/>
    </row>
    <row r="4063" spans="4:4">
      <c r="D4063" s="10"/>
    </row>
    <row r="4064" spans="4:4">
      <c r="D4064" s="10"/>
    </row>
    <row r="4065" spans="4:4">
      <c r="D4065" s="10"/>
    </row>
    <row r="4066" spans="4:4">
      <c r="D4066" s="10"/>
    </row>
    <row r="4067" spans="4:4">
      <c r="D4067" s="10"/>
    </row>
    <row r="4068" spans="4:4">
      <c r="D4068" s="10"/>
    </row>
    <row r="4069" spans="4:4">
      <c r="D4069" s="10"/>
    </row>
    <row r="4070" spans="4:4">
      <c r="D4070" s="10"/>
    </row>
    <row r="4071" spans="4:4">
      <c r="D4071" s="10"/>
    </row>
    <row r="4072" spans="4:4">
      <c r="D4072" s="10"/>
    </row>
    <row r="4073" spans="4:4">
      <c r="D4073" s="10"/>
    </row>
    <row r="4074" spans="4:4">
      <c r="D4074" s="10"/>
    </row>
    <row r="4075" spans="4:4">
      <c r="D4075" s="10"/>
    </row>
    <row r="4076" spans="4:4">
      <c r="D4076" s="10"/>
    </row>
    <row r="4077" spans="4:4">
      <c r="D4077" s="10"/>
    </row>
    <row r="4078" spans="4:4">
      <c r="D4078" s="10"/>
    </row>
    <row r="4079" spans="4:4">
      <c r="D4079" s="10"/>
    </row>
    <row r="4080" spans="4:4">
      <c r="D4080" s="10"/>
    </row>
    <row r="4081" spans="4:4">
      <c r="D4081" s="10"/>
    </row>
    <row r="4082" spans="4:4">
      <c r="D4082" s="10"/>
    </row>
    <row r="4083" spans="4:4">
      <c r="D4083" s="10"/>
    </row>
    <row r="4084" spans="4:4">
      <c r="D4084" s="10"/>
    </row>
    <row r="4085" spans="4:4">
      <c r="D4085" s="10"/>
    </row>
    <row r="4086" spans="4:4">
      <c r="D4086" s="10"/>
    </row>
    <row r="4087" spans="4:4">
      <c r="D4087" s="10"/>
    </row>
    <row r="4088" spans="4:4">
      <c r="D4088" s="10"/>
    </row>
    <row r="4089" spans="4:4">
      <c r="D4089" s="10"/>
    </row>
    <row r="4090" spans="4:4">
      <c r="D4090" s="10"/>
    </row>
    <row r="4091" spans="4:4">
      <c r="D4091" s="10"/>
    </row>
    <row r="4092" spans="4:4">
      <c r="D4092" s="10"/>
    </row>
    <row r="4093" spans="4:4">
      <c r="D4093" s="10"/>
    </row>
    <row r="4094" spans="4:4">
      <c r="D4094" s="10"/>
    </row>
    <row r="4095" spans="4:4">
      <c r="D4095" s="10"/>
    </row>
    <row r="4096" spans="4:4">
      <c r="D4096" s="10"/>
    </row>
    <row r="4097" spans="4:4">
      <c r="D4097" s="10"/>
    </row>
    <row r="4098" spans="4:4">
      <c r="D4098" s="10"/>
    </row>
    <row r="4099" spans="4:4">
      <c r="D4099" s="10"/>
    </row>
    <row r="4100" spans="4:4">
      <c r="D4100" s="10"/>
    </row>
    <row r="4101" spans="4:4">
      <c r="D4101" s="10"/>
    </row>
    <row r="4102" spans="4:4">
      <c r="D4102" s="10"/>
    </row>
    <row r="4103" spans="4:4">
      <c r="D4103" s="10"/>
    </row>
    <row r="4104" spans="4:4">
      <c r="D4104" s="10"/>
    </row>
    <row r="4105" spans="4:4">
      <c r="D4105" s="10"/>
    </row>
    <row r="4106" spans="4:4">
      <c r="D4106" s="10"/>
    </row>
    <row r="4107" spans="4:4">
      <c r="D4107" s="10"/>
    </row>
    <row r="4108" spans="4:4">
      <c r="D4108" s="10"/>
    </row>
    <row r="4109" spans="4:4">
      <c r="D4109" s="10"/>
    </row>
    <row r="4110" spans="4:4">
      <c r="D4110" s="10"/>
    </row>
    <row r="4111" spans="4:4">
      <c r="D4111" s="10"/>
    </row>
    <row r="4112" spans="4:4">
      <c r="D4112" s="10"/>
    </row>
    <row r="4113" spans="4:4">
      <c r="D4113" s="10"/>
    </row>
    <row r="4114" spans="4:4">
      <c r="D4114" s="10"/>
    </row>
    <row r="4115" spans="4:4">
      <c r="D4115" s="10"/>
    </row>
    <row r="4116" spans="4:4">
      <c r="D4116" s="10"/>
    </row>
    <row r="4117" spans="4:4">
      <c r="D4117" s="10"/>
    </row>
    <row r="4118" spans="4:4">
      <c r="D4118" s="10"/>
    </row>
    <row r="4119" spans="4:4">
      <c r="D4119" s="10"/>
    </row>
    <row r="4120" spans="4:4">
      <c r="D4120" s="10"/>
    </row>
    <row r="4121" spans="4:4">
      <c r="D4121" s="10"/>
    </row>
    <row r="4122" spans="4:4">
      <c r="D4122" s="10"/>
    </row>
    <row r="4123" spans="4:4">
      <c r="D4123" s="10"/>
    </row>
    <row r="4124" spans="4:4">
      <c r="D4124" s="10"/>
    </row>
    <row r="4125" spans="4:4">
      <c r="D4125" s="10"/>
    </row>
    <row r="4126" spans="4:4">
      <c r="D4126" s="10"/>
    </row>
    <row r="4127" spans="4:4">
      <c r="D4127" s="10"/>
    </row>
    <row r="4128" spans="4:4">
      <c r="D4128" s="10"/>
    </row>
    <row r="4129" spans="4:4">
      <c r="D4129" s="10"/>
    </row>
    <row r="4130" spans="4:4">
      <c r="D4130" s="10"/>
    </row>
    <row r="4131" spans="4:4">
      <c r="D4131" s="10"/>
    </row>
    <row r="4132" spans="4:4">
      <c r="D4132" s="10"/>
    </row>
    <row r="4133" spans="4:4">
      <c r="D4133" s="10"/>
    </row>
    <row r="4134" spans="4:4">
      <c r="D4134" s="10"/>
    </row>
    <row r="4135" spans="4:4">
      <c r="D4135" s="10"/>
    </row>
    <row r="4136" spans="4:4">
      <c r="D4136" s="10"/>
    </row>
    <row r="4137" spans="4:4">
      <c r="D4137" s="10"/>
    </row>
    <row r="4138" spans="4:4">
      <c r="D4138" s="10"/>
    </row>
    <row r="4139" spans="4:4">
      <c r="D4139" s="10"/>
    </row>
    <row r="4140" spans="4:4">
      <c r="D4140" s="10"/>
    </row>
    <row r="4141" spans="4:4">
      <c r="D4141" s="10"/>
    </row>
    <row r="4142" spans="4:4">
      <c r="D4142" s="10"/>
    </row>
    <row r="4143" spans="4:4">
      <c r="D4143" s="10"/>
    </row>
    <row r="4144" spans="4:4">
      <c r="D4144" s="10"/>
    </row>
    <row r="4145" spans="4:4">
      <c r="D4145" s="10"/>
    </row>
    <row r="4146" spans="4:4">
      <c r="D4146" s="10"/>
    </row>
    <row r="4147" spans="4:4">
      <c r="D4147" s="10"/>
    </row>
    <row r="4148" spans="4:4">
      <c r="D4148" s="10"/>
    </row>
    <row r="4149" spans="4:4">
      <c r="D4149" s="10"/>
    </row>
    <row r="4150" spans="4:4">
      <c r="D4150" s="10"/>
    </row>
    <row r="4151" spans="4:4">
      <c r="D4151" s="10"/>
    </row>
    <row r="4152" spans="4:4">
      <c r="D4152" s="10"/>
    </row>
    <row r="4153" spans="4:4">
      <c r="D4153" s="10"/>
    </row>
    <row r="4154" spans="4:4">
      <c r="D4154" s="10"/>
    </row>
    <row r="4155" spans="4:4">
      <c r="D4155" s="10"/>
    </row>
    <row r="4156" spans="4:4">
      <c r="D4156" s="10"/>
    </row>
    <row r="4157" spans="4:4">
      <c r="D4157" s="10"/>
    </row>
    <row r="4158" spans="4:4">
      <c r="D4158" s="10"/>
    </row>
    <row r="4159" spans="4:4">
      <c r="D4159" s="10"/>
    </row>
    <row r="4160" spans="4:4">
      <c r="D4160" s="10"/>
    </row>
    <row r="4161" spans="4:4">
      <c r="D4161" s="10"/>
    </row>
    <row r="4162" spans="4:4">
      <c r="D4162" s="10"/>
    </row>
    <row r="4163" spans="4:4">
      <c r="D4163" s="10"/>
    </row>
    <row r="4164" spans="4:4">
      <c r="D4164" s="10"/>
    </row>
    <row r="4165" spans="4:4">
      <c r="D4165" s="10"/>
    </row>
    <row r="4166" spans="4:4">
      <c r="D4166" s="10"/>
    </row>
    <row r="4167" spans="4:4">
      <c r="D4167" s="10"/>
    </row>
    <row r="4168" spans="4:4">
      <c r="D4168" s="10"/>
    </row>
    <row r="4169" spans="4:4">
      <c r="D4169" s="10"/>
    </row>
    <row r="4170" spans="4:4">
      <c r="D4170" s="10"/>
    </row>
    <row r="4171" spans="4:4">
      <c r="D4171" s="10"/>
    </row>
    <row r="4172" spans="4:4">
      <c r="D4172" s="10"/>
    </row>
    <row r="4173" spans="4:4">
      <c r="D4173" s="10"/>
    </row>
    <row r="4174" spans="4:4">
      <c r="D4174" s="10"/>
    </row>
    <row r="4175" spans="4:4">
      <c r="D4175" s="10"/>
    </row>
    <row r="4176" spans="4:4">
      <c r="D4176" s="10"/>
    </row>
    <row r="4177" spans="4:4">
      <c r="D4177" s="10"/>
    </row>
    <row r="4178" spans="4:4">
      <c r="D4178" s="10"/>
    </row>
    <row r="4179" spans="4:4">
      <c r="D4179" s="10"/>
    </row>
    <row r="4180" spans="4:4">
      <c r="D4180" s="10"/>
    </row>
    <row r="4181" spans="4:4">
      <c r="D4181" s="10"/>
    </row>
    <row r="4182" spans="4:4">
      <c r="D4182" s="10"/>
    </row>
    <row r="4183" spans="4:4">
      <c r="D4183" s="10"/>
    </row>
    <row r="4184" spans="4:4">
      <c r="D4184" s="10"/>
    </row>
    <row r="4185" spans="4:4">
      <c r="D4185" s="10"/>
    </row>
    <row r="4186" spans="4:4">
      <c r="D4186" s="10"/>
    </row>
    <row r="4187" spans="4:4">
      <c r="D4187" s="10"/>
    </row>
    <row r="4188" spans="4:4">
      <c r="D4188" s="10"/>
    </row>
    <row r="4189" spans="4:4">
      <c r="D4189" s="10"/>
    </row>
    <row r="4190" spans="4:4">
      <c r="D4190" s="10"/>
    </row>
    <row r="4191" spans="4:4">
      <c r="D4191" s="10"/>
    </row>
    <row r="4192" spans="4:4">
      <c r="D4192" s="10"/>
    </row>
    <row r="4193" spans="4:4">
      <c r="D4193" s="10"/>
    </row>
    <row r="4194" spans="4:4">
      <c r="D4194" s="10"/>
    </row>
    <row r="4195" spans="4:4">
      <c r="D4195" s="10"/>
    </row>
    <row r="4196" spans="4:4">
      <c r="D4196" s="10"/>
    </row>
    <row r="4197" spans="4:4">
      <c r="D4197" s="10"/>
    </row>
    <row r="4198" spans="4:4">
      <c r="D4198" s="10"/>
    </row>
    <row r="4199" spans="4:4">
      <c r="D4199" s="10"/>
    </row>
    <row r="4200" spans="4:4">
      <c r="D4200" s="10"/>
    </row>
    <row r="4201" spans="4:4">
      <c r="D4201" s="10"/>
    </row>
    <row r="4202" spans="4:4">
      <c r="D4202" s="10"/>
    </row>
    <row r="4203" spans="4:4">
      <c r="D4203" s="10"/>
    </row>
    <row r="4204" spans="4:4">
      <c r="D4204" s="10"/>
    </row>
    <row r="4205" spans="4:4">
      <c r="D4205" s="10"/>
    </row>
    <row r="4206" spans="4:4">
      <c r="D4206" s="10"/>
    </row>
    <row r="4207" spans="4:4">
      <c r="D4207" s="10"/>
    </row>
    <row r="4208" spans="4:4">
      <c r="D4208" s="10"/>
    </row>
    <row r="4209" spans="4:4">
      <c r="D4209" s="10"/>
    </row>
    <row r="4210" spans="4:4">
      <c r="D4210" s="10"/>
    </row>
    <row r="4211" spans="4:4">
      <c r="D4211" s="10"/>
    </row>
    <row r="4212" spans="4:4">
      <c r="D4212" s="10"/>
    </row>
    <row r="4213" spans="4:4">
      <c r="D4213" s="10"/>
    </row>
    <row r="4214" spans="4:4">
      <c r="D4214" s="10"/>
    </row>
    <row r="4215" spans="4:4">
      <c r="D4215" s="10"/>
    </row>
    <row r="4216" spans="4:4">
      <c r="D4216" s="10"/>
    </row>
    <row r="4217" spans="4:4">
      <c r="D4217" s="10"/>
    </row>
    <row r="4218" spans="4:4">
      <c r="D4218" s="10"/>
    </row>
    <row r="4219" spans="4:4">
      <c r="D4219" s="10"/>
    </row>
    <row r="4220" spans="4:4">
      <c r="D4220" s="10"/>
    </row>
    <row r="4221" spans="4:4">
      <c r="D4221" s="10"/>
    </row>
    <row r="4222" spans="4:4">
      <c r="D4222" s="10"/>
    </row>
    <row r="4223" spans="4:4">
      <c r="D4223" s="10"/>
    </row>
    <row r="4224" spans="4:4">
      <c r="D4224" s="10"/>
    </row>
    <row r="4225" spans="4:4">
      <c r="D4225" s="10"/>
    </row>
    <row r="4226" spans="4:4">
      <c r="D4226" s="10"/>
    </row>
    <row r="4227" spans="4:4">
      <c r="D4227" s="10"/>
    </row>
    <row r="4228" spans="4:4">
      <c r="D4228" s="10"/>
    </row>
    <row r="4229" spans="4:4">
      <c r="D4229" s="10"/>
    </row>
    <row r="4230" spans="4:4">
      <c r="D4230" s="10"/>
    </row>
    <row r="4231" spans="4:4">
      <c r="D4231" s="10"/>
    </row>
    <row r="4232" spans="4:4">
      <c r="D4232" s="10"/>
    </row>
    <row r="4233" spans="4:4">
      <c r="D4233" s="10"/>
    </row>
    <row r="4234" spans="4:4">
      <c r="D4234" s="10"/>
    </row>
    <row r="4235" spans="4:4">
      <c r="D4235" s="10"/>
    </row>
    <row r="4236" spans="4:4">
      <c r="D4236" s="10"/>
    </row>
    <row r="4237" spans="4:4">
      <c r="D4237" s="10"/>
    </row>
    <row r="4238" spans="4:4">
      <c r="D4238" s="10"/>
    </row>
    <row r="4239" spans="4:4">
      <c r="D4239" s="10"/>
    </row>
    <row r="4240" spans="4:4">
      <c r="D4240" s="10"/>
    </row>
    <row r="4241" spans="4:4">
      <c r="D4241" s="10"/>
    </row>
    <row r="4242" spans="4:4">
      <c r="D4242" s="10"/>
    </row>
    <row r="4243" spans="4:4">
      <c r="D4243" s="10"/>
    </row>
    <row r="4244" spans="4:4">
      <c r="D4244" s="10"/>
    </row>
    <row r="4245" spans="4:4">
      <c r="D4245" s="10"/>
    </row>
    <row r="4246" spans="4:4">
      <c r="D4246" s="10"/>
    </row>
    <row r="4247" spans="4:4">
      <c r="D4247" s="10"/>
    </row>
    <row r="4248" spans="4:4">
      <c r="D4248" s="10"/>
    </row>
    <row r="4249" spans="4:4">
      <c r="D4249" s="10"/>
    </row>
    <row r="4250" spans="4:4">
      <c r="D4250" s="10"/>
    </row>
    <row r="4251" spans="4:4">
      <c r="D4251" s="10"/>
    </row>
    <row r="4252" spans="4:4">
      <c r="D4252" s="10"/>
    </row>
    <row r="4253" spans="4:4">
      <c r="D4253" s="10"/>
    </row>
    <row r="4254" spans="4:4">
      <c r="D4254" s="10"/>
    </row>
    <row r="4255" spans="4:4">
      <c r="D4255" s="10"/>
    </row>
    <row r="4256" spans="4:4">
      <c r="D4256" s="10"/>
    </row>
    <row r="4257" spans="4:4">
      <c r="D4257" s="10"/>
    </row>
    <row r="4258" spans="4:4">
      <c r="D4258" s="10"/>
    </row>
    <row r="4259" spans="4:4">
      <c r="D4259" s="10"/>
    </row>
    <row r="4260" spans="4:4">
      <c r="D4260" s="10"/>
    </row>
    <row r="4261" spans="4:4">
      <c r="D4261" s="10"/>
    </row>
    <row r="4262" spans="4:4">
      <c r="D4262" s="10"/>
    </row>
    <row r="4263" spans="4:4">
      <c r="D4263" s="10"/>
    </row>
    <row r="4264" spans="4:4">
      <c r="D4264" s="10"/>
    </row>
    <row r="4265" spans="4:4">
      <c r="D4265" s="10"/>
    </row>
    <row r="4266" spans="4:4">
      <c r="D4266" s="10"/>
    </row>
    <row r="4267" spans="4:4">
      <c r="D4267" s="10"/>
    </row>
    <row r="4268" spans="4:4">
      <c r="D4268" s="10"/>
    </row>
    <row r="4269" spans="4:4">
      <c r="D4269" s="10"/>
    </row>
    <row r="4270" spans="4:4">
      <c r="D4270" s="10"/>
    </row>
    <row r="4271" spans="4:4">
      <c r="D4271" s="10"/>
    </row>
    <row r="4272" spans="4:4">
      <c r="D4272" s="10"/>
    </row>
    <row r="4273" spans="4:4">
      <c r="D4273" s="10"/>
    </row>
    <row r="4274" spans="4:4">
      <c r="D4274" s="10"/>
    </row>
    <row r="4275" spans="4:4">
      <c r="D4275" s="10"/>
    </row>
    <row r="4276" spans="4:4">
      <c r="D4276" s="10"/>
    </row>
    <row r="4277" spans="4:4">
      <c r="D4277" s="10"/>
    </row>
    <row r="4278" spans="4:4">
      <c r="D4278" s="10"/>
    </row>
    <row r="4279" spans="4:4">
      <c r="D4279" s="10"/>
    </row>
    <row r="4280" spans="4:4">
      <c r="D4280" s="10"/>
    </row>
    <row r="4281" spans="4:4">
      <c r="D4281" s="10"/>
    </row>
    <row r="4282" spans="4:4">
      <c r="D4282" s="10"/>
    </row>
    <row r="4283" spans="4:4">
      <c r="D4283" s="10"/>
    </row>
    <row r="4284" spans="4:4">
      <c r="D4284" s="10"/>
    </row>
    <row r="4285" spans="4:4">
      <c r="D4285" s="10"/>
    </row>
    <row r="4286" spans="4:4">
      <c r="D4286" s="10"/>
    </row>
    <row r="4287" spans="4:4">
      <c r="D4287" s="10"/>
    </row>
    <row r="4288" spans="4:4">
      <c r="D4288" s="10"/>
    </row>
    <row r="4289" spans="4:4">
      <c r="D4289" s="10"/>
    </row>
    <row r="4290" spans="4:4">
      <c r="D4290" s="10"/>
    </row>
    <row r="4291" spans="4:4">
      <c r="D4291" s="10"/>
    </row>
    <row r="4292" spans="4:4">
      <c r="D4292" s="10"/>
    </row>
    <row r="4293" spans="4:4">
      <c r="D4293" s="10"/>
    </row>
    <row r="4294" spans="4:4">
      <c r="D4294" s="10"/>
    </row>
    <row r="4295" spans="4:4">
      <c r="D4295" s="10"/>
    </row>
    <row r="4296" spans="4:4">
      <c r="D4296" s="10"/>
    </row>
    <row r="4297" spans="4:4">
      <c r="D4297" s="10"/>
    </row>
    <row r="4298" spans="4:4">
      <c r="D4298" s="10"/>
    </row>
    <row r="4299" spans="4:4">
      <c r="D4299" s="10"/>
    </row>
    <row r="4300" spans="4:4">
      <c r="D4300" s="10"/>
    </row>
    <row r="4301" spans="4:4">
      <c r="D4301" s="10"/>
    </row>
    <row r="4302" spans="4:4">
      <c r="D4302" s="10"/>
    </row>
    <row r="4303" spans="4:4">
      <c r="D4303" s="10"/>
    </row>
    <row r="4304" spans="4:4">
      <c r="D4304" s="10"/>
    </row>
    <row r="4305" spans="4:4">
      <c r="D4305" s="10"/>
    </row>
    <row r="4306" spans="4:4">
      <c r="D4306" s="10"/>
    </row>
    <row r="4307" spans="4:4">
      <c r="D4307" s="10"/>
    </row>
    <row r="4308" spans="4:4">
      <c r="D4308" s="10"/>
    </row>
    <row r="4309" spans="4:4">
      <c r="D4309" s="10"/>
    </row>
    <row r="4310" spans="4:4">
      <c r="D4310" s="10"/>
    </row>
    <row r="4311" spans="4:4">
      <c r="D4311" s="10"/>
    </row>
    <row r="4312" spans="4:4">
      <c r="D4312" s="10"/>
    </row>
    <row r="4313" spans="4:4">
      <c r="D4313" s="10"/>
    </row>
    <row r="4314" spans="4:4">
      <c r="D4314" s="10"/>
    </row>
    <row r="4315" spans="4:4">
      <c r="D4315" s="10"/>
    </row>
    <row r="4316" spans="4:4">
      <c r="D4316" s="10"/>
    </row>
    <row r="4317" spans="4:4">
      <c r="D4317" s="10"/>
    </row>
    <row r="4318" spans="4:4">
      <c r="D4318" s="10"/>
    </row>
    <row r="4319" spans="4:4">
      <c r="D4319" s="10"/>
    </row>
    <row r="4320" spans="4:4">
      <c r="D4320" s="10"/>
    </row>
    <row r="4321" spans="4:4">
      <c r="D4321" s="10"/>
    </row>
    <row r="4322" spans="4:4">
      <c r="D4322" s="10"/>
    </row>
    <row r="4323" spans="4:4">
      <c r="D4323" s="10"/>
    </row>
    <row r="4324" spans="4:4">
      <c r="D4324" s="10"/>
    </row>
    <row r="4325" spans="4:4">
      <c r="D4325" s="10"/>
    </row>
    <row r="4326" spans="4:4">
      <c r="D4326" s="10"/>
    </row>
    <row r="4327" spans="4:4">
      <c r="D4327" s="10"/>
    </row>
    <row r="4328" spans="4:4">
      <c r="D4328" s="10"/>
    </row>
    <row r="4329" spans="4:4">
      <c r="D4329" s="10"/>
    </row>
    <row r="4330" spans="4:4">
      <c r="D4330" s="10"/>
    </row>
    <row r="4331" spans="4:4">
      <c r="D4331" s="10"/>
    </row>
    <row r="4332" spans="4:4">
      <c r="D4332" s="10"/>
    </row>
    <row r="4333" spans="4:4">
      <c r="D4333" s="10"/>
    </row>
    <row r="4334" spans="4:4">
      <c r="D4334" s="10"/>
    </row>
    <row r="4335" spans="4:4">
      <c r="D4335" s="10"/>
    </row>
    <row r="4336" spans="4:4">
      <c r="D4336" s="10"/>
    </row>
    <row r="4337" spans="4:4">
      <c r="D4337" s="10"/>
    </row>
    <row r="4338" spans="4:4">
      <c r="D4338" s="10"/>
    </row>
    <row r="4339" spans="4:4">
      <c r="D4339" s="10"/>
    </row>
    <row r="4340" spans="4:4">
      <c r="D4340" s="10"/>
    </row>
    <row r="4341" spans="4:4">
      <c r="D4341" s="10"/>
    </row>
    <row r="4342" spans="4:4">
      <c r="D4342" s="10"/>
    </row>
    <row r="4343" spans="4:4">
      <c r="D4343" s="10"/>
    </row>
    <row r="4344" spans="4:4">
      <c r="D4344" s="10"/>
    </row>
    <row r="4345" spans="4:4">
      <c r="D4345" s="10"/>
    </row>
    <row r="4346" spans="4:4">
      <c r="D4346" s="10"/>
    </row>
    <row r="4347" spans="4:4">
      <c r="D4347" s="10"/>
    </row>
    <row r="4348" spans="4:4">
      <c r="D4348" s="10"/>
    </row>
    <row r="4349" spans="4:4">
      <c r="D4349" s="10"/>
    </row>
    <row r="4350" spans="4:4">
      <c r="D4350" s="10"/>
    </row>
    <row r="4351" spans="4:4">
      <c r="D4351" s="10"/>
    </row>
    <row r="4352" spans="4:4">
      <c r="D4352" s="10"/>
    </row>
    <row r="4353" spans="4:4">
      <c r="D4353" s="10"/>
    </row>
    <row r="4354" spans="4:4">
      <c r="D4354" s="10"/>
    </row>
    <row r="4355" spans="4:4">
      <c r="D4355" s="10"/>
    </row>
    <row r="4356" spans="4:4">
      <c r="D4356" s="10"/>
    </row>
    <row r="4357" spans="4:4">
      <c r="D4357" s="10"/>
    </row>
    <row r="4358" spans="4:4">
      <c r="D4358" s="10"/>
    </row>
    <row r="4359" spans="4:4">
      <c r="D4359" s="10"/>
    </row>
    <row r="4360" spans="4:4">
      <c r="D4360" s="10"/>
    </row>
    <row r="4361" spans="4:4">
      <c r="D4361" s="10"/>
    </row>
    <row r="4362" spans="4:4">
      <c r="D4362" s="10"/>
    </row>
    <row r="4363" spans="4:4">
      <c r="D4363" s="10"/>
    </row>
    <row r="4364" spans="4:4">
      <c r="D4364" s="10"/>
    </row>
    <row r="4365" spans="4:4">
      <c r="D4365" s="10"/>
    </row>
    <row r="4366" spans="4:4">
      <c r="D4366" s="10"/>
    </row>
    <row r="4367" spans="4:4">
      <c r="D4367" s="10"/>
    </row>
    <row r="4368" spans="4:4">
      <c r="D4368" s="10"/>
    </row>
    <row r="4369" spans="4:4">
      <c r="D4369" s="10"/>
    </row>
    <row r="4370" spans="4:4">
      <c r="D4370" s="10"/>
    </row>
    <row r="4371" spans="4:4">
      <c r="D4371" s="10"/>
    </row>
    <row r="4372" spans="4:4">
      <c r="D4372" s="10"/>
    </row>
    <row r="4373" spans="4:4">
      <c r="D4373" s="10"/>
    </row>
    <row r="4374" spans="4:4">
      <c r="D4374" s="10"/>
    </row>
    <row r="4375" spans="4:4">
      <c r="D4375" s="10"/>
    </row>
    <row r="4376" spans="4:4">
      <c r="D4376" s="10"/>
    </row>
    <row r="4377" spans="4:4">
      <c r="D4377" s="10"/>
    </row>
    <row r="4378" spans="4:4">
      <c r="D4378" s="10"/>
    </row>
    <row r="4379" spans="4:4">
      <c r="D4379" s="10"/>
    </row>
    <row r="4380" spans="4:4">
      <c r="D4380" s="10"/>
    </row>
    <row r="4381" spans="4:4">
      <c r="D4381" s="10"/>
    </row>
    <row r="4382" spans="4:4">
      <c r="D4382" s="10"/>
    </row>
    <row r="4383" spans="4:4">
      <c r="D4383" s="10"/>
    </row>
    <row r="4384" spans="4:4">
      <c r="D4384" s="10"/>
    </row>
    <row r="4385" spans="4:4">
      <c r="D4385" s="10"/>
    </row>
    <row r="4386" spans="4:4">
      <c r="D4386" s="10"/>
    </row>
    <row r="4387" spans="4:4">
      <c r="D4387" s="10"/>
    </row>
    <row r="4388" spans="4:4">
      <c r="D4388" s="10"/>
    </row>
    <row r="4389" spans="4:4">
      <c r="D4389" s="10"/>
    </row>
    <row r="4390" spans="4:4">
      <c r="D4390" s="10"/>
    </row>
    <row r="4391" spans="4:4">
      <c r="D4391" s="10"/>
    </row>
    <row r="4392" spans="4:4">
      <c r="D4392" s="10"/>
    </row>
    <row r="4393" spans="4:4">
      <c r="D4393" s="10"/>
    </row>
    <row r="4394" spans="4:4">
      <c r="D4394" s="10"/>
    </row>
    <row r="4395" spans="4:4">
      <c r="D4395" s="10"/>
    </row>
    <row r="4396" spans="4:4">
      <c r="D4396" s="10"/>
    </row>
    <row r="4397" spans="4:4">
      <c r="D4397" s="10"/>
    </row>
    <row r="4398" spans="4:4">
      <c r="D4398" s="10"/>
    </row>
    <row r="4399" spans="4:4">
      <c r="D4399" s="10"/>
    </row>
    <row r="4400" spans="4:4">
      <c r="D4400" s="10"/>
    </row>
    <row r="4401" spans="4:4">
      <c r="D4401" s="10"/>
    </row>
    <row r="4402" spans="4:4">
      <c r="D4402" s="10"/>
    </row>
    <row r="4403" spans="4:4">
      <c r="D4403" s="10"/>
    </row>
    <row r="4404" spans="4:4">
      <c r="D4404" s="10"/>
    </row>
    <row r="4405" spans="4:4">
      <c r="D4405" s="10"/>
    </row>
    <row r="4406" spans="4:4">
      <c r="D4406" s="10"/>
    </row>
    <row r="4407" spans="4:4">
      <c r="D4407" s="10"/>
    </row>
    <row r="4408" spans="4:4">
      <c r="D4408" s="10"/>
    </row>
    <row r="4409" spans="4:4">
      <c r="D4409" s="10"/>
    </row>
    <row r="4410" spans="4:4">
      <c r="D4410" s="10"/>
    </row>
    <row r="4411" spans="4:4">
      <c r="D4411" s="10"/>
    </row>
    <row r="4412" spans="4:4">
      <c r="D4412" s="10"/>
    </row>
    <row r="4413" spans="4:4">
      <c r="D4413" s="10"/>
    </row>
    <row r="4414" spans="4:4">
      <c r="D4414" s="10"/>
    </row>
    <row r="4415" spans="4:4">
      <c r="D4415" s="10"/>
    </row>
    <row r="4416" spans="4:4">
      <c r="D4416" s="10"/>
    </row>
    <row r="4417" spans="4:4">
      <c r="D4417" s="10"/>
    </row>
    <row r="4418" spans="4:4">
      <c r="D4418" s="10"/>
    </row>
    <row r="4419" spans="4:4">
      <c r="D4419" s="10"/>
    </row>
    <row r="4420" spans="4:4">
      <c r="D4420" s="10"/>
    </row>
    <row r="4421" spans="4:4">
      <c r="D4421" s="10"/>
    </row>
    <row r="4422" spans="4:4">
      <c r="D4422" s="10"/>
    </row>
    <row r="4423" spans="4:4">
      <c r="D4423" s="10"/>
    </row>
    <row r="4424" spans="4:4">
      <c r="D4424" s="10"/>
    </row>
    <row r="4425" spans="4:4">
      <c r="D4425" s="10"/>
    </row>
    <row r="4426" spans="4:4">
      <c r="D4426" s="10"/>
    </row>
    <row r="4427" spans="4:4">
      <c r="D4427" s="10"/>
    </row>
    <row r="4428" spans="4:4">
      <c r="D4428" s="10"/>
    </row>
    <row r="4429" spans="4:4">
      <c r="D4429" s="10"/>
    </row>
    <row r="4430" spans="4:4">
      <c r="D4430" s="10"/>
    </row>
    <row r="4431" spans="4:4">
      <c r="D4431" s="10"/>
    </row>
    <row r="4432" spans="4:4">
      <c r="D4432" s="10"/>
    </row>
    <row r="4433" spans="4:4">
      <c r="D4433" s="10"/>
    </row>
    <row r="4434" spans="4:4">
      <c r="D4434" s="10"/>
    </row>
    <row r="4435" spans="4:4">
      <c r="D4435" s="10"/>
    </row>
    <row r="4436" spans="4:4">
      <c r="D4436" s="10"/>
    </row>
    <row r="4437" spans="4:4">
      <c r="D4437" s="10"/>
    </row>
    <row r="4438" spans="4:4">
      <c r="D4438" s="10"/>
    </row>
    <row r="4439" spans="4:4">
      <c r="D4439" s="10"/>
    </row>
    <row r="4440" spans="4:4">
      <c r="D4440" s="10"/>
    </row>
    <row r="4441" spans="4:4">
      <c r="D4441" s="10"/>
    </row>
    <row r="4442" spans="4:4">
      <c r="D4442" s="10"/>
    </row>
    <row r="4443" spans="4:4">
      <c r="D4443" s="10"/>
    </row>
    <row r="4444" spans="4:4">
      <c r="D4444" s="10"/>
    </row>
    <row r="4445" spans="4:4">
      <c r="D4445" s="10"/>
    </row>
    <row r="4446" spans="4:4">
      <c r="D4446" s="10"/>
    </row>
    <row r="4447" spans="4:4">
      <c r="D4447" s="10"/>
    </row>
    <row r="4448" spans="4:4">
      <c r="D4448" s="10"/>
    </row>
    <row r="4449" spans="4:4">
      <c r="D4449" s="10"/>
    </row>
    <row r="4450" spans="4:4">
      <c r="D4450" s="10"/>
    </row>
    <row r="4451" spans="4:4">
      <c r="D4451" s="10"/>
    </row>
    <row r="4452" spans="4:4">
      <c r="D4452" s="10"/>
    </row>
    <row r="4453" spans="4:4">
      <c r="D4453" s="10"/>
    </row>
    <row r="4454" spans="4:4">
      <c r="D4454" s="10"/>
    </row>
    <row r="4455" spans="4:4">
      <c r="D4455" s="10"/>
    </row>
    <row r="4456" spans="4:4">
      <c r="D4456" s="10"/>
    </row>
    <row r="4457" spans="4:4">
      <c r="D4457" s="10"/>
    </row>
    <row r="4458" spans="4:4">
      <c r="D4458" s="10"/>
    </row>
    <row r="4459" spans="4:4">
      <c r="D4459" s="10"/>
    </row>
    <row r="4460" spans="4:4">
      <c r="D4460" s="10"/>
    </row>
    <row r="4461" spans="4:4">
      <c r="D4461" s="10"/>
    </row>
    <row r="4462" spans="4:4">
      <c r="D4462" s="10"/>
    </row>
    <row r="4463" spans="4:4">
      <c r="D4463" s="10"/>
    </row>
    <row r="4464" spans="4:4">
      <c r="D4464" s="10"/>
    </row>
    <row r="4465" spans="4:4">
      <c r="D4465" s="10"/>
    </row>
    <row r="4466" spans="4:4">
      <c r="D4466" s="10"/>
    </row>
    <row r="4467" spans="4:4">
      <c r="D4467" s="10"/>
    </row>
    <row r="4468" spans="4:4">
      <c r="D4468" s="10"/>
    </row>
    <row r="4469" spans="4:4">
      <c r="D4469" s="10"/>
    </row>
    <row r="4470" spans="4:4">
      <c r="D4470" s="10"/>
    </row>
    <row r="4471" spans="4:4">
      <c r="D4471" s="10"/>
    </row>
    <row r="4472" spans="4:4">
      <c r="D4472" s="10"/>
    </row>
    <row r="4473" spans="4:4">
      <c r="D4473" s="10"/>
    </row>
    <row r="4474" spans="4:4">
      <c r="D4474" s="10"/>
    </row>
    <row r="4475" spans="4:4">
      <c r="D4475" s="10"/>
    </row>
    <row r="4476" spans="4:4">
      <c r="D4476" s="10"/>
    </row>
    <row r="4477" spans="4:4">
      <c r="D4477" s="10"/>
    </row>
    <row r="4478" spans="4:4">
      <c r="D4478" s="10"/>
    </row>
    <row r="4479" spans="4:4">
      <c r="D4479" s="10"/>
    </row>
    <row r="4480" spans="4:4">
      <c r="D4480" s="10"/>
    </row>
    <row r="4481" spans="4:4">
      <c r="D4481" s="10"/>
    </row>
    <row r="4482" spans="4:4">
      <c r="D4482" s="10"/>
    </row>
    <row r="4483" spans="4:4">
      <c r="D4483" s="10"/>
    </row>
    <row r="4484" spans="4:4">
      <c r="D4484" s="10"/>
    </row>
    <row r="4485" spans="4:4">
      <c r="D4485" s="10"/>
    </row>
    <row r="4486" spans="4:4">
      <c r="D4486" s="10"/>
    </row>
    <row r="4487" spans="4:4">
      <c r="D4487" s="10"/>
    </row>
    <row r="4488" spans="4:4">
      <c r="D4488" s="10"/>
    </row>
    <row r="4489" spans="4:4">
      <c r="D4489" s="10"/>
    </row>
    <row r="4490" spans="4:4">
      <c r="D4490" s="10"/>
    </row>
    <row r="4491" spans="4:4">
      <c r="D4491" s="10"/>
    </row>
    <row r="4492" spans="4:4">
      <c r="D4492" s="10"/>
    </row>
    <row r="4493" spans="4:4">
      <c r="D4493" s="10"/>
    </row>
    <row r="4494" spans="4:4">
      <c r="D4494" s="10"/>
    </row>
    <row r="4495" spans="4:4">
      <c r="D4495" s="10"/>
    </row>
    <row r="4496" spans="4:4">
      <c r="D4496" s="10"/>
    </row>
    <row r="4497" spans="4:4">
      <c r="D4497" s="10"/>
    </row>
    <row r="4498" spans="4:4">
      <c r="D4498" s="10"/>
    </row>
    <row r="4499" spans="4:4">
      <c r="D4499" s="10"/>
    </row>
    <row r="4500" spans="4:4">
      <c r="D4500" s="10"/>
    </row>
    <row r="4501" spans="4:4">
      <c r="D4501" s="10"/>
    </row>
    <row r="4502" spans="4:4">
      <c r="D4502" s="10"/>
    </row>
    <row r="4503" spans="4:4">
      <c r="D4503" s="10"/>
    </row>
    <row r="4504" spans="4:4">
      <c r="D4504" s="10"/>
    </row>
    <row r="4505" spans="4:4">
      <c r="D4505" s="10"/>
    </row>
    <row r="4506" spans="4:4">
      <c r="D4506" s="10"/>
    </row>
    <row r="4507" spans="4:4">
      <c r="D4507" s="10"/>
    </row>
    <row r="4508" spans="4:4">
      <c r="D4508" s="10"/>
    </row>
    <row r="4509" spans="4:4">
      <c r="D4509" s="10"/>
    </row>
    <row r="4510" spans="4:4">
      <c r="D4510" s="10"/>
    </row>
    <row r="4511" spans="4:4">
      <c r="D4511" s="10"/>
    </row>
    <row r="4512" spans="4:4">
      <c r="D4512" s="10"/>
    </row>
    <row r="4513" spans="4:4">
      <c r="D4513" s="10"/>
    </row>
    <row r="4514" spans="4:4">
      <c r="D4514" s="10"/>
    </row>
    <row r="4515" spans="4:4">
      <c r="D4515" s="10"/>
    </row>
    <row r="4516" spans="4:4">
      <c r="D4516" s="10"/>
    </row>
    <row r="4517" spans="4:4">
      <c r="D4517" s="10"/>
    </row>
    <row r="4518" spans="4:4">
      <c r="D4518" s="10"/>
    </row>
    <row r="4519" spans="4:4">
      <c r="D4519" s="10"/>
    </row>
    <row r="4520" spans="4:4">
      <c r="D4520" s="10"/>
    </row>
    <row r="4521" spans="4:4">
      <c r="D4521" s="10"/>
    </row>
    <row r="4522" spans="4:4">
      <c r="D4522" s="10"/>
    </row>
    <row r="4523" spans="4:4">
      <c r="D4523" s="10"/>
    </row>
    <row r="4524" spans="4:4">
      <c r="D4524" s="10"/>
    </row>
    <row r="4525" spans="4:4">
      <c r="D4525" s="10"/>
    </row>
    <row r="4526" spans="4:4">
      <c r="D4526" s="10"/>
    </row>
    <row r="4527" spans="4:4">
      <c r="D4527" s="10"/>
    </row>
    <row r="4528" spans="4:4">
      <c r="D4528" s="10"/>
    </row>
    <row r="4529" spans="4:4">
      <c r="D4529" s="10"/>
    </row>
    <row r="4530" spans="4:4">
      <c r="D4530" s="10"/>
    </row>
    <row r="4531" spans="4:4">
      <c r="D4531" s="10"/>
    </row>
    <row r="4532" spans="4:4">
      <c r="D4532" s="10"/>
    </row>
    <row r="4533" spans="4:4">
      <c r="D4533" s="10"/>
    </row>
    <row r="4534" spans="4:4">
      <c r="D4534" s="10"/>
    </row>
    <row r="4535" spans="4:4">
      <c r="D4535" s="10"/>
    </row>
    <row r="4536" spans="4:4">
      <c r="D4536" s="10"/>
    </row>
    <row r="4537" spans="4:4">
      <c r="D4537" s="10"/>
    </row>
    <row r="4538" spans="4:4">
      <c r="D4538" s="10"/>
    </row>
    <row r="4539" spans="4:4">
      <c r="D4539" s="10"/>
    </row>
    <row r="4540" spans="4:4">
      <c r="D4540" s="10"/>
    </row>
    <row r="4541" spans="4:4">
      <c r="D4541" s="10"/>
    </row>
    <row r="4542" spans="4:4">
      <c r="D4542" s="10"/>
    </row>
    <row r="4543" spans="4:4">
      <c r="D4543" s="10"/>
    </row>
    <row r="4544" spans="4:4">
      <c r="D4544" s="10"/>
    </row>
    <row r="4545" spans="4:4">
      <c r="D4545" s="10"/>
    </row>
    <row r="4546" spans="4:4">
      <c r="D4546" s="10"/>
    </row>
    <row r="4547" spans="4:4">
      <c r="D4547" s="10"/>
    </row>
    <row r="4548" spans="4:4">
      <c r="D4548" s="10"/>
    </row>
    <row r="4549" spans="4:4">
      <c r="D4549" s="10"/>
    </row>
    <row r="4550" spans="4:4">
      <c r="D4550" s="10"/>
    </row>
    <row r="4551" spans="4:4">
      <c r="D4551" s="10"/>
    </row>
    <row r="4552" spans="4:4">
      <c r="D4552" s="10"/>
    </row>
    <row r="4553" spans="4:4">
      <c r="D4553" s="10"/>
    </row>
    <row r="4554" spans="4:4">
      <c r="D4554" s="10"/>
    </row>
    <row r="4555" spans="4:4">
      <c r="D4555" s="10"/>
    </row>
    <row r="4556" spans="4:4">
      <c r="D4556" s="10"/>
    </row>
    <row r="4557" spans="4:4">
      <c r="D4557" s="10"/>
    </row>
    <row r="4558" spans="4:4">
      <c r="D4558" s="10"/>
    </row>
    <row r="4559" spans="4:4">
      <c r="D4559" s="10"/>
    </row>
    <row r="4560" spans="4:4">
      <c r="D4560" s="10"/>
    </row>
    <row r="4561" spans="4:4">
      <c r="D4561" s="10"/>
    </row>
    <row r="4562" spans="4:4">
      <c r="D4562" s="10"/>
    </row>
    <row r="4563" spans="4:4">
      <c r="D4563" s="10"/>
    </row>
    <row r="4564" spans="4:4">
      <c r="D4564" s="10"/>
    </row>
    <row r="4565" spans="4:4">
      <c r="D4565" s="10"/>
    </row>
    <row r="4566" spans="4:4">
      <c r="D4566" s="10"/>
    </row>
    <row r="4567" spans="4:4">
      <c r="D4567" s="10"/>
    </row>
    <row r="4568" spans="4:4">
      <c r="D4568" s="10"/>
    </row>
    <row r="4569" spans="4:4">
      <c r="D4569" s="10"/>
    </row>
    <row r="4570" spans="4:4">
      <c r="D4570" s="10"/>
    </row>
    <row r="4571" spans="4:4">
      <c r="D4571" s="10"/>
    </row>
    <row r="4572" spans="4:4">
      <c r="D4572" s="10"/>
    </row>
    <row r="4573" spans="4:4">
      <c r="D4573" s="10"/>
    </row>
    <row r="4574" spans="4:4">
      <c r="D4574" s="10"/>
    </row>
    <row r="4575" spans="4:4">
      <c r="D4575" s="10"/>
    </row>
    <row r="4576" spans="4:4">
      <c r="D4576" s="10"/>
    </row>
    <row r="4577" spans="4:4">
      <c r="D4577" s="10"/>
    </row>
    <row r="4578" spans="4:4">
      <c r="D4578" s="10"/>
    </row>
    <row r="4579" spans="4:4">
      <c r="D4579" s="10"/>
    </row>
    <row r="4580" spans="4:4">
      <c r="D4580" s="10"/>
    </row>
    <row r="4581" spans="4:4">
      <c r="D4581" s="10"/>
    </row>
    <row r="4582" spans="4:4">
      <c r="D4582" s="10"/>
    </row>
    <row r="4583" spans="4:4">
      <c r="D4583" s="10"/>
    </row>
    <row r="4584" spans="4:4">
      <c r="D4584" s="10"/>
    </row>
    <row r="4585" spans="4:4">
      <c r="D4585" s="10"/>
    </row>
    <row r="4586" spans="4:4">
      <c r="D4586" s="10"/>
    </row>
    <row r="4587" spans="4:4">
      <c r="D4587" s="10"/>
    </row>
    <row r="4588" spans="4:4">
      <c r="D4588" s="10"/>
    </row>
    <row r="4589" spans="4:4">
      <c r="D4589" s="10"/>
    </row>
    <row r="4590" spans="4:4">
      <c r="D4590" s="10"/>
    </row>
    <row r="4591" spans="4:4">
      <c r="D4591" s="10"/>
    </row>
    <row r="4592" spans="4:4">
      <c r="D4592" s="10"/>
    </row>
    <row r="4593" spans="4:4">
      <c r="D4593" s="10"/>
    </row>
    <row r="4594" spans="4:4">
      <c r="D4594" s="10"/>
    </row>
    <row r="4595" spans="4:4">
      <c r="D4595" s="10"/>
    </row>
    <row r="4596" spans="4:4">
      <c r="D4596" s="10"/>
    </row>
    <row r="4597" spans="4:4">
      <c r="D4597" s="10"/>
    </row>
    <row r="4598" spans="4:4">
      <c r="D4598" s="10"/>
    </row>
    <row r="4599" spans="4:4">
      <c r="D4599" s="10"/>
    </row>
    <row r="4600" spans="4:4">
      <c r="D4600" s="10"/>
    </row>
    <row r="4601" spans="4:4">
      <c r="D4601" s="10"/>
    </row>
    <row r="4602" spans="4:4">
      <c r="D4602" s="10"/>
    </row>
    <row r="4603" spans="4:4">
      <c r="D4603" s="10"/>
    </row>
    <row r="4604" spans="4:4">
      <c r="D4604" s="10"/>
    </row>
    <row r="4605" spans="4:4">
      <c r="D4605" s="10"/>
    </row>
    <row r="4606" spans="4:4">
      <c r="D4606" s="10"/>
    </row>
    <row r="4607" spans="4:4">
      <c r="D4607" s="10"/>
    </row>
    <row r="4608" spans="4:4">
      <c r="D4608" s="10"/>
    </row>
    <row r="4609" spans="4:4">
      <c r="D4609" s="10"/>
    </row>
    <row r="4610" spans="4:4">
      <c r="D4610" s="10"/>
    </row>
    <row r="4611" spans="4:4">
      <c r="D4611" s="10"/>
    </row>
    <row r="4612" spans="4:4">
      <c r="D4612" s="10"/>
    </row>
    <row r="4613" spans="4:4">
      <c r="D4613" s="10"/>
    </row>
    <row r="4614" spans="4:4">
      <c r="D4614" s="10"/>
    </row>
    <row r="4615" spans="4:4">
      <c r="D4615" s="10"/>
    </row>
    <row r="4616" spans="4:4">
      <c r="D4616" s="10"/>
    </row>
    <row r="4617" spans="4:4">
      <c r="D4617" s="10"/>
    </row>
    <row r="4618" spans="4:4">
      <c r="D4618" s="10"/>
    </row>
    <row r="4619" spans="4:4">
      <c r="D4619" s="10"/>
    </row>
    <row r="4620" spans="4:4">
      <c r="D4620" s="10"/>
    </row>
    <row r="4621" spans="4:4">
      <c r="D4621" s="10"/>
    </row>
    <row r="4622" spans="4:4">
      <c r="D4622" s="10"/>
    </row>
    <row r="4623" spans="4:4">
      <c r="D4623" s="10"/>
    </row>
    <row r="4624" spans="4:4">
      <c r="D4624" s="10"/>
    </row>
    <row r="4625" spans="4:4">
      <c r="D4625" s="10"/>
    </row>
    <row r="4626" spans="4:4">
      <c r="D4626" s="10"/>
    </row>
    <row r="4627" spans="4:4">
      <c r="D4627" s="10"/>
    </row>
    <row r="4628" spans="4:4">
      <c r="D4628" s="10"/>
    </row>
    <row r="4629" spans="4:4">
      <c r="D4629" s="10"/>
    </row>
    <row r="4630" spans="4:4">
      <c r="D4630" s="10"/>
    </row>
    <row r="4631" spans="4:4">
      <c r="D4631" s="10"/>
    </row>
    <row r="4632" spans="4:4">
      <c r="D4632" s="10"/>
    </row>
    <row r="4633" spans="4:4">
      <c r="D4633" s="10"/>
    </row>
    <row r="4634" spans="4:4">
      <c r="D4634" s="10"/>
    </row>
    <row r="4635" spans="4:4">
      <c r="D4635" s="10"/>
    </row>
    <row r="4636" spans="4:4">
      <c r="D4636" s="10"/>
    </row>
    <row r="4637" spans="4:4">
      <c r="D4637" s="10"/>
    </row>
    <row r="4638" spans="4:4">
      <c r="D4638" s="10"/>
    </row>
    <row r="4639" spans="4:4">
      <c r="D4639" s="10"/>
    </row>
    <row r="4640" spans="4:4">
      <c r="D4640" s="10"/>
    </row>
    <row r="4641" spans="4:4">
      <c r="D4641" s="10"/>
    </row>
    <row r="4642" spans="4:4">
      <c r="D4642" s="10"/>
    </row>
    <row r="4643" spans="4:4">
      <c r="D4643" s="10"/>
    </row>
    <row r="4644" spans="4:4">
      <c r="D4644" s="10"/>
    </row>
    <row r="4645" spans="4:4">
      <c r="D4645" s="10"/>
    </row>
    <row r="4646" spans="4:4">
      <c r="D4646" s="10"/>
    </row>
    <row r="4647" spans="4:4">
      <c r="D4647" s="10"/>
    </row>
    <row r="4648" spans="4:4">
      <c r="D4648" s="10"/>
    </row>
    <row r="4649" spans="4:4">
      <c r="D4649" s="10"/>
    </row>
    <row r="4650" spans="4:4">
      <c r="D4650" s="10"/>
    </row>
    <row r="4651" spans="4:4">
      <c r="D4651" s="10"/>
    </row>
    <row r="4652" spans="4:4">
      <c r="D4652" s="10"/>
    </row>
    <row r="4653" spans="4:4">
      <c r="D4653" s="10"/>
    </row>
    <row r="4654" spans="4:4">
      <c r="D4654" s="10"/>
    </row>
    <row r="4655" spans="4:4">
      <c r="D4655" s="10"/>
    </row>
    <row r="4656" spans="4:4">
      <c r="D4656" s="10"/>
    </row>
    <row r="4657" spans="4:4">
      <c r="D4657" s="10"/>
    </row>
    <row r="4658" spans="4:4">
      <c r="D4658" s="10"/>
    </row>
    <row r="4659" spans="4:4">
      <c r="D4659" s="10"/>
    </row>
    <row r="4660" spans="4:4">
      <c r="D4660" s="10"/>
    </row>
    <row r="4661" spans="4:4">
      <c r="D4661" s="10"/>
    </row>
    <row r="4662" spans="4:4">
      <c r="D4662" s="10"/>
    </row>
    <row r="4663" spans="4:4">
      <c r="D4663" s="10"/>
    </row>
    <row r="4664" spans="4:4">
      <c r="D4664" s="10"/>
    </row>
    <row r="4665" spans="4:4">
      <c r="D4665" s="10"/>
    </row>
    <row r="4666" spans="4:4">
      <c r="D4666" s="10"/>
    </row>
    <row r="4667" spans="4:4">
      <c r="D4667" s="10"/>
    </row>
    <row r="4668" spans="4:4">
      <c r="D4668" s="10"/>
    </row>
    <row r="4669" spans="4:4">
      <c r="D4669" s="10"/>
    </row>
    <row r="4670" spans="4:4">
      <c r="D4670" s="10"/>
    </row>
    <row r="4671" spans="4:4">
      <c r="D4671" s="10"/>
    </row>
    <row r="4672" spans="4:4">
      <c r="D4672" s="10"/>
    </row>
    <row r="4673" spans="4:4">
      <c r="D4673" s="10"/>
    </row>
    <row r="4674" spans="4:4">
      <c r="D4674" s="10"/>
    </row>
    <row r="4675" spans="4:4">
      <c r="D4675" s="10"/>
    </row>
    <row r="4676" spans="4:4">
      <c r="D4676" s="10"/>
    </row>
    <row r="4677" spans="4:4">
      <c r="D4677" s="10"/>
    </row>
    <row r="4678" spans="4:4">
      <c r="D4678" s="10"/>
    </row>
    <row r="4679" spans="4:4">
      <c r="D4679" s="10"/>
    </row>
    <row r="4680" spans="4:4">
      <c r="D4680" s="10"/>
    </row>
    <row r="4681" spans="4:4">
      <c r="D4681" s="10"/>
    </row>
    <row r="4682" spans="4:4">
      <c r="D4682" s="10"/>
    </row>
    <row r="4683" spans="4:4">
      <c r="D4683" s="10"/>
    </row>
    <row r="4684" spans="4:4">
      <c r="D4684" s="10"/>
    </row>
    <row r="4685" spans="4:4">
      <c r="D4685" s="10"/>
    </row>
    <row r="4686" spans="4:4">
      <c r="D4686" s="10"/>
    </row>
    <row r="4687" spans="4:4">
      <c r="D4687" s="10"/>
    </row>
    <row r="4688" spans="4:4">
      <c r="D4688" s="10"/>
    </row>
    <row r="4689" spans="4:4">
      <c r="D4689" s="10"/>
    </row>
    <row r="4690" spans="4:4">
      <c r="D4690" s="10"/>
    </row>
    <row r="4691" spans="4:4">
      <c r="D4691" s="10"/>
    </row>
    <row r="4692" spans="4:4">
      <c r="D4692" s="10"/>
    </row>
    <row r="4693" spans="4:4">
      <c r="D4693" s="10"/>
    </row>
    <row r="4694" spans="4:4">
      <c r="D4694" s="10"/>
    </row>
    <row r="4695" spans="4:4">
      <c r="D4695" s="10"/>
    </row>
    <row r="4696" spans="4:4">
      <c r="D4696" s="10"/>
    </row>
    <row r="4697" spans="4:4">
      <c r="D4697" s="10"/>
    </row>
    <row r="4698" spans="4:4">
      <c r="D4698" s="10"/>
    </row>
    <row r="4699" spans="4:4">
      <c r="D4699" s="10"/>
    </row>
    <row r="4700" spans="4:4">
      <c r="D4700" s="10"/>
    </row>
    <row r="4701" spans="4:4">
      <c r="D4701" s="10"/>
    </row>
    <row r="4702" spans="4:4">
      <c r="D4702" s="10"/>
    </row>
    <row r="4703" spans="4:4">
      <c r="D4703" s="10"/>
    </row>
    <row r="4704" spans="4:4">
      <c r="D4704" s="10"/>
    </row>
    <row r="4705" spans="4:4">
      <c r="D4705" s="10"/>
    </row>
    <row r="4706" spans="4:4">
      <c r="D4706" s="10"/>
    </row>
    <row r="4707" spans="4:4">
      <c r="D4707" s="10"/>
    </row>
    <row r="4708" spans="4:4">
      <c r="D4708" s="10"/>
    </row>
    <row r="4709" spans="4:4">
      <c r="D4709" s="10"/>
    </row>
    <row r="4710" spans="4:4">
      <c r="D4710" s="10"/>
    </row>
    <row r="4711" spans="4:4">
      <c r="D4711" s="10"/>
    </row>
    <row r="4712" spans="4:4">
      <c r="D4712" s="10"/>
    </row>
    <row r="4713" spans="4:4">
      <c r="D4713" s="10"/>
    </row>
    <row r="4714" spans="4:4">
      <c r="D4714" s="10"/>
    </row>
    <row r="4715" spans="4:4">
      <c r="D4715" s="10"/>
    </row>
    <row r="4716" spans="4:4">
      <c r="D4716" s="10"/>
    </row>
    <row r="4717" spans="4:4">
      <c r="D4717" s="10"/>
    </row>
    <row r="4718" spans="4:4">
      <c r="D4718" s="10"/>
    </row>
    <row r="4719" spans="4:4">
      <c r="D4719" s="10"/>
    </row>
    <row r="4720" spans="4:4">
      <c r="D4720" s="10"/>
    </row>
    <row r="4721" spans="4:4">
      <c r="D4721" s="10"/>
    </row>
    <row r="4722" spans="4:4">
      <c r="D4722" s="10"/>
    </row>
    <row r="4723" spans="4:4">
      <c r="D4723" s="10"/>
    </row>
    <row r="4724" spans="4:4">
      <c r="D4724" s="10"/>
    </row>
    <row r="4725" spans="4:4">
      <c r="D4725" s="10"/>
    </row>
    <row r="4726" spans="4:4">
      <c r="D4726" s="10"/>
    </row>
    <row r="4727" spans="4:4">
      <c r="D4727" s="10"/>
    </row>
    <row r="4728" spans="4:4">
      <c r="D4728" s="10"/>
    </row>
    <row r="4729" spans="4:4">
      <c r="D4729" s="10"/>
    </row>
    <row r="4730" spans="4:4">
      <c r="D4730" s="10"/>
    </row>
    <row r="4731" spans="4:4">
      <c r="D4731" s="10"/>
    </row>
    <row r="4732" spans="4:4">
      <c r="D4732" s="10"/>
    </row>
    <row r="4733" spans="4:4">
      <c r="D4733" s="10"/>
    </row>
    <row r="4734" spans="4:4">
      <c r="D4734" s="10"/>
    </row>
    <row r="4735" spans="4:4">
      <c r="D4735" s="10"/>
    </row>
    <row r="4736" spans="4:4">
      <c r="D4736" s="10"/>
    </row>
    <row r="4737" spans="4:4">
      <c r="D4737" s="10"/>
    </row>
    <row r="4738" spans="4:4">
      <c r="D4738" s="10"/>
    </row>
    <row r="4739" spans="4:4">
      <c r="D4739" s="10"/>
    </row>
    <row r="4740" spans="4:4">
      <c r="D4740" s="10"/>
    </row>
    <row r="4741" spans="4:4">
      <c r="D4741" s="10"/>
    </row>
    <row r="4742" spans="4:4">
      <c r="D4742" s="10"/>
    </row>
    <row r="4743" spans="4:4">
      <c r="D4743" s="10"/>
    </row>
    <row r="4744" spans="4:4">
      <c r="D4744" s="10"/>
    </row>
    <row r="4745" spans="4:4">
      <c r="D4745" s="10"/>
    </row>
    <row r="4746" spans="4:4">
      <c r="D4746" s="10"/>
    </row>
    <row r="4747" spans="4:4">
      <c r="D4747" s="10"/>
    </row>
    <row r="4748" spans="4:4">
      <c r="D4748" s="10"/>
    </row>
    <row r="4749" spans="4:4">
      <c r="D4749" s="10"/>
    </row>
    <row r="4750" spans="4:4">
      <c r="D4750" s="10"/>
    </row>
    <row r="4751" spans="4:4">
      <c r="D4751" s="10"/>
    </row>
    <row r="4752" spans="4:4">
      <c r="D4752" s="10"/>
    </row>
    <row r="4753" spans="4:4">
      <c r="D4753" s="10"/>
    </row>
    <row r="4754" spans="4:4">
      <c r="D4754" s="10"/>
    </row>
    <row r="4755" spans="4:4">
      <c r="D4755" s="10"/>
    </row>
    <row r="4756" spans="4:4">
      <c r="D4756" s="10"/>
    </row>
    <row r="4757" spans="4:4">
      <c r="D4757" s="10"/>
    </row>
    <row r="4758" spans="4:4">
      <c r="D4758" s="10"/>
    </row>
    <row r="4759" spans="4:4">
      <c r="D4759" s="10"/>
    </row>
    <row r="4760" spans="4:4">
      <c r="D4760" s="10"/>
    </row>
    <row r="4761" spans="4:4">
      <c r="D4761" s="10"/>
    </row>
    <row r="4762" spans="4:4">
      <c r="D4762" s="10"/>
    </row>
    <row r="4763" spans="4:4">
      <c r="D4763" s="10"/>
    </row>
    <row r="4764" spans="4:4">
      <c r="D4764" s="10"/>
    </row>
    <row r="4765" spans="4:4">
      <c r="D4765" s="10"/>
    </row>
    <row r="4766" spans="4:4">
      <c r="D4766" s="10"/>
    </row>
    <row r="4767" spans="4:4">
      <c r="D4767" s="10"/>
    </row>
    <row r="4768" spans="4:4">
      <c r="D4768" s="10"/>
    </row>
    <row r="4769" spans="4:4">
      <c r="D4769" s="10"/>
    </row>
    <row r="4770" spans="4:4">
      <c r="D4770" s="10"/>
    </row>
    <row r="4771" spans="4:4">
      <c r="D4771" s="10"/>
    </row>
    <row r="4772" spans="4:4">
      <c r="D4772" s="10"/>
    </row>
    <row r="4773" spans="4:4">
      <c r="D4773" s="10"/>
    </row>
    <row r="4774" spans="4:4">
      <c r="D4774" s="10"/>
    </row>
    <row r="4775" spans="4:4">
      <c r="D4775" s="10"/>
    </row>
    <row r="4776" spans="4:4">
      <c r="D4776" s="10"/>
    </row>
    <row r="4777" spans="4:4">
      <c r="D4777" s="10"/>
    </row>
    <row r="4778" spans="4:4">
      <c r="D4778" s="10"/>
    </row>
    <row r="4779" spans="4:4">
      <c r="D4779" s="10"/>
    </row>
    <row r="4780" spans="4:4">
      <c r="D4780" s="10"/>
    </row>
    <row r="4781" spans="4:4">
      <c r="D4781" s="10"/>
    </row>
    <row r="4782" spans="4:4">
      <c r="D4782" s="10"/>
    </row>
    <row r="4783" spans="4:4">
      <c r="D4783" s="10"/>
    </row>
    <row r="4784" spans="4:4">
      <c r="D4784" s="10"/>
    </row>
    <row r="4785" spans="4:4">
      <c r="D4785" s="10"/>
    </row>
    <row r="4786" spans="4:4">
      <c r="D4786" s="10"/>
    </row>
    <row r="4787" spans="4:4">
      <c r="D4787" s="10"/>
    </row>
    <row r="4788" spans="4:4">
      <c r="D4788" s="10"/>
    </row>
    <row r="4789" spans="4:4">
      <c r="D4789" s="10"/>
    </row>
    <row r="4790" spans="4:4">
      <c r="D4790" s="10"/>
    </row>
    <row r="4791" spans="4:4">
      <c r="D4791" s="10"/>
    </row>
    <row r="4792" spans="4:4">
      <c r="D4792" s="10"/>
    </row>
    <row r="4793" spans="4:4">
      <c r="D4793" s="10"/>
    </row>
    <row r="4794" spans="4:4">
      <c r="D4794" s="10"/>
    </row>
    <row r="4795" spans="4:4">
      <c r="D4795" s="10"/>
    </row>
    <row r="4796" spans="4:4">
      <c r="D4796" s="10"/>
    </row>
    <row r="4797" spans="4:4">
      <c r="D4797" s="10"/>
    </row>
    <row r="4798" spans="4:4">
      <c r="D4798" s="10"/>
    </row>
    <row r="4799" spans="4:4">
      <c r="D4799" s="10"/>
    </row>
    <row r="4800" spans="4:4">
      <c r="D4800" s="10"/>
    </row>
    <row r="4801" spans="4:4">
      <c r="D4801" s="10"/>
    </row>
    <row r="4802" spans="4:4">
      <c r="D4802" s="10"/>
    </row>
    <row r="4803" spans="4:4">
      <c r="D4803" s="10"/>
    </row>
    <row r="4804" spans="4:4">
      <c r="D4804" s="10"/>
    </row>
    <row r="4805" spans="4:4">
      <c r="D4805" s="10"/>
    </row>
    <row r="4806" spans="4:4">
      <c r="D4806" s="10"/>
    </row>
    <row r="4807" spans="4:4">
      <c r="D4807" s="10"/>
    </row>
    <row r="4808" spans="4:4">
      <c r="D4808" s="10"/>
    </row>
    <row r="4809" spans="4:4">
      <c r="D4809" s="10"/>
    </row>
    <row r="4810" spans="4:4">
      <c r="D4810" s="10"/>
    </row>
    <row r="4811" spans="4:4">
      <c r="D4811" s="10"/>
    </row>
    <row r="4812" spans="4:4">
      <c r="D4812" s="10"/>
    </row>
    <row r="4813" spans="4:4">
      <c r="D4813" s="10"/>
    </row>
    <row r="4814" spans="4:4">
      <c r="D4814" s="10"/>
    </row>
    <row r="4815" spans="4:4">
      <c r="D4815" s="10"/>
    </row>
    <row r="4816" spans="4:4">
      <c r="D4816" s="10"/>
    </row>
    <row r="4817" spans="4:4">
      <c r="D4817" s="10"/>
    </row>
    <row r="4818" spans="4:4">
      <c r="D4818" s="10"/>
    </row>
    <row r="4819" spans="4:4">
      <c r="D4819" s="10"/>
    </row>
    <row r="4820" spans="4:4">
      <c r="D4820" s="10"/>
    </row>
    <row r="4821" spans="4:4">
      <c r="D4821" s="10"/>
    </row>
    <row r="4822" spans="4:4">
      <c r="D4822" s="10"/>
    </row>
    <row r="4823" spans="4:4">
      <c r="D4823" s="10"/>
    </row>
    <row r="4824" spans="4:4">
      <c r="D4824" s="10"/>
    </row>
    <row r="4825" spans="4:4">
      <c r="D4825" s="10"/>
    </row>
    <row r="4826" spans="4:4">
      <c r="D4826" s="10"/>
    </row>
    <row r="4827" spans="4:4">
      <c r="D4827" s="10"/>
    </row>
    <row r="4828" spans="4:4">
      <c r="D4828" s="10"/>
    </row>
    <row r="4829" spans="4:4">
      <c r="D4829" s="10"/>
    </row>
    <row r="4830" spans="4:4">
      <c r="D4830" s="10"/>
    </row>
    <row r="4831" spans="4:4">
      <c r="D4831" s="10"/>
    </row>
    <row r="4832" spans="4:4">
      <c r="D4832" s="10"/>
    </row>
    <row r="4833" spans="4:4">
      <c r="D4833" s="10"/>
    </row>
    <row r="4834" spans="4:4">
      <c r="D4834" s="10"/>
    </row>
    <row r="4835" spans="4:4">
      <c r="D4835" s="10"/>
    </row>
    <row r="4836" spans="4:4">
      <c r="D4836" s="10"/>
    </row>
    <row r="4837" spans="4:4">
      <c r="D4837" s="10"/>
    </row>
    <row r="4838" spans="4:4">
      <c r="D4838" s="10"/>
    </row>
    <row r="4839" spans="4:4">
      <c r="D4839" s="10"/>
    </row>
    <row r="4840" spans="4:4">
      <c r="D4840" s="10"/>
    </row>
    <row r="4841" spans="4:4">
      <c r="D4841" s="10"/>
    </row>
    <row r="4842" spans="4:4">
      <c r="D4842" s="10"/>
    </row>
    <row r="4843" spans="4:4">
      <c r="D4843" s="10"/>
    </row>
    <row r="4844" spans="4:4">
      <c r="D4844" s="10"/>
    </row>
    <row r="4845" spans="4:4">
      <c r="D4845" s="10"/>
    </row>
    <row r="4846" spans="4:4">
      <c r="D4846" s="10"/>
    </row>
    <row r="4847" spans="4:4">
      <c r="D4847" s="10"/>
    </row>
    <row r="4848" spans="4:4">
      <c r="D4848" s="10"/>
    </row>
    <row r="4849" spans="4:4">
      <c r="D4849" s="10"/>
    </row>
    <row r="4850" spans="4:4">
      <c r="D4850" s="10"/>
    </row>
    <row r="4851" spans="4:4">
      <c r="D4851" s="10"/>
    </row>
    <row r="4852" spans="4:4">
      <c r="D4852" s="10"/>
    </row>
    <row r="4853" spans="4:4">
      <c r="D4853" s="10"/>
    </row>
    <row r="4854" spans="4:4">
      <c r="D4854" s="10"/>
    </row>
    <row r="4855" spans="4:4">
      <c r="D4855" s="10"/>
    </row>
    <row r="4856" spans="4:4">
      <c r="D4856" s="10"/>
    </row>
    <row r="4857" spans="4:4">
      <c r="D4857" s="10"/>
    </row>
    <row r="4858" spans="4:4">
      <c r="D4858" s="10"/>
    </row>
    <row r="4859" spans="4:4">
      <c r="D4859" s="10"/>
    </row>
    <row r="4860" spans="4:4">
      <c r="D4860" s="10"/>
    </row>
    <row r="4861" spans="4:4">
      <c r="D4861" s="10"/>
    </row>
    <row r="4862" spans="4:4">
      <c r="D4862" s="10"/>
    </row>
    <row r="4863" spans="4:4">
      <c r="D4863" s="10"/>
    </row>
    <row r="4864" spans="4:4">
      <c r="D4864" s="10"/>
    </row>
    <row r="4865" spans="4:4">
      <c r="D4865" s="10"/>
    </row>
    <row r="4866" spans="4:4">
      <c r="D4866" s="10"/>
    </row>
    <row r="4867" spans="4:4">
      <c r="D4867" s="10"/>
    </row>
    <row r="4868" spans="4:4">
      <c r="D4868" s="10"/>
    </row>
    <row r="4869" spans="4:4">
      <c r="D4869" s="10"/>
    </row>
    <row r="4870" spans="4:4">
      <c r="D4870" s="10"/>
    </row>
    <row r="4871" spans="4:4">
      <c r="D4871" s="10"/>
    </row>
    <row r="4872" spans="4:4">
      <c r="D4872" s="10"/>
    </row>
    <row r="4873" spans="4:4">
      <c r="D4873" s="10"/>
    </row>
    <row r="4874" spans="4:4">
      <c r="D4874" s="10"/>
    </row>
    <row r="4875" spans="4:4">
      <c r="D4875" s="10"/>
    </row>
    <row r="4876" spans="4:4">
      <c r="D4876" s="10"/>
    </row>
    <row r="4877" spans="4:4">
      <c r="D4877" s="10"/>
    </row>
    <row r="4878" spans="4:4">
      <c r="D4878" s="10"/>
    </row>
    <row r="4879" spans="4:4">
      <c r="D4879" s="10"/>
    </row>
    <row r="4880" spans="4:4">
      <c r="D4880" s="10"/>
    </row>
    <row r="4881" spans="4:4">
      <c r="D4881" s="10"/>
    </row>
    <row r="4882" spans="4:4">
      <c r="D4882" s="10"/>
    </row>
    <row r="4883" spans="4:4">
      <c r="D4883" s="10"/>
    </row>
    <row r="4884" spans="4:4">
      <c r="D4884" s="10"/>
    </row>
    <row r="4885" spans="4:4">
      <c r="D4885" s="10"/>
    </row>
    <row r="4886" spans="4:4">
      <c r="D4886" s="10"/>
    </row>
    <row r="4887" spans="4:4">
      <c r="D4887" s="10"/>
    </row>
    <row r="4888" spans="4:4">
      <c r="D4888" s="10"/>
    </row>
    <row r="4889" spans="4:4">
      <c r="D4889" s="10"/>
    </row>
    <row r="4890" spans="4:4">
      <c r="D4890" s="10"/>
    </row>
    <row r="4891" spans="4:4">
      <c r="D4891" s="10"/>
    </row>
    <row r="4892" spans="4:4">
      <c r="D4892" s="10"/>
    </row>
    <row r="4893" spans="4:4">
      <c r="D4893" s="10"/>
    </row>
    <row r="4894" spans="4:4">
      <c r="D4894" s="10"/>
    </row>
    <row r="4895" spans="4:4">
      <c r="D4895" s="10"/>
    </row>
    <row r="4896" spans="4:4">
      <c r="D4896" s="10"/>
    </row>
    <row r="4897" spans="4:4">
      <c r="D4897" s="10"/>
    </row>
    <row r="4898" spans="4:4">
      <c r="D4898" s="10"/>
    </row>
    <row r="4899" spans="4:4">
      <c r="D4899" s="10"/>
    </row>
    <row r="4900" spans="4:4">
      <c r="D4900" s="10"/>
    </row>
    <row r="4901" spans="4:4">
      <c r="D4901" s="10"/>
    </row>
    <row r="4902" spans="4:4">
      <c r="D4902" s="10"/>
    </row>
    <row r="4903" spans="4:4">
      <c r="D4903" s="10"/>
    </row>
    <row r="4904" spans="4:4">
      <c r="D4904" s="10"/>
    </row>
    <row r="4905" spans="4:4">
      <c r="D4905" s="10"/>
    </row>
    <row r="4906" spans="4:4">
      <c r="D4906" s="10"/>
    </row>
    <row r="4907" spans="4:4">
      <c r="D4907" s="10"/>
    </row>
    <row r="4908" spans="4:4">
      <c r="D4908" s="10"/>
    </row>
    <row r="4909" spans="4:4">
      <c r="D4909" s="10"/>
    </row>
    <row r="4910" spans="4:4">
      <c r="D4910" s="10"/>
    </row>
    <row r="4911" spans="4:4">
      <c r="D4911" s="10"/>
    </row>
    <row r="4912" spans="4:4">
      <c r="D4912" s="10"/>
    </row>
    <row r="4913" spans="4:4">
      <c r="D4913" s="10"/>
    </row>
    <row r="4914" spans="4:4">
      <c r="D4914" s="10"/>
    </row>
    <row r="4915" spans="4:4">
      <c r="D4915" s="10"/>
    </row>
    <row r="4916" spans="4:4">
      <c r="D4916" s="10"/>
    </row>
    <row r="4917" spans="4:4">
      <c r="D4917" s="10"/>
    </row>
    <row r="4918" spans="4:4">
      <c r="D4918" s="10"/>
    </row>
    <row r="4919" spans="4:4">
      <c r="D4919" s="10"/>
    </row>
    <row r="4920" spans="4:4">
      <c r="D4920" s="10"/>
    </row>
    <row r="4921" spans="4:4">
      <c r="D4921" s="10"/>
    </row>
    <row r="4922" spans="4:4">
      <c r="D4922" s="10"/>
    </row>
    <row r="4923" spans="4:4">
      <c r="D4923" s="10"/>
    </row>
    <row r="4924" spans="4:4">
      <c r="D4924" s="10"/>
    </row>
    <row r="4925" spans="4:4">
      <c r="D4925" s="10"/>
    </row>
    <row r="4926" spans="4:4">
      <c r="D4926" s="10"/>
    </row>
    <row r="4927" spans="4:4">
      <c r="D4927" s="10"/>
    </row>
    <row r="4928" spans="4:4">
      <c r="D4928" s="10"/>
    </row>
    <row r="4929" spans="4:4">
      <c r="D4929" s="10"/>
    </row>
    <row r="4930" spans="4:4">
      <c r="D4930" s="10"/>
    </row>
    <row r="4931" spans="4:4">
      <c r="D4931" s="10"/>
    </row>
    <row r="4932" spans="4:4">
      <c r="D4932" s="10"/>
    </row>
    <row r="4933" spans="4:4">
      <c r="D4933" s="10"/>
    </row>
    <row r="4934" spans="4:4">
      <c r="D4934" s="10"/>
    </row>
    <row r="4935" spans="4:4">
      <c r="D4935" s="10"/>
    </row>
    <row r="4936" spans="4:4">
      <c r="D4936" s="10"/>
    </row>
    <row r="4937" spans="4:4">
      <c r="D4937" s="10"/>
    </row>
    <row r="4938" spans="4:4">
      <c r="D4938" s="10"/>
    </row>
    <row r="4939" spans="4:4">
      <c r="D4939" s="10"/>
    </row>
    <row r="4940" spans="4:4">
      <c r="D4940" s="10"/>
    </row>
    <row r="4941" spans="4:4">
      <c r="D4941" s="10"/>
    </row>
    <row r="4942" spans="4:4">
      <c r="D4942" s="10"/>
    </row>
    <row r="4943" spans="4:4">
      <c r="D4943" s="10"/>
    </row>
    <row r="4944" spans="4:4">
      <c r="D4944" s="10"/>
    </row>
    <row r="4945" spans="4:4">
      <c r="D4945" s="10"/>
    </row>
    <row r="4946" spans="4:4">
      <c r="D4946" s="10"/>
    </row>
    <row r="4947" spans="4:4">
      <c r="D4947" s="10"/>
    </row>
    <row r="4948" spans="4:4">
      <c r="D4948" s="10"/>
    </row>
    <row r="4949" spans="4:4">
      <c r="D4949" s="10"/>
    </row>
    <row r="4950" spans="4:4">
      <c r="D4950" s="10"/>
    </row>
    <row r="4951" spans="4:4">
      <c r="D4951" s="10"/>
    </row>
    <row r="4952" spans="4:4">
      <c r="D4952" s="10"/>
    </row>
    <row r="4953" spans="4:4">
      <c r="D4953" s="10"/>
    </row>
    <row r="4954" spans="4:4">
      <c r="D4954" s="10"/>
    </row>
    <row r="4955" spans="4:4">
      <c r="D4955" s="10"/>
    </row>
    <row r="4956" spans="4:4">
      <c r="D4956" s="10"/>
    </row>
    <row r="4957" spans="4:4">
      <c r="D4957" s="10"/>
    </row>
    <row r="4958" spans="4:4">
      <c r="D4958" s="10"/>
    </row>
    <row r="4959" spans="4:4">
      <c r="D4959" s="10"/>
    </row>
    <row r="4960" spans="4:4">
      <c r="D4960" s="10"/>
    </row>
    <row r="4961" spans="4:4">
      <c r="D4961" s="10"/>
    </row>
    <row r="4962" spans="4:4">
      <c r="D4962" s="10"/>
    </row>
    <row r="4963" spans="4:4">
      <c r="D4963" s="10"/>
    </row>
    <row r="4964" spans="4:4">
      <c r="D4964" s="10"/>
    </row>
    <row r="4965" spans="4:4">
      <c r="D4965" s="10"/>
    </row>
    <row r="4966" spans="4:4">
      <c r="D4966" s="10"/>
    </row>
    <row r="4967" spans="4:4">
      <c r="D4967" s="10"/>
    </row>
    <row r="4968" spans="4:4">
      <c r="D4968" s="10"/>
    </row>
    <row r="4969" spans="4:4">
      <c r="D4969" s="10"/>
    </row>
    <row r="4970" spans="4:4">
      <c r="D4970" s="10"/>
    </row>
    <row r="4971" spans="4:4">
      <c r="D4971" s="10"/>
    </row>
    <row r="4972" spans="4:4">
      <c r="D4972" s="10"/>
    </row>
    <row r="4973" spans="4:4">
      <c r="D4973" s="10"/>
    </row>
    <row r="4974" spans="4:4">
      <c r="D4974" s="10"/>
    </row>
    <row r="4975" spans="4:4">
      <c r="D4975" s="10"/>
    </row>
    <row r="4976" spans="4:4">
      <c r="D4976" s="10"/>
    </row>
    <row r="4977" spans="4:4">
      <c r="D4977" s="10"/>
    </row>
    <row r="4978" spans="4:4">
      <c r="D4978" s="10"/>
    </row>
    <row r="4979" spans="4:4">
      <c r="D4979" s="10"/>
    </row>
    <row r="4980" spans="4:4">
      <c r="D4980" s="10"/>
    </row>
    <row r="4981" spans="4:4">
      <c r="D4981" s="10"/>
    </row>
    <row r="4982" spans="4:4">
      <c r="D4982" s="10"/>
    </row>
    <row r="4983" spans="4:4">
      <c r="D4983" s="10"/>
    </row>
    <row r="4984" spans="4:4">
      <c r="D4984" s="10"/>
    </row>
    <row r="4985" spans="4:4">
      <c r="D4985" s="10"/>
    </row>
    <row r="4986" spans="4:4">
      <c r="D4986" s="10"/>
    </row>
    <row r="4987" spans="4:4">
      <c r="D4987" s="10"/>
    </row>
    <row r="4988" spans="4:4">
      <c r="D4988" s="10"/>
    </row>
    <row r="4989" spans="4:4">
      <c r="D4989" s="10"/>
    </row>
    <row r="4990" spans="4:4">
      <c r="D4990" s="10"/>
    </row>
    <row r="4991" spans="4:4">
      <c r="D4991" s="10"/>
    </row>
    <row r="4992" spans="4:4">
      <c r="D4992" s="10"/>
    </row>
    <row r="4993" spans="4:4">
      <c r="D4993" s="10"/>
    </row>
    <row r="4994" spans="4:4">
      <c r="D4994" s="10"/>
    </row>
    <row r="4995" spans="4:4">
      <c r="D4995" s="10"/>
    </row>
    <row r="4996" spans="4:4">
      <c r="D4996" s="10"/>
    </row>
    <row r="4997" spans="4:4">
      <c r="D4997" s="10"/>
    </row>
    <row r="4998" spans="4:4">
      <c r="D4998" s="10"/>
    </row>
    <row r="4999" spans="4:4">
      <c r="D4999" s="10"/>
    </row>
    <row r="5000" spans="4:4">
      <c r="D5000" s="10"/>
    </row>
  </sheetData>
  <mergeCells count="31">
    <mergeCell ref="C43:G43"/>
    <mergeCell ref="A1:G1"/>
    <mergeCell ref="C2:G2"/>
    <mergeCell ref="C3:G3"/>
    <mergeCell ref="C4:G4"/>
    <mergeCell ref="C16:G16"/>
    <mergeCell ref="C25:G25"/>
    <mergeCell ref="C28:G28"/>
    <mergeCell ref="C31:G31"/>
    <mergeCell ref="C34:G34"/>
    <mergeCell ref="C35:G35"/>
    <mergeCell ref="C38:G38"/>
    <mergeCell ref="C105:G105"/>
    <mergeCell ref="C46:G46"/>
    <mergeCell ref="C49:G49"/>
    <mergeCell ref="C54:G54"/>
    <mergeCell ref="C60:G60"/>
    <mergeCell ref="C65:G65"/>
    <mergeCell ref="C66:G66"/>
    <mergeCell ref="C70:G70"/>
    <mergeCell ref="C86:G86"/>
    <mergeCell ref="C89:G89"/>
    <mergeCell ref="C99:G99"/>
    <mergeCell ref="C102:G102"/>
    <mergeCell ref="C147:G147"/>
    <mergeCell ref="C111:G111"/>
    <mergeCell ref="C117:G117"/>
    <mergeCell ref="C120:G120"/>
    <mergeCell ref="C123:G123"/>
    <mergeCell ref="C130:G130"/>
    <mergeCell ref="C135:G135"/>
  </mergeCells>
  <pageMargins left="0.59055118110236204" right="0.196850393700787" top="0.78740157499999996" bottom="0.78740157499999996" header="0.3" footer="0.3"/>
  <pageSetup paperSize="9" orientation="landscape" horizontalDpi="0" verticalDpi="0" r:id="rId1"/>
  <headerFooter>
    <oddFooter>&amp;RStránka &amp;P z &amp;N&amp;LZpracováno programem BUILDpower S,  © RTS, a.s.</oddFooter>
  </headerFooter>
  <legacyDrawing r:id="rId2"/>
</worksheet>
</file>

<file path=xl/worksheets/sheet14.xml><?xml version="1.0" encoding="utf-8"?>
<worksheet xmlns="http://schemas.openxmlformats.org/spreadsheetml/2006/main" xmlns:r="http://schemas.openxmlformats.org/officeDocument/2006/relationships">
  <sheetPr>
    <outlinePr summaryBelow="0"/>
  </sheetPr>
  <dimension ref="A1:BF5000"/>
  <sheetViews>
    <sheetView workbookViewId="0">
      <pane ySplit="7" topLeftCell="A8" activePane="bottomLeft" state="frozen"/>
      <selection pane="bottomLeft" activeCell="Y94" sqref="Y94"/>
    </sheetView>
  </sheetViews>
  <sheetFormatPr defaultRowHeight="13.2" outlineLevelRow="1"/>
  <cols>
    <col min="1" max="1" width="3.44140625" customWidth="1"/>
    <col min="2" max="2" width="12.6640625" style="119" customWidth="1"/>
    <col min="3" max="3" width="63.33203125" style="119" customWidth="1"/>
    <col min="4" max="4" width="4.88671875" customWidth="1"/>
    <col min="5" max="5" width="10.6640625" customWidth="1"/>
    <col min="6" max="6" width="9.88671875" customWidth="1"/>
    <col min="7" max="7" width="12.77734375" customWidth="1"/>
    <col min="8" max="17" width="0" hidden="1" customWidth="1"/>
    <col min="18" max="18" width="8.44140625" customWidth="1"/>
    <col min="19" max="22" width="0" hidden="1" customWidth="1"/>
    <col min="27" max="27" width="0" hidden="1" customWidth="1"/>
    <col min="29" max="39" width="0" hidden="1" customWidth="1"/>
    <col min="51" max="51" width="98.6640625" customWidth="1"/>
  </cols>
  <sheetData>
    <row r="1" spans="1:58" ht="15.75" customHeight="1">
      <c r="A1" s="252" t="s">
        <v>146</v>
      </c>
      <c r="B1" s="252"/>
      <c r="C1" s="252"/>
      <c r="D1" s="252"/>
      <c r="E1" s="252"/>
      <c r="F1" s="252"/>
      <c r="G1" s="252"/>
      <c r="AE1" t="s">
        <v>147</v>
      </c>
    </row>
    <row r="2" spans="1:58" ht="25.05" customHeight="1">
      <c r="A2" s="137" t="s">
        <v>7</v>
      </c>
      <c r="B2" s="48" t="s">
        <v>43</v>
      </c>
      <c r="C2" s="253" t="s">
        <v>44</v>
      </c>
      <c r="D2" s="254"/>
      <c r="E2" s="254"/>
      <c r="F2" s="254"/>
      <c r="G2" s="255"/>
      <c r="AE2" t="s">
        <v>148</v>
      </c>
    </row>
    <row r="3" spans="1:58" ht="25.05" customHeight="1">
      <c r="A3" s="137" t="s">
        <v>8</v>
      </c>
      <c r="B3" s="48" t="s">
        <v>59</v>
      </c>
      <c r="C3" s="253" t="s">
        <v>44</v>
      </c>
      <c r="D3" s="254"/>
      <c r="E3" s="254"/>
      <c r="F3" s="254"/>
      <c r="G3" s="255"/>
      <c r="AA3" s="119" t="s">
        <v>148</v>
      </c>
      <c r="AE3" t="s">
        <v>149</v>
      </c>
    </row>
    <row r="4" spans="1:58" ht="25.05" customHeight="1">
      <c r="A4" s="138" t="s">
        <v>9</v>
      </c>
      <c r="B4" s="139" t="s">
        <v>72</v>
      </c>
      <c r="C4" s="256" t="s">
        <v>73</v>
      </c>
      <c r="D4" s="257"/>
      <c r="E4" s="257"/>
      <c r="F4" s="257"/>
      <c r="G4" s="258"/>
      <c r="AE4" t="s">
        <v>150</v>
      </c>
    </row>
    <row r="5" spans="1:58">
      <c r="D5" s="10"/>
    </row>
    <row r="6" spans="1:58" ht="39.6">
      <c r="A6" s="141" t="s">
        <v>151</v>
      </c>
      <c r="B6" s="143" t="s">
        <v>152</v>
      </c>
      <c r="C6" s="143" t="s">
        <v>153</v>
      </c>
      <c r="D6" s="142" t="s">
        <v>154</v>
      </c>
      <c r="E6" s="141" t="s">
        <v>155</v>
      </c>
      <c r="F6" s="140" t="s">
        <v>156</v>
      </c>
      <c r="G6" s="141" t="s">
        <v>29</v>
      </c>
      <c r="H6" s="144" t="s">
        <v>30</v>
      </c>
      <c r="I6" s="144" t="s">
        <v>157</v>
      </c>
      <c r="J6" s="144" t="s">
        <v>31</v>
      </c>
      <c r="K6" s="144" t="s">
        <v>158</v>
      </c>
      <c r="L6" s="144" t="s">
        <v>159</v>
      </c>
      <c r="M6" s="144" t="s">
        <v>160</v>
      </c>
      <c r="N6" s="144" t="s">
        <v>161</v>
      </c>
      <c r="O6" s="144" t="s">
        <v>162</v>
      </c>
      <c r="P6" s="144" t="s">
        <v>163</v>
      </c>
      <c r="Q6" s="144" t="s">
        <v>164</v>
      </c>
      <c r="R6" s="144" t="s">
        <v>165</v>
      </c>
      <c r="S6" s="144" t="s">
        <v>166</v>
      </c>
      <c r="T6" s="144" t="s">
        <v>167</v>
      </c>
      <c r="U6" s="144" t="s">
        <v>168</v>
      </c>
      <c r="V6" s="144" t="s">
        <v>169</v>
      </c>
    </row>
    <row r="7" spans="1:58" hidden="1">
      <c r="A7" s="3"/>
      <c r="B7" s="4"/>
      <c r="C7" s="4"/>
      <c r="D7" s="6"/>
      <c r="E7" s="146"/>
      <c r="F7" s="147"/>
      <c r="G7" s="147"/>
      <c r="H7" s="147"/>
      <c r="I7" s="147"/>
      <c r="J7" s="147"/>
      <c r="K7" s="147"/>
      <c r="L7" s="147"/>
      <c r="M7" s="147"/>
      <c r="N7" s="147"/>
      <c r="O7" s="147"/>
      <c r="P7" s="147"/>
      <c r="Q7" s="147"/>
      <c r="R7" s="147"/>
      <c r="S7" s="147"/>
      <c r="T7" s="147"/>
      <c r="U7" s="147"/>
      <c r="V7" s="147"/>
    </row>
    <row r="8" spans="1:58">
      <c r="A8" s="158" t="s">
        <v>170</v>
      </c>
      <c r="B8" s="159" t="s">
        <v>81</v>
      </c>
      <c r="C8" s="173" t="s">
        <v>82</v>
      </c>
      <c r="D8" s="160"/>
      <c r="E8" s="161"/>
      <c r="F8" s="162"/>
      <c r="G8" s="162">
        <f>SUMIF(AE9:AE31,"&lt;&gt;NOR",G9:G31)</f>
        <v>0</v>
      </c>
      <c r="H8" s="162"/>
      <c r="I8" s="162">
        <f>SUM(I9:I31)</f>
        <v>3946.58</v>
      </c>
      <c r="J8" s="162"/>
      <c r="K8" s="162">
        <f>SUM(K9:K31)</f>
        <v>9477.31</v>
      </c>
      <c r="L8" s="162"/>
      <c r="M8" s="162">
        <f>SUM(M9:M31)</f>
        <v>0</v>
      </c>
      <c r="N8" s="162"/>
      <c r="O8" s="162">
        <f>SUM(O9:O31)</f>
        <v>9.3000000000000007</v>
      </c>
      <c r="P8" s="162"/>
      <c r="Q8" s="162">
        <f>SUM(Q9:Q31)</f>
        <v>0</v>
      </c>
      <c r="R8" s="163"/>
      <c r="S8" s="157"/>
      <c r="T8" s="157">
        <f>SUM(T9:T31)</f>
        <v>17.43</v>
      </c>
      <c r="U8" s="157"/>
      <c r="V8" s="157"/>
      <c r="AE8" t="s">
        <v>171</v>
      </c>
    </row>
    <row r="9" spans="1:58" outlineLevel="1">
      <c r="A9" s="164">
        <v>1</v>
      </c>
      <c r="B9" s="165" t="s">
        <v>228</v>
      </c>
      <c r="C9" s="174" t="s">
        <v>229</v>
      </c>
      <c r="D9" s="166" t="s">
        <v>230</v>
      </c>
      <c r="E9" s="167">
        <v>3.69</v>
      </c>
      <c r="F9" s="168">
        <v>0</v>
      </c>
      <c r="G9" s="169">
        <f>ROUND(E9*F9,2)</f>
        <v>0</v>
      </c>
      <c r="H9" s="168">
        <v>0</v>
      </c>
      <c r="I9" s="169">
        <f>ROUND(E9*H9,2)</f>
        <v>0</v>
      </c>
      <c r="J9" s="168">
        <v>480.5</v>
      </c>
      <c r="K9" s="169">
        <f>ROUND(E9*J9,2)</f>
        <v>1773.05</v>
      </c>
      <c r="L9" s="169">
        <v>21</v>
      </c>
      <c r="M9" s="169">
        <f>G9*(1+L9/100)</f>
        <v>0</v>
      </c>
      <c r="N9" s="169">
        <v>0</v>
      </c>
      <c r="O9" s="169">
        <f>ROUND(E9*N9,2)</f>
        <v>0</v>
      </c>
      <c r="P9" s="169">
        <v>0</v>
      </c>
      <c r="Q9" s="169">
        <f>ROUND(E9*P9,2)</f>
        <v>0</v>
      </c>
      <c r="R9" s="170" t="s">
        <v>219</v>
      </c>
      <c r="S9" s="156">
        <v>0.36499999999999999</v>
      </c>
      <c r="T9" s="156">
        <f>ROUND(E9*S9,2)</f>
        <v>1.35</v>
      </c>
      <c r="U9" s="156"/>
      <c r="V9" s="156" t="s">
        <v>220</v>
      </c>
      <c r="W9" s="145"/>
      <c r="X9" s="145"/>
      <c r="Y9" s="145"/>
      <c r="Z9" s="145"/>
      <c r="AA9" s="145"/>
      <c r="AB9" s="145"/>
      <c r="AC9" s="145"/>
      <c r="AD9" s="145"/>
      <c r="AE9" s="145" t="s">
        <v>221</v>
      </c>
      <c r="AF9" s="145"/>
      <c r="AG9" s="145"/>
      <c r="AH9" s="145"/>
      <c r="AI9" s="145"/>
      <c r="AJ9" s="145"/>
      <c r="AK9" s="145"/>
      <c r="AL9" s="145"/>
      <c r="AM9" s="145"/>
      <c r="AN9" s="145"/>
      <c r="AO9" s="145"/>
      <c r="AP9" s="145"/>
      <c r="AQ9" s="145"/>
      <c r="AR9" s="145"/>
      <c r="AS9" s="145"/>
      <c r="AT9" s="145"/>
      <c r="AU9" s="145"/>
      <c r="AV9" s="145"/>
      <c r="AW9" s="145"/>
      <c r="AX9" s="145"/>
      <c r="AY9" s="145"/>
      <c r="AZ9" s="145"/>
      <c r="BA9" s="145"/>
      <c r="BB9" s="145"/>
      <c r="BC9" s="145"/>
      <c r="BD9" s="145"/>
      <c r="BE9" s="145"/>
      <c r="BF9" s="145"/>
    </row>
    <row r="10" spans="1:58" ht="21" outlineLevel="1">
      <c r="A10" s="152"/>
      <c r="B10" s="153"/>
      <c r="C10" s="261" t="s">
        <v>231</v>
      </c>
      <c r="D10" s="262"/>
      <c r="E10" s="262"/>
      <c r="F10" s="262"/>
      <c r="G10" s="262"/>
      <c r="H10" s="156"/>
      <c r="I10" s="156"/>
      <c r="J10" s="156"/>
      <c r="K10" s="156"/>
      <c r="L10" s="156"/>
      <c r="M10" s="156"/>
      <c r="N10" s="156"/>
      <c r="O10" s="156"/>
      <c r="P10" s="156"/>
      <c r="Q10" s="156"/>
      <c r="R10" s="156"/>
      <c r="S10" s="156"/>
      <c r="T10" s="156"/>
      <c r="U10" s="156"/>
      <c r="V10" s="156"/>
      <c r="W10" s="145"/>
      <c r="X10" s="145"/>
      <c r="Y10" s="145"/>
      <c r="Z10" s="145"/>
      <c r="AA10" s="145"/>
      <c r="AB10" s="145"/>
      <c r="AC10" s="145"/>
      <c r="AD10" s="145"/>
      <c r="AE10" s="145" t="s">
        <v>227</v>
      </c>
      <c r="AF10" s="145"/>
      <c r="AG10" s="145"/>
      <c r="AH10" s="145"/>
      <c r="AI10" s="145"/>
      <c r="AJ10" s="145"/>
      <c r="AK10" s="145"/>
      <c r="AL10" s="145"/>
      <c r="AM10" s="145"/>
      <c r="AN10" s="145"/>
      <c r="AO10" s="145"/>
      <c r="AP10" s="145"/>
      <c r="AQ10" s="145"/>
      <c r="AR10" s="145"/>
      <c r="AS10" s="145"/>
      <c r="AT10" s="145"/>
      <c r="AU10" s="145"/>
      <c r="AV10" s="145"/>
      <c r="AW10" s="145"/>
      <c r="AX10" s="145"/>
      <c r="AY10" s="171" t="str">
        <f>C10</f>
        <v>zapažených i nezapažených s urovnáním dna do předepsaného profilu a spádu, s přehozením výkopku na přilehlém terénu na vzdálenost do 3 m od podélné osy rýhy nebo s naložením výkopku na dopravní prostředek.</v>
      </c>
      <c r="AZ10" s="145"/>
      <c r="BA10" s="145"/>
      <c r="BB10" s="145"/>
      <c r="BC10" s="145"/>
      <c r="BD10" s="145"/>
      <c r="BE10" s="145"/>
      <c r="BF10" s="145"/>
    </row>
    <row r="11" spans="1:58" outlineLevel="1">
      <c r="A11" s="152"/>
      <c r="B11" s="153"/>
      <c r="C11" s="187" t="s">
        <v>1082</v>
      </c>
      <c r="D11" s="178"/>
      <c r="E11" s="179">
        <v>3.69</v>
      </c>
      <c r="F11" s="156"/>
      <c r="G11" s="156"/>
      <c r="H11" s="156"/>
      <c r="I11" s="156"/>
      <c r="J11" s="156"/>
      <c r="K11" s="156"/>
      <c r="L11" s="156"/>
      <c r="M11" s="156"/>
      <c r="N11" s="156"/>
      <c r="O11" s="156"/>
      <c r="P11" s="156"/>
      <c r="Q11" s="156"/>
      <c r="R11" s="156"/>
      <c r="S11" s="156"/>
      <c r="T11" s="156"/>
      <c r="U11" s="156"/>
      <c r="V11" s="156"/>
      <c r="W11" s="145"/>
      <c r="X11" s="145"/>
      <c r="Y11" s="145"/>
      <c r="Z11" s="145"/>
      <c r="AA11" s="145"/>
      <c r="AB11" s="145"/>
      <c r="AC11" s="145"/>
      <c r="AD11" s="145"/>
      <c r="AE11" s="145" t="s">
        <v>223</v>
      </c>
      <c r="AF11" s="145">
        <v>0</v>
      </c>
      <c r="AG11" s="145"/>
      <c r="AH11" s="145"/>
      <c r="AI11" s="145"/>
      <c r="AJ11" s="145"/>
      <c r="AK11" s="145"/>
      <c r="AL11" s="145"/>
      <c r="AM11" s="145"/>
      <c r="AN11" s="145"/>
      <c r="AO11" s="145"/>
      <c r="AP11" s="145"/>
      <c r="AQ11" s="145"/>
      <c r="AR11" s="145"/>
      <c r="AS11" s="145"/>
      <c r="AT11" s="145"/>
      <c r="AU11" s="145"/>
      <c r="AV11" s="145"/>
      <c r="AW11" s="145"/>
      <c r="AX11" s="145"/>
      <c r="AY11" s="145"/>
      <c r="AZ11" s="145"/>
      <c r="BA11" s="145"/>
      <c r="BB11" s="145"/>
      <c r="BC11" s="145"/>
      <c r="BD11" s="145"/>
      <c r="BE11" s="145"/>
      <c r="BF11" s="145"/>
    </row>
    <row r="12" spans="1:58" outlineLevel="1">
      <c r="A12" s="164">
        <v>2</v>
      </c>
      <c r="B12" s="165" t="s">
        <v>233</v>
      </c>
      <c r="C12" s="174" t="s">
        <v>234</v>
      </c>
      <c r="D12" s="166" t="s">
        <v>230</v>
      </c>
      <c r="E12" s="167">
        <v>1.845</v>
      </c>
      <c r="F12" s="168">
        <v>0</v>
      </c>
      <c r="G12" s="169">
        <f>ROUND(E12*F12,2)</f>
        <v>0</v>
      </c>
      <c r="H12" s="168">
        <v>0</v>
      </c>
      <c r="I12" s="169">
        <f>ROUND(E12*H12,2)</f>
        <v>0</v>
      </c>
      <c r="J12" s="168">
        <v>164.5</v>
      </c>
      <c r="K12" s="169">
        <f>ROUND(E12*J12,2)</f>
        <v>303.5</v>
      </c>
      <c r="L12" s="169">
        <v>21</v>
      </c>
      <c r="M12" s="169">
        <f>G12*(1+L12/100)</f>
        <v>0</v>
      </c>
      <c r="N12" s="169">
        <v>0</v>
      </c>
      <c r="O12" s="169">
        <f>ROUND(E12*N12,2)</f>
        <v>0</v>
      </c>
      <c r="P12" s="169">
        <v>0</v>
      </c>
      <c r="Q12" s="169">
        <f>ROUND(E12*P12,2)</f>
        <v>0</v>
      </c>
      <c r="R12" s="170" t="s">
        <v>219</v>
      </c>
      <c r="S12" s="156">
        <v>0.38979999999999998</v>
      </c>
      <c r="T12" s="156">
        <f>ROUND(E12*S12,2)</f>
        <v>0.72</v>
      </c>
      <c r="U12" s="156"/>
      <c r="V12" s="156" t="s">
        <v>220</v>
      </c>
      <c r="W12" s="145"/>
      <c r="X12" s="145"/>
      <c r="Y12" s="145"/>
      <c r="Z12" s="145"/>
      <c r="AA12" s="145"/>
      <c r="AB12" s="145"/>
      <c r="AC12" s="145"/>
      <c r="AD12" s="145"/>
      <c r="AE12" s="145" t="s">
        <v>221</v>
      </c>
      <c r="AF12" s="145"/>
      <c r="AG12" s="145"/>
      <c r="AH12" s="145"/>
      <c r="AI12" s="145"/>
      <c r="AJ12" s="145"/>
      <c r="AK12" s="145"/>
      <c r="AL12" s="145"/>
      <c r="AM12" s="145"/>
      <c r="AN12" s="145"/>
      <c r="AO12" s="145"/>
      <c r="AP12" s="145"/>
      <c r="AQ12" s="145"/>
      <c r="AR12" s="145"/>
      <c r="AS12" s="145"/>
      <c r="AT12" s="145"/>
      <c r="AU12" s="145"/>
      <c r="AV12" s="145"/>
      <c r="AW12" s="145"/>
      <c r="AX12" s="145"/>
      <c r="AY12" s="145"/>
      <c r="AZ12" s="145"/>
      <c r="BA12" s="145"/>
      <c r="BB12" s="145"/>
      <c r="BC12" s="145"/>
      <c r="BD12" s="145"/>
      <c r="BE12" s="145"/>
      <c r="BF12" s="145"/>
    </row>
    <row r="13" spans="1:58" ht="21" outlineLevel="1">
      <c r="A13" s="152"/>
      <c r="B13" s="153"/>
      <c r="C13" s="261" t="s">
        <v>231</v>
      </c>
      <c r="D13" s="262"/>
      <c r="E13" s="262"/>
      <c r="F13" s="262"/>
      <c r="G13" s="262"/>
      <c r="H13" s="156"/>
      <c r="I13" s="156"/>
      <c r="J13" s="156"/>
      <c r="K13" s="156"/>
      <c r="L13" s="156"/>
      <c r="M13" s="156"/>
      <c r="N13" s="156"/>
      <c r="O13" s="156"/>
      <c r="P13" s="156"/>
      <c r="Q13" s="156"/>
      <c r="R13" s="156"/>
      <c r="S13" s="156"/>
      <c r="T13" s="156"/>
      <c r="U13" s="156"/>
      <c r="V13" s="156"/>
      <c r="W13" s="145"/>
      <c r="X13" s="145"/>
      <c r="Y13" s="145"/>
      <c r="Z13" s="145"/>
      <c r="AA13" s="145"/>
      <c r="AB13" s="145"/>
      <c r="AC13" s="145"/>
      <c r="AD13" s="145"/>
      <c r="AE13" s="145" t="s">
        <v>227</v>
      </c>
      <c r="AF13" s="145"/>
      <c r="AG13" s="145"/>
      <c r="AH13" s="145"/>
      <c r="AI13" s="145"/>
      <c r="AJ13" s="145"/>
      <c r="AK13" s="145"/>
      <c r="AL13" s="145"/>
      <c r="AM13" s="145"/>
      <c r="AN13" s="145"/>
      <c r="AO13" s="145"/>
      <c r="AP13" s="145"/>
      <c r="AQ13" s="145"/>
      <c r="AR13" s="145"/>
      <c r="AS13" s="145"/>
      <c r="AT13" s="145"/>
      <c r="AU13" s="145"/>
      <c r="AV13" s="145"/>
      <c r="AW13" s="145"/>
      <c r="AX13" s="145"/>
      <c r="AY13" s="171" t="str">
        <f>C13</f>
        <v>zapažených i nezapažených s urovnáním dna do předepsaného profilu a spádu, s přehozením výkopku na přilehlém terénu na vzdálenost do 3 m od podélné osy rýhy nebo s naložením výkopku na dopravní prostředek.</v>
      </c>
      <c r="AZ13" s="145"/>
      <c r="BA13" s="145"/>
      <c r="BB13" s="145"/>
      <c r="BC13" s="145"/>
      <c r="BD13" s="145"/>
      <c r="BE13" s="145"/>
      <c r="BF13" s="145"/>
    </row>
    <row r="14" spans="1:58" outlineLevel="1">
      <c r="A14" s="152"/>
      <c r="B14" s="153"/>
      <c r="C14" s="187" t="s">
        <v>1083</v>
      </c>
      <c r="D14" s="178"/>
      <c r="E14" s="179">
        <v>1.845</v>
      </c>
      <c r="F14" s="156"/>
      <c r="G14" s="156"/>
      <c r="H14" s="156"/>
      <c r="I14" s="156"/>
      <c r="J14" s="156"/>
      <c r="K14" s="156"/>
      <c r="L14" s="156"/>
      <c r="M14" s="156"/>
      <c r="N14" s="156"/>
      <c r="O14" s="156"/>
      <c r="P14" s="156"/>
      <c r="Q14" s="156"/>
      <c r="R14" s="156"/>
      <c r="S14" s="156"/>
      <c r="T14" s="156"/>
      <c r="U14" s="156"/>
      <c r="V14" s="156"/>
      <c r="W14" s="145"/>
      <c r="X14" s="145"/>
      <c r="Y14" s="145"/>
      <c r="Z14" s="145"/>
      <c r="AA14" s="145"/>
      <c r="AB14" s="145"/>
      <c r="AC14" s="145"/>
      <c r="AD14" s="145"/>
      <c r="AE14" s="145" t="s">
        <v>223</v>
      </c>
      <c r="AF14" s="145">
        <v>0</v>
      </c>
      <c r="AG14" s="145"/>
      <c r="AH14" s="145"/>
      <c r="AI14" s="145"/>
      <c r="AJ14" s="145"/>
      <c r="AK14" s="145"/>
      <c r="AL14" s="145"/>
      <c r="AM14" s="145"/>
      <c r="AN14" s="145"/>
      <c r="AO14" s="145"/>
      <c r="AP14" s="145"/>
      <c r="AQ14" s="145"/>
      <c r="AR14" s="145"/>
      <c r="AS14" s="145"/>
      <c r="AT14" s="145"/>
      <c r="AU14" s="145"/>
      <c r="AV14" s="145"/>
      <c r="AW14" s="145"/>
      <c r="AX14" s="145"/>
      <c r="AY14" s="145"/>
      <c r="AZ14" s="145"/>
      <c r="BA14" s="145"/>
      <c r="BB14" s="145"/>
      <c r="BC14" s="145"/>
      <c r="BD14" s="145"/>
      <c r="BE14" s="145"/>
      <c r="BF14" s="145"/>
    </row>
    <row r="15" spans="1:58" outlineLevel="1">
      <c r="A15" s="164">
        <v>3</v>
      </c>
      <c r="B15" s="165" t="s">
        <v>1084</v>
      </c>
      <c r="C15" s="174" t="s">
        <v>1085</v>
      </c>
      <c r="D15" s="166" t="s">
        <v>230</v>
      </c>
      <c r="E15" s="167">
        <v>3.87</v>
      </c>
      <c r="F15" s="168">
        <v>0</v>
      </c>
      <c r="G15" s="169">
        <f>ROUND(E15*F15,2)</f>
        <v>0</v>
      </c>
      <c r="H15" s="168">
        <v>0</v>
      </c>
      <c r="I15" s="169">
        <f>ROUND(E15*H15,2)</f>
        <v>0</v>
      </c>
      <c r="J15" s="168">
        <v>1220</v>
      </c>
      <c r="K15" s="169">
        <f>ROUND(E15*J15,2)</f>
        <v>4721.3999999999996</v>
      </c>
      <c r="L15" s="169">
        <v>21</v>
      </c>
      <c r="M15" s="169">
        <f>G15*(1+L15/100)</f>
        <v>0</v>
      </c>
      <c r="N15" s="169">
        <v>0</v>
      </c>
      <c r="O15" s="169">
        <f>ROUND(E15*N15,2)</f>
        <v>0</v>
      </c>
      <c r="P15" s="169">
        <v>0</v>
      </c>
      <c r="Q15" s="169">
        <f>ROUND(E15*P15,2)</f>
        <v>0</v>
      </c>
      <c r="R15" s="170" t="s">
        <v>219</v>
      </c>
      <c r="S15" s="156">
        <v>3.5329999999999999</v>
      </c>
      <c r="T15" s="156">
        <f>ROUND(E15*S15,2)</f>
        <v>13.67</v>
      </c>
      <c r="U15" s="156"/>
      <c r="V15" s="156" t="s">
        <v>220</v>
      </c>
      <c r="W15" s="145"/>
      <c r="X15" s="145"/>
      <c r="Y15" s="145"/>
      <c r="Z15" s="145"/>
      <c r="AA15" s="145"/>
      <c r="AB15" s="145"/>
      <c r="AC15" s="145"/>
      <c r="AD15" s="145"/>
      <c r="AE15" s="145" t="s">
        <v>221</v>
      </c>
      <c r="AF15" s="145"/>
      <c r="AG15" s="145"/>
      <c r="AH15" s="145"/>
      <c r="AI15" s="145"/>
      <c r="AJ15" s="145"/>
      <c r="AK15" s="145"/>
      <c r="AL15" s="145"/>
      <c r="AM15" s="145"/>
      <c r="AN15" s="145"/>
      <c r="AO15" s="145"/>
      <c r="AP15" s="145"/>
      <c r="AQ15" s="145"/>
      <c r="AR15" s="145"/>
      <c r="AS15" s="145"/>
      <c r="AT15" s="145"/>
      <c r="AU15" s="145"/>
      <c r="AV15" s="145"/>
      <c r="AW15" s="145"/>
      <c r="AX15" s="145"/>
      <c r="AY15" s="145"/>
      <c r="AZ15" s="145"/>
      <c r="BA15" s="145"/>
      <c r="BB15" s="145"/>
      <c r="BC15" s="145"/>
      <c r="BD15" s="145"/>
      <c r="BE15" s="145"/>
      <c r="BF15" s="145"/>
    </row>
    <row r="16" spans="1:58" outlineLevel="1">
      <c r="A16" s="152"/>
      <c r="B16" s="153"/>
      <c r="C16" s="261" t="s">
        <v>1086</v>
      </c>
      <c r="D16" s="262"/>
      <c r="E16" s="262"/>
      <c r="F16" s="262"/>
      <c r="G16" s="262"/>
      <c r="H16" s="156"/>
      <c r="I16" s="156"/>
      <c r="J16" s="156"/>
      <c r="K16" s="156"/>
      <c r="L16" s="156"/>
      <c r="M16" s="156"/>
      <c r="N16" s="156"/>
      <c r="O16" s="156"/>
      <c r="P16" s="156"/>
      <c r="Q16" s="156"/>
      <c r="R16" s="156"/>
      <c r="S16" s="156"/>
      <c r="T16" s="156"/>
      <c r="U16" s="156"/>
      <c r="V16" s="156"/>
      <c r="W16" s="145"/>
      <c r="X16" s="145"/>
      <c r="Y16" s="145"/>
      <c r="Z16" s="145"/>
      <c r="AA16" s="145"/>
      <c r="AB16" s="145"/>
      <c r="AC16" s="145"/>
      <c r="AD16" s="145"/>
      <c r="AE16" s="145" t="s">
        <v>227</v>
      </c>
      <c r="AF16" s="145"/>
      <c r="AG16" s="145"/>
      <c r="AH16" s="145"/>
      <c r="AI16" s="145"/>
      <c r="AJ16" s="145"/>
      <c r="AK16" s="145"/>
      <c r="AL16" s="145"/>
      <c r="AM16" s="145"/>
      <c r="AN16" s="145"/>
      <c r="AO16" s="145"/>
      <c r="AP16" s="145"/>
      <c r="AQ16" s="145"/>
      <c r="AR16" s="145"/>
      <c r="AS16" s="145"/>
      <c r="AT16" s="145"/>
      <c r="AU16" s="145"/>
      <c r="AV16" s="145"/>
      <c r="AW16" s="145"/>
      <c r="AX16" s="145"/>
      <c r="AY16" s="145"/>
      <c r="AZ16" s="145"/>
      <c r="BA16" s="145"/>
      <c r="BB16" s="145"/>
      <c r="BC16" s="145"/>
      <c r="BD16" s="145"/>
      <c r="BE16" s="145"/>
      <c r="BF16" s="145"/>
    </row>
    <row r="17" spans="1:58" outlineLevel="1">
      <c r="A17" s="152"/>
      <c r="B17" s="153"/>
      <c r="C17" s="187" t="s">
        <v>1087</v>
      </c>
      <c r="D17" s="178"/>
      <c r="E17" s="179">
        <v>2.835</v>
      </c>
      <c r="F17" s="156"/>
      <c r="G17" s="156"/>
      <c r="H17" s="156"/>
      <c r="I17" s="156"/>
      <c r="J17" s="156"/>
      <c r="K17" s="156"/>
      <c r="L17" s="156"/>
      <c r="M17" s="156"/>
      <c r="N17" s="156"/>
      <c r="O17" s="156"/>
      <c r="P17" s="156"/>
      <c r="Q17" s="156"/>
      <c r="R17" s="156"/>
      <c r="S17" s="156"/>
      <c r="T17" s="156"/>
      <c r="U17" s="156"/>
      <c r="V17" s="156"/>
      <c r="W17" s="145"/>
      <c r="X17" s="145"/>
      <c r="Y17" s="145"/>
      <c r="Z17" s="145"/>
      <c r="AA17" s="145"/>
      <c r="AB17" s="145"/>
      <c r="AC17" s="145"/>
      <c r="AD17" s="145"/>
      <c r="AE17" s="145" t="s">
        <v>223</v>
      </c>
      <c r="AF17" s="145">
        <v>0</v>
      </c>
      <c r="AG17" s="145"/>
      <c r="AH17" s="145"/>
      <c r="AI17" s="145"/>
      <c r="AJ17" s="145"/>
      <c r="AK17" s="145"/>
      <c r="AL17" s="145"/>
      <c r="AM17" s="145"/>
      <c r="AN17" s="145"/>
      <c r="AO17" s="145"/>
      <c r="AP17" s="145"/>
      <c r="AQ17" s="145"/>
      <c r="AR17" s="145"/>
      <c r="AS17" s="145"/>
      <c r="AT17" s="145"/>
      <c r="AU17" s="145"/>
      <c r="AV17" s="145"/>
      <c r="AW17" s="145"/>
      <c r="AX17" s="145"/>
      <c r="AY17" s="145"/>
      <c r="AZ17" s="145"/>
      <c r="BA17" s="145"/>
      <c r="BB17" s="145"/>
      <c r="BC17" s="145"/>
      <c r="BD17" s="145"/>
      <c r="BE17" s="145"/>
      <c r="BF17" s="145"/>
    </row>
    <row r="18" spans="1:58" outlineLevel="1">
      <c r="A18" s="152"/>
      <c r="B18" s="153"/>
      <c r="C18" s="187" t="s">
        <v>1088</v>
      </c>
      <c r="D18" s="178"/>
      <c r="E18" s="179">
        <v>1.0349999999999999</v>
      </c>
      <c r="F18" s="156"/>
      <c r="G18" s="156"/>
      <c r="H18" s="156"/>
      <c r="I18" s="156"/>
      <c r="J18" s="156"/>
      <c r="K18" s="156"/>
      <c r="L18" s="156"/>
      <c r="M18" s="156"/>
      <c r="N18" s="156"/>
      <c r="O18" s="156"/>
      <c r="P18" s="156"/>
      <c r="Q18" s="156"/>
      <c r="R18" s="156"/>
      <c r="S18" s="156"/>
      <c r="T18" s="156"/>
      <c r="U18" s="156"/>
      <c r="V18" s="156"/>
      <c r="W18" s="145"/>
      <c r="X18" s="145"/>
      <c r="Y18" s="145"/>
      <c r="Z18" s="145"/>
      <c r="AA18" s="145"/>
      <c r="AB18" s="145"/>
      <c r="AC18" s="145"/>
      <c r="AD18" s="145"/>
      <c r="AE18" s="145" t="s">
        <v>223</v>
      </c>
      <c r="AF18" s="145">
        <v>0</v>
      </c>
      <c r="AG18" s="145"/>
      <c r="AH18" s="145"/>
      <c r="AI18" s="145"/>
      <c r="AJ18" s="145"/>
      <c r="AK18" s="145"/>
      <c r="AL18" s="145"/>
      <c r="AM18" s="145"/>
      <c r="AN18" s="145"/>
      <c r="AO18" s="145"/>
      <c r="AP18" s="145"/>
      <c r="AQ18" s="145"/>
      <c r="AR18" s="145"/>
      <c r="AS18" s="145"/>
      <c r="AT18" s="145"/>
      <c r="AU18" s="145"/>
      <c r="AV18" s="145"/>
      <c r="AW18" s="145"/>
      <c r="AX18" s="145"/>
      <c r="AY18" s="145"/>
      <c r="AZ18" s="145"/>
      <c r="BA18" s="145"/>
      <c r="BB18" s="145"/>
      <c r="BC18" s="145"/>
      <c r="BD18" s="145"/>
      <c r="BE18" s="145"/>
      <c r="BF18" s="145"/>
    </row>
    <row r="19" spans="1:58" outlineLevel="1">
      <c r="A19" s="164">
        <v>4</v>
      </c>
      <c r="B19" s="165" t="s">
        <v>236</v>
      </c>
      <c r="C19" s="174" t="s">
        <v>237</v>
      </c>
      <c r="D19" s="166" t="s">
        <v>230</v>
      </c>
      <c r="E19" s="167">
        <v>2.61</v>
      </c>
      <c r="F19" s="168">
        <v>0</v>
      </c>
      <c r="G19" s="169">
        <f>ROUND(E19*F19,2)</f>
        <v>0</v>
      </c>
      <c r="H19" s="168">
        <v>0</v>
      </c>
      <c r="I19" s="169">
        <f>ROUND(E19*H19,2)</f>
        <v>0</v>
      </c>
      <c r="J19" s="168">
        <v>264.5</v>
      </c>
      <c r="K19" s="169">
        <f>ROUND(E19*J19,2)</f>
        <v>690.35</v>
      </c>
      <c r="L19" s="169">
        <v>21</v>
      </c>
      <c r="M19" s="169">
        <f>G19*(1+L19/100)</f>
        <v>0</v>
      </c>
      <c r="N19" s="169">
        <v>0</v>
      </c>
      <c r="O19" s="169">
        <f>ROUND(E19*N19,2)</f>
        <v>0</v>
      </c>
      <c r="P19" s="169">
        <v>0</v>
      </c>
      <c r="Q19" s="169">
        <f>ROUND(E19*P19,2)</f>
        <v>0</v>
      </c>
      <c r="R19" s="170" t="s">
        <v>219</v>
      </c>
      <c r="S19" s="156">
        <v>1.0999999999999999E-2</v>
      </c>
      <c r="T19" s="156">
        <f>ROUND(E19*S19,2)</f>
        <v>0.03</v>
      </c>
      <c r="U19" s="156"/>
      <c r="V19" s="156" t="s">
        <v>220</v>
      </c>
      <c r="W19" s="145"/>
      <c r="X19" s="145"/>
      <c r="Y19" s="145"/>
      <c r="Z19" s="145"/>
      <c r="AA19" s="145"/>
      <c r="AB19" s="145"/>
      <c r="AC19" s="145"/>
      <c r="AD19" s="145"/>
      <c r="AE19" s="145" t="s">
        <v>221</v>
      </c>
      <c r="AF19" s="145"/>
      <c r="AG19" s="145"/>
      <c r="AH19" s="145"/>
      <c r="AI19" s="145"/>
      <c r="AJ19" s="145"/>
      <c r="AK19" s="145"/>
      <c r="AL19" s="145"/>
      <c r="AM19" s="145"/>
      <c r="AN19" s="145"/>
      <c r="AO19" s="145"/>
      <c r="AP19" s="145"/>
      <c r="AQ19" s="145"/>
      <c r="AR19" s="145"/>
      <c r="AS19" s="145"/>
      <c r="AT19" s="145"/>
      <c r="AU19" s="145"/>
      <c r="AV19" s="145"/>
      <c r="AW19" s="145"/>
      <c r="AX19" s="145"/>
      <c r="AY19" s="145"/>
      <c r="AZ19" s="145"/>
      <c r="BA19" s="145"/>
      <c r="BB19" s="145"/>
      <c r="BC19" s="145"/>
      <c r="BD19" s="145"/>
      <c r="BE19" s="145"/>
      <c r="BF19" s="145"/>
    </row>
    <row r="20" spans="1:58" outlineLevel="1">
      <c r="A20" s="152"/>
      <c r="B20" s="153"/>
      <c r="C20" s="261" t="s">
        <v>238</v>
      </c>
      <c r="D20" s="262"/>
      <c r="E20" s="262"/>
      <c r="F20" s="262"/>
      <c r="G20" s="262"/>
      <c r="H20" s="156"/>
      <c r="I20" s="156"/>
      <c r="J20" s="156"/>
      <c r="K20" s="156"/>
      <c r="L20" s="156"/>
      <c r="M20" s="156"/>
      <c r="N20" s="156"/>
      <c r="O20" s="156"/>
      <c r="P20" s="156"/>
      <c r="Q20" s="156"/>
      <c r="R20" s="156"/>
      <c r="S20" s="156"/>
      <c r="T20" s="156"/>
      <c r="U20" s="156"/>
      <c r="V20" s="156"/>
      <c r="W20" s="145"/>
      <c r="X20" s="145"/>
      <c r="Y20" s="145"/>
      <c r="Z20" s="145"/>
      <c r="AA20" s="145"/>
      <c r="AB20" s="145"/>
      <c r="AC20" s="145"/>
      <c r="AD20" s="145"/>
      <c r="AE20" s="145" t="s">
        <v>227</v>
      </c>
      <c r="AF20" s="145"/>
      <c r="AG20" s="145"/>
      <c r="AH20" s="145"/>
      <c r="AI20" s="145"/>
      <c r="AJ20" s="145"/>
      <c r="AK20" s="145"/>
      <c r="AL20" s="145"/>
      <c r="AM20" s="145"/>
      <c r="AN20" s="145"/>
      <c r="AO20" s="145"/>
      <c r="AP20" s="145"/>
      <c r="AQ20" s="145"/>
      <c r="AR20" s="145"/>
      <c r="AS20" s="145"/>
      <c r="AT20" s="145"/>
      <c r="AU20" s="145"/>
      <c r="AV20" s="145"/>
      <c r="AW20" s="145"/>
      <c r="AX20" s="145"/>
      <c r="AY20" s="145"/>
      <c r="AZ20" s="145"/>
      <c r="BA20" s="145"/>
      <c r="BB20" s="145"/>
      <c r="BC20" s="145"/>
      <c r="BD20" s="145"/>
      <c r="BE20" s="145"/>
      <c r="BF20" s="145"/>
    </row>
    <row r="21" spans="1:58" outlineLevel="1">
      <c r="A21" s="152"/>
      <c r="B21" s="153"/>
      <c r="C21" s="187" t="s">
        <v>1087</v>
      </c>
      <c r="D21" s="178"/>
      <c r="E21" s="179">
        <v>2.835</v>
      </c>
      <c r="F21" s="156"/>
      <c r="G21" s="156"/>
      <c r="H21" s="156"/>
      <c r="I21" s="156"/>
      <c r="J21" s="156"/>
      <c r="K21" s="156"/>
      <c r="L21" s="156"/>
      <c r="M21" s="156"/>
      <c r="N21" s="156"/>
      <c r="O21" s="156"/>
      <c r="P21" s="156"/>
      <c r="Q21" s="156"/>
      <c r="R21" s="156"/>
      <c r="S21" s="156"/>
      <c r="T21" s="156"/>
      <c r="U21" s="156"/>
      <c r="V21" s="156"/>
      <c r="W21" s="145"/>
      <c r="X21" s="145"/>
      <c r="Y21" s="145"/>
      <c r="Z21" s="145"/>
      <c r="AA21" s="145"/>
      <c r="AB21" s="145"/>
      <c r="AC21" s="145"/>
      <c r="AD21" s="145"/>
      <c r="AE21" s="145" t="s">
        <v>223</v>
      </c>
      <c r="AF21" s="145">
        <v>0</v>
      </c>
      <c r="AG21" s="145"/>
      <c r="AH21" s="145"/>
      <c r="AI21" s="145"/>
      <c r="AJ21" s="145"/>
      <c r="AK21" s="145"/>
      <c r="AL21" s="145"/>
      <c r="AM21" s="145"/>
      <c r="AN21" s="145"/>
      <c r="AO21" s="145"/>
      <c r="AP21" s="145"/>
      <c r="AQ21" s="145"/>
      <c r="AR21" s="145"/>
      <c r="AS21" s="145"/>
      <c r="AT21" s="145"/>
      <c r="AU21" s="145"/>
      <c r="AV21" s="145"/>
      <c r="AW21" s="145"/>
      <c r="AX21" s="145"/>
      <c r="AY21" s="145"/>
      <c r="AZ21" s="145"/>
      <c r="BA21" s="145"/>
      <c r="BB21" s="145"/>
      <c r="BC21" s="145"/>
      <c r="BD21" s="145"/>
      <c r="BE21" s="145"/>
      <c r="BF21" s="145"/>
    </row>
    <row r="22" spans="1:58" outlineLevel="1">
      <c r="A22" s="152"/>
      <c r="B22" s="153"/>
      <c r="C22" s="187" t="s">
        <v>1088</v>
      </c>
      <c r="D22" s="178"/>
      <c r="E22" s="179">
        <v>1.0349999999999999</v>
      </c>
      <c r="F22" s="156"/>
      <c r="G22" s="156"/>
      <c r="H22" s="156"/>
      <c r="I22" s="156"/>
      <c r="J22" s="156"/>
      <c r="K22" s="156"/>
      <c r="L22" s="156"/>
      <c r="M22" s="156"/>
      <c r="N22" s="156"/>
      <c r="O22" s="156"/>
      <c r="P22" s="156"/>
      <c r="Q22" s="156"/>
      <c r="R22" s="156"/>
      <c r="S22" s="156"/>
      <c r="T22" s="156"/>
      <c r="U22" s="156"/>
      <c r="V22" s="156"/>
      <c r="W22" s="145"/>
      <c r="X22" s="145"/>
      <c r="Y22" s="145"/>
      <c r="Z22" s="145"/>
      <c r="AA22" s="145"/>
      <c r="AB22" s="145"/>
      <c r="AC22" s="145"/>
      <c r="AD22" s="145"/>
      <c r="AE22" s="145" t="s">
        <v>223</v>
      </c>
      <c r="AF22" s="145">
        <v>0</v>
      </c>
      <c r="AG22" s="145"/>
      <c r="AH22" s="145"/>
      <c r="AI22" s="145"/>
      <c r="AJ22" s="145"/>
      <c r="AK22" s="145"/>
      <c r="AL22" s="145"/>
      <c r="AM22" s="145"/>
      <c r="AN22" s="145"/>
      <c r="AO22" s="145"/>
      <c r="AP22" s="145"/>
      <c r="AQ22" s="145"/>
      <c r="AR22" s="145"/>
      <c r="AS22" s="145"/>
      <c r="AT22" s="145"/>
      <c r="AU22" s="145"/>
      <c r="AV22" s="145"/>
      <c r="AW22" s="145"/>
      <c r="AX22" s="145"/>
      <c r="AY22" s="145"/>
      <c r="AZ22" s="145"/>
      <c r="BA22" s="145"/>
      <c r="BB22" s="145"/>
      <c r="BC22" s="145"/>
      <c r="BD22" s="145"/>
      <c r="BE22" s="145"/>
      <c r="BF22" s="145"/>
    </row>
    <row r="23" spans="1:58" outlineLevel="1">
      <c r="A23" s="152"/>
      <c r="B23" s="153"/>
      <c r="C23" s="187" t="s">
        <v>1082</v>
      </c>
      <c r="D23" s="178"/>
      <c r="E23" s="179">
        <v>3.69</v>
      </c>
      <c r="F23" s="156"/>
      <c r="G23" s="156"/>
      <c r="H23" s="156"/>
      <c r="I23" s="156"/>
      <c r="J23" s="156"/>
      <c r="K23" s="156"/>
      <c r="L23" s="156"/>
      <c r="M23" s="156"/>
      <c r="N23" s="156"/>
      <c r="O23" s="156"/>
      <c r="P23" s="156"/>
      <c r="Q23" s="156"/>
      <c r="R23" s="156"/>
      <c r="S23" s="156"/>
      <c r="T23" s="156"/>
      <c r="U23" s="156"/>
      <c r="V23" s="156"/>
      <c r="W23" s="145"/>
      <c r="X23" s="145"/>
      <c r="Y23" s="145"/>
      <c r="Z23" s="145"/>
      <c r="AA23" s="145"/>
      <c r="AB23" s="145"/>
      <c r="AC23" s="145"/>
      <c r="AD23" s="145"/>
      <c r="AE23" s="145" t="s">
        <v>223</v>
      </c>
      <c r="AF23" s="145">
        <v>0</v>
      </c>
      <c r="AG23" s="145"/>
      <c r="AH23" s="145"/>
      <c r="AI23" s="145"/>
      <c r="AJ23" s="145"/>
      <c r="AK23" s="145"/>
      <c r="AL23" s="145"/>
      <c r="AM23" s="145"/>
      <c r="AN23" s="145"/>
      <c r="AO23" s="145"/>
      <c r="AP23" s="145"/>
      <c r="AQ23" s="145"/>
      <c r="AR23" s="145"/>
      <c r="AS23" s="145"/>
      <c r="AT23" s="145"/>
      <c r="AU23" s="145"/>
      <c r="AV23" s="145"/>
      <c r="AW23" s="145"/>
      <c r="AX23" s="145"/>
      <c r="AY23" s="145"/>
      <c r="AZ23" s="145"/>
      <c r="BA23" s="145"/>
      <c r="BB23" s="145"/>
      <c r="BC23" s="145"/>
      <c r="BD23" s="145"/>
      <c r="BE23" s="145"/>
      <c r="BF23" s="145"/>
    </row>
    <row r="24" spans="1:58" outlineLevel="1">
      <c r="A24" s="152"/>
      <c r="B24" s="153"/>
      <c r="C24" s="187" t="s">
        <v>1089</v>
      </c>
      <c r="D24" s="178"/>
      <c r="E24" s="179">
        <v>-4.95</v>
      </c>
      <c r="F24" s="156"/>
      <c r="G24" s="156"/>
      <c r="H24" s="156"/>
      <c r="I24" s="156"/>
      <c r="J24" s="156"/>
      <c r="K24" s="156"/>
      <c r="L24" s="156"/>
      <c r="M24" s="156"/>
      <c r="N24" s="156"/>
      <c r="O24" s="156"/>
      <c r="P24" s="156"/>
      <c r="Q24" s="156"/>
      <c r="R24" s="156"/>
      <c r="S24" s="156"/>
      <c r="T24" s="156"/>
      <c r="U24" s="156"/>
      <c r="V24" s="156"/>
      <c r="W24" s="145"/>
      <c r="X24" s="145"/>
      <c r="Y24" s="145"/>
      <c r="Z24" s="145"/>
      <c r="AA24" s="145"/>
      <c r="AB24" s="145"/>
      <c r="AC24" s="145"/>
      <c r="AD24" s="145"/>
      <c r="AE24" s="145" t="s">
        <v>223</v>
      </c>
      <c r="AF24" s="145">
        <v>0</v>
      </c>
      <c r="AG24" s="145"/>
      <c r="AH24" s="145"/>
      <c r="AI24" s="145"/>
      <c r="AJ24" s="145"/>
      <c r="AK24" s="145"/>
      <c r="AL24" s="145"/>
      <c r="AM24" s="145"/>
      <c r="AN24" s="145"/>
      <c r="AO24" s="145"/>
      <c r="AP24" s="145"/>
      <c r="AQ24" s="145"/>
      <c r="AR24" s="145"/>
      <c r="AS24" s="145"/>
      <c r="AT24" s="145"/>
      <c r="AU24" s="145"/>
      <c r="AV24" s="145"/>
      <c r="AW24" s="145"/>
      <c r="AX24" s="145"/>
      <c r="AY24" s="145"/>
      <c r="AZ24" s="145"/>
      <c r="BA24" s="145"/>
      <c r="BB24" s="145"/>
      <c r="BC24" s="145"/>
      <c r="BD24" s="145"/>
      <c r="BE24" s="145"/>
      <c r="BF24" s="145"/>
    </row>
    <row r="25" spans="1:58" ht="20.399999999999999" outlineLevel="1">
      <c r="A25" s="180">
        <v>5</v>
      </c>
      <c r="B25" s="181" t="s">
        <v>240</v>
      </c>
      <c r="C25" s="188" t="s">
        <v>241</v>
      </c>
      <c r="D25" s="182" t="s">
        <v>230</v>
      </c>
      <c r="E25" s="183">
        <v>2.61</v>
      </c>
      <c r="F25" s="184">
        <v>0</v>
      </c>
      <c r="G25" s="185">
        <f>ROUND(E25*F25,2)</f>
        <v>0</v>
      </c>
      <c r="H25" s="184">
        <v>0</v>
      </c>
      <c r="I25" s="185">
        <f>ROUND(E25*H25,2)</f>
        <v>0</v>
      </c>
      <c r="J25" s="184">
        <v>16.3</v>
      </c>
      <c r="K25" s="185">
        <f>ROUND(E25*J25,2)</f>
        <v>42.54</v>
      </c>
      <c r="L25" s="185">
        <v>21</v>
      </c>
      <c r="M25" s="185">
        <f>G25*(1+L25/100)</f>
        <v>0</v>
      </c>
      <c r="N25" s="185">
        <v>0</v>
      </c>
      <c r="O25" s="185">
        <f>ROUND(E25*N25,2)</f>
        <v>0</v>
      </c>
      <c r="P25" s="185">
        <v>0</v>
      </c>
      <c r="Q25" s="185">
        <f>ROUND(E25*P25,2)</f>
        <v>0</v>
      </c>
      <c r="R25" s="186" t="s">
        <v>219</v>
      </c>
      <c r="S25" s="156">
        <v>8.9999999999999993E-3</v>
      </c>
      <c r="T25" s="156">
        <f>ROUND(E25*S25,2)</f>
        <v>0.02</v>
      </c>
      <c r="U25" s="156"/>
      <c r="V25" s="156" t="s">
        <v>220</v>
      </c>
      <c r="W25" s="145"/>
      <c r="X25" s="145"/>
      <c r="Y25" s="145"/>
      <c r="Z25" s="145"/>
      <c r="AA25" s="145"/>
      <c r="AB25" s="145"/>
      <c r="AC25" s="145"/>
      <c r="AD25" s="145"/>
      <c r="AE25" s="145" t="s">
        <v>221</v>
      </c>
      <c r="AF25" s="145"/>
      <c r="AG25" s="145"/>
      <c r="AH25" s="145"/>
      <c r="AI25" s="145"/>
      <c r="AJ25" s="145"/>
      <c r="AK25" s="145"/>
      <c r="AL25" s="145"/>
      <c r="AM25" s="145"/>
      <c r="AN25" s="145"/>
      <c r="AO25" s="145"/>
      <c r="AP25" s="145"/>
      <c r="AQ25" s="145"/>
      <c r="AR25" s="145"/>
      <c r="AS25" s="145"/>
      <c r="AT25" s="145"/>
      <c r="AU25" s="145"/>
      <c r="AV25" s="145"/>
      <c r="AW25" s="145"/>
      <c r="AX25" s="145"/>
      <c r="AY25" s="145"/>
      <c r="AZ25" s="145"/>
      <c r="BA25" s="145"/>
      <c r="BB25" s="145"/>
      <c r="BC25" s="145"/>
      <c r="BD25" s="145"/>
      <c r="BE25" s="145"/>
      <c r="BF25" s="145"/>
    </row>
    <row r="26" spans="1:58" outlineLevel="1">
      <c r="A26" s="164">
        <v>6</v>
      </c>
      <c r="B26" s="165" t="s">
        <v>242</v>
      </c>
      <c r="C26" s="174" t="s">
        <v>243</v>
      </c>
      <c r="D26" s="166" t="s">
        <v>230</v>
      </c>
      <c r="E26" s="167">
        <v>4.95</v>
      </c>
      <c r="F26" s="168">
        <v>0</v>
      </c>
      <c r="G26" s="169">
        <f>ROUND(E26*F26,2)</f>
        <v>0</v>
      </c>
      <c r="H26" s="168">
        <v>0</v>
      </c>
      <c r="I26" s="169">
        <f>ROUND(E26*H26,2)</f>
        <v>0</v>
      </c>
      <c r="J26" s="168">
        <v>121</v>
      </c>
      <c r="K26" s="169">
        <f>ROUND(E26*J26,2)</f>
        <v>598.95000000000005</v>
      </c>
      <c r="L26" s="169">
        <v>21</v>
      </c>
      <c r="M26" s="169">
        <f>G26*(1+L26/100)</f>
        <v>0</v>
      </c>
      <c r="N26" s="169">
        <v>0</v>
      </c>
      <c r="O26" s="169">
        <f>ROUND(E26*N26,2)</f>
        <v>0</v>
      </c>
      <c r="P26" s="169">
        <v>0</v>
      </c>
      <c r="Q26" s="169">
        <f>ROUND(E26*P26,2)</f>
        <v>0</v>
      </c>
      <c r="R26" s="170" t="s">
        <v>219</v>
      </c>
      <c r="S26" s="156">
        <v>0.20200000000000001</v>
      </c>
      <c r="T26" s="156">
        <f>ROUND(E26*S26,2)</f>
        <v>1</v>
      </c>
      <c r="U26" s="156"/>
      <c r="V26" s="156" t="s">
        <v>220</v>
      </c>
      <c r="W26" s="145"/>
      <c r="X26" s="145"/>
      <c r="Y26" s="145"/>
      <c r="Z26" s="145"/>
      <c r="AA26" s="145"/>
      <c r="AB26" s="145"/>
      <c r="AC26" s="145"/>
      <c r="AD26" s="145"/>
      <c r="AE26" s="145" t="s">
        <v>221</v>
      </c>
      <c r="AF26" s="145"/>
      <c r="AG26" s="145"/>
      <c r="AH26" s="145"/>
      <c r="AI26" s="145"/>
      <c r="AJ26" s="145"/>
      <c r="AK26" s="145"/>
      <c r="AL26" s="145"/>
      <c r="AM26" s="145"/>
      <c r="AN26" s="145"/>
      <c r="AO26" s="145"/>
      <c r="AP26" s="145"/>
      <c r="AQ26" s="145"/>
      <c r="AR26" s="145"/>
      <c r="AS26" s="145"/>
      <c r="AT26" s="145"/>
      <c r="AU26" s="145"/>
      <c r="AV26" s="145"/>
      <c r="AW26" s="145"/>
      <c r="AX26" s="145"/>
      <c r="AY26" s="145"/>
      <c r="AZ26" s="145"/>
      <c r="BA26" s="145"/>
      <c r="BB26" s="145"/>
      <c r="BC26" s="145"/>
      <c r="BD26" s="145"/>
      <c r="BE26" s="145"/>
      <c r="BF26" s="145"/>
    </row>
    <row r="27" spans="1:58" outlineLevel="1">
      <c r="A27" s="152"/>
      <c r="B27" s="153"/>
      <c r="C27" s="261" t="s">
        <v>244</v>
      </c>
      <c r="D27" s="262"/>
      <c r="E27" s="262"/>
      <c r="F27" s="262"/>
      <c r="G27" s="262"/>
      <c r="H27" s="156"/>
      <c r="I27" s="156"/>
      <c r="J27" s="156"/>
      <c r="K27" s="156"/>
      <c r="L27" s="156"/>
      <c r="M27" s="156"/>
      <c r="N27" s="156"/>
      <c r="O27" s="156"/>
      <c r="P27" s="156"/>
      <c r="Q27" s="156"/>
      <c r="R27" s="156"/>
      <c r="S27" s="156"/>
      <c r="T27" s="156"/>
      <c r="U27" s="156"/>
      <c r="V27" s="156"/>
      <c r="W27" s="145"/>
      <c r="X27" s="145"/>
      <c r="Y27" s="145"/>
      <c r="Z27" s="145"/>
      <c r="AA27" s="145"/>
      <c r="AB27" s="145"/>
      <c r="AC27" s="145"/>
      <c r="AD27" s="145"/>
      <c r="AE27" s="145" t="s">
        <v>227</v>
      </c>
      <c r="AF27" s="145"/>
      <c r="AG27" s="145"/>
      <c r="AH27" s="145"/>
      <c r="AI27" s="145"/>
      <c r="AJ27" s="145"/>
      <c r="AK27" s="145"/>
      <c r="AL27" s="145"/>
      <c r="AM27" s="145"/>
      <c r="AN27" s="145"/>
      <c r="AO27" s="145"/>
      <c r="AP27" s="145"/>
      <c r="AQ27" s="145"/>
      <c r="AR27" s="145"/>
      <c r="AS27" s="145"/>
      <c r="AT27" s="145"/>
      <c r="AU27" s="145"/>
      <c r="AV27" s="145"/>
      <c r="AW27" s="145"/>
      <c r="AX27" s="145"/>
      <c r="AY27" s="145"/>
      <c r="AZ27" s="145"/>
      <c r="BA27" s="145"/>
      <c r="BB27" s="145"/>
      <c r="BC27" s="145"/>
      <c r="BD27" s="145"/>
      <c r="BE27" s="145"/>
      <c r="BF27" s="145"/>
    </row>
    <row r="28" spans="1:58" outlineLevel="1">
      <c r="A28" s="152"/>
      <c r="B28" s="153"/>
      <c r="C28" s="187" t="s">
        <v>1090</v>
      </c>
      <c r="D28" s="178"/>
      <c r="E28" s="179">
        <v>4.95</v>
      </c>
      <c r="F28" s="156"/>
      <c r="G28" s="156"/>
      <c r="H28" s="156"/>
      <c r="I28" s="156"/>
      <c r="J28" s="156"/>
      <c r="K28" s="156"/>
      <c r="L28" s="156"/>
      <c r="M28" s="156"/>
      <c r="N28" s="156"/>
      <c r="O28" s="156"/>
      <c r="P28" s="156"/>
      <c r="Q28" s="156"/>
      <c r="R28" s="156"/>
      <c r="S28" s="156"/>
      <c r="T28" s="156"/>
      <c r="U28" s="156"/>
      <c r="V28" s="156"/>
      <c r="W28" s="145"/>
      <c r="X28" s="145"/>
      <c r="Y28" s="145"/>
      <c r="Z28" s="145"/>
      <c r="AA28" s="145"/>
      <c r="AB28" s="145"/>
      <c r="AC28" s="145"/>
      <c r="AD28" s="145"/>
      <c r="AE28" s="145" t="s">
        <v>223</v>
      </c>
      <c r="AF28" s="145">
        <v>0</v>
      </c>
      <c r="AG28" s="145"/>
      <c r="AH28" s="145"/>
      <c r="AI28" s="145"/>
      <c r="AJ28" s="145"/>
      <c r="AK28" s="145"/>
      <c r="AL28" s="145"/>
      <c r="AM28" s="145"/>
      <c r="AN28" s="145"/>
      <c r="AO28" s="145"/>
      <c r="AP28" s="145"/>
      <c r="AQ28" s="145"/>
      <c r="AR28" s="145"/>
      <c r="AS28" s="145"/>
      <c r="AT28" s="145"/>
      <c r="AU28" s="145"/>
      <c r="AV28" s="145"/>
      <c r="AW28" s="145"/>
      <c r="AX28" s="145"/>
      <c r="AY28" s="145"/>
      <c r="AZ28" s="145"/>
      <c r="BA28" s="145"/>
      <c r="BB28" s="145"/>
      <c r="BC28" s="145"/>
      <c r="BD28" s="145"/>
      <c r="BE28" s="145"/>
      <c r="BF28" s="145"/>
    </row>
    <row r="29" spans="1:58" outlineLevel="1">
      <c r="A29" s="180">
        <v>7</v>
      </c>
      <c r="B29" s="181" t="s">
        <v>248</v>
      </c>
      <c r="C29" s="188" t="s">
        <v>249</v>
      </c>
      <c r="D29" s="182" t="s">
        <v>230</v>
      </c>
      <c r="E29" s="183">
        <v>2.61</v>
      </c>
      <c r="F29" s="184">
        <v>0</v>
      </c>
      <c r="G29" s="185">
        <f>ROUND(E29*F29,2)</f>
        <v>0</v>
      </c>
      <c r="H29" s="184">
        <v>0</v>
      </c>
      <c r="I29" s="185">
        <f>ROUND(E29*H29,2)</f>
        <v>0</v>
      </c>
      <c r="J29" s="184">
        <v>280</v>
      </c>
      <c r="K29" s="185">
        <f>ROUND(E29*J29,2)</f>
        <v>730.8</v>
      </c>
      <c r="L29" s="185">
        <v>21</v>
      </c>
      <c r="M29" s="185">
        <f>G29*(1+L29/100)</f>
        <v>0</v>
      </c>
      <c r="N29" s="185">
        <v>0</v>
      </c>
      <c r="O29" s="185">
        <f>ROUND(E29*N29,2)</f>
        <v>0</v>
      </c>
      <c r="P29" s="185">
        <v>0</v>
      </c>
      <c r="Q29" s="185">
        <f>ROUND(E29*P29,2)</f>
        <v>0</v>
      </c>
      <c r="R29" s="186" t="s">
        <v>219</v>
      </c>
      <c r="S29" s="156">
        <v>0</v>
      </c>
      <c r="T29" s="156">
        <f>ROUND(E29*S29,2)</f>
        <v>0</v>
      </c>
      <c r="U29" s="156"/>
      <c r="V29" s="156" t="s">
        <v>220</v>
      </c>
      <c r="W29" s="145"/>
      <c r="X29" s="145"/>
      <c r="Y29" s="145"/>
      <c r="Z29" s="145"/>
      <c r="AA29" s="145"/>
      <c r="AB29" s="145"/>
      <c r="AC29" s="145"/>
      <c r="AD29" s="145"/>
      <c r="AE29" s="145" t="s">
        <v>221</v>
      </c>
      <c r="AF29" s="145"/>
      <c r="AG29" s="145"/>
      <c r="AH29" s="145"/>
      <c r="AI29" s="145"/>
      <c r="AJ29" s="145"/>
      <c r="AK29" s="145"/>
      <c r="AL29" s="145"/>
      <c r="AM29" s="145"/>
      <c r="AN29" s="145"/>
      <c r="AO29" s="145"/>
      <c r="AP29" s="145"/>
      <c r="AQ29" s="145"/>
      <c r="AR29" s="145"/>
      <c r="AS29" s="145"/>
      <c r="AT29" s="145"/>
      <c r="AU29" s="145"/>
      <c r="AV29" s="145"/>
      <c r="AW29" s="145"/>
      <c r="AX29" s="145"/>
      <c r="AY29" s="145"/>
      <c r="AZ29" s="145"/>
      <c r="BA29" s="145"/>
      <c r="BB29" s="145"/>
      <c r="BC29" s="145"/>
      <c r="BD29" s="145"/>
      <c r="BE29" s="145"/>
      <c r="BF29" s="145"/>
    </row>
    <row r="30" spans="1:58" ht="20.399999999999999" outlineLevel="1">
      <c r="A30" s="164">
        <v>8</v>
      </c>
      <c r="B30" s="165" t="s">
        <v>773</v>
      </c>
      <c r="C30" s="174" t="s">
        <v>774</v>
      </c>
      <c r="D30" s="166" t="s">
        <v>218</v>
      </c>
      <c r="E30" s="167">
        <v>24.6</v>
      </c>
      <c r="F30" s="168">
        <v>0</v>
      </c>
      <c r="G30" s="169">
        <f>ROUND(E30*F30,2)</f>
        <v>0</v>
      </c>
      <c r="H30" s="168">
        <v>160.43</v>
      </c>
      <c r="I30" s="169">
        <f>ROUND(E30*H30,2)</f>
        <v>3946.58</v>
      </c>
      <c r="J30" s="168">
        <v>25.07</v>
      </c>
      <c r="K30" s="169">
        <f>ROUND(E30*J30,2)</f>
        <v>616.72</v>
      </c>
      <c r="L30" s="169">
        <v>21</v>
      </c>
      <c r="M30" s="169">
        <f>G30*(1+L30/100)</f>
        <v>0</v>
      </c>
      <c r="N30" s="169">
        <v>0.378</v>
      </c>
      <c r="O30" s="169">
        <f>ROUND(E30*N30,2)</f>
        <v>9.3000000000000007</v>
      </c>
      <c r="P30" s="169">
        <v>0</v>
      </c>
      <c r="Q30" s="169">
        <f>ROUND(E30*P30,2)</f>
        <v>0</v>
      </c>
      <c r="R30" s="170" t="s">
        <v>219</v>
      </c>
      <c r="S30" s="156">
        <v>2.5999999999999999E-2</v>
      </c>
      <c r="T30" s="156">
        <f>ROUND(E30*S30,2)</f>
        <v>0.64</v>
      </c>
      <c r="U30" s="156"/>
      <c r="V30" s="156" t="s">
        <v>220</v>
      </c>
      <c r="W30" s="145"/>
      <c r="X30" s="145"/>
      <c r="Y30" s="145"/>
      <c r="Z30" s="145"/>
      <c r="AA30" s="145"/>
      <c r="AB30" s="145"/>
      <c r="AC30" s="145"/>
      <c r="AD30" s="145"/>
      <c r="AE30" s="145" t="s">
        <v>221</v>
      </c>
      <c r="AF30" s="145"/>
      <c r="AG30" s="145"/>
      <c r="AH30" s="145"/>
      <c r="AI30" s="145"/>
      <c r="AJ30" s="145"/>
      <c r="AK30" s="145"/>
      <c r="AL30" s="145"/>
      <c r="AM30" s="145"/>
      <c r="AN30" s="145"/>
      <c r="AO30" s="145"/>
      <c r="AP30" s="145"/>
      <c r="AQ30" s="145"/>
      <c r="AR30" s="145"/>
      <c r="AS30" s="145"/>
      <c r="AT30" s="145"/>
      <c r="AU30" s="145"/>
      <c r="AV30" s="145"/>
      <c r="AW30" s="145"/>
      <c r="AX30" s="145"/>
      <c r="AY30" s="145"/>
      <c r="AZ30" s="145"/>
      <c r="BA30" s="145"/>
      <c r="BB30" s="145"/>
      <c r="BC30" s="145"/>
      <c r="BD30" s="145"/>
      <c r="BE30" s="145"/>
      <c r="BF30" s="145"/>
    </row>
    <row r="31" spans="1:58" outlineLevel="1">
      <c r="A31" s="152"/>
      <c r="B31" s="153"/>
      <c r="C31" s="187" t="s">
        <v>1091</v>
      </c>
      <c r="D31" s="178"/>
      <c r="E31" s="179">
        <v>24.6</v>
      </c>
      <c r="F31" s="156"/>
      <c r="G31" s="156"/>
      <c r="H31" s="156"/>
      <c r="I31" s="156"/>
      <c r="J31" s="156"/>
      <c r="K31" s="156"/>
      <c r="L31" s="156"/>
      <c r="M31" s="156"/>
      <c r="N31" s="156"/>
      <c r="O31" s="156"/>
      <c r="P31" s="156"/>
      <c r="Q31" s="156"/>
      <c r="R31" s="156"/>
      <c r="S31" s="156"/>
      <c r="T31" s="156"/>
      <c r="U31" s="156"/>
      <c r="V31" s="156"/>
      <c r="W31" s="145"/>
      <c r="X31" s="145"/>
      <c r="Y31" s="145"/>
      <c r="Z31" s="145"/>
      <c r="AA31" s="145"/>
      <c r="AB31" s="145"/>
      <c r="AC31" s="145"/>
      <c r="AD31" s="145"/>
      <c r="AE31" s="145" t="s">
        <v>223</v>
      </c>
      <c r="AF31" s="145">
        <v>0</v>
      </c>
      <c r="AG31" s="145"/>
      <c r="AH31" s="145"/>
      <c r="AI31" s="145"/>
      <c r="AJ31" s="145"/>
      <c r="AK31" s="145"/>
      <c r="AL31" s="145"/>
      <c r="AM31" s="145"/>
      <c r="AN31" s="145"/>
      <c r="AO31" s="145"/>
      <c r="AP31" s="145"/>
      <c r="AQ31" s="145"/>
      <c r="AR31" s="145"/>
      <c r="AS31" s="145"/>
      <c r="AT31" s="145"/>
      <c r="AU31" s="145"/>
      <c r="AV31" s="145"/>
      <c r="AW31" s="145"/>
      <c r="AX31" s="145"/>
      <c r="AY31" s="145"/>
      <c r="AZ31" s="145"/>
      <c r="BA31" s="145"/>
      <c r="BB31" s="145"/>
      <c r="BC31" s="145"/>
      <c r="BD31" s="145"/>
      <c r="BE31" s="145"/>
      <c r="BF31" s="145"/>
    </row>
    <row r="32" spans="1:58">
      <c r="A32" s="158" t="s">
        <v>170</v>
      </c>
      <c r="B32" s="159" t="s">
        <v>85</v>
      </c>
      <c r="C32" s="173" t="s">
        <v>86</v>
      </c>
      <c r="D32" s="160"/>
      <c r="E32" s="161"/>
      <c r="F32" s="162"/>
      <c r="G32" s="162">
        <f>SUMIF(AE33:AE51,"&lt;&gt;NOR",G33:G51)</f>
        <v>0</v>
      </c>
      <c r="H32" s="162"/>
      <c r="I32" s="162">
        <f>SUM(I33:I51)</f>
        <v>177267.78</v>
      </c>
      <c r="J32" s="162"/>
      <c r="K32" s="162">
        <f>SUM(K33:K51)</f>
        <v>107564.72</v>
      </c>
      <c r="L32" s="162"/>
      <c r="M32" s="162">
        <f>SUM(M33:M51)</f>
        <v>0</v>
      </c>
      <c r="N32" s="162"/>
      <c r="O32" s="162">
        <f>SUM(O33:O51)</f>
        <v>35.74</v>
      </c>
      <c r="P32" s="162"/>
      <c r="Q32" s="162">
        <f>SUM(Q33:Q51)</f>
        <v>0</v>
      </c>
      <c r="R32" s="163"/>
      <c r="S32" s="157"/>
      <c r="T32" s="157">
        <f>SUM(T33:T51)</f>
        <v>239.82</v>
      </c>
      <c r="U32" s="157"/>
      <c r="V32" s="157"/>
      <c r="AE32" t="s">
        <v>171</v>
      </c>
    </row>
    <row r="33" spans="1:58" ht="20.399999999999999" outlineLevel="1">
      <c r="A33" s="164">
        <v>9</v>
      </c>
      <c r="B33" s="165" t="s">
        <v>1092</v>
      </c>
      <c r="C33" s="174" t="s">
        <v>1093</v>
      </c>
      <c r="D33" s="166" t="s">
        <v>298</v>
      </c>
      <c r="E33" s="167">
        <v>45</v>
      </c>
      <c r="F33" s="168">
        <v>0</v>
      </c>
      <c r="G33" s="169">
        <f>ROUND(E33*F33,2)</f>
        <v>0</v>
      </c>
      <c r="H33" s="168">
        <v>383</v>
      </c>
      <c r="I33" s="169">
        <f>ROUND(E33*H33,2)</f>
        <v>17235</v>
      </c>
      <c r="J33" s="168">
        <v>440</v>
      </c>
      <c r="K33" s="169">
        <f>ROUND(E33*J33,2)</f>
        <v>19800</v>
      </c>
      <c r="L33" s="169">
        <v>21</v>
      </c>
      <c r="M33" s="169">
        <f>G33*(1+L33/100)</f>
        <v>0</v>
      </c>
      <c r="N33" s="169">
        <v>0.25</v>
      </c>
      <c r="O33" s="169">
        <f>ROUND(E33*N33,2)</f>
        <v>11.25</v>
      </c>
      <c r="P33" s="169">
        <v>0</v>
      </c>
      <c r="Q33" s="169">
        <f>ROUND(E33*P33,2)</f>
        <v>0</v>
      </c>
      <c r="R33" s="170" t="s">
        <v>219</v>
      </c>
      <c r="S33" s="156">
        <v>1.3560000000000001</v>
      </c>
      <c r="T33" s="156">
        <f>ROUND(E33*S33,2)</f>
        <v>61.02</v>
      </c>
      <c r="U33" s="156"/>
      <c r="V33" s="156" t="s">
        <v>220</v>
      </c>
      <c r="W33" s="145"/>
      <c r="X33" s="145"/>
      <c r="Y33" s="145"/>
      <c r="Z33" s="145"/>
      <c r="AA33" s="145"/>
      <c r="AB33" s="145"/>
      <c r="AC33" s="145"/>
      <c r="AD33" s="145"/>
      <c r="AE33" s="145" t="s">
        <v>221</v>
      </c>
      <c r="AF33" s="145"/>
      <c r="AG33" s="145"/>
      <c r="AH33" s="145"/>
      <c r="AI33" s="145"/>
      <c r="AJ33" s="145"/>
      <c r="AK33" s="145"/>
      <c r="AL33" s="145"/>
      <c r="AM33" s="145"/>
      <c r="AN33" s="145"/>
      <c r="AO33" s="145"/>
      <c r="AP33" s="145"/>
      <c r="AQ33" s="145"/>
      <c r="AR33" s="145"/>
      <c r="AS33" s="145"/>
      <c r="AT33" s="145"/>
      <c r="AU33" s="145"/>
      <c r="AV33" s="145"/>
      <c r="AW33" s="145"/>
      <c r="AX33" s="145"/>
      <c r="AY33" s="145"/>
      <c r="AZ33" s="145"/>
      <c r="BA33" s="145"/>
      <c r="BB33" s="145"/>
      <c r="BC33" s="145"/>
      <c r="BD33" s="145"/>
      <c r="BE33" s="145"/>
      <c r="BF33" s="145"/>
    </row>
    <row r="34" spans="1:58" outlineLevel="1">
      <c r="A34" s="152"/>
      <c r="B34" s="153"/>
      <c r="C34" s="261" t="s">
        <v>1094</v>
      </c>
      <c r="D34" s="262"/>
      <c r="E34" s="262"/>
      <c r="F34" s="262"/>
      <c r="G34" s="262"/>
      <c r="H34" s="156"/>
      <c r="I34" s="156"/>
      <c r="J34" s="156"/>
      <c r="K34" s="156"/>
      <c r="L34" s="156"/>
      <c r="M34" s="156"/>
      <c r="N34" s="156"/>
      <c r="O34" s="156"/>
      <c r="P34" s="156"/>
      <c r="Q34" s="156"/>
      <c r="R34" s="156"/>
      <c r="S34" s="156"/>
      <c r="T34" s="156"/>
      <c r="U34" s="156"/>
      <c r="V34" s="156"/>
      <c r="W34" s="145"/>
      <c r="X34" s="145"/>
      <c r="Y34" s="145"/>
      <c r="Z34" s="145"/>
      <c r="AA34" s="145"/>
      <c r="AB34" s="145"/>
      <c r="AC34" s="145"/>
      <c r="AD34" s="145"/>
      <c r="AE34" s="145" t="s">
        <v>227</v>
      </c>
      <c r="AF34" s="145"/>
      <c r="AG34" s="145"/>
      <c r="AH34" s="145"/>
      <c r="AI34" s="145"/>
      <c r="AJ34" s="145"/>
      <c r="AK34" s="145"/>
      <c r="AL34" s="145"/>
      <c r="AM34" s="145"/>
      <c r="AN34" s="145"/>
      <c r="AO34" s="145"/>
      <c r="AP34" s="145"/>
      <c r="AQ34" s="145"/>
      <c r="AR34" s="145"/>
      <c r="AS34" s="145"/>
      <c r="AT34" s="145"/>
      <c r="AU34" s="145"/>
      <c r="AV34" s="145"/>
      <c r="AW34" s="145"/>
      <c r="AX34" s="145"/>
      <c r="AY34" s="145"/>
      <c r="AZ34" s="145"/>
      <c r="BA34" s="145"/>
      <c r="BB34" s="145"/>
      <c r="BC34" s="145"/>
      <c r="BD34" s="145"/>
      <c r="BE34" s="145"/>
      <c r="BF34" s="145"/>
    </row>
    <row r="35" spans="1:58" outlineLevel="1">
      <c r="A35" s="152"/>
      <c r="B35" s="153"/>
      <c r="C35" s="187" t="s">
        <v>1095</v>
      </c>
      <c r="D35" s="178"/>
      <c r="E35" s="179">
        <v>45</v>
      </c>
      <c r="F35" s="156"/>
      <c r="G35" s="156"/>
      <c r="H35" s="156"/>
      <c r="I35" s="156"/>
      <c r="J35" s="156"/>
      <c r="K35" s="156"/>
      <c r="L35" s="156"/>
      <c r="M35" s="156"/>
      <c r="N35" s="156"/>
      <c r="O35" s="156"/>
      <c r="P35" s="156"/>
      <c r="Q35" s="156"/>
      <c r="R35" s="156"/>
      <c r="S35" s="156"/>
      <c r="T35" s="156"/>
      <c r="U35" s="156"/>
      <c r="V35" s="156"/>
      <c r="W35" s="145"/>
      <c r="X35" s="145"/>
      <c r="Y35" s="145"/>
      <c r="Z35" s="145"/>
      <c r="AA35" s="145"/>
      <c r="AB35" s="145"/>
      <c r="AC35" s="145"/>
      <c r="AD35" s="145"/>
      <c r="AE35" s="145" t="s">
        <v>223</v>
      </c>
      <c r="AF35" s="145">
        <v>0</v>
      </c>
      <c r="AG35" s="145"/>
      <c r="AH35" s="145"/>
      <c r="AI35" s="145"/>
      <c r="AJ35" s="145"/>
      <c r="AK35" s="145"/>
      <c r="AL35" s="145"/>
      <c r="AM35" s="145"/>
      <c r="AN35" s="145"/>
      <c r="AO35" s="145"/>
      <c r="AP35" s="145"/>
      <c r="AQ35" s="145"/>
      <c r="AR35" s="145"/>
      <c r="AS35" s="145"/>
      <c r="AT35" s="145"/>
      <c r="AU35" s="145"/>
      <c r="AV35" s="145"/>
      <c r="AW35" s="145"/>
      <c r="AX35" s="145"/>
      <c r="AY35" s="145"/>
      <c r="AZ35" s="145"/>
      <c r="BA35" s="145"/>
      <c r="BB35" s="145"/>
      <c r="BC35" s="145"/>
      <c r="BD35" s="145"/>
      <c r="BE35" s="145"/>
      <c r="BF35" s="145"/>
    </row>
    <row r="36" spans="1:58" ht="20.399999999999999" outlineLevel="1">
      <c r="A36" s="164">
        <v>10</v>
      </c>
      <c r="B36" s="165" t="s">
        <v>1096</v>
      </c>
      <c r="C36" s="174" t="s">
        <v>1097</v>
      </c>
      <c r="D36" s="166" t="s">
        <v>298</v>
      </c>
      <c r="E36" s="167">
        <v>23</v>
      </c>
      <c r="F36" s="168">
        <v>0</v>
      </c>
      <c r="G36" s="169">
        <f>ROUND(E36*F36,2)</f>
        <v>0</v>
      </c>
      <c r="H36" s="168">
        <v>125</v>
      </c>
      <c r="I36" s="169">
        <f>ROUND(E36*H36,2)</f>
        <v>2875</v>
      </c>
      <c r="J36" s="168">
        <v>215</v>
      </c>
      <c r="K36" s="169">
        <f>ROUND(E36*J36,2)</f>
        <v>4945</v>
      </c>
      <c r="L36" s="169">
        <v>21</v>
      </c>
      <c r="M36" s="169">
        <f>G36*(1+L36/100)</f>
        <v>0</v>
      </c>
      <c r="N36" s="169">
        <v>0.125</v>
      </c>
      <c r="O36" s="169">
        <f>ROUND(E36*N36,2)</f>
        <v>2.88</v>
      </c>
      <c r="P36" s="169">
        <v>0</v>
      </c>
      <c r="Q36" s="169">
        <f>ROUND(E36*P36,2)</f>
        <v>0</v>
      </c>
      <c r="R36" s="170" t="s">
        <v>219</v>
      </c>
      <c r="S36" s="156">
        <v>0.52</v>
      </c>
      <c r="T36" s="156">
        <f>ROUND(E36*S36,2)</f>
        <v>11.96</v>
      </c>
      <c r="U36" s="156"/>
      <c r="V36" s="156" t="s">
        <v>220</v>
      </c>
      <c r="W36" s="145"/>
      <c r="X36" s="145"/>
      <c r="Y36" s="145"/>
      <c r="Z36" s="145"/>
      <c r="AA36" s="145"/>
      <c r="AB36" s="145"/>
      <c r="AC36" s="145"/>
      <c r="AD36" s="145"/>
      <c r="AE36" s="145" t="s">
        <v>221</v>
      </c>
      <c r="AF36" s="145"/>
      <c r="AG36" s="145"/>
      <c r="AH36" s="145"/>
      <c r="AI36" s="145"/>
      <c r="AJ36" s="145"/>
      <c r="AK36" s="145"/>
      <c r="AL36" s="145"/>
      <c r="AM36" s="145"/>
      <c r="AN36" s="145"/>
      <c r="AO36" s="145"/>
      <c r="AP36" s="145"/>
      <c r="AQ36" s="145"/>
      <c r="AR36" s="145"/>
      <c r="AS36" s="145"/>
      <c r="AT36" s="145"/>
      <c r="AU36" s="145"/>
      <c r="AV36" s="145"/>
      <c r="AW36" s="145"/>
      <c r="AX36" s="145"/>
      <c r="AY36" s="145"/>
      <c r="AZ36" s="145"/>
      <c r="BA36" s="145"/>
      <c r="BB36" s="145"/>
      <c r="BC36" s="145"/>
      <c r="BD36" s="145"/>
      <c r="BE36" s="145"/>
      <c r="BF36" s="145"/>
    </row>
    <row r="37" spans="1:58" outlineLevel="1">
      <c r="A37" s="152"/>
      <c r="B37" s="153"/>
      <c r="C37" s="261" t="s">
        <v>1098</v>
      </c>
      <c r="D37" s="262"/>
      <c r="E37" s="262"/>
      <c r="F37" s="262"/>
      <c r="G37" s="262"/>
      <c r="H37" s="156"/>
      <c r="I37" s="156"/>
      <c r="J37" s="156"/>
      <c r="K37" s="156"/>
      <c r="L37" s="156"/>
      <c r="M37" s="156"/>
      <c r="N37" s="156"/>
      <c r="O37" s="156"/>
      <c r="P37" s="156"/>
      <c r="Q37" s="156"/>
      <c r="R37" s="156"/>
      <c r="S37" s="156"/>
      <c r="T37" s="156"/>
      <c r="U37" s="156"/>
      <c r="V37" s="156"/>
      <c r="W37" s="145"/>
      <c r="X37" s="145"/>
      <c r="Y37" s="145"/>
      <c r="Z37" s="145"/>
      <c r="AA37" s="145"/>
      <c r="AB37" s="145"/>
      <c r="AC37" s="145"/>
      <c r="AD37" s="145"/>
      <c r="AE37" s="145" t="s">
        <v>227</v>
      </c>
      <c r="AF37" s="145"/>
      <c r="AG37" s="145"/>
      <c r="AH37" s="145"/>
      <c r="AI37" s="145"/>
      <c r="AJ37" s="145"/>
      <c r="AK37" s="145"/>
      <c r="AL37" s="145"/>
      <c r="AM37" s="145"/>
      <c r="AN37" s="145"/>
      <c r="AO37" s="145"/>
      <c r="AP37" s="145"/>
      <c r="AQ37" s="145"/>
      <c r="AR37" s="145"/>
      <c r="AS37" s="145"/>
      <c r="AT37" s="145"/>
      <c r="AU37" s="145"/>
      <c r="AV37" s="145"/>
      <c r="AW37" s="145"/>
      <c r="AX37" s="145"/>
      <c r="AY37" s="145"/>
      <c r="AZ37" s="145"/>
      <c r="BA37" s="145"/>
      <c r="BB37" s="145"/>
      <c r="BC37" s="145"/>
      <c r="BD37" s="145"/>
      <c r="BE37" s="145"/>
      <c r="BF37" s="145"/>
    </row>
    <row r="38" spans="1:58" outlineLevel="1">
      <c r="A38" s="152"/>
      <c r="B38" s="153"/>
      <c r="C38" s="187" t="s">
        <v>1099</v>
      </c>
      <c r="D38" s="178"/>
      <c r="E38" s="179">
        <v>23</v>
      </c>
      <c r="F38" s="156"/>
      <c r="G38" s="156"/>
      <c r="H38" s="156"/>
      <c r="I38" s="156"/>
      <c r="J38" s="156"/>
      <c r="K38" s="156"/>
      <c r="L38" s="156"/>
      <c r="M38" s="156"/>
      <c r="N38" s="156"/>
      <c r="O38" s="156"/>
      <c r="P38" s="156"/>
      <c r="Q38" s="156"/>
      <c r="R38" s="156"/>
      <c r="S38" s="156"/>
      <c r="T38" s="156"/>
      <c r="U38" s="156"/>
      <c r="V38" s="156"/>
      <c r="W38" s="145"/>
      <c r="X38" s="145"/>
      <c r="Y38" s="145"/>
      <c r="Z38" s="145"/>
      <c r="AA38" s="145"/>
      <c r="AB38" s="145"/>
      <c r="AC38" s="145"/>
      <c r="AD38" s="145"/>
      <c r="AE38" s="145" t="s">
        <v>223</v>
      </c>
      <c r="AF38" s="145">
        <v>0</v>
      </c>
      <c r="AG38" s="145"/>
      <c r="AH38" s="145"/>
      <c r="AI38" s="145"/>
      <c r="AJ38" s="145"/>
      <c r="AK38" s="145"/>
      <c r="AL38" s="145"/>
      <c r="AM38" s="145"/>
      <c r="AN38" s="145"/>
      <c r="AO38" s="145"/>
      <c r="AP38" s="145"/>
      <c r="AQ38" s="145"/>
      <c r="AR38" s="145"/>
      <c r="AS38" s="145"/>
      <c r="AT38" s="145"/>
      <c r="AU38" s="145"/>
      <c r="AV38" s="145"/>
      <c r="AW38" s="145"/>
      <c r="AX38" s="145"/>
      <c r="AY38" s="145"/>
      <c r="AZ38" s="145"/>
      <c r="BA38" s="145"/>
      <c r="BB38" s="145"/>
      <c r="BC38" s="145"/>
      <c r="BD38" s="145"/>
      <c r="BE38" s="145"/>
      <c r="BF38" s="145"/>
    </row>
    <row r="39" spans="1:58" outlineLevel="1">
      <c r="A39" s="164">
        <v>11</v>
      </c>
      <c r="B39" s="165" t="s">
        <v>1100</v>
      </c>
      <c r="C39" s="174" t="s">
        <v>1101</v>
      </c>
      <c r="D39" s="166" t="s">
        <v>298</v>
      </c>
      <c r="E39" s="167">
        <v>172</v>
      </c>
      <c r="F39" s="168">
        <v>0</v>
      </c>
      <c r="G39" s="169">
        <f>ROUND(E39*F39,2)</f>
        <v>0</v>
      </c>
      <c r="H39" s="168">
        <v>7.99</v>
      </c>
      <c r="I39" s="169">
        <f>ROUND(E39*H39,2)</f>
        <v>1374.28</v>
      </c>
      <c r="J39" s="168">
        <v>481.51</v>
      </c>
      <c r="K39" s="169">
        <f>ROUND(E39*J39,2)</f>
        <v>82819.72</v>
      </c>
      <c r="L39" s="169">
        <v>21</v>
      </c>
      <c r="M39" s="169">
        <f>G39*(1+L39/100)</f>
        <v>0</v>
      </c>
      <c r="N39" s="169">
        <v>7.0200000000000002E-3</v>
      </c>
      <c r="O39" s="169">
        <f>ROUND(E39*N39,2)</f>
        <v>1.21</v>
      </c>
      <c r="P39" s="169">
        <v>0</v>
      </c>
      <c r="Q39" s="169">
        <f>ROUND(E39*P39,2)</f>
        <v>0</v>
      </c>
      <c r="R39" s="170" t="s">
        <v>219</v>
      </c>
      <c r="S39" s="156">
        <v>0.97</v>
      </c>
      <c r="T39" s="156">
        <f>ROUND(E39*S39,2)</f>
        <v>166.84</v>
      </c>
      <c r="U39" s="156"/>
      <c r="V39" s="156" t="s">
        <v>220</v>
      </c>
      <c r="W39" s="145"/>
      <c r="X39" s="145"/>
      <c r="Y39" s="145"/>
      <c r="Z39" s="145"/>
      <c r="AA39" s="145"/>
      <c r="AB39" s="145"/>
      <c r="AC39" s="145"/>
      <c r="AD39" s="145"/>
      <c r="AE39" s="145" t="s">
        <v>221</v>
      </c>
      <c r="AF39" s="145"/>
      <c r="AG39" s="145"/>
      <c r="AH39" s="145"/>
      <c r="AI39" s="145"/>
      <c r="AJ39" s="145"/>
      <c r="AK39" s="145"/>
      <c r="AL39" s="145"/>
      <c r="AM39" s="145"/>
      <c r="AN39" s="145"/>
      <c r="AO39" s="145"/>
      <c r="AP39" s="145"/>
      <c r="AQ39" s="145"/>
      <c r="AR39" s="145"/>
      <c r="AS39" s="145"/>
      <c r="AT39" s="145"/>
      <c r="AU39" s="145"/>
      <c r="AV39" s="145"/>
      <c r="AW39" s="145"/>
      <c r="AX39" s="145"/>
      <c r="AY39" s="145"/>
      <c r="AZ39" s="145"/>
      <c r="BA39" s="145"/>
      <c r="BB39" s="145"/>
      <c r="BC39" s="145"/>
      <c r="BD39" s="145"/>
      <c r="BE39" s="145"/>
      <c r="BF39" s="145"/>
    </row>
    <row r="40" spans="1:58" outlineLevel="1">
      <c r="A40" s="152"/>
      <c r="B40" s="153"/>
      <c r="C40" s="261" t="s">
        <v>1102</v>
      </c>
      <c r="D40" s="262"/>
      <c r="E40" s="262"/>
      <c r="F40" s="262"/>
      <c r="G40" s="262"/>
      <c r="H40" s="156"/>
      <c r="I40" s="156"/>
      <c r="J40" s="156"/>
      <c r="K40" s="156"/>
      <c r="L40" s="156"/>
      <c r="M40" s="156"/>
      <c r="N40" s="156"/>
      <c r="O40" s="156"/>
      <c r="P40" s="156"/>
      <c r="Q40" s="156"/>
      <c r="R40" s="156"/>
      <c r="S40" s="156"/>
      <c r="T40" s="156"/>
      <c r="U40" s="156"/>
      <c r="V40" s="156"/>
      <c r="W40" s="145"/>
      <c r="X40" s="145"/>
      <c r="Y40" s="145"/>
      <c r="Z40" s="145"/>
      <c r="AA40" s="145"/>
      <c r="AB40" s="145"/>
      <c r="AC40" s="145"/>
      <c r="AD40" s="145"/>
      <c r="AE40" s="145" t="s">
        <v>227</v>
      </c>
      <c r="AF40" s="145"/>
      <c r="AG40" s="145"/>
      <c r="AH40" s="145"/>
      <c r="AI40" s="145"/>
      <c r="AJ40" s="145"/>
      <c r="AK40" s="145"/>
      <c r="AL40" s="145"/>
      <c r="AM40" s="145"/>
      <c r="AN40" s="145"/>
      <c r="AO40" s="145"/>
      <c r="AP40" s="145"/>
      <c r="AQ40" s="145"/>
      <c r="AR40" s="145"/>
      <c r="AS40" s="145"/>
      <c r="AT40" s="145"/>
      <c r="AU40" s="145"/>
      <c r="AV40" s="145"/>
      <c r="AW40" s="145"/>
      <c r="AX40" s="145"/>
      <c r="AY40" s="171" t="str">
        <f>C40</f>
        <v>prefabrikovaných do drážek předem osazených sloupků na jakoukoliv cementovou maltu se zatřením ložných a styčných spár</v>
      </c>
      <c r="AZ40" s="145"/>
      <c r="BA40" s="145"/>
      <c r="BB40" s="145"/>
      <c r="BC40" s="145"/>
      <c r="BD40" s="145"/>
      <c r="BE40" s="145"/>
      <c r="BF40" s="145"/>
    </row>
    <row r="41" spans="1:58" outlineLevel="1">
      <c r="A41" s="152"/>
      <c r="B41" s="153"/>
      <c r="C41" s="187" t="s">
        <v>1103</v>
      </c>
      <c r="D41" s="178"/>
      <c r="E41" s="179">
        <v>172</v>
      </c>
      <c r="F41" s="156"/>
      <c r="G41" s="156"/>
      <c r="H41" s="156"/>
      <c r="I41" s="156"/>
      <c r="J41" s="156"/>
      <c r="K41" s="156"/>
      <c r="L41" s="156"/>
      <c r="M41" s="156"/>
      <c r="N41" s="156"/>
      <c r="O41" s="156"/>
      <c r="P41" s="156"/>
      <c r="Q41" s="156"/>
      <c r="R41" s="156"/>
      <c r="S41" s="156"/>
      <c r="T41" s="156"/>
      <c r="U41" s="156"/>
      <c r="V41" s="156"/>
      <c r="W41" s="145"/>
      <c r="X41" s="145"/>
      <c r="Y41" s="145"/>
      <c r="Z41" s="145"/>
      <c r="AA41" s="145"/>
      <c r="AB41" s="145"/>
      <c r="AC41" s="145"/>
      <c r="AD41" s="145"/>
      <c r="AE41" s="145" t="s">
        <v>223</v>
      </c>
      <c r="AF41" s="145">
        <v>0</v>
      </c>
      <c r="AG41" s="145"/>
      <c r="AH41" s="145"/>
      <c r="AI41" s="145"/>
      <c r="AJ41" s="145"/>
      <c r="AK41" s="145"/>
      <c r="AL41" s="145"/>
      <c r="AM41" s="145"/>
      <c r="AN41" s="145"/>
      <c r="AO41" s="145"/>
      <c r="AP41" s="145"/>
      <c r="AQ41" s="145"/>
      <c r="AR41" s="145"/>
      <c r="AS41" s="145"/>
      <c r="AT41" s="145"/>
      <c r="AU41" s="145"/>
      <c r="AV41" s="145"/>
      <c r="AW41" s="145"/>
      <c r="AX41" s="145"/>
      <c r="AY41" s="145"/>
      <c r="AZ41" s="145"/>
      <c r="BA41" s="145"/>
      <c r="BB41" s="145"/>
      <c r="BC41" s="145"/>
      <c r="BD41" s="145"/>
      <c r="BE41" s="145"/>
      <c r="BF41" s="145"/>
    </row>
    <row r="42" spans="1:58" ht="20.399999999999999" outlineLevel="1">
      <c r="A42" s="164">
        <v>12</v>
      </c>
      <c r="B42" s="165" t="s">
        <v>1104</v>
      </c>
      <c r="C42" s="174" t="s">
        <v>1105</v>
      </c>
      <c r="D42" s="166" t="s">
        <v>298</v>
      </c>
      <c r="E42" s="167">
        <v>40</v>
      </c>
      <c r="F42" s="168">
        <v>0</v>
      </c>
      <c r="G42" s="169">
        <f>ROUND(E42*F42,2)</f>
        <v>0</v>
      </c>
      <c r="H42" s="168">
        <v>747</v>
      </c>
      <c r="I42" s="169">
        <f>ROUND(E42*H42,2)</f>
        <v>29880</v>
      </c>
      <c r="J42" s="168">
        <v>0</v>
      </c>
      <c r="K42" s="169">
        <f>ROUND(E42*J42,2)</f>
        <v>0</v>
      </c>
      <c r="L42" s="169">
        <v>21</v>
      </c>
      <c r="M42" s="169">
        <f>G42*(1+L42/100)</f>
        <v>0</v>
      </c>
      <c r="N42" s="169">
        <v>4.7E-2</v>
      </c>
      <c r="O42" s="169">
        <f>ROUND(E42*N42,2)</f>
        <v>1.88</v>
      </c>
      <c r="P42" s="169">
        <v>0</v>
      </c>
      <c r="Q42" s="169">
        <f>ROUND(E42*P42,2)</f>
        <v>0</v>
      </c>
      <c r="R42" s="170" t="s">
        <v>219</v>
      </c>
      <c r="S42" s="156">
        <v>0</v>
      </c>
      <c r="T42" s="156">
        <f>ROUND(E42*S42,2)</f>
        <v>0</v>
      </c>
      <c r="U42" s="156"/>
      <c r="V42" s="156" t="s">
        <v>372</v>
      </c>
      <c r="W42" s="145"/>
      <c r="X42" s="145"/>
      <c r="Y42" s="145"/>
      <c r="Z42" s="145"/>
      <c r="AA42" s="145"/>
      <c r="AB42" s="145"/>
      <c r="AC42" s="145"/>
      <c r="AD42" s="145"/>
      <c r="AE42" s="145" t="s">
        <v>373</v>
      </c>
      <c r="AF42" s="145"/>
      <c r="AG42" s="145"/>
      <c r="AH42" s="145"/>
      <c r="AI42" s="145"/>
      <c r="AJ42" s="145"/>
      <c r="AK42" s="145"/>
      <c r="AL42" s="145"/>
      <c r="AM42" s="145"/>
      <c r="AN42" s="145"/>
      <c r="AO42" s="145"/>
      <c r="AP42" s="145"/>
      <c r="AQ42" s="145"/>
      <c r="AR42" s="145"/>
      <c r="AS42" s="145"/>
      <c r="AT42" s="145"/>
      <c r="AU42" s="145"/>
      <c r="AV42" s="145"/>
      <c r="AW42" s="145"/>
      <c r="AX42" s="145"/>
      <c r="AY42" s="145"/>
      <c r="AZ42" s="145"/>
      <c r="BA42" s="145"/>
      <c r="BB42" s="145"/>
      <c r="BC42" s="145"/>
      <c r="BD42" s="145"/>
      <c r="BE42" s="145"/>
      <c r="BF42" s="145"/>
    </row>
    <row r="43" spans="1:58" outlineLevel="1">
      <c r="A43" s="152"/>
      <c r="B43" s="153"/>
      <c r="C43" s="187" t="s">
        <v>1106</v>
      </c>
      <c r="D43" s="178"/>
      <c r="E43" s="179">
        <v>40</v>
      </c>
      <c r="F43" s="156"/>
      <c r="G43" s="156"/>
      <c r="H43" s="156"/>
      <c r="I43" s="156"/>
      <c r="J43" s="156"/>
      <c r="K43" s="156"/>
      <c r="L43" s="156"/>
      <c r="M43" s="156"/>
      <c r="N43" s="156"/>
      <c r="O43" s="156"/>
      <c r="P43" s="156"/>
      <c r="Q43" s="156"/>
      <c r="R43" s="156"/>
      <c r="S43" s="156"/>
      <c r="T43" s="156"/>
      <c r="U43" s="156"/>
      <c r="V43" s="156"/>
      <c r="W43" s="145"/>
      <c r="X43" s="145"/>
      <c r="Y43" s="145"/>
      <c r="Z43" s="145"/>
      <c r="AA43" s="145"/>
      <c r="AB43" s="145"/>
      <c r="AC43" s="145"/>
      <c r="AD43" s="145"/>
      <c r="AE43" s="145" t="s">
        <v>223</v>
      </c>
      <c r="AF43" s="145">
        <v>0</v>
      </c>
      <c r="AG43" s="145"/>
      <c r="AH43" s="145"/>
      <c r="AI43" s="145"/>
      <c r="AJ43" s="145"/>
      <c r="AK43" s="145"/>
      <c r="AL43" s="145"/>
      <c r="AM43" s="145"/>
      <c r="AN43" s="145"/>
      <c r="AO43" s="145"/>
      <c r="AP43" s="145"/>
      <c r="AQ43" s="145"/>
      <c r="AR43" s="145"/>
      <c r="AS43" s="145"/>
      <c r="AT43" s="145"/>
      <c r="AU43" s="145"/>
      <c r="AV43" s="145"/>
      <c r="AW43" s="145"/>
      <c r="AX43" s="145"/>
      <c r="AY43" s="145"/>
      <c r="AZ43" s="145"/>
      <c r="BA43" s="145"/>
      <c r="BB43" s="145"/>
      <c r="BC43" s="145"/>
      <c r="BD43" s="145"/>
      <c r="BE43" s="145"/>
      <c r="BF43" s="145"/>
    </row>
    <row r="44" spans="1:58" ht="20.399999999999999" outlineLevel="1">
      <c r="A44" s="164">
        <v>13</v>
      </c>
      <c r="B44" s="165" t="s">
        <v>1107</v>
      </c>
      <c r="C44" s="174" t="s">
        <v>1108</v>
      </c>
      <c r="D44" s="166" t="s">
        <v>298</v>
      </c>
      <c r="E44" s="167">
        <v>4</v>
      </c>
      <c r="F44" s="168">
        <v>0</v>
      </c>
      <c r="G44" s="169">
        <f>ROUND(E44*F44,2)</f>
        <v>0</v>
      </c>
      <c r="H44" s="168">
        <v>757</v>
      </c>
      <c r="I44" s="169">
        <f>ROUND(E44*H44,2)</f>
        <v>3028</v>
      </c>
      <c r="J44" s="168">
        <v>0</v>
      </c>
      <c r="K44" s="169">
        <f>ROUND(E44*J44,2)</f>
        <v>0</v>
      </c>
      <c r="L44" s="169">
        <v>21</v>
      </c>
      <c r="M44" s="169">
        <f>G44*(1+L44/100)</f>
        <v>0</v>
      </c>
      <c r="N44" s="169">
        <v>7.0000000000000007E-2</v>
      </c>
      <c r="O44" s="169">
        <f>ROUND(E44*N44,2)</f>
        <v>0.28000000000000003</v>
      </c>
      <c r="P44" s="169">
        <v>0</v>
      </c>
      <c r="Q44" s="169">
        <f>ROUND(E44*P44,2)</f>
        <v>0</v>
      </c>
      <c r="R44" s="170" t="s">
        <v>219</v>
      </c>
      <c r="S44" s="156">
        <v>0</v>
      </c>
      <c r="T44" s="156">
        <f>ROUND(E44*S44,2)</f>
        <v>0</v>
      </c>
      <c r="U44" s="156"/>
      <c r="V44" s="156" t="s">
        <v>372</v>
      </c>
      <c r="W44" s="145"/>
      <c r="X44" s="145"/>
      <c r="Y44" s="145"/>
      <c r="Z44" s="145"/>
      <c r="AA44" s="145"/>
      <c r="AB44" s="145"/>
      <c r="AC44" s="145"/>
      <c r="AD44" s="145"/>
      <c r="AE44" s="145" t="s">
        <v>373</v>
      </c>
      <c r="AF44" s="145"/>
      <c r="AG44" s="145"/>
      <c r="AH44" s="145"/>
      <c r="AI44" s="145"/>
      <c r="AJ44" s="145"/>
      <c r="AK44" s="145"/>
      <c r="AL44" s="145"/>
      <c r="AM44" s="145"/>
      <c r="AN44" s="145"/>
      <c r="AO44" s="145"/>
      <c r="AP44" s="145"/>
      <c r="AQ44" s="145"/>
      <c r="AR44" s="145"/>
      <c r="AS44" s="145"/>
      <c r="AT44" s="145"/>
      <c r="AU44" s="145"/>
      <c r="AV44" s="145"/>
      <c r="AW44" s="145"/>
      <c r="AX44" s="145"/>
      <c r="AY44" s="145"/>
      <c r="AZ44" s="145"/>
      <c r="BA44" s="145"/>
      <c r="BB44" s="145"/>
      <c r="BC44" s="145"/>
      <c r="BD44" s="145"/>
      <c r="BE44" s="145"/>
      <c r="BF44" s="145"/>
    </row>
    <row r="45" spans="1:58" outlineLevel="1">
      <c r="A45" s="152"/>
      <c r="B45" s="153"/>
      <c r="C45" s="187" t="s">
        <v>1109</v>
      </c>
      <c r="D45" s="178"/>
      <c r="E45" s="179">
        <v>4</v>
      </c>
      <c r="F45" s="156"/>
      <c r="G45" s="156"/>
      <c r="H45" s="156"/>
      <c r="I45" s="156"/>
      <c r="J45" s="156"/>
      <c r="K45" s="156"/>
      <c r="L45" s="156"/>
      <c r="M45" s="156"/>
      <c r="N45" s="156"/>
      <c r="O45" s="156"/>
      <c r="P45" s="156"/>
      <c r="Q45" s="156"/>
      <c r="R45" s="156"/>
      <c r="S45" s="156"/>
      <c r="T45" s="156"/>
      <c r="U45" s="156"/>
      <c r="V45" s="156"/>
      <c r="W45" s="145"/>
      <c r="X45" s="145"/>
      <c r="Y45" s="145"/>
      <c r="Z45" s="145"/>
      <c r="AA45" s="145"/>
      <c r="AB45" s="145"/>
      <c r="AC45" s="145"/>
      <c r="AD45" s="145"/>
      <c r="AE45" s="145" t="s">
        <v>223</v>
      </c>
      <c r="AF45" s="145">
        <v>0</v>
      </c>
      <c r="AG45" s="145"/>
      <c r="AH45" s="145"/>
      <c r="AI45" s="145"/>
      <c r="AJ45" s="145"/>
      <c r="AK45" s="145"/>
      <c r="AL45" s="145"/>
      <c r="AM45" s="145"/>
      <c r="AN45" s="145"/>
      <c r="AO45" s="145"/>
      <c r="AP45" s="145"/>
      <c r="AQ45" s="145"/>
      <c r="AR45" s="145"/>
      <c r="AS45" s="145"/>
      <c r="AT45" s="145"/>
      <c r="AU45" s="145"/>
      <c r="AV45" s="145"/>
      <c r="AW45" s="145"/>
      <c r="AX45" s="145"/>
      <c r="AY45" s="145"/>
      <c r="AZ45" s="145"/>
      <c r="BA45" s="145"/>
      <c r="BB45" s="145"/>
      <c r="BC45" s="145"/>
      <c r="BD45" s="145"/>
      <c r="BE45" s="145"/>
      <c r="BF45" s="145"/>
    </row>
    <row r="46" spans="1:58" ht="20.399999999999999" outlineLevel="1">
      <c r="A46" s="164">
        <v>14</v>
      </c>
      <c r="B46" s="165" t="s">
        <v>1110</v>
      </c>
      <c r="C46" s="174" t="s">
        <v>1111</v>
      </c>
      <c r="D46" s="166" t="s">
        <v>298</v>
      </c>
      <c r="E46" s="167">
        <v>1</v>
      </c>
      <c r="F46" s="168">
        <v>0</v>
      </c>
      <c r="G46" s="169">
        <f>ROUND(E46*F46,2)</f>
        <v>0</v>
      </c>
      <c r="H46" s="168">
        <v>767</v>
      </c>
      <c r="I46" s="169">
        <f>ROUND(E46*H46,2)</f>
        <v>767</v>
      </c>
      <c r="J46" s="168">
        <v>0</v>
      </c>
      <c r="K46" s="169">
        <f>ROUND(E46*J46,2)</f>
        <v>0</v>
      </c>
      <c r="L46" s="169">
        <v>21</v>
      </c>
      <c r="M46" s="169">
        <f>G46*(1+L46/100)</f>
        <v>0</v>
      </c>
      <c r="N46" s="169">
        <v>9.1499999999999998E-2</v>
      </c>
      <c r="O46" s="169">
        <f>ROUND(E46*N46,2)</f>
        <v>0.09</v>
      </c>
      <c r="P46" s="169">
        <v>0</v>
      </c>
      <c r="Q46" s="169">
        <f>ROUND(E46*P46,2)</f>
        <v>0</v>
      </c>
      <c r="R46" s="170" t="s">
        <v>219</v>
      </c>
      <c r="S46" s="156">
        <v>0</v>
      </c>
      <c r="T46" s="156">
        <f>ROUND(E46*S46,2)</f>
        <v>0</v>
      </c>
      <c r="U46" s="156"/>
      <c r="V46" s="156" t="s">
        <v>372</v>
      </c>
      <c r="W46" s="145"/>
      <c r="X46" s="145"/>
      <c r="Y46" s="145"/>
      <c r="Z46" s="145"/>
      <c r="AA46" s="145"/>
      <c r="AB46" s="145"/>
      <c r="AC46" s="145"/>
      <c r="AD46" s="145"/>
      <c r="AE46" s="145" t="s">
        <v>373</v>
      </c>
      <c r="AF46" s="145"/>
      <c r="AG46" s="145"/>
      <c r="AH46" s="145"/>
      <c r="AI46" s="145"/>
      <c r="AJ46" s="145"/>
      <c r="AK46" s="145"/>
      <c r="AL46" s="145"/>
      <c r="AM46" s="145"/>
      <c r="AN46" s="145"/>
      <c r="AO46" s="145"/>
      <c r="AP46" s="145"/>
      <c r="AQ46" s="145"/>
      <c r="AR46" s="145"/>
      <c r="AS46" s="145"/>
      <c r="AT46" s="145"/>
      <c r="AU46" s="145"/>
      <c r="AV46" s="145"/>
      <c r="AW46" s="145"/>
      <c r="AX46" s="145"/>
      <c r="AY46" s="145"/>
      <c r="AZ46" s="145"/>
      <c r="BA46" s="145"/>
      <c r="BB46" s="145"/>
      <c r="BC46" s="145"/>
      <c r="BD46" s="145"/>
      <c r="BE46" s="145"/>
      <c r="BF46" s="145"/>
    </row>
    <row r="47" spans="1:58" outlineLevel="1">
      <c r="A47" s="152"/>
      <c r="B47" s="153"/>
      <c r="C47" s="187" t="s">
        <v>302</v>
      </c>
      <c r="D47" s="178"/>
      <c r="E47" s="179">
        <v>1</v>
      </c>
      <c r="F47" s="156"/>
      <c r="G47" s="156"/>
      <c r="H47" s="156"/>
      <c r="I47" s="156"/>
      <c r="J47" s="156"/>
      <c r="K47" s="156"/>
      <c r="L47" s="156"/>
      <c r="M47" s="156"/>
      <c r="N47" s="156"/>
      <c r="O47" s="156"/>
      <c r="P47" s="156"/>
      <c r="Q47" s="156"/>
      <c r="R47" s="156"/>
      <c r="S47" s="156"/>
      <c r="T47" s="156"/>
      <c r="U47" s="156"/>
      <c r="V47" s="156"/>
      <c r="W47" s="145"/>
      <c r="X47" s="145"/>
      <c r="Y47" s="145"/>
      <c r="Z47" s="145"/>
      <c r="AA47" s="145"/>
      <c r="AB47" s="145"/>
      <c r="AC47" s="145"/>
      <c r="AD47" s="145"/>
      <c r="AE47" s="145" t="s">
        <v>223</v>
      </c>
      <c r="AF47" s="145">
        <v>0</v>
      </c>
      <c r="AG47" s="145"/>
      <c r="AH47" s="145"/>
      <c r="AI47" s="145"/>
      <c r="AJ47" s="145"/>
      <c r="AK47" s="145"/>
      <c r="AL47" s="145"/>
      <c r="AM47" s="145"/>
      <c r="AN47" s="145"/>
      <c r="AO47" s="145"/>
      <c r="AP47" s="145"/>
      <c r="AQ47" s="145"/>
      <c r="AR47" s="145"/>
      <c r="AS47" s="145"/>
      <c r="AT47" s="145"/>
      <c r="AU47" s="145"/>
      <c r="AV47" s="145"/>
      <c r="AW47" s="145"/>
      <c r="AX47" s="145"/>
      <c r="AY47" s="145"/>
      <c r="AZ47" s="145"/>
      <c r="BA47" s="145"/>
      <c r="BB47" s="145"/>
      <c r="BC47" s="145"/>
      <c r="BD47" s="145"/>
      <c r="BE47" s="145"/>
      <c r="BF47" s="145"/>
    </row>
    <row r="48" spans="1:58" outlineLevel="1">
      <c r="A48" s="164">
        <v>15</v>
      </c>
      <c r="B48" s="165" t="s">
        <v>1112</v>
      </c>
      <c r="C48" s="174" t="s">
        <v>1113</v>
      </c>
      <c r="D48" s="166" t="s">
        <v>298</v>
      </c>
      <c r="E48" s="167">
        <v>172</v>
      </c>
      <c r="F48" s="168">
        <v>0</v>
      </c>
      <c r="G48" s="169">
        <f>ROUND(E48*F48,2)</f>
        <v>0</v>
      </c>
      <c r="H48" s="168">
        <v>694</v>
      </c>
      <c r="I48" s="169">
        <f>ROUND(E48*H48,2)</f>
        <v>119368</v>
      </c>
      <c r="J48" s="168">
        <v>0</v>
      </c>
      <c r="K48" s="169">
        <f>ROUND(E48*J48,2)</f>
        <v>0</v>
      </c>
      <c r="L48" s="169">
        <v>21</v>
      </c>
      <c r="M48" s="169">
        <f>G48*(1+L48/100)</f>
        <v>0</v>
      </c>
      <c r="N48" s="169">
        <v>0.105</v>
      </c>
      <c r="O48" s="169">
        <f>ROUND(E48*N48,2)</f>
        <v>18.059999999999999</v>
      </c>
      <c r="P48" s="169">
        <v>0</v>
      </c>
      <c r="Q48" s="169">
        <f>ROUND(E48*P48,2)</f>
        <v>0</v>
      </c>
      <c r="R48" s="170" t="s">
        <v>219</v>
      </c>
      <c r="S48" s="156">
        <v>0</v>
      </c>
      <c r="T48" s="156">
        <f>ROUND(E48*S48,2)</f>
        <v>0</v>
      </c>
      <c r="U48" s="156"/>
      <c r="V48" s="156" t="s">
        <v>372</v>
      </c>
      <c r="W48" s="145"/>
      <c r="X48" s="145"/>
      <c r="Y48" s="145"/>
      <c r="Z48" s="145"/>
      <c r="AA48" s="145"/>
      <c r="AB48" s="145"/>
      <c r="AC48" s="145"/>
      <c r="AD48" s="145"/>
      <c r="AE48" s="145" t="s">
        <v>373</v>
      </c>
      <c r="AF48" s="145"/>
      <c r="AG48" s="145"/>
      <c r="AH48" s="145"/>
      <c r="AI48" s="145"/>
      <c r="AJ48" s="145"/>
      <c r="AK48" s="145"/>
      <c r="AL48" s="145"/>
      <c r="AM48" s="145"/>
      <c r="AN48" s="145"/>
      <c r="AO48" s="145"/>
      <c r="AP48" s="145"/>
      <c r="AQ48" s="145"/>
      <c r="AR48" s="145"/>
      <c r="AS48" s="145"/>
      <c r="AT48" s="145"/>
      <c r="AU48" s="145"/>
      <c r="AV48" s="145"/>
      <c r="AW48" s="145"/>
      <c r="AX48" s="145"/>
      <c r="AY48" s="145"/>
      <c r="AZ48" s="145"/>
      <c r="BA48" s="145"/>
      <c r="BB48" s="145"/>
      <c r="BC48" s="145"/>
      <c r="BD48" s="145"/>
      <c r="BE48" s="145"/>
      <c r="BF48" s="145"/>
    </row>
    <row r="49" spans="1:58" outlineLevel="1">
      <c r="A49" s="152"/>
      <c r="B49" s="153"/>
      <c r="C49" s="187" t="s">
        <v>1103</v>
      </c>
      <c r="D49" s="178"/>
      <c r="E49" s="179">
        <v>172</v>
      </c>
      <c r="F49" s="156"/>
      <c r="G49" s="156"/>
      <c r="H49" s="156"/>
      <c r="I49" s="156"/>
      <c r="J49" s="156"/>
      <c r="K49" s="156"/>
      <c r="L49" s="156"/>
      <c r="M49" s="156"/>
      <c r="N49" s="156"/>
      <c r="O49" s="156"/>
      <c r="P49" s="156"/>
      <c r="Q49" s="156"/>
      <c r="R49" s="156"/>
      <c r="S49" s="156"/>
      <c r="T49" s="156"/>
      <c r="U49" s="156"/>
      <c r="V49" s="156"/>
      <c r="W49" s="145"/>
      <c r="X49" s="145"/>
      <c r="Y49" s="145"/>
      <c r="Z49" s="145"/>
      <c r="AA49" s="145"/>
      <c r="AB49" s="145"/>
      <c r="AC49" s="145"/>
      <c r="AD49" s="145"/>
      <c r="AE49" s="145" t="s">
        <v>223</v>
      </c>
      <c r="AF49" s="145">
        <v>0</v>
      </c>
      <c r="AG49" s="145"/>
      <c r="AH49" s="145"/>
      <c r="AI49" s="145"/>
      <c r="AJ49" s="145"/>
      <c r="AK49" s="145"/>
      <c r="AL49" s="145"/>
      <c r="AM49" s="145"/>
      <c r="AN49" s="145"/>
      <c r="AO49" s="145"/>
      <c r="AP49" s="145"/>
      <c r="AQ49" s="145"/>
      <c r="AR49" s="145"/>
      <c r="AS49" s="145"/>
      <c r="AT49" s="145"/>
      <c r="AU49" s="145"/>
      <c r="AV49" s="145"/>
      <c r="AW49" s="145"/>
      <c r="AX49" s="145"/>
      <c r="AY49" s="145"/>
      <c r="AZ49" s="145"/>
      <c r="BA49" s="145"/>
      <c r="BB49" s="145"/>
      <c r="BC49" s="145"/>
      <c r="BD49" s="145"/>
      <c r="BE49" s="145"/>
      <c r="BF49" s="145"/>
    </row>
    <row r="50" spans="1:58" outlineLevel="1">
      <c r="A50" s="164">
        <v>16</v>
      </c>
      <c r="B50" s="165" t="s">
        <v>1114</v>
      </c>
      <c r="C50" s="174" t="s">
        <v>1115</v>
      </c>
      <c r="D50" s="166" t="s">
        <v>298</v>
      </c>
      <c r="E50" s="167">
        <v>45</v>
      </c>
      <c r="F50" s="168">
        <v>0</v>
      </c>
      <c r="G50" s="169">
        <f>ROUND(E50*F50,2)</f>
        <v>0</v>
      </c>
      <c r="H50" s="168">
        <v>60.9</v>
      </c>
      <c r="I50" s="169">
        <f>ROUND(E50*H50,2)</f>
        <v>2740.5</v>
      </c>
      <c r="J50" s="168">
        <v>0</v>
      </c>
      <c r="K50" s="169">
        <f>ROUND(E50*J50,2)</f>
        <v>0</v>
      </c>
      <c r="L50" s="169">
        <v>21</v>
      </c>
      <c r="M50" s="169">
        <f>G50*(1+L50/100)</f>
        <v>0</v>
      </c>
      <c r="N50" s="169">
        <v>2E-3</v>
      </c>
      <c r="O50" s="169">
        <f>ROUND(E50*N50,2)</f>
        <v>0.09</v>
      </c>
      <c r="P50" s="169">
        <v>0</v>
      </c>
      <c r="Q50" s="169">
        <f>ROUND(E50*P50,2)</f>
        <v>0</v>
      </c>
      <c r="R50" s="170" t="s">
        <v>219</v>
      </c>
      <c r="S50" s="156">
        <v>0</v>
      </c>
      <c r="T50" s="156">
        <f>ROUND(E50*S50,2)</f>
        <v>0</v>
      </c>
      <c r="U50" s="156"/>
      <c r="V50" s="156" t="s">
        <v>372</v>
      </c>
      <c r="W50" s="145"/>
      <c r="X50" s="145"/>
      <c r="Y50" s="145"/>
      <c r="Z50" s="145"/>
      <c r="AA50" s="145"/>
      <c r="AB50" s="145"/>
      <c r="AC50" s="145"/>
      <c r="AD50" s="145"/>
      <c r="AE50" s="145" t="s">
        <v>373</v>
      </c>
      <c r="AF50" s="145"/>
      <c r="AG50" s="145"/>
      <c r="AH50" s="145"/>
      <c r="AI50" s="145"/>
      <c r="AJ50" s="145"/>
      <c r="AK50" s="145"/>
      <c r="AL50" s="145"/>
      <c r="AM50" s="145"/>
      <c r="AN50" s="145"/>
      <c r="AO50" s="145"/>
      <c r="AP50" s="145"/>
      <c r="AQ50" s="145"/>
      <c r="AR50" s="145"/>
      <c r="AS50" s="145"/>
      <c r="AT50" s="145"/>
      <c r="AU50" s="145"/>
      <c r="AV50" s="145"/>
      <c r="AW50" s="145"/>
      <c r="AX50" s="145"/>
      <c r="AY50" s="145"/>
      <c r="AZ50" s="145"/>
      <c r="BA50" s="145"/>
      <c r="BB50" s="145"/>
      <c r="BC50" s="145"/>
      <c r="BD50" s="145"/>
      <c r="BE50" s="145"/>
      <c r="BF50" s="145"/>
    </row>
    <row r="51" spans="1:58" outlineLevel="1">
      <c r="A51" s="152"/>
      <c r="B51" s="153"/>
      <c r="C51" s="187" t="s">
        <v>1116</v>
      </c>
      <c r="D51" s="178"/>
      <c r="E51" s="179">
        <v>45</v>
      </c>
      <c r="F51" s="156"/>
      <c r="G51" s="156"/>
      <c r="H51" s="156"/>
      <c r="I51" s="156"/>
      <c r="J51" s="156"/>
      <c r="K51" s="156"/>
      <c r="L51" s="156"/>
      <c r="M51" s="156"/>
      <c r="N51" s="156"/>
      <c r="O51" s="156"/>
      <c r="P51" s="156"/>
      <c r="Q51" s="156"/>
      <c r="R51" s="156"/>
      <c r="S51" s="156"/>
      <c r="T51" s="156"/>
      <c r="U51" s="156"/>
      <c r="V51" s="156"/>
      <c r="W51" s="145"/>
      <c r="X51" s="145"/>
      <c r="Y51" s="145"/>
      <c r="Z51" s="145"/>
      <c r="AA51" s="145"/>
      <c r="AB51" s="145"/>
      <c r="AC51" s="145"/>
      <c r="AD51" s="145"/>
      <c r="AE51" s="145" t="s">
        <v>223</v>
      </c>
      <c r="AF51" s="145">
        <v>0</v>
      </c>
      <c r="AG51" s="145"/>
      <c r="AH51" s="145"/>
      <c r="AI51" s="145"/>
      <c r="AJ51" s="145"/>
      <c r="AK51" s="145"/>
      <c r="AL51" s="145"/>
      <c r="AM51" s="145"/>
      <c r="AN51" s="145"/>
      <c r="AO51" s="145"/>
      <c r="AP51" s="145"/>
      <c r="AQ51" s="145"/>
      <c r="AR51" s="145"/>
      <c r="AS51" s="145"/>
      <c r="AT51" s="145"/>
      <c r="AU51" s="145"/>
      <c r="AV51" s="145"/>
      <c r="AW51" s="145"/>
      <c r="AX51" s="145"/>
      <c r="AY51" s="145"/>
      <c r="AZ51" s="145"/>
      <c r="BA51" s="145"/>
      <c r="BB51" s="145"/>
      <c r="BC51" s="145"/>
      <c r="BD51" s="145"/>
      <c r="BE51" s="145"/>
      <c r="BF51" s="145"/>
    </row>
    <row r="52" spans="1:58">
      <c r="A52" s="158" t="s">
        <v>170</v>
      </c>
      <c r="B52" s="159" t="s">
        <v>107</v>
      </c>
      <c r="C52" s="173" t="s">
        <v>108</v>
      </c>
      <c r="D52" s="160"/>
      <c r="E52" s="161"/>
      <c r="F52" s="162"/>
      <c r="G52" s="162">
        <f>SUMIF(AE53:AE55,"&lt;&gt;NOR",G53:G55)</f>
        <v>0</v>
      </c>
      <c r="H52" s="162"/>
      <c r="I52" s="162">
        <f>SUM(I53:I55)</f>
        <v>0</v>
      </c>
      <c r="J52" s="162"/>
      <c r="K52" s="162">
        <f>SUM(K53:K55)</f>
        <v>16087.5</v>
      </c>
      <c r="L52" s="162"/>
      <c r="M52" s="162">
        <f>SUM(M53:M55)</f>
        <v>0</v>
      </c>
      <c r="N52" s="162"/>
      <c r="O52" s="162">
        <f>SUM(O53:O55)</f>
        <v>0</v>
      </c>
      <c r="P52" s="162"/>
      <c r="Q52" s="162">
        <f>SUM(Q53:Q55)</f>
        <v>9.9</v>
      </c>
      <c r="R52" s="163"/>
      <c r="S52" s="157"/>
      <c r="T52" s="157">
        <f>SUM(T53:T55)</f>
        <v>31.86</v>
      </c>
      <c r="U52" s="157"/>
      <c r="V52" s="157"/>
      <c r="AE52" t="s">
        <v>171</v>
      </c>
    </row>
    <row r="53" spans="1:58" outlineLevel="1">
      <c r="A53" s="164">
        <v>17</v>
      </c>
      <c r="B53" s="165" t="s">
        <v>1117</v>
      </c>
      <c r="C53" s="174" t="s">
        <v>1118</v>
      </c>
      <c r="D53" s="166" t="s">
        <v>230</v>
      </c>
      <c r="E53" s="167">
        <v>4.95</v>
      </c>
      <c r="F53" s="168">
        <v>0</v>
      </c>
      <c r="G53" s="169">
        <f>ROUND(E53*F53,2)</f>
        <v>0</v>
      </c>
      <c r="H53" s="168">
        <v>0</v>
      </c>
      <c r="I53" s="169">
        <f>ROUND(E53*H53,2)</f>
        <v>0</v>
      </c>
      <c r="J53" s="168">
        <v>3250</v>
      </c>
      <c r="K53" s="169">
        <f>ROUND(E53*J53,2)</f>
        <v>16087.5</v>
      </c>
      <c r="L53" s="169">
        <v>21</v>
      </c>
      <c r="M53" s="169">
        <f>G53*(1+L53/100)</f>
        <v>0</v>
      </c>
      <c r="N53" s="169">
        <v>0</v>
      </c>
      <c r="O53" s="169">
        <f>ROUND(E53*N53,2)</f>
        <v>0</v>
      </c>
      <c r="P53" s="169">
        <v>2</v>
      </c>
      <c r="Q53" s="169">
        <f>ROUND(E53*P53,2)</f>
        <v>9.9</v>
      </c>
      <c r="R53" s="170" t="s">
        <v>219</v>
      </c>
      <c r="S53" s="156">
        <v>6.4359999999999999</v>
      </c>
      <c r="T53" s="156">
        <f>ROUND(E53*S53,2)</f>
        <v>31.86</v>
      </c>
      <c r="U53" s="156"/>
      <c r="V53" s="156" t="s">
        <v>220</v>
      </c>
      <c r="W53" s="145"/>
      <c r="X53" s="145"/>
      <c r="Y53" s="145"/>
      <c r="Z53" s="145"/>
      <c r="AA53" s="145"/>
      <c r="AB53" s="145"/>
      <c r="AC53" s="145"/>
      <c r="AD53" s="145"/>
      <c r="AE53" s="145" t="s">
        <v>221</v>
      </c>
      <c r="AF53" s="145"/>
      <c r="AG53" s="145"/>
      <c r="AH53" s="145"/>
      <c r="AI53" s="145"/>
      <c r="AJ53" s="145"/>
      <c r="AK53" s="145"/>
      <c r="AL53" s="145"/>
      <c r="AM53" s="145"/>
      <c r="AN53" s="145"/>
      <c r="AO53" s="145"/>
      <c r="AP53" s="145"/>
      <c r="AQ53" s="145"/>
      <c r="AR53" s="145"/>
      <c r="AS53" s="145"/>
      <c r="AT53" s="145"/>
      <c r="AU53" s="145"/>
      <c r="AV53" s="145"/>
      <c r="AW53" s="145"/>
      <c r="AX53" s="145"/>
      <c r="AY53" s="145"/>
      <c r="AZ53" s="145"/>
      <c r="BA53" s="145"/>
      <c r="BB53" s="145"/>
      <c r="BC53" s="145"/>
      <c r="BD53" s="145"/>
      <c r="BE53" s="145"/>
      <c r="BF53" s="145"/>
    </row>
    <row r="54" spans="1:58" outlineLevel="1">
      <c r="A54" s="152"/>
      <c r="B54" s="153"/>
      <c r="C54" s="261" t="s">
        <v>1119</v>
      </c>
      <c r="D54" s="262"/>
      <c r="E54" s="262"/>
      <c r="F54" s="262"/>
      <c r="G54" s="262"/>
      <c r="H54" s="156"/>
      <c r="I54" s="156"/>
      <c r="J54" s="156"/>
      <c r="K54" s="156"/>
      <c r="L54" s="156"/>
      <c r="M54" s="156"/>
      <c r="N54" s="156"/>
      <c r="O54" s="156"/>
      <c r="P54" s="156"/>
      <c r="Q54" s="156"/>
      <c r="R54" s="156"/>
      <c r="S54" s="156"/>
      <c r="T54" s="156"/>
      <c r="U54" s="156"/>
      <c r="V54" s="156"/>
      <c r="W54" s="145"/>
      <c r="X54" s="145"/>
      <c r="Y54" s="145"/>
      <c r="Z54" s="145"/>
      <c r="AA54" s="145"/>
      <c r="AB54" s="145"/>
      <c r="AC54" s="145"/>
      <c r="AD54" s="145"/>
      <c r="AE54" s="145" t="s">
        <v>227</v>
      </c>
      <c r="AF54" s="145"/>
      <c r="AG54" s="145"/>
      <c r="AH54" s="145"/>
      <c r="AI54" s="145"/>
      <c r="AJ54" s="145"/>
      <c r="AK54" s="145"/>
      <c r="AL54" s="145"/>
      <c r="AM54" s="145"/>
      <c r="AN54" s="145"/>
      <c r="AO54" s="145"/>
      <c r="AP54" s="145"/>
      <c r="AQ54" s="145"/>
      <c r="AR54" s="145"/>
      <c r="AS54" s="145"/>
      <c r="AT54" s="145"/>
      <c r="AU54" s="145"/>
      <c r="AV54" s="145"/>
      <c r="AW54" s="145"/>
      <c r="AX54" s="145"/>
      <c r="AY54" s="145"/>
      <c r="AZ54" s="145"/>
      <c r="BA54" s="145"/>
      <c r="BB54" s="145"/>
      <c r="BC54" s="145"/>
      <c r="BD54" s="145"/>
      <c r="BE54" s="145"/>
      <c r="BF54" s="145"/>
    </row>
    <row r="55" spans="1:58" outlineLevel="1">
      <c r="A55" s="152"/>
      <c r="B55" s="153"/>
      <c r="C55" s="187" t="s">
        <v>1090</v>
      </c>
      <c r="D55" s="178"/>
      <c r="E55" s="179">
        <v>4.95</v>
      </c>
      <c r="F55" s="156"/>
      <c r="G55" s="156"/>
      <c r="H55" s="156"/>
      <c r="I55" s="156"/>
      <c r="J55" s="156"/>
      <c r="K55" s="156"/>
      <c r="L55" s="156"/>
      <c r="M55" s="156"/>
      <c r="N55" s="156"/>
      <c r="O55" s="156"/>
      <c r="P55" s="156"/>
      <c r="Q55" s="156"/>
      <c r="R55" s="156"/>
      <c r="S55" s="156"/>
      <c r="T55" s="156"/>
      <c r="U55" s="156"/>
      <c r="V55" s="156"/>
      <c r="W55" s="145"/>
      <c r="X55" s="145"/>
      <c r="Y55" s="145"/>
      <c r="Z55" s="145"/>
      <c r="AA55" s="145"/>
      <c r="AB55" s="145"/>
      <c r="AC55" s="145"/>
      <c r="AD55" s="145"/>
      <c r="AE55" s="145" t="s">
        <v>223</v>
      </c>
      <c r="AF55" s="145">
        <v>0</v>
      </c>
      <c r="AG55" s="145"/>
      <c r="AH55" s="145"/>
      <c r="AI55" s="145"/>
      <c r="AJ55" s="145"/>
      <c r="AK55" s="145"/>
      <c r="AL55" s="145"/>
      <c r="AM55" s="145"/>
      <c r="AN55" s="145"/>
      <c r="AO55" s="145"/>
      <c r="AP55" s="145"/>
      <c r="AQ55" s="145"/>
      <c r="AR55" s="145"/>
      <c r="AS55" s="145"/>
      <c r="AT55" s="145"/>
      <c r="AU55" s="145"/>
      <c r="AV55" s="145"/>
      <c r="AW55" s="145"/>
      <c r="AX55" s="145"/>
      <c r="AY55" s="145"/>
      <c r="AZ55" s="145"/>
      <c r="BA55" s="145"/>
      <c r="BB55" s="145"/>
      <c r="BC55" s="145"/>
      <c r="BD55" s="145"/>
      <c r="BE55" s="145"/>
      <c r="BF55" s="145"/>
    </row>
    <row r="56" spans="1:58">
      <c r="A56" s="158" t="s">
        <v>170</v>
      </c>
      <c r="B56" s="159" t="s">
        <v>109</v>
      </c>
      <c r="C56" s="173" t="s">
        <v>110</v>
      </c>
      <c r="D56" s="160"/>
      <c r="E56" s="161"/>
      <c r="F56" s="162"/>
      <c r="G56" s="162">
        <f>SUMIF(AE57:AE58,"&lt;&gt;NOR",G57:G58)</f>
        <v>0</v>
      </c>
      <c r="H56" s="162"/>
      <c r="I56" s="162">
        <f>SUM(I57:I58)</f>
        <v>0</v>
      </c>
      <c r="J56" s="162"/>
      <c r="K56" s="162">
        <f>SUM(K57:K58)</f>
        <v>27334.87</v>
      </c>
      <c r="L56" s="162"/>
      <c r="M56" s="162">
        <f>SUM(M57:M58)</f>
        <v>0</v>
      </c>
      <c r="N56" s="162"/>
      <c r="O56" s="162">
        <f>SUM(O57:O58)</f>
        <v>0</v>
      </c>
      <c r="P56" s="162"/>
      <c r="Q56" s="162">
        <f>SUM(Q57:Q58)</f>
        <v>0</v>
      </c>
      <c r="R56" s="163"/>
      <c r="S56" s="157"/>
      <c r="T56" s="157">
        <f>SUM(T57:T58)</f>
        <v>51.43</v>
      </c>
      <c r="U56" s="157"/>
      <c r="V56" s="157"/>
      <c r="AE56" t="s">
        <v>171</v>
      </c>
    </row>
    <row r="57" spans="1:58" outlineLevel="1">
      <c r="A57" s="164">
        <v>18</v>
      </c>
      <c r="B57" s="165" t="s">
        <v>1120</v>
      </c>
      <c r="C57" s="174" t="s">
        <v>1121</v>
      </c>
      <c r="D57" s="166" t="s">
        <v>267</v>
      </c>
      <c r="E57" s="167">
        <v>45.032739999999997</v>
      </c>
      <c r="F57" s="168">
        <v>0</v>
      </c>
      <c r="G57" s="169">
        <f>ROUND(E57*F57,2)</f>
        <v>0</v>
      </c>
      <c r="H57" s="168">
        <v>0</v>
      </c>
      <c r="I57" s="169">
        <f>ROUND(E57*H57,2)</f>
        <v>0</v>
      </c>
      <c r="J57" s="168">
        <v>607</v>
      </c>
      <c r="K57" s="169">
        <f>ROUND(E57*J57,2)</f>
        <v>27334.87</v>
      </c>
      <c r="L57" s="169">
        <v>21</v>
      </c>
      <c r="M57" s="169">
        <f>G57*(1+L57/100)</f>
        <v>0</v>
      </c>
      <c r="N57" s="169">
        <v>0</v>
      </c>
      <c r="O57" s="169">
        <f>ROUND(E57*N57,2)</f>
        <v>0</v>
      </c>
      <c r="P57" s="169">
        <v>0</v>
      </c>
      <c r="Q57" s="169">
        <f>ROUND(E57*P57,2)</f>
        <v>0</v>
      </c>
      <c r="R57" s="170" t="s">
        <v>219</v>
      </c>
      <c r="S57" s="156">
        <v>1.1419999999999999</v>
      </c>
      <c r="T57" s="156">
        <f>ROUND(E57*S57,2)</f>
        <v>51.43</v>
      </c>
      <c r="U57" s="156"/>
      <c r="V57" s="156" t="s">
        <v>499</v>
      </c>
      <c r="W57" s="145"/>
      <c r="X57" s="145"/>
      <c r="Y57" s="145"/>
      <c r="Z57" s="145"/>
      <c r="AA57" s="145"/>
      <c r="AB57" s="145"/>
      <c r="AC57" s="145"/>
      <c r="AD57" s="145"/>
      <c r="AE57" s="145" t="s">
        <v>500</v>
      </c>
      <c r="AF57" s="145"/>
      <c r="AG57" s="145"/>
      <c r="AH57" s="145"/>
      <c r="AI57" s="145"/>
      <c r="AJ57" s="145"/>
      <c r="AK57" s="145"/>
      <c r="AL57" s="145"/>
      <c r="AM57" s="145"/>
      <c r="AN57" s="145"/>
      <c r="AO57" s="145"/>
      <c r="AP57" s="145"/>
      <c r="AQ57" s="145"/>
      <c r="AR57" s="145"/>
      <c r="AS57" s="145"/>
      <c r="AT57" s="145"/>
      <c r="AU57" s="145"/>
      <c r="AV57" s="145"/>
      <c r="AW57" s="145"/>
      <c r="AX57" s="145"/>
      <c r="AY57" s="145"/>
      <c r="AZ57" s="145"/>
      <c r="BA57" s="145"/>
      <c r="BB57" s="145"/>
      <c r="BC57" s="145"/>
      <c r="BD57" s="145"/>
      <c r="BE57" s="145"/>
      <c r="BF57" s="145"/>
    </row>
    <row r="58" spans="1:58" ht="21" outlineLevel="1">
      <c r="A58" s="152"/>
      <c r="B58" s="153"/>
      <c r="C58" s="261" t="s">
        <v>1122</v>
      </c>
      <c r="D58" s="262"/>
      <c r="E58" s="262"/>
      <c r="F58" s="262"/>
      <c r="G58" s="262"/>
      <c r="H58" s="156"/>
      <c r="I58" s="156"/>
      <c r="J58" s="156"/>
      <c r="K58" s="156"/>
      <c r="L58" s="156"/>
      <c r="M58" s="156"/>
      <c r="N58" s="156"/>
      <c r="O58" s="156"/>
      <c r="P58" s="156"/>
      <c r="Q58" s="156"/>
      <c r="R58" s="156"/>
      <c r="S58" s="156"/>
      <c r="T58" s="156"/>
      <c r="U58" s="156"/>
      <c r="V58" s="156"/>
      <c r="W58" s="145"/>
      <c r="X58" s="145"/>
      <c r="Y58" s="145"/>
      <c r="Z58" s="145"/>
      <c r="AA58" s="145"/>
      <c r="AB58" s="145"/>
      <c r="AC58" s="145"/>
      <c r="AD58" s="145"/>
      <c r="AE58" s="145" t="s">
        <v>227</v>
      </c>
      <c r="AF58" s="145"/>
      <c r="AG58" s="145"/>
      <c r="AH58" s="145"/>
      <c r="AI58" s="145"/>
      <c r="AJ58" s="145"/>
      <c r="AK58" s="145"/>
      <c r="AL58" s="145"/>
      <c r="AM58" s="145"/>
      <c r="AN58" s="145"/>
      <c r="AO58" s="145"/>
      <c r="AP58" s="145"/>
      <c r="AQ58" s="145"/>
      <c r="AR58" s="145"/>
      <c r="AS58" s="145"/>
      <c r="AT58" s="145"/>
      <c r="AU58" s="145"/>
      <c r="AV58" s="145"/>
      <c r="AW58" s="145"/>
      <c r="AX58" s="145"/>
      <c r="AY58" s="171" t="str">
        <f>C58</f>
        <v>na novostavbách a změnách objektů pro oplocení (815 2 JKSo), objekty zvláštní pro chov živočichů (815 3 JKSO), objekty pozemní různé (815 9 JKSO)</v>
      </c>
      <c r="AZ58" s="145"/>
      <c r="BA58" s="145"/>
      <c r="BB58" s="145"/>
      <c r="BC58" s="145"/>
      <c r="BD58" s="145"/>
      <c r="BE58" s="145"/>
      <c r="BF58" s="145"/>
    </row>
    <row r="59" spans="1:58">
      <c r="A59" s="158" t="s">
        <v>170</v>
      </c>
      <c r="B59" s="159" t="s">
        <v>127</v>
      </c>
      <c r="C59" s="173" t="s">
        <v>128</v>
      </c>
      <c r="D59" s="160"/>
      <c r="E59" s="161"/>
      <c r="F59" s="162"/>
      <c r="G59" s="162">
        <f>SUMIF(AE60:AE84,"&lt;&gt;NOR",G60:G84)</f>
        <v>0</v>
      </c>
      <c r="H59" s="162"/>
      <c r="I59" s="162">
        <f>SUM(I60:I84)</f>
        <v>40293.9</v>
      </c>
      <c r="J59" s="162"/>
      <c r="K59" s="162">
        <f>SUM(K60:K84)</f>
        <v>273818.75999999995</v>
      </c>
      <c r="L59" s="162"/>
      <c r="M59" s="162">
        <f>SUM(M60:M84)</f>
        <v>0</v>
      </c>
      <c r="N59" s="162"/>
      <c r="O59" s="162">
        <f>SUM(O60:O84)</f>
        <v>0.53</v>
      </c>
      <c r="P59" s="162"/>
      <c r="Q59" s="162">
        <f>SUM(Q60:Q84)</f>
        <v>2.38</v>
      </c>
      <c r="R59" s="163"/>
      <c r="S59" s="157"/>
      <c r="T59" s="157">
        <f>SUM(T60:T84)</f>
        <v>91.560000000000016</v>
      </c>
      <c r="U59" s="157"/>
      <c r="V59" s="157"/>
      <c r="AE59" t="s">
        <v>171</v>
      </c>
    </row>
    <row r="60" spans="1:58" ht="20.399999999999999" outlineLevel="1">
      <c r="A60" s="164">
        <v>19</v>
      </c>
      <c r="B60" s="165" t="s">
        <v>1123</v>
      </c>
      <c r="C60" s="174" t="s">
        <v>1124</v>
      </c>
      <c r="D60" s="166" t="s">
        <v>317</v>
      </c>
      <c r="E60" s="167">
        <v>52</v>
      </c>
      <c r="F60" s="168">
        <v>0</v>
      </c>
      <c r="G60" s="169">
        <f>ROUND(E60*F60,2)</f>
        <v>0</v>
      </c>
      <c r="H60" s="168">
        <v>0</v>
      </c>
      <c r="I60" s="169">
        <f>ROUND(E60*H60,2)</f>
        <v>0</v>
      </c>
      <c r="J60" s="168">
        <v>196</v>
      </c>
      <c r="K60" s="169">
        <f>ROUND(E60*J60,2)</f>
        <v>10192</v>
      </c>
      <c r="L60" s="169">
        <v>21</v>
      </c>
      <c r="M60" s="169">
        <f>G60*(1+L60/100)</f>
        <v>0</v>
      </c>
      <c r="N60" s="169">
        <v>0</v>
      </c>
      <c r="O60" s="169">
        <f>ROUND(E60*N60,2)</f>
        <v>0</v>
      </c>
      <c r="P60" s="169">
        <v>0</v>
      </c>
      <c r="Q60" s="169">
        <f>ROUND(E60*P60,2)</f>
        <v>0</v>
      </c>
      <c r="R60" s="170" t="s">
        <v>219</v>
      </c>
      <c r="S60" s="156">
        <v>0.45</v>
      </c>
      <c r="T60" s="156">
        <f>ROUND(E60*S60,2)</f>
        <v>23.4</v>
      </c>
      <c r="U60" s="156"/>
      <c r="V60" s="156" t="s">
        <v>220</v>
      </c>
      <c r="W60" s="145"/>
      <c r="X60" s="145"/>
      <c r="Y60" s="145"/>
      <c r="Z60" s="145"/>
      <c r="AA60" s="145"/>
      <c r="AB60" s="145"/>
      <c r="AC60" s="145"/>
      <c r="AD60" s="145"/>
      <c r="AE60" s="145" t="s">
        <v>221</v>
      </c>
      <c r="AF60" s="145"/>
      <c r="AG60" s="145"/>
      <c r="AH60" s="145"/>
      <c r="AI60" s="145"/>
      <c r="AJ60" s="145"/>
      <c r="AK60" s="145"/>
      <c r="AL60" s="145"/>
      <c r="AM60" s="145"/>
      <c r="AN60" s="145"/>
      <c r="AO60" s="145"/>
      <c r="AP60" s="145"/>
      <c r="AQ60" s="145"/>
      <c r="AR60" s="145"/>
      <c r="AS60" s="145"/>
      <c r="AT60" s="145"/>
      <c r="AU60" s="145"/>
      <c r="AV60" s="145"/>
      <c r="AW60" s="145"/>
      <c r="AX60" s="145"/>
      <c r="AY60" s="145"/>
      <c r="AZ60" s="145"/>
      <c r="BA60" s="145"/>
      <c r="BB60" s="145"/>
      <c r="BC60" s="145"/>
      <c r="BD60" s="145"/>
      <c r="BE60" s="145"/>
      <c r="BF60" s="145"/>
    </row>
    <row r="61" spans="1:58" outlineLevel="1">
      <c r="A61" s="152"/>
      <c r="B61" s="153"/>
      <c r="C61" s="187" t="s">
        <v>1125</v>
      </c>
      <c r="D61" s="178"/>
      <c r="E61" s="179">
        <v>52</v>
      </c>
      <c r="F61" s="156"/>
      <c r="G61" s="156"/>
      <c r="H61" s="156"/>
      <c r="I61" s="156"/>
      <c r="J61" s="156"/>
      <c r="K61" s="156"/>
      <c r="L61" s="156"/>
      <c r="M61" s="156"/>
      <c r="N61" s="156"/>
      <c r="O61" s="156"/>
      <c r="P61" s="156"/>
      <c r="Q61" s="156"/>
      <c r="R61" s="156"/>
      <c r="S61" s="156"/>
      <c r="T61" s="156"/>
      <c r="U61" s="156"/>
      <c r="V61" s="156"/>
      <c r="W61" s="145"/>
      <c r="X61" s="145"/>
      <c r="Y61" s="145"/>
      <c r="Z61" s="145"/>
      <c r="AA61" s="145"/>
      <c r="AB61" s="145"/>
      <c r="AC61" s="145"/>
      <c r="AD61" s="145"/>
      <c r="AE61" s="145" t="s">
        <v>223</v>
      </c>
      <c r="AF61" s="145">
        <v>0</v>
      </c>
      <c r="AG61" s="145"/>
      <c r="AH61" s="145"/>
      <c r="AI61" s="145"/>
      <c r="AJ61" s="145"/>
      <c r="AK61" s="145"/>
      <c r="AL61" s="145"/>
      <c r="AM61" s="145"/>
      <c r="AN61" s="145"/>
      <c r="AO61" s="145"/>
      <c r="AP61" s="145"/>
      <c r="AQ61" s="145"/>
      <c r="AR61" s="145"/>
      <c r="AS61" s="145"/>
      <c r="AT61" s="145"/>
      <c r="AU61" s="145"/>
      <c r="AV61" s="145"/>
      <c r="AW61" s="145"/>
      <c r="AX61" s="145"/>
      <c r="AY61" s="145"/>
      <c r="AZ61" s="145"/>
      <c r="BA61" s="145"/>
      <c r="BB61" s="145"/>
      <c r="BC61" s="145"/>
      <c r="BD61" s="145"/>
      <c r="BE61" s="145"/>
      <c r="BF61" s="145"/>
    </row>
    <row r="62" spans="1:58" outlineLevel="1">
      <c r="A62" s="180">
        <v>20</v>
      </c>
      <c r="B62" s="181" t="s">
        <v>1126</v>
      </c>
      <c r="C62" s="188" t="s">
        <v>1127</v>
      </c>
      <c r="D62" s="182" t="s">
        <v>317</v>
      </c>
      <c r="E62" s="183">
        <v>110</v>
      </c>
      <c r="F62" s="184">
        <v>0</v>
      </c>
      <c r="G62" s="185">
        <f>ROUND(E62*F62,2)</f>
        <v>0</v>
      </c>
      <c r="H62" s="184">
        <v>0</v>
      </c>
      <c r="I62" s="185">
        <f>ROUND(E62*H62,2)</f>
        <v>0</v>
      </c>
      <c r="J62" s="184">
        <v>89.6</v>
      </c>
      <c r="K62" s="185">
        <f>ROUND(E62*J62,2)</f>
        <v>9856</v>
      </c>
      <c r="L62" s="185">
        <v>21</v>
      </c>
      <c r="M62" s="185">
        <f>G62*(1+L62/100)</f>
        <v>0</v>
      </c>
      <c r="N62" s="185">
        <v>0</v>
      </c>
      <c r="O62" s="185">
        <f>ROUND(E62*N62,2)</f>
        <v>0</v>
      </c>
      <c r="P62" s="185">
        <v>2.48E-3</v>
      </c>
      <c r="Q62" s="185">
        <f>ROUND(E62*P62,2)</f>
        <v>0.27</v>
      </c>
      <c r="R62" s="186" t="s">
        <v>219</v>
      </c>
      <c r="S62" s="156">
        <v>0.20599999999999999</v>
      </c>
      <c r="T62" s="156">
        <f>ROUND(E62*S62,2)</f>
        <v>22.66</v>
      </c>
      <c r="U62" s="156"/>
      <c r="V62" s="156" t="s">
        <v>220</v>
      </c>
      <c r="W62" s="145"/>
      <c r="X62" s="145"/>
      <c r="Y62" s="145"/>
      <c r="Z62" s="145"/>
      <c r="AA62" s="145"/>
      <c r="AB62" s="145"/>
      <c r="AC62" s="145"/>
      <c r="AD62" s="145"/>
      <c r="AE62" s="145" t="s">
        <v>221</v>
      </c>
      <c r="AF62" s="145"/>
      <c r="AG62" s="145"/>
      <c r="AH62" s="145"/>
      <c r="AI62" s="145"/>
      <c r="AJ62" s="145"/>
      <c r="AK62" s="145"/>
      <c r="AL62" s="145"/>
      <c r="AM62" s="145"/>
      <c r="AN62" s="145"/>
      <c r="AO62" s="145"/>
      <c r="AP62" s="145"/>
      <c r="AQ62" s="145"/>
      <c r="AR62" s="145"/>
      <c r="AS62" s="145"/>
      <c r="AT62" s="145"/>
      <c r="AU62" s="145"/>
      <c r="AV62" s="145"/>
      <c r="AW62" s="145"/>
      <c r="AX62" s="145"/>
      <c r="AY62" s="145"/>
      <c r="AZ62" s="145"/>
      <c r="BA62" s="145"/>
      <c r="BB62" s="145"/>
      <c r="BC62" s="145"/>
      <c r="BD62" s="145"/>
      <c r="BE62" s="145"/>
      <c r="BF62" s="145"/>
    </row>
    <row r="63" spans="1:58" outlineLevel="1">
      <c r="A63" s="180">
        <v>21</v>
      </c>
      <c r="B63" s="181" t="s">
        <v>1128</v>
      </c>
      <c r="C63" s="188" t="s">
        <v>1129</v>
      </c>
      <c r="D63" s="182" t="s">
        <v>298</v>
      </c>
      <c r="E63" s="183">
        <v>2</v>
      </c>
      <c r="F63" s="184">
        <v>0</v>
      </c>
      <c r="G63" s="185">
        <f>ROUND(E63*F63,2)</f>
        <v>0</v>
      </c>
      <c r="H63" s="184">
        <v>0</v>
      </c>
      <c r="I63" s="185">
        <f>ROUND(E63*H63,2)</f>
        <v>0</v>
      </c>
      <c r="J63" s="184">
        <v>928</v>
      </c>
      <c r="K63" s="185">
        <f>ROUND(E63*J63,2)</f>
        <v>1856</v>
      </c>
      <c r="L63" s="185">
        <v>21</v>
      </c>
      <c r="M63" s="185">
        <f>G63*(1+L63/100)</f>
        <v>0</v>
      </c>
      <c r="N63" s="185">
        <v>0</v>
      </c>
      <c r="O63" s="185">
        <f>ROUND(E63*N63,2)</f>
        <v>0</v>
      </c>
      <c r="P63" s="185">
        <v>0.28499999999999998</v>
      </c>
      <c r="Q63" s="185">
        <f>ROUND(E63*P63,2)</f>
        <v>0.56999999999999995</v>
      </c>
      <c r="R63" s="186" t="s">
        <v>219</v>
      </c>
      <c r="S63" s="156">
        <v>1.8480000000000001</v>
      </c>
      <c r="T63" s="156">
        <f>ROUND(E63*S63,2)</f>
        <v>3.7</v>
      </c>
      <c r="U63" s="156"/>
      <c r="V63" s="156" t="s">
        <v>220</v>
      </c>
      <c r="W63" s="145"/>
      <c r="X63" s="145"/>
      <c r="Y63" s="145"/>
      <c r="Z63" s="145"/>
      <c r="AA63" s="145"/>
      <c r="AB63" s="145"/>
      <c r="AC63" s="145"/>
      <c r="AD63" s="145"/>
      <c r="AE63" s="145" t="s">
        <v>221</v>
      </c>
      <c r="AF63" s="145"/>
      <c r="AG63" s="145"/>
      <c r="AH63" s="145"/>
      <c r="AI63" s="145"/>
      <c r="AJ63" s="145"/>
      <c r="AK63" s="145"/>
      <c r="AL63" s="145"/>
      <c r="AM63" s="145"/>
      <c r="AN63" s="145"/>
      <c r="AO63" s="145"/>
      <c r="AP63" s="145"/>
      <c r="AQ63" s="145"/>
      <c r="AR63" s="145"/>
      <c r="AS63" s="145"/>
      <c r="AT63" s="145"/>
      <c r="AU63" s="145"/>
      <c r="AV63" s="145"/>
      <c r="AW63" s="145"/>
      <c r="AX63" s="145"/>
      <c r="AY63" s="145"/>
      <c r="AZ63" s="145"/>
      <c r="BA63" s="145"/>
      <c r="BB63" s="145"/>
      <c r="BC63" s="145"/>
      <c r="BD63" s="145"/>
      <c r="BE63" s="145"/>
      <c r="BF63" s="145"/>
    </row>
    <row r="64" spans="1:58" ht="20.399999999999999" outlineLevel="1">
      <c r="A64" s="164">
        <v>22</v>
      </c>
      <c r="B64" s="165" t="s">
        <v>1130</v>
      </c>
      <c r="C64" s="174" t="s">
        <v>1131</v>
      </c>
      <c r="D64" s="166" t="s">
        <v>879</v>
      </c>
      <c r="E64" s="167">
        <v>1540</v>
      </c>
      <c r="F64" s="168">
        <v>0</v>
      </c>
      <c r="G64" s="169">
        <f>ROUND(E64*F64,2)</f>
        <v>0</v>
      </c>
      <c r="H64" s="168">
        <v>5.91</v>
      </c>
      <c r="I64" s="169">
        <f>ROUND(E64*H64,2)</f>
        <v>9101.4</v>
      </c>
      <c r="J64" s="168">
        <v>13.79</v>
      </c>
      <c r="K64" s="169">
        <f>ROUND(E64*J64,2)</f>
        <v>21236.6</v>
      </c>
      <c r="L64" s="169">
        <v>21</v>
      </c>
      <c r="M64" s="169">
        <f>G64*(1+L64/100)</f>
        <v>0</v>
      </c>
      <c r="N64" s="169">
        <v>5.0000000000000002E-5</v>
      </c>
      <c r="O64" s="169">
        <f>ROUND(E64*N64,2)</f>
        <v>0.08</v>
      </c>
      <c r="P64" s="169">
        <v>1E-3</v>
      </c>
      <c r="Q64" s="169">
        <f>ROUND(E64*P64,2)</f>
        <v>1.54</v>
      </c>
      <c r="R64" s="170" t="s">
        <v>219</v>
      </c>
      <c r="S64" s="156">
        <v>2.5999999999999999E-2</v>
      </c>
      <c r="T64" s="156">
        <f>ROUND(E64*S64,2)</f>
        <v>40.04</v>
      </c>
      <c r="U64" s="156"/>
      <c r="V64" s="156" t="s">
        <v>220</v>
      </c>
      <c r="W64" s="145"/>
      <c r="X64" s="145"/>
      <c r="Y64" s="145"/>
      <c r="Z64" s="145"/>
      <c r="AA64" s="145"/>
      <c r="AB64" s="145"/>
      <c r="AC64" s="145"/>
      <c r="AD64" s="145"/>
      <c r="AE64" s="145" t="s">
        <v>221</v>
      </c>
      <c r="AF64" s="145"/>
      <c r="AG64" s="145"/>
      <c r="AH64" s="145"/>
      <c r="AI64" s="145"/>
      <c r="AJ64" s="145"/>
      <c r="AK64" s="145"/>
      <c r="AL64" s="145"/>
      <c r="AM64" s="145"/>
      <c r="AN64" s="145"/>
      <c r="AO64" s="145"/>
      <c r="AP64" s="145"/>
      <c r="AQ64" s="145"/>
      <c r="AR64" s="145"/>
      <c r="AS64" s="145"/>
      <c r="AT64" s="145"/>
      <c r="AU64" s="145"/>
      <c r="AV64" s="145"/>
      <c r="AW64" s="145"/>
      <c r="AX64" s="145"/>
      <c r="AY64" s="145"/>
      <c r="AZ64" s="145"/>
      <c r="BA64" s="145"/>
      <c r="BB64" s="145"/>
      <c r="BC64" s="145"/>
      <c r="BD64" s="145"/>
      <c r="BE64" s="145"/>
      <c r="BF64" s="145"/>
    </row>
    <row r="65" spans="1:58" outlineLevel="1">
      <c r="A65" s="152"/>
      <c r="B65" s="153"/>
      <c r="C65" s="187" t="s">
        <v>1132</v>
      </c>
      <c r="D65" s="178"/>
      <c r="E65" s="179">
        <v>1540</v>
      </c>
      <c r="F65" s="156"/>
      <c r="G65" s="156"/>
      <c r="H65" s="156"/>
      <c r="I65" s="156"/>
      <c r="J65" s="156"/>
      <c r="K65" s="156"/>
      <c r="L65" s="156"/>
      <c r="M65" s="156"/>
      <c r="N65" s="156"/>
      <c r="O65" s="156"/>
      <c r="P65" s="156"/>
      <c r="Q65" s="156"/>
      <c r="R65" s="156"/>
      <c r="S65" s="156"/>
      <c r="T65" s="156"/>
      <c r="U65" s="156"/>
      <c r="V65" s="156"/>
      <c r="W65" s="145"/>
      <c r="X65" s="145"/>
      <c r="Y65" s="145"/>
      <c r="Z65" s="145"/>
      <c r="AA65" s="145"/>
      <c r="AB65" s="145"/>
      <c r="AC65" s="145"/>
      <c r="AD65" s="145"/>
      <c r="AE65" s="145" t="s">
        <v>223</v>
      </c>
      <c r="AF65" s="145">
        <v>0</v>
      </c>
      <c r="AG65" s="145"/>
      <c r="AH65" s="145"/>
      <c r="AI65" s="145"/>
      <c r="AJ65" s="145"/>
      <c r="AK65" s="145"/>
      <c r="AL65" s="145"/>
      <c r="AM65" s="145"/>
      <c r="AN65" s="145"/>
      <c r="AO65" s="145"/>
      <c r="AP65" s="145"/>
      <c r="AQ65" s="145"/>
      <c r="AR65" s="145"/>
      <c r="AS65" s="145"/>
      <c r="AT65" s="145"/>
      <c r="AU65" s="145"/>
      <c r="AV65" s="145"/>
      <c r="AW65" s="145"/>
      <c r="AX65" s="145"/>
      <c r="AY65" s="145"/>
      <c r="AZ65" s="145"/>
      <c r="BA65" s="145"/>
      <c r="BB65" s="145"/>
      <c r="BC65" s="145"/>
      <c r="BD65" s="145"/>
      <c r="BE65" s="145"/>
      <c r="BF65" s="145"/>
    </row>
    <row r="66" spans="1:58" ht="20.399999999999999" outlineLevel="1">
      <c r="A66" s="164">
        <v>23</v>
      </c>
      <c r="B66" s="165" t="s">
        <v>1133</v>
      </c>
      <c r="C66" s="174" t="s">
        <v>1134</v>
      </c>
      <c r="D66" s="166" t="s">
        <v>604</v>
      </c>
      <c r="E66" s="167">
        <v>1</v>
      </c>
      <c r="F66" s="168">
        <v>0</v>
      </c>
      <c r="G66" s="169">
        <f>ROUND(E66*F66,2)</f>
        <v>0</v>
      </c>
      <c r="H66" s="168">
        <v>0</v>
      </c>
      <c r="I66" s="169">
        <f>ROUND(E66*H66,2)</f>
        <v>0</v>
      </c>
      <c r="J66" s="168">
        <v>135000</v>
      </c>
      <c r="K66" s="169">
        <f>ROUND(E66*J66,2)</f>
        <v>135000</v>
      </c>
      <c r="L66" s="169">
        <v>21</v>
      </c>
      <c r="M66" s="169">
        <f>G66*(1+L66/100)</f>
        <v>0</v>
      </c>
      <c r="N66" s="169">
        <v>0</v>
      </c>
      <c r="O66" s="169">
        <f>ROUND(E66*N66,2)</f>
        <v>0</v>
      </c>
      <c r="P66" s="169">
        <v>0</v>
      </c>
      <c r="Q66" s="169">
        <f>ROUND(E66*P66,2)</f>
        <v>0</v>
      </c>
      <c r="R66" s="170" t="s">
        <v>175</v>
      </c>
      <c r="S66" s="156">
        <v>0</v>
      </c>
      <c r="T66" s="156">
        <f>ROUND(E66*S66,2)</f>
        <v>0</v>
      </c>
      <c r="U66" s="156"/>
      <c r="V66" s="156" t="s">
        <v>220</v>
      </c>
      <c r="W66" s="145"/>
      <c r="X66" s="145"/>
      <c r="Y66" s="145"/>
      <c r="Z66" s="145"/>
      <c r="AA66" s="145"/>
      <c r="AB66" s="145"/>
      <c r="AC66" s="145"/>
      <c r="AD66" s="145"/>
      <c r="AE66" s="145" t="s">
        <v>221</v>
      </c>
      <c r="AF66" s="145"/>
      <c r="AG66" s="145"/>
      <c r="AH66" s="145"/>
      <c r="AI66" s="145"/>
      <c r="AJ66" s="145"/>
      <c r="AK66" s="145"/>
      <c r="AL66" s="145"/>
      <c r="AM66" s="145"/>
      <c r="AN66" s="145"/>
      <c r="AO66" s="145"/>
      <c r="AP66" s="145"/>
      <c r="AQ66" s="145"/>
      <c r="AR66" s="145"/>
      <c r="AS66" s="145"/>
      <c r="AT66" s="145"/>
      <c r="AU66" s="145"/>
      <c r="AV66" s="145"/>
      <c r="AW66" s="145"/>
      <c r="AX66" s="145"/>
      <c r="AY66" s="145"/>
      <c r="AZ66" s="145"/>
      <c r="BA66" s="145"/>
      <c r="BB66" s="145"/>
      <c r="BC66" s="145"/>
      <c r="BD66" s="145"/>
      <c r="BE66" s="145"/>
      <c r="BF66" s="145"/>
    </row>
    <row r="67" spans="1:58" outlineLevel="1">
      <c r="A67" s="152"/>
      <c r="B67" s="153"/>
      <c r="C67" s="250" t="s">
        <v>1135</v>
      </c>
      <c r="D67" s="251"/>
      <c r="E67" s="251"/>
      <c r="F67" s="251"/>
      <c r="G67" s="251"/>
      <c r="H67" s="156"/>
      <c r="I67" s="156"/>
      <c r="J67" s="156"/>
      <c r="K67" s="156"/>
      <c r="L67" s="156"/>
      <c r="M67" s="156"/>
      <c r="N67" s="156"/>
      <c r="O67" s="156"/>
      <c r="P67" s="156"/>
      <c r="Q67" s="156"/>
      <c r="R67" s="156"/>
      <c r="S67" s="156"/>
      <c r="T67" s="156"/>
      <c r="U67" s="156"/>
      <c r="V67" s="156"/>
      <c r="W67" s="145"/>
      <c r="X67" s="145"/>
      <c r="Y67" s="145"/>
      <c r="Z67" s="145"/>
      <c r="AA67" s="145"/>
      <c r="AB67" s="145"/>
      <c r="AC67" s="145"/>
      <c r="AD67" s="145"/>
      <c r="AE67" s="145" t="s">
        <v>178</v>
      </c>
      <c r="AF67" s="145"/>
      <c r="AG67" s="145"/>
      <c r="AH67" s="145"/>
      <c r="AI67" s="145"/>
      <c r="AJ67" s="145"/>
      <c r="AK67" s="145"/>
      <c r="AL67" s="145"/>
      <c r="AM67" s="145"/>
      <c r="AN67" s="145"/>
      <c r="AO67" s="145"/>
      <c r="AP67" s="145"/>
      <c r="AQ67" s="145"/>
      <c r="AR67" s="145"/>
      <c r="AS67" s="145"/>
      <c r="AT67" s="145"/>
      <c r="AU67" s="145"/>
      <c r="AV67" s="145"/>
      <c r="AW67" s="145"/>
      <c r="AX67" s="145"/>
      <c r="AY67" s="171" t="str">
        <f>C67</f>
        <v>Včetně základových konstukcí, sloupků, povrchové úpravy a výrobní dokumentace. Přesná specifikace dle PD.</v>
      </c>
      <c r="AZ67" s="145"/>
      <c r="BA67" s="145"/>
      <c r="BB67" s="145"/>
      <c r="BC67" s="145"/>
      <c r="BD67" s="145"/>
      <c r="BE67" s="145"/>
      <c r="BF67" s="145"/>
    </row>
    <row r="68" spans="1:58" outlineLevel="1">
      <c r="A68" s="152"/>
      <c r="B68" s="153"/>
      <c r="C68" s="187" t="s">
        <v>1136</v>
      </c>
      <c r="D68" s="178"/>
      <c r="E68" s="179">
        <v>1</v>
      </c>
      <c r="F68" s="156"/>
      <c r="G68" s="156"/>
      <c r="H68" s="156"/>
      <c r="I68" s="156"/>
      <c r="J68" s="156"/>
      <c r="K68" s="156"/>
      <c r="L68" s="156"/>
      <c r="M68" s="156"/>
      <c r="N68" s="156"/>
      <c r="O68" s="156"/>
      <c r="P68" s="156"/>
      <c r="Q68" s="156"/>
      <c r="R68" s="156"/>
      <c r="S68" s="156"/>
      <c r="T68" s="156"/>
      <c r="U68" s="156"/>
      <c r="V68" s="156"/>
      <c r="W68" s="145"/>
      <c r="X68" s="145"/>
      <c r="Y68" s="145"/>
      <c r="Z68" s="145"/>
      <c r="AA68" s="145"/>
      <c r="AB68" s="145"/>
      <c r="AC68" s="145"/>
      <c r="AD68" s="145"/>
      <c r="AE68" s="145" t="s">
        <v>223</v>
      </c>
      <c r="AF68" s="145">
        <v>0</v>
      </c>
      <c r="AG68" s="145"/>
      <c r="AH68" s="145"/>
      <c r="AI68" s="145"/>
      <c r="AJ68" s="145"/>
      <c r="AK68" s="145"/>
      <c r="AL68" s="145"/>
      <c r="AM68" s="145"/>
      <c r="AN68" s="145"/>
      <c r="AO68" s="145"/>
      <c r="AP68" s="145"/>
      <c r="AQ68" s="145"/>
      <c r="AR68" s="145"/>
      <c r="AS68" s="145"/>
      <c r="AT68" s="145"/>
      <c r="AU68" s="145"/>
      <c r="AV68" s="145"/>
      <c r="AW68" s="145"/>
      <c r="AX68" s="145"/>
      <c r="AY68" s="145"/>
      <c r="AZ68" s="145"/>
      <c r="BA68" s="145"/>
      <c r="BB68" s="145"/>
      <c r="BC68" s="145"/>
      <c r="BD68" s="145"/>
      <c r="BE68" s="145"/>
      <c r="BF68" s="145"/>
    </row>
    <row r="69" spans="1:58" outlineLevel="1">
      <c r="A69" s="164">
        <v>24</v>
      </c>
      <c r="B69" s="165" t="s">
        <v>1137</v>
      </c>
      <c r="C69" s="174" t="s">
        <v>1138</v>
      </c>
      <c r="D69" s="166" t="s">
        <v>604</v>
      </c>
      <c r="E69" s="167">
        <v>1</v>
      </c>
      <c r="F69" s="168">
        <v>0</v>
      </c>
      <c r="G69" s="169">
        <f>ROUND(E69*F69,2)</f>
        <v>0</v>
      </c>
      <c r="H69" s="168">
        <v>0</v>
      </c>
      <c r="I69" s="169">
        <f>ROUND(E69*H69,2)</f>
        <v>0</v>
      </c>
      <c r="J69" s="168">
        <v>55000</v>
      </c>
      <c r="K69" s="169">
        <f>ROUND(E69*J69,2)</f>
        <v>55000</v>
      </c>
      <c r="L69" s="169">
        <v>21</v>
      </c>
      <c r="M69" s="169">
        <f>G69*(1+L69/100)</f>
        <v>0</v>
      </c>
      <c r="N69" s="169">
        <v>0</v>
      </c>
      <c r="O69" s="169">
        <f>ROUND(E69*N69,2)</f>
        <v>0</v>
      </c>
      <c r="P69" s="169">
        <v>0</v>
      </c>
      <c r="Q69" s="169">
        <f>ROUND(E69*P69,2)</f>
        <v>0</v>
      </c>
      <c r="R69" s="170" t="s">
        <v>175</v>
      </c>
      <c r="S69" s="156">
        <v>0</v>
      </c>
      <c r="T69" s="156">
        <f>ROUND(E69*S69,2)</f>
        <v>0</v>
      </c>
      <c r="U69" s="156"/>
      <c r="V69" s="156" t="s">
        <v>220</v>
      </c>
      <c r="W69" s="145"/>
      <c r="X69" s="145"/>
      <c r="Y69" s="145"/>
      <c r="Z69" s="145"/>
      <c r="AA69" s="145"/>
      <c r="AB69" s="145"/>
      <c r="AC69" s="145"/>
      <c r="AD69" s="145"/>
      <c r="AE69" s="145" t="s">
        <v>221</v>
      </c>
      <c r="AF69" s="145"/>
      <c r="AG69" s="145"/>
      <c r="AH69" s="145"/>
      <c r="AI69" s="145"/>
      <c r="AJ69" s="145"/>
      <c r="AK69" s="145"/>
      <c r="AL69" s="145"/>
      <c r="AM69" s="145"/>
      <c r="AN69" s="145"/>
      <c r="AO69" s="145"/>
      <c r="AP69" s="145"/>
      <c r="AQ69" s="145"/>
      <c r="AR69" s="145"/>
      <c r="AS69" s="145"/>
      <c r="AT69" s="145"/>
      <c r="AU69" s="145"/>
      <c r="AV69" s="145"/>
      <c r="AW69" s="145"/>
      <c r="AX69" s="145"/>
      <c r="AY69" s="145"/>
      <c r="AZ69" s="145"/>
      <c r="BA69" s="145"/>
      <c r="BB69" s="145"/>
      <c r="BC69" s="145"/>
      <c r="BD69" s="145"/>
      <c r="BE69" s="145"/>
      <c r="BF69" s="145"/>
    </row>
    <row r="70" spans="1:58" outlineLevel="1">
      <c r="A70" s="152"/>
      <c r="B70" s="153"/>
      <c r="C70" s="250" t="s">
        <v>1135</v>
      </c>
      <c r="D70" s="251"/>
      <c r="E70" s="251"/>
      <c r="F70" s="251"/>
      <c r="G70" s="251"/>
      <c r="H70" s="156"/>
      <c r="I70" s="156"/>
      <c r="J70" s="156"/>
      <c r="K70" s="156"/>
      <c r="L70" s="156"/>
      <c r="M70" s="156"/>
      <c r="N70" s="156"/>
      <c r="O70" s="156"/>
      <c r="P70" s="156"/>
      <c r="Q70" s="156"/>
      <c r="R70" s="156"/>
      <c r="S70" s="156"/>
      <c r="T70" s="156"/>
      <c r="U70" s="156"/>
      <c r="V70" s="156"/>
      <c r="W70" s="145"/>
      <c r="X70" s="145"/>
      <c r="Y70" s="145"/>
      <c r="Z70" s="145"/>
      <c r="AA70" s="145"/>
      <c r="AB70" s="145"/>
      <c r="AC70" s="145"/>
      <c r="AD70" s="145"/>
      <c r="AE70" s="145" t="s">
        <v>178</v>
      </c>
      <c r="AF70" s="145"/>
      <c r="AG70" s="145"/>
      <c r="AH70" s="145"/>
      <c r="AI70" s="145"/>
      <c r="AJ70" s="145"/>
      <c r="AK70" s="145"/>
      <c r="AL70" s="145"/>
      <c r="AM70" s="145"/>
      <c r="AN70" s="145"/>
      <c r="AO70" s="145"/>
      <c r="AP70" s="145"/>
      <c r="AQ70" s="145"/>
      <c r="AR70" s="145"/>
      <c r="AS70" s="145"/>
      <c r="AT70" s="145"/>
      <c r="AU70" s="145"/>
      <c r="AV70" s="145"/>
      <c r="AW70" s="145"/>
      <c r="AX70" s="145"/>
      <c r="AY70" s="171" t="str">
        <f>C70</f>
        <v>Včetně základových konstukcí, sloupků, povrchové úpravy a výrobní dokumentace. Přesná specifikace dle PD.</v>
      </c>
      <c r="AZ70" s="145"/>
      <c r="BA70" s="145"/>
      <c r="BB70" s="145"/>
      <c r="BC70" s="145"/>
      <c r="BD70" s="145"/>
      <c r="BE70" s="145"/>
      <c r="BF70" s="145"/>
    </row>
    <row r="71" spans="1:58" outlineLevel="1">
      <c r="A71" s="152"/>
      <c r="B71" s="153"/>
      <c r="C71" s="187" t="s">
        <v>1139</v>
      </c>
      <c r="D71" s="178"/>
      <c r="E71" s="179">
        <v>1</v>
      </c>
      <c r="F71" s="156"/>
      <c r="G71" s="156"/>
      <c r="H71" s="156"/>
      <c r="I71" s="156"/>
      <c r="J71" s="156"/>
      <c r="K71" s="156"/>
      <c r="L71" s="156"/>
      <c r="M71" s="156"/>
      <c r="N71" s="156"/>
      <c r="O71" s="156"/>
      <c r="P71" s="156"/>
      <c r="Q71" s="156"/>
      <c r="R71" s="156"/>
      <c r="S71" s="156"/>
      <c r="T71" s="156"/>
      <c r="U71" s="156"/>
      <c r="V71" s="156"/>
      <c r="W71" s="145"/>
      <c r="X71" s="145"/>
      <c r="Y71" s="145"/>
      <c r="Z71" s="145"/>
      <c r="AA71" s="145"/>
      <c r="AB71" s="145"/>
      <c r="AC71" s="145"/>
      <c r="AD71" s="145"/>
      <c r="AE71" s="145" t="s">
        <v>223</v>
      </c>
      <c r="AF71" s="145">
        <v>0</v>
      </c>
      <c r="AG71" s="145"/>
      <c r="AH71" s="145"/>
      <c r="AI71" s="145"/>
      <c r="AJ71" s="145"/>
      <c r="AK71" s="145"/>
      <c r="AL71" s="145"/>
      <c r="AM71" s="145"/>
      <c r="AN71" s="145"/>
      <c r="AO71" s="145"/>
      <c r="AP71" s="145"/>
      <c r="AQ71" s="145"/>
      <c r="AR71" s="145"/>
      <c r="AS71" s="145"/>
      <c r="AT71" s="145"/>
      <c r="AU71" s="145"/>
      <c r="AV71" s="145"/>
      <c r="AW71" s="145"/>
      <c r="AX71" s="145"/>
      <c r="AY71" s="145"/>
      <c r="AZ71" s="145"/>
      <c r="BA71" s="145"/>
      <c r="BB71" s="145"/>
      <c r="BC71" s="145"/>
      <c r="BD71" s="145"/>
      <c r="BE71" s="145"/>
      <c r="BF71" s="145"/>
    </row>
    <row r="72" spans="1:58" outlineLevel="1">
      <c r="A72" s="164">
        <v>25</v>
      </c>
      <c r="B72" s="165" t="s">
        <v>1140</v>
      </c>
      <c r="C72" s="174" t="s">
        <v>1141</v>
      </c>
      <c r="D72" s="166" t="s">
        <v>604</v>
      </c>
      <c r="E72" s="167">
        <v>2</v>
      </c>
      <c r="F72" s="168">
        <v>0</v>
      </c>
      <c r="G72" s="169">
        <f>ROUND(E72*F72,2)</f>
        <v>0</v>
      </c>
      <c r="H72" s="168">
        <v>0</v>
      </c>
      <c r="I72" s="169">
        <f>ROUND(E72*H72,2)</f>
        <v>0</v>
      </c>
      <c r="J72" s="168">
        <v>20000</v>
      </c>
      <c r="K72" s="169">
        <f>ROUND(E72*J72,2)</f>
        <v>40000</v>
      </c>
      <c r="L72" s="169">
        <v>21</v>
      </c>
      <c r="M72" s="169">
        <f>G72*(1+L72/100)</f>
        <v>0</v>
      </c>
      <c r="N72" s="169">
        <v>0</v>
      </c>
      <c r="O72" s="169">
        <f>ROUND(E72*N72,2)</f>
        <v>0</v>
      </c>
      <c r="P72" s="169">
        <v>0</v>
      </c>
      <c r="Q72" s="169">
        <f>ROUND(E72*P72,2)</f>
        <v>0</v>
      </c>
      <c r="R72" s="170" t="s">
        <v>175</v>
      </c>
      <c r="S72" s="156">
        <v>0</v>
      </c>
      <c r="T72" s="156">
        <f>ROUND(E72*S72,2)</f>
        <v>0</v>
      </c>
      <c r="U72" s="156"/>
      <c r="V72" s="156" t="s">
        <v>220</v>
      </c>
      <c r="W72" s="145"/>
      <c r="X72" s="145"/>
      <c r="Y72" s="145"/>
      <c r="Z72" s="145"/>
      <c r="AA72" s="145"/>
      <c r="AB72" s="145"/>
      <c r="AC72" s="145"/>
      <c r="AD72" s="145"/>
      <c r="AE72" s="145" t="s">
        <v>221</v>
      </c>
      <c r="AF72" s="145"/>
      <c r="AG72" s="145"/>
      <c r="AH72" s="145"/>
      <c r="AI72" s="145"/>
      <c r="AJ72" s="145"/>
      <c r="AK72" s="145"/>
      <c r="AL72" s="145"/>
      <c r="AM72" s="145"/>
      <c r="AN72" s="145"/>
      <c r="AO72" s="145"/>
      <c r="AP72" s="145"/>
      <c r="AQ72" s="145"/>
      <c r="AR72" s="145"/>
      <c r="AS72" s="145"/>
      <c r="AT72" s="145"/>
      <c r="AU72" s="145"/>
      <c r="AV72" s="145"/>
      <c r="AW72" s="145"/>
      <c r="AX72" s="145"/>
      <c r="AY72" s="145"/>
      <c r="AZ72" s="145"/>
      <c r="BA72" s="145"/>
      <c r="BB72" s="145"/>
      <c r="BC72" s="145"/>
      <c r="BD72" s="145"/>
      <c r="BE72" s="145"/>
      <c r="BF72" s="145"/>
    </row>
    <row r="73" spans="1:58" outlineLevel="1">
      <c r="A73" s="152"/>
      <c r="B73" s="153"/>
      <c r="C73" s="250" t="s">
        <v>1135</v>
      </c>
      <c r="D73" s="251"/>
      <c r="E73" s="251"/>
      <c r="F73" s="251"/>
      <c r="G73" s="251"/>
      <c r="H73" s="156"/>
      <c r="I73" s="156"/>
      <c r="J73" s="156"/>
      <c r="K73" s="156"/>
      <c r="L73" s="156"/>
      <c r="M73" s="156"/>
      <c r="N73" s="156"/>
      <c r="O73" s="156"/>
      <c r="P73" s="156"/>
      <c r="Q73" s="156"/>
      <c r="R73" s="156"/>
      <c r="S73" s="156"/>
      <c r="T73" s="156"/>
      <c r="U73" s="156"/>
      <c r="V73" s="156"/>
      <c r="W73" s="145"/>
      <c r="X73" s="145"/>
      <c r="Y73" s="145"/>
      <c r="Z73" s="145"/>
      <c r="AA73" s="145"/>
      <c r="AB73" s="145"/>
      <c r="AC73" s="145"/>
      <c r="AD73" s="145"/>
      <c r="AE73" s="145" t="s">
        <v>178</v>
      </c>
      <c r="AF73" s="145"/>
      <c r="AG73" s="145"/>
      <c r="AH73" s="145"/>
      <c r="AI73" s="145"/>
      <c r="AJ73" s="145"/>
      <c r="AK73" s="145"/>
      <c r="AL73" s="145"/>
      <c r="AM73" s="145"/>
      <c r="AN73" s="145"/>
      <c r="AO73" s="145"/>
      <c r="AP73" s="145"/>
      <c r="AQ73" s="145"/>
      <c r="AR73" s="145"/>
      <c r="AS73" s="145"/>
      <c r="AT73" s="145"/>
      <c r="AU73" s="145"/>
      <c r="AV73" s="145"/>
      <c r="AW73" s="145"/>
      <c r="AX73" s="145"/>
      <c r="AY73" s="171" t="str">
        <f>C73</f>
        <v>Včetně základových konstukcí, sloupků, povrchové úpravy a výrobní dokumentace. Přesná specifikace dle PD.</v>
      </c>
      <c r="AZ73" s="145"/>
      <c r="BA73" s="145"/>
      <c r="BB73" s="145"/>
      <c r="BC73" s="145"/>
      <c r="BD73" s="145"/>
      <c r="BE73" s="145"/>
      <c r="BF73" s="145"/>
    </row>
    <row r="74" spans="1:58" outlineLevel="1">
      <c r="A74" s="152"/>
      <c r="B74" s="153"/>
      <c r="C74" s="187" t="s">
        <v>1142</v>
      </c>
      <c r="D74" s="178"/>
      <c r="E74" s="179">
        <v>2</v>
      </c>
      <c r="F74" s="156"/>
      <c r="G74" s="156"/>
      <c r="H74" s="156"/>
      <c r="I74" s="156"/>
      <c r="J74" s="156"/>
      <c r="K74" s="156"/>
      <c r="L74" s="156"/>
      <c r="M74" s="156"/>
      <c r="N74" s="156"/>
      <c r="O74" s="156"/>
      <c r="P74" s="156"/>
      <c r="Q74" s="156"/>
      <c r="R74" s="156"/>
      <c r="S74" s="156"/>
      <c r="T74" s="156"/>
      <c r="U74" s="156"/>
      <c r="V74" s="156"/>
      <c r="W74" s="145"/>
      <c r="X74" s="145"/>
      <c r="Y74" s="145"/>
      <c r="Z74" s="145"/>
      <c r="AA74" s="145"/>
      <c r="AB74" s="145"/>
      <c r="AC74" s="145"/>
      <c r="AD74" s="145"/>
      <c r="AE74" s="145" t="s">
        <v>223</v>
      </c>
      <c r="AF74" s="145">
        <v>0</v>
      </c>
      <c r="AG74" s="145"/>
      <c r="AH74" s="145"/>
      <c r="AI74" s="145"/>
      <c r="AJ74" s="145"/>
      <c r="AK74" s="145"/>
      <c r="AL74" s="145"/>
      <c r="AM74" s="145"/>
      <c r="AN74" s="145"/>
      <c r="AO74" s="145"/>
      <c r="AP74" s="145"/>
      <c r="AQ74" s="145"/>
      <c r="AR74" s="145"/>
      <c r="AS74" s="145"/>
      <c r="AT74" s="145"/>
      <c r="AU74" s="145"/>
      <c r="AV74" s="145"/>
      <c r="AW74" s="145"/>
      <c r="AX74" s="145"/>
      <c r="AY74" s="145"/>
      <c r="AZ74" s="145"/>
      <c r="BA74" s="145"/>
      <c r="BB74" s="145"/>
      <c r="BC74" s="145"/>
      <c r="BD74" s="145"/>
      <c r="BE74" s="145"/>
      <c r="BF74" s="145"/>
    </row>
    <row r="75" spans="1:58" outlineLevel="1">
      <c r="A75" s="164">
        <v>26</v>
      </c>
      <c r="B75" s="165" t="s">
        <v>1143</v>
      </c>
      <c r="C75" s="174" t="s">
        <v>1144</v>
      </c>
      <c r="D75" s="166" t="s">
        <v>298</v>
      </c>
      <c r="E75" s="167">
        <v>60</v>
      </c>
      <c r="F75" s="168">
        <v>0</v>
      </c>
      <c r="G75" s="169">
        <f>ROUND(E75*F75,2)</f>
        <v>0</v>
      </c>
      <c r="H75" s="168">
        <v>61</v>
      </c>
      <c r="I75" s="169">
        <f>ROUND(E75*H75,2)</f>
        <v>3660</v>
      </c>
      <c r="J75" s="168">
        <v>0</v>
      </c>
      <c r="K75" s="169">
        <f>ROUND(E75*J75,2)</f>
        <v>0</v>
      </c>
      <c r="L75" s="169">
        <v>21</v>
      </c>
      <c r="M75" s="169">
        <f>G75*(1+L75/100)</f>
        <v>0</v>
      </c>
      <c r="N75" s="169">
        <v>2.0000000000000001E-4</v>
      </c>
      <c r="O75" s="169">
        <f>ROUND(E75*N75,2)</f>
        <v>0.01</v>
      </c>
      <c r="P75" s="169">
        <v>0</v>
      </c>
      <c r="Q75" s="169">
        <f>ROUND(E75*P75,2)</f>
        <v>0</v>
      </c>
      <c r="R75" s="170" t="s">
        <v>219</v>
      </c>
      <c r="S75" s="156">
        <v>0</v>
      </c>
      <c r="T75" s="156">
        <f>ROUND(E75*S75,2)</f>
        <v>0</v>
      </c>
      <c r="U75" s="156"/>
      <c r="V75" s="156" t="s">
        <v>372</v>
      </c>
      <c r="W75" s="145"/>
      <c r="X75" s="145"/>
      <c r="Y75" s="145"/>
      <c r="Z75" s="145"/>
      <c r="AA75" s="145"/>
      <c r="AB75" s="145"/>
      <c r="AC75" s="145"/>
      <c r="AD75" s="145"/>
      <c r="AE75" s="145" t="s">
        <v>373</v>
      </c>
      <c r="AF75" s="145"/>
      <c r="AG75" s="145"/>
      <c r="AH75" s="145"/>
      <c r="AI75" s="145"/>
      <c r="AJ75" s="145"/>
      <c r="AK75" s="145"/>
      <c r="AL75" s="145"/>
      <c r="AM75" s="145"/>
      <c r="AN75" s="145"/>
      <c r="AO75" s="145"/>
      <c r="AP75" s="145"/>
      <c r="AQ75" s="145"/>
      <c r="AR75" s="145"/>
      <c r="AS75" s="145"/>
      <c r="AT75" s="145"/>
      <c r="AU75" s="145"/>
      <c r="AV75" s="145"/>
      <c r="AW75" s="145"/>
      <c r="AX75" s="145"/>
      <c r="AY75" s="145"/>
      <c r="AZ75" s="145"/>
      <c r="BA75" s="145"/>
      <c r="BB75" s="145"/>
      <c r="BC75" s="145"/>
      <c r="BD75" s="145"/>
      <c r="BE75" s="145"/>
      <c r="BF75" s="145"/>
    </row>
    <row r="76" spans="1:58" outlineLevel="1">
      <c r="A76" s="152"/>
      <c r="B76" s="153"/>
      <c r="C76" s="187" t="s">
        <v>1145</v>
      </c>
      <c r="D76" s="178"/>
      <c r="E76" s="179">
        <v>60</v>
      </c>
      <c r="F76" s="156"/>
      <c r="G76" s="156"/>
      <c r="H76" s="156"/>
      <c r="I76" s="156"/>
      <c r="J76" s="156"/>
      <c r="K76" s="156"/>
      <c r="L76" s="156"/>
      <c r="M76" s="156"/>
      <c r="N76" s="156"/>
      <c r="O76" s="156"/>
      <c r="P76" s="156"/>
      <c r="Q76" s="156"/>
      <c r="R76" s="156"/>
      <c r="S76" s="156"/>
      <c r="T76" s="156"/>
      <c r="U76" s="156"/>
      <c r="V76" s="156"/>
      <c r="W76" s="145"/>
      <c r="X76" s="145"/>
      <c r="Y76" s="145"/>
      <c r="Z76" s="145"/>
      <c r="AA76" s="145"/>
      <c r="AB76" s="145"/>
      <c r="AC76" s="145"/>
      <c r="AD76" s="145"/>
      <c r="AE76" s="145" t="s">
        <v>223</v>
      </c>
      <c r="AF76" s="145">
        <v>0</v>
      </c>
      <c r="AG76" s="145"/>
      <c r="AH76" s="145"/>
      <c r="AI76" s="145"/>
      <c r="AJ76" s="145"/>
      <c r="AK76" s="145"/>
      <c r="AL76" s="145"/>
      <c r="AM76" s="145"/>
      <c r="AN76" s="145"/>
      <c r="AO76" s="145"/>
      <c r="AP76" s="145"/>
      <c r="AQ76" s="145"/>
      <c r="AR76" s="145"/>
      <c r="AS76" s="145"/>
      <c r="AT76" s="145"/>
      <c r="AU76" s="145"/>
      <c r="AV76" s="145"/>
      <c r="AW76" s="145"/>
      <c r="AX76" s="145"/>
      <c r="AY76" s="145"/>
      <c r="AZ76" s="145"/>
      <c r="BA76" s="145"/>
      <c r="BB76" s="145"/>
      <c r="BC76" s="145"/>
      <c r="BD76" s="145"/>
      <c r="BE76" s="145"/>
      <c r="BF76" s="145"/>
    </row>
    <row r="77" spans="1:58" outlineLevel="1">
      <c r="A77" s="164">
        <v>27</v>
      </c>
      <c r="B77" s="165" t="s">
        <v>1146</v>
      </c>
      <c r="C77" s="174" t="s">
        <v>1147</v>
      </c>
      <c r="D77" s="166" t="s">
        <v>298</v>
      </c>
      <c r="E77" s="167">
        <v>32</v>
      </c>
      <c r="F77" s="168">
        <v>0</v>
      </c>
      <c r="G77" s="169">
        <f>ROUND(E77*F77,2)</f>
        <v>0</v>
      </c>
      <c r="H77" s="168">
        <v>61</v>
      </c>
      <c r="I77" s="169">
        <f>ROUND(E77*H77,2)</f>
        <v>1952</v>
      </c>
      <c r="J77" s="168">
        <v>0</v>
      </c>
      <c r="K77" s="169">
        <f>ROUND(E77*J77,2)</f>
        <v>0</v>
      </c>
      <c r="L77" s="169">
        <v>21</v>
      </c>
      <c r="M77" s="169">
        <f>G77*(1+L77/100)</f>
        <v>0</v>
      </c>
      <c r="N77" s="169">
        <v>2.0000000000000001E-4</v>
      </c>
      <c r="O77" s="169">
        <f>ROUND(E77*N77,2)</f>
        <v>0.01</v>
      </c>
      <c r="P77" s="169">
        <v>0</v>
      </c>
      <c r="Q77" s="169">
        <f>ROUND(E77*P77,2)</f>
        <v>0</v>
      </c>
      <c r="R77" s="170" t="s">
        <v>219</v>
      </c>
      <c r="S77" s="156">
        <v>0</v>
      </c>
      <c r="T77" s="156">
        <f>ROUND(E77*S77,2)</f>
        <v>0</v>
      </c>
      <c r="U77" s="156"/>
      <c r="V77" s="156" t="s">
        <v>372</v>
      </c>
      <c r="W77" s="145"/>
      <c r="X77" s="145"/>
      <c r="Y77" s="145"/>
      <c r="Z77" s="145"/>
      <c r="AA77" s="145"/>
      <c r="AB77" s="145"/>
      <c r="AC77" s="145"/>
      <c r="AD77" s="145"/>
      <c r="AE77" s="145" t="s">
        <v>373</v>
      </c>
      <c r="AF77" s="145"/>
      <c r="AG77" s="145"/>
      <c r="AH77" s="145"/>
      <c r="AI77" s="145"/>
      <c r="AJ77" s="145"/>
      <c r="AK77" s="145"/>
      <c r="AL77" s="145"/>
      <c r="AM77" s="145"/>
      <c r="AN77" s="145"/>
      <c r="AO77" s="145"/>
      <c r="AP77" s="145"/>
      <c r="AQ77" s="145"/>
      <c r="AR77" s="145"/>
      <c r="AS77" s="145"/>
      <c r="AT77" s="145"/>
      <c r="AU77" s="145"/>
      <c r="AV77" s="145"/>
      <c r="AW77" s="145"/>
      <c r="AX77" s="145"/>
      <c r="AY77" s="145"/>
      <c r="AZ77" s="145"/>
      <c r="BA77" s="145"/>
      <c r="BB77" s="145"/>
      <c r="BC77" s="145"/>
      <c r="BD77" s="145"/>
      <c r="BE77" s="145"/>
      <c r="BF77" s="145"/>
    </row>
    <row r="78" spans="1:58" outlineLevel="1">
      <c r="A78" s="152"/>
      <c r="B78" s="153"/>
      <c r="C78" s="187" t="s">
        <v>1148</v>
      </c>
      <c r="D78" s="178"/>
      <c r="E78" s="179">
        <v>32</v>
      </c>
      <c r="F78" s="156"/>
      <c r="G78" s="156"/>
      <c r="H78" s="156"/>
      <c r="I78" s="156"/>
      <c r="J78" s="156"/>
      <c r="K78" s="156"/>
      <c r="L78" s="156"/>
      <c r="M78" s="156"/>
      <c r="N78" s="156"/>
      <c r="O78" s="156"/>
      <c r="P78" s="156"/>
      <c r="Q78" s="156"/>
      <c r="R78" s="156"/>
      <c r="S78" s="156"/>
      <c r="T78" s="156"/>
      <c r="U78" s="156"/>
      <c r="V78" s="156"/>
      <c r="W78" s="145"/>
      <c r="X78" s="145"/>
      <c r="Y78" s="145"/>
      <c r="Z78" s="145"/>
      <c r="AA78" s="145"/>
      <c r="AB78" s="145"/>
      <c r="AC78" s="145"/>
      <c r="AD78" s="145"/>
      <c r="AE78" s="145" t="s">
        <v>223</v>
      </c>
      <c r="AF78" s="145">
        <v>0</v>
      </c>
      <c r="AG78" s="145"/>
      <c r="AH78" s="145"/>
      <c r="AI78" s="145"/>
      <c r="AJ78" s="145"/>
      <c r="AK78" s="145"/>
      <c r="AL78" s="145"/>
      <c r="AM78" s="145"/>
      <c r="AN78" s="145"/>
      <c r="AO78" s="145"/>
      <c r="AP78" s="145"/>
      <c r="AQ78" s="145"/>
      <c r="AR78" s="145"/>
      <c r="AS78" s="145"/>
      <c r="AT78" s="145"/>
      <c r="AU78" s="145"/>
      <c r="AV78" s="145"/>
      <c r="AW78" s="145"/>
      <c r="AX78" s="145"/>
      <c r="AY78" s="145"/>
      <c r="AZ78" s="145"/>
      <c r="BA78" s="145"/>
      <c r="BB78" s="145"/>
      <c r="BC78" s="145"/>
      <c r="BD78" s="145"/>
      <c r="BE78" s="145"/>
      <c r="BF78" s="145"/>
    </row>
    <row r="79" spans="1:58" ht="20.399999999999999" outlineLevel="1">
      <c r="A79" s="164">
        <v>28</v>
      </c>
      <c r="B79" s="165" t="s">
        <v>1149</v>
      </c>
      <c r="C79" s="174" t="s">
        <v>1150</v>
      </c>
      <c r="D79" s="166" t="s">
        <v>298</v>
      </c>
      <c r="E79" s="167">
        <v>23</v>
      </c>
      <c r="F79" s="168">
        <v>0</v>
      </c>
      <c r="G79" s="169">
        <f>ROUND(E79*F79,2)</f>
        <v>0</v>
      </c>
      <c r="H79" s="168">
        <v>426.5</v>
      </c>
      <c r="I79" s="169">
        <f>ROUND(E79*H79,2)</f>
        <v>9809.5</v>
      </c>
      <c r="J79" s="168">
        <v>0</v>
      </c>
      <c r="K79" s="169">
        <f>ROUND(E79*J79,2)</f>
        <v>0</v>
      </c>
      <c r="L79" s="169">
        <v>21</v>
      </c>
      <c r="M79" s="169">
        <f>G79*(1+L79/100)</f>
        <v>0</v>
      </c>
      <c r="N79" s="169">
        <v>7.0000000000000001E-3</v>
      </c>
      <c r="O79" s="169">
        <f>ROUND(E79*N79,2)</f>
        <v>0.16</v>
      </c>
      <c r="P79" s="169">
        <v>0</v>
      </c>
      <c r="Q79" s="169">
        <f>ROUND(E79*P79,2)</f>
        <v>0</v>
      </c>
      <c r="R79" s="170" t="s">
        <v>219</v>
      </c>
      <c r="S79" s="156">
        <v>0</v>
      </c>
      <c r="T79" s="156">
        <f>ROUND(E79*S79,2)</f>
        <v>0</v>
      </c>
      <c r="U79" s="156"/>
      <c r="V79" s="156" t="s">
        <v>372</v>
      </c>
      <c r="W79" s="145"/>
      <c r="X79" s="145"/>
      <c r="Y79" s="145"/>
      <c r="Z79" s="145"/>
      <c r="AA79" s="145"/>
      <c r="AB79" s="145"/>
      <c r="AC79" s="145"/>
      <c r="AD79" s="145"/>
      <c r="AE79" s="145" t="s">
        <v>373</v>
      </c>
      <c r="AF79" s="145"/>
      <c r="AG79" s="145"/>
      <c r="AH79" s="145"/>
      <c r="AI79" s="145"/>
      <c r="AJ79" s="145"/>
      <c r="AK79" s="145"/>
      <c r="AL79" s="145"/>
      <c r="AM79" s="145"/>
      <c r="AN79" s="145"/>
      <c r="AO79" s="145"/>
      <c r="AP79" s="145"/>
      <c r="AQ79" s="145"/>
      <c r="AR79" s="145"/>
      <c r="AS79" s="145"/>
      <c r="AT79" s="145"/>
      <c r="AU79" s="145"/>
      <c r="AV79" s="145"/>
      <c r="AW79" s="145"/>
      <c r="AX79" s="145"/>
      <c r="AY79" s="145"/>
      <c r="AZ79" s="145"/>
      <c r="BA79" s="145"/>
      <c r="BB79" s="145"/>
      <c r="BC79" s="145"/>
      <c r="BD79" s="145"/>
      <c r="BE79" s="145"/>
      <c r="BF79" s="145"/>
    </row>
    <row r="80" spans="1:58" outlineLevel="1">
      <c r="A80" s="152"/>
      <c r="B80" s="153"/>
      <c r="C80" s="187" t="s">
        <v>1099</v>
      </c>
      <c r="D80" s="178"/>
      <c r="E80" s="179">
        <v>23</v>
      </c>
      <c r="F80" s="156"/>
      <c r="G80" s="156"/>
      <c r="H80" s="156"/>
      <c r="I80" s="156"/>
      <c r="J80" s="156"/>
      <c r="K80" s="156"/>
      <c r="L80" s="156"/>
      <c r="M80" s="156"/>
      <c r="N80" s="156"/>
      <c r="O80" s="156"/>
      <c r="P80" s="156"/>
      <c r="Q80" s="156"/>
      <c r="R80" s="156"/>
      <c r="S80" s="156"/>
      <c r="T80" s="156"/>
      <c r="U80" s="156"/>
      <c r="V80" s="156"/>
      <c r="W80" s="145"/>
      <c r="X80" s="145"/>
      <c r="Y80" s="145"/>
      <c r="Z80" s="145"/>
      <c r="AA80" s="145"/>
      <c r="AB80" s="145"/>
      <c r="AC80" s="145"/>
      <c r="AD80" s="145"/>
      <c r="AE80" s="145" t="s">
        <v>223</v>
      </c>
      <c r="AF80" s="145">
        <v>0</v>
      </c>
      <c r="AG80" s="145"/>
      <c r="AH80" s="145"/>
      <c r="AI80" s="145"/>
      <c r="AJ80" s="145"/>
      <c r="AK80" s="145"/>
      <c r="AL80" s="145"/>
      <c r="AM80" s="145"/>
      <c r="AN80" s="145"/>
      <c r="AO80" s="145"/>
      <c r="AP80" s="145"/>
      <c r="AQ80" s="145"/>
      <c r="AR80" s="145"/>
      <c r="AS80" s="145"/>
      <c r="AT80" s="145"/>
      <c r="AU80" s="145"/>
      <c r="AV80" s="145"/>
      <c r="AW80" s="145"/>
      <c r="AX80" s="145"/>
      <c r="AY80" s="145"/>
      <c r="AZ80" s="145"/>
      <c r="BA80" s="145"/>
      <c r="BB80" s="145"/>
      <c r="BC80" s="145"/>
      <c r="BD80" s="145"/>
      <c r="BE80" s="145"/>
      <c r="BF80" s="145"/>
    </row>
    <row r="81" spans="1:58" ht="20.399999999999999" outlineLevel="1">
      <c r="A81" s="164">
        <v>29</v>
      </c>
      <c r="B81" s="165" t="s">
        <v>1151</v>
      </c>
      <c r="C81" s="174" t="s">
        <v>1152</v>
      </c>
      <c r="D81" s="166" t="s">
        <v>298</v>
      </c>
      <c r="E81" s="167">
        <v>21</v>
      </c>
      <c r="F81" s="168">
        <v>0</v>
      </c>
      <c r="G81" s="169">
        <f>ROUND(E81*F81,2)</f>
        <v>0</v>
      </c>
      <c r="H81" s="168">
        <v>751</v>
      </c>
      <c r="I81" s="169">
        <f>ROUND(E81*H81,2)</f>
        <v>15771</v>
      </c>
      <c r="J81" s="168">
        <v>0</v>
      </c>
      <c r="K81" s="169">
        <f>ROUND(E81*J81,2)</f>
        <v>0</v>
      </c>
      <c r="L81" s="169">
        <v>21</v>
      </c>
      <c r="M81" s="169">
        <f>G81*(1+L81/100)</f>
        <v>0</v>
      </c>
      <c r="N81" s="169">
        <v>1.2999999999999999E-2</v>
      </c>
      <c r="O81" s="169">
        <f>ROUND(E81*N81,2)</f>
        <v>0.27</v>
      </c>
      <c r="P81" s="169">
        <v>0</v>
      </c>
      <c r="Q81" s="169">
        <f>ROUND(E81*P81,2)</f>
        <v>0</v>
      </c>
      <c r="R81" s="170" t="s">
        <v>219</v>
      </c>
      <c r="S81" s="156">
        <v>0</v>
      </c>
      <c r="T81" s="156">
        <f>ROUND(E81*S81,2)</f>
        <v>0</v>
      </c>
      <c r="U81" s="156"/>
      <c r="V81" s="156" t="s">
        <v>372</v>
      </c>
      <c r="W81" s="145"/>
      <c r="X81" s="145"/>
      <c r="Y81" s="145"/>
      <c r="Z81" s="145"/>
      <c r="AA81" s="145"/>
      <c r="AB81" s="145"/>
      <c r="AC81" s="145"/>
      <c r="AD81" s="145"/>
      <c r="AE81" s="145" t="s">
        <v>373</v>
      </c>
      <c r="AF81" s="145"/>
      <c r="AG81" s="145"/>
      <c r="AH81" s="145"/>
      <c r="AI81" s="145"/>
      <c r="AJ81" s="145"/>
      <c r="AK81" s="145"/>
      <c r="AL81" s="145"/>
      <c r="AM81" s="145"/>
      <c r="AN81" s="145"/>
      <c r="AO81" s="145"/>
      <c r="AP81" s="145"/>
      <c r="AQ81" s="145"/>
      <c r="AR81" s="145"/>
      <c r="AS81" s="145"/>
      <c r="AT81" s="145"/>
      <c r="AU81" s="145"/>
      <c r="AV81" s="145"/>
      <c r="AW81" s="145"/>
      <c r="AX81" s="145"/>
      <c r="AY81" s="145"/>
      <c r="AZ81" s="145"/>
      <c r="BA81" s="145"/>
      <c r="BB81" s="145"/>
      <c r="BC81" s="145"/>
      <c r="BD81" s="145"/>
      <c r="BE81" s="145"/>
      <c r="BF81" s="145"/>
    </row>
    <row r="82" spans="1:58" outlineLevel="1">
      <c r="A82" s="152"/>
      <c r="B82" s="153"/>
      <c r="C82" s="187" t="s">
        <v>1153</v>
      </c>
      <c r="D82" s="178"/>
      <c r="E82" s="179">
        <v>21</v>
      </c>
      <c r="F82" s="156"/>
      <c r="G82" s="156"/>
      <c r="H82" s="156"/>
      <c r="I82" s="156"/>
      <c r="J82" s="156"/>
      <c r="K82" s="156"/>
      <c r="L82" s="156"/>
      <c r="M82" s="156"/>
      <c r="N82" s="156"/>
      <c r="O82" s="156"/>
      <c r="P82" s="156"/>
      <c r="Q82" s="156"/>
      <c r="R82" s="156"/>
      <c r="S82" s="156"/>
      <c r="T82" s="156"/>
      <c r="U82" s="156"/>
      <c r="V82" s="156"/>
      <c r="W82" s="145"/>
      <c r="X82" s="145"/>
      <c r="Y82" s="145"/>
      <c r="Z82" s="145"/>
      <c r="AA82" s="145"/>
      <c r="AB82" s="145"/>
      <c r="AC82" s="145"/>
      <c r="AD82" s="145"/>
      <c r="AE82" s="145" t="s">
        <v>223</v>
      </c>
      <c r="AF82" s="145">
        <v>0</v>
      </c>
      <c r="AG82" s="145"/>
      <c r="AH82" s="145"/>
      <c r="AI82" s="145"/>
      <c r="AJ82" s="145"/>
      <c r="AK82" s="145"/>
      <c r="AL82" s="145"/>
      <c r="AM82" s="145"/>
      <c r="AN82" s="145"/>
      <c r="AO82" s="145"/>
      <c r="AP82" s="145"/>
      <c r="AQ82" s="145"/>
      <c r="AR82" s="145"/>
      <c r="AS82" s="145"/>
      <c r="AT82" s="145"/>
      <c r="AU82" s="145"/>
      <c r="AV82" s="145"/>
      <c r="AW82" s="145"/>
      <c r="AX82" s="145"/>
      <c r="AY82" s="145"/>
      <c r="AZ82" s="145"/>
      <c r="BA82" s="145"/>
      <c r="BB82" s="145"/>
      <c r="BC82" s="145"/>
      <c r="BD82" s="145"/>
      <c r="BE82" s="145"/>
      <c r="BF82" s="145"/>
    </row>
    <row r="83" spans="1:58" outlineLevel="1">
      <c r="A83" s="164">
        <v>30</v>
      </c>
      <c r="B83" s="165" t="s">
        <v>888</v>
      </c>
      <c r="C83" s="174" t="s">
        <v>889</v>
      </c>
      <c r="D83" s="166" t="s">
        <v>267</v>
      </c>
      <c r="E83" s="167">
        <v>0.52939999999999998</v>
      </c>
      <c r="F83" s="168">
        <v>0</v>
      </c>
      <c r="G83" s="169">
        <f>ROUND(E83*F83,2)</f>
        <v>0</v>
      </c>
      <c r="H83" s="168">
        <v>0</v>
      </c>
      <c r="I83" s="169">
        <f>ROUND(E83*H83,2)</f>
        <v>0</v>
      </c>
      <c r="J83" s="168">
        <v>1281</v>
      </c>
      <c r="K83" s="169">
        <f>ROUND(E83*J83,2)</f>
        <v>678.16</v>
      </c>
      <c r="L83" s="169">
        <v>21</v>
      </c>
      <c r="M83" s="169">
        <f>G83*(1+L83/100)</f>
        <v>0</v>
      </c>
      <c r="N83" s="169">
        <v>0</v>
      </c>
      <c r="O83" s="169">
        <f>ROUND(E83*N83,2)</f>
        <v>0</v>
      </c>
      <c r="P83" s="169">
        <v>0</v>
      </c>
      <c r="Q83" s="169">
        <f>ROUND(E83*P83,2)</f>
        <v>0</v>
      </c>
      <c r="R83" s="170" t="s">
        <v>219</v>
      </c>
      <c r="S83" s="156">
        <v>3.327</v>
      </c>
      <c r="T83" s="156">
        <f>ROUND(E83*S83,2)</f>
        <v>1.76</v>
      </c>
      <c r="U83" s="156"/>
      <c r="V83" s="156" t="s">
        <v>499</v>
      </c>
      <c r="W83" s="145"/>
      <c r="X83" s="145"/>
      <c r="Y83" s="145"/>
      <c r="Z83" s="145"/>
      <c r="AA83" s="145"/>
      <c r="AB83" s="145"/>
      <c r="AC83" s="145"/>
      <c r="AD83" s="145"/>
      <c r="AE83" s="145" t="s">
        <v>500</v>
      </c>
      <c r="AF83" s="145"/>
      <c r="AG83" s="145"/>
      <c r="AH83" s="145"/>
      <c r="AI83" s="145"/>
      <c r="AJ83" s="145"/>
      <c r="AK83" s="145"/>
      <c r="AL83" s="145"/>
      <c r="AM83" s="145"/>
      <c r="AN83" s="145"/>
      <c r="AO83" s="145"/>
      <c r="AP83" s="145"/>
      <c r="AQ83" s="145"/>
      <c r="AR83" s="145"/>
      <c r="AS83" s="145"/>
      <c r="AT83" s="145"/>
      <c r="AU83" s="145"/>
      <c r="AV83" s="145"/>
      <c r="AW83" s="145"/>
      <c r="AX83" s="145"/>
      <c r="AY83" s="145"/>
      <c r="AZ83" s="145"/>
      <c r="BA83" s="145"/>
      <c r="BB83" s="145"/>
      <c r="BC83" s="145"/>
      <c r="BD83" s="145"/>
      <c r="BE83" s="145"/>
      <c r="BF83" s="145"/>
    </row>
    <row r="84" spans="1:58" outlineLevel="1">
      <c r="A84" s="152"/>
      <c r="B84" s="153"/>
      <c r="C84" s="261" t="s">
        <v>577</v>
      </c>
      <c r="D84" s="262"/>
      <c r="E84" s="262"/>
      <c r="F84" s="262"/>
      <c r="G84" s="262"/>
      <c r="H84" s="156"/>
      <c r="I84" s="156"/>
      <c r="J84" s="156"/>
      <c r="K84" s="156"/>
      <c r="L84" s="156"/>
      <c r="M84" s="156"/>
      <c r="N84" s="156"/>
      <c r="O84" s="156"/>
      <c r="P84" s="156"/>
      <c r="Q84" s="156"/>
      <c r="R84" s="156"/>
      <c r="S84" s="156"/>
      <c r="T84" s="156"/>
      <c r="U84" s="156"/>
      <c r="V84" s="156"/>
      <c r="W84" s="145"/>
      <c r="X84" s="145"/>
      <c r="Y84" s="145"/>
      <c r="Z84" s="145"/>
      <c r="AA84" s="145"/>
      <c r="AB84" s="145"/>
      <c r="AC84" s="145"/>
      <c r="AD84" s="145"/>
      <c r="AE84" s="145" t="s">
        <v>227</v>
      </c>
      <c r="AF84" s="145"/>
      <c r="AG84" s="145"/>
      <c r="AH84" s="145"/>
      <c r="AI84" s="145"/>
      <c r="AJ84" s="145"/>
      <c r="AK84" s="145"/>
      <c r="AL84" s="145"/>
      <c r="AM84" s="145"/>
      <c r="AN84" s="145"/>
      <c r="AO84" s="145"/>
      <c r="AP84" s="145"/>
      <c r="AQ84" s="145"/>
      <c r="AR84" s="145"/>
      <c r="AS84" s="145"/>
      <c r="AT84" s="145"/>
      <c r="AU84" s="145"/>
      <c r="AV84" s="145"/>
      <c r="AW84" s="145"/>
      <c r="AX84" s="145"/>
      <c r="AY84" s="145"/>
      <c r="AZ84" s="145"/>
      <c r="BA84" s="145"/>
      <c r="BB84" s="145"/>
      <c r="BC84" s="145"/>
      <c r="BD84" s="145"/>
      <c r="BE84" s="145"/>
      <c r="BF84" s="145"/>
    </row>
    <row r="85" spans="1:58">
      <c r="A85" s="158" t="s">
        <v>170</v>
      </c>
      <c r="B85" s="159" t="s">
        <v>141</v>
      </c>
      <c r="C85" s="173" t="s">
        <v>142</v>
      </c>
      <c r="D85" s="160"/>
      <c r="E85" s="161"/>
      <c r="F85" s="162"/>
      <c r="G85" s="162">
        <f>SUMIF(AE86:AE92,"&lt;&gt;NOR",G86:G92)</f>
        <v>0</v>
      </c>
      <c r="H85" s="162"/>
      <c r="I85" s="162">
        <f>SUM(I86:I92)</f>
        <v>0</v>
      </c>
      <c r="J85" s="162"/>
      <c r="K85" s="162">
        <f>SUM(K86:K92)</f>
        <v>4952.869999999999</v>
      </c>
      <c r="L85" s="162"/>
      <c r="M85" s="162">
        <f>SUM(M86:M92)</f>
        <v>0</v>
      </c>
      <c r="N85" s="162"/>
      <c r="O85" s="162">
        <f>SUM(O86:O92)</f>
        <v>0</v>
      </c>
      <c r="P85" s="162"/>
      <c r="Q85" s="162">
        <f>SUM(Q86:Q92)</f>
        <v>0</v>
      </c>
      <c r="R85" s="163"/>
      <c r="S85" s="157"/>
      <c r="T85" s="157">
        <f>SUM(T86:T92)</f>
        <v>17.59</v>
      </c>
      <c r="U85" s="157"/>
      <c r="V85" s="157"/>
      <c r="AE85" t="s">
        <v>171</v>
      </c>
    </row>
    <row r="86" spans="1:58" outlineLevel="1">
      <c r="A86" s="180">
        <v>31</v>
      </c>
      <c r="B86" s="181" t="s">
        <v>1154</v>
      </c>
      <c r="C86" s="188" t="s">
        <v>1155</v>
      </c>
      <c r="D86" s="182" t="s">
        <v>267</v>
      </c>
      <c r="E86" s="183">
        <v>2.3828</v>
      </c>
      <c r="F86" s="184">
        <v>0</v>
      </c>
      <c r="G86" s="185">
        <f>ROUND(E86*F86,2)</f>
        <v>0</v>
      </c>
      <c r="H86" s="184">
        <v>0</v>
      </c>
      <c r="I86" s="185">
        <f>ROUND(E86*H86,2)</f>
        <v>0</v>
      </c>
      <c r="J86" s="184">
        <v>-2605.0500000000002</v>
      </c>
      <c r="K86" s="185">
        <f>ROUND(E86*J86,2)</f>
        <v>-6207.31</v>
      </c>
      <c r="L86" s="185">
        <v>21</v>
      </c>
      <c r="M86" s="185">
        <f>G86*(1+L86/100)</f>
        <v>0</v>
      </c>
      <c r="N86" s="185">
        <v>0</v>
      </c>
      <c r="O86" s="185">
        <f>ROUND(E86*N86,2)</f>
        <v>0</v>
      </c>
      <c r="P86" s="185">
        <v>0</v>
      </c>
      <c r="Q86" s="185">
        <f>ROUND(E86*P86,2)</f>
        <v>0</v>
      </c>
      <c r="R86" s="186" t="s">
        <v>219</v>
      </c>
      <c r="S86" s="156">
        <v>0</v>
      </c>
      <c r="T86" s="156">
        <f>ROUND(E86*S86,2)</f>
        <v>0</v>
      </c>
      <c r="U86" s="156"/>
      <c r="V86" s="156" t="s">
        <v>220</v>
      </c>
      <c r="W86" s="145"/>
      <c r="X86" s="145"/>
      <c r="Y86" s="145"/>
      <c r="Z86" s="145"/>
      <c r="AA86" s="145"/>
      <c r="AB86" s="145"/>
      <c r="AC86" s="145"/>
      <c r="AD86" s="145"/>
      <c r="AE86" s="145" t="s">
        <v>221</v>
      </c>
      <c r="AF86" s="145"/>
      <c r="AG86" s="145"/>
      <c r="AH86" s="145"/>
      <c r="AI86" s="145"/>
      <c r="AJ86" s="145"/>
      <c r="AK86" s="145"/>
      <c r="AL86" s="145"/>
      <c r="AM86" s="145"/>
      <c r="AN86" s="145"/>
      <c r="AO86" s="145"/>
      <c r="AP86" s="145"/>
      <c r="AQ86" s="145"/>
      <c r="AR86" s="145"/>
      <c r="AS86" s="145"/>
      <c r="AT86" s="145"/>
      <c r="AU86" s="145"/>
      <c r="AV86" s="145"/>
      <c r="AW86" s="145"/>
      <c r="AX86" s="145"/>
      <c r="AY86" s="145"/>
      <c r="AZ86" s="145"/>
      <c r="BA86" s="145"/>
      <c r="BB86" s="145"/>
      <c r="BC86" s="145"/>
      <c r="BD86" s="145"/>
      <c r="BE86" s="145"/>
      <c r="BF86" s="145"/>
    </row>
    <row r="87" spans="1:58" outlineLevel="1">
      <c r="A87" s="164">
        <v>32</v>
      </c>
      <c r="B87" s="165" t="s">
        <v>722</v>
      </c>
      <c r="C87" s="174" t="s">
        <v>723</v>
      </c>
      <c r="D87" s="166" t="s">
        <v>267</v>
      </c>
      <c r="E87" s="167">
        <v>12.2828</v>
      </c>
      <c r="F87" s="168">
        <v>0</v>
      </c>
      <c r="G87" s="169">
        <f>ROUND(E87*F87,2)</f>
        <v>0</v>
      </c>
      <c r="H87" s="168">
        <v>0</v>
      </c>
      <c r="I87" s="169">
        <f>ROUND(E87*H87,2)</f>
        <v>0</v>
      </c>
      <c r="J87" s="168">
        <v>220</v>
      </c>
      <c r="K87" s="169">
        <f>ROUND(E87*J87,2)</f>
        <v>2702.22</v>
      </c>
      <c r="L87" s="169">
        <v>21</v>
      </c>
      <c r="M87" s="169">
        <f>G87*(1+L87/100)</f>
        <v>0</v>
      </c>
      <c r="N87" s="169">
        <v>0</v>
      </c>
      <c r="O87" s="169">
        <f>ROUND(E87*N87,2)</f>
        <v>0</v>
      </c>
      <c r="P87" s="169">
        <v>0</v>
      </c>
      <c r="Q87" s="169">
        <f>ROUND(E87*P87,2)</f>
        <v>0</v>
      </c>
      <c r="R87" s="170" t="s">
        <v>219</v>
      </c>
      <c r="S87" s="156">
        <v>0.49</v>
      </c>
      <c r="T87" s="156">
        <f>ROUND(E87*S87,2)</f>
        <v>6.02</v>
      </c>
      <c r="U87" s="156"/>
      <c r="V87" s="156" t="s">
        <v>220</v>
      </c>
      <c r="W87" s="145"/>
      <c r="X87" s="145"/>
      <c r="Y87" s="145"/>
      <c r="Z87" s="145"/>
      <c r="AA87" s="145"/>
      <c r="AB87" s="145"/>
      <c r="AC87" s="145"/>
      <c r="AD87" s="145"/>
      <c r="AE87" s="145" t="s">
        <v>221</v>
      </c>
      <c r="AF87" s="145"/>
      <c r="AG87" s="145"/>
      <c r="AH87" s="145"/>
      <c r="AI87" s="145"/>
      <c r="AJ87" s="145"/>
      <c r="AK87" s="145"/>
      <c r="AL87" s="145"/>
      <c r="AM87" s="145"/>
      <c r="AN87" s="145"/>
      <c r="AO87" s="145"/>
      <c r="AP87" s="145"/>
      <c r="AQ87" s="145"/>
      <c r="AR87" s="145"/>
      <c r="AS87" s="145"/>
      <c r="AT87" s="145"/>
      <c r="AU87" s="145"/>
      <c r="AV87" s="145"/>
      <c r="AW87" s="145"/>
      <c r="AX87" s="145"/>
      <c r="AY87" s="145"/>
      <c r="AZ87" s="145"/>
      <c r="BA87" s="145"/>
      <c r="BB87" s="145"/>
      <c r="BC87" s="145"/>
      <c r="BD87" s="145"/>
      <c r="BE87" s="145"/>
      <c r="BF87" s="145"/>
    </row>
    <row r="88" spans="1:58" outlineLevel="1">
      <c r="A88" s="152"/>
      <c r="B88" s="153"/>
      <c r="C88" s="250" t="s">
        <v>724</v>
      </c>
      <c r="D88" s="251"/>
      <c r="E88" s="251"/>
      <c r="F88" s="251"/>
      <c r="G88" s="251"/>
      <c r="H88" s="156"/>
      <c r="I88" s="156"/>
      <c r="J88" s="156"/>
      <c r="K88" s="156"/>
      <c r="L88" s="156"/>
      <c r="M88" s="156"/>
      <c r="N88" s="156"/>
      <c r="O88" s="156"/>
      <c r="P88" s="156"/>
      <c r="Q88" s="156"/>
      <c r="R88" s="156"/>
      <c r="S88" s="156"/>
      <c r="T88" s="156"/>
      <c r="U88" s="156"/>
      <c r="V88" s="156"/>
      <c r="W88" s="145"/>
      <c r="X88" s="145"/>
      <c r="Y88" s="145"/>
      <c r="Z88" s="145"/>
      <c r="AA88" s="145"/>
      <c r="AB88" s="145"/>
      <c r="AC88" s="145"/>
      <c r="AD88" s="145"/>
      <c r="AE88" s="145" t="s">
        <v>178</v>
      </c>
      <c r="AF88" s="145"/>
      <c r="AG88" s="145"/>
      <c r="AH88" s="145"/>
      <c r="AI88" s="145"/>
      <c r="AJ88" s="145"/>
      <c r="AK88" s="145"/>
      <c r="AL88" s="145"/>
      <c r="AM88" s="145"/>
      <c r="AN88" s="145"/>
      <c r="AO88" s="145"/>
      <c r="AP88" s="145"/>
      <c r="AQ88" s="145"/>
      <c r="AR88" s="145"/>
      <c r="AS88" s="145"/>
      <c r="AT88" s="145"/>
      <c r="AU88" s="145"/>
      <c r="AV88" s="145"/>
      <c r="AW88" s="145"/>
      <c r="AX88" s="145"/>
      <c r="AY88" s="145"/>
      <c r="AZ88" s="145"/>
      <c r="BA88" s="145"/>
      <c r="BB88" s="145"/>
      <c r="BC88" s="145"/>
      <c r="BD88" s="145"/>
      <c r="BE88" s="145"/>
      <c r="BF88" s="145"/>
    </row>
    <row r="89" spans="1:58" outlineLevel="1">
      <c r="A89" s="164">
        <v>33</v>
      </c>
      <c r="B89" s="165" t="s">
        <v>729</v>
      </c>
      <c r="C89" s="174" t="s">
        <v>730</v>
      </c>
      <c r="D89" s="166" t="s">
        <v>267</v>
      </c>
      <c r="E89" s="167">
        <v>110.54519999999999</v>
      </c>
      <c r="F89" s="168">
        <v>0</v>
      </c>
      <c r="G89" s="169">
        <f>ROUND(E89*F89,2)</f>
        <v>0</v>
      </c>
      <c r="H89" s="168">
        <v>0</v>
      </c>
      <c r="I89" s="169">
        <f>ROUND(E89*H89,2)</f>
        <v>0</v>
      </c>
      <c r="J89" s="168">
        <v>15.7</v>
      </c>
      <c r="K89" s="169">
        <f>ROUND(E89*J89,2)</f>
        <v>1735.56</v>
      </c>
      <c r="L89" s="169">
        <v>21</v>
      </c>
      <c r="M89" s="169">
        <f>G89*(1+L89/100)</f>
        <v>0</v>
      </c>
      <c r="N89" s="169">
        <v>0</v>
      </c>
      <c r="O89" s="169">
        <f>ROUND(E89*N89,2)</f>
        <v>0</v>
      </c>
      <c r="P89" s="169">
        <v>0</v>
      </c>
      <c r="Q89" s="169">
        <f>ROUND(E89*P89,2)</f>
        <v>0</v>
      </c>
      <c r="R89" s="170" t="s">
        <v>219</v>
      </c>
      <c r="S89" s="156">
        <v>0</v>
      </c>
      <c r="T89" s="156">
        <f>ROUND(E89*S89,2)</f>
        <v>0</v>
      </c>
      <c r="U89" s="156"/>
      <c r="V89" s="156" t="s">
        <v>220</v>
      </c>
      <c r="W89" s="145"/>
      <c r="X89" s="145"/>
      <c r="Y89" s="145"/>
      <c r="Z89" s="145"/>
      <c r="AA89" s="145"/>
      <c r="AB89" s="145"/>
      <c r="AC89" s="145"/>
      <c r="AD89" s="145"/>
      <c r="AE89" s="145" t="s">
        <v>221</v>
      </c>
      <c r="AF89" s="145"/>
      <c r="AG89" s="145"/>
      <c r="AH89" s="145"/>
      <c r="AI89" s="145"/>
      <c r="AJ89" s="145"/>
      <c r="AK89" s="145"/>
      <c r="AL89" s="145"/>
      <c r="AM89" s="145"/>
      <c r="AN89" s="145"/>
      <c r="AO89" s="145"/>
      <c r="AP89" s="145"/>
      <c r="AQ89" s="145"/>
      <c r="AR89" s="145"/>
      <c r="AS89" s="145"/>
      <c r="AT89" s="145"/>
      <c r="AU89" s="145"/>
      <c r="AV89" s="145"/>
      <c r="AW89" s="145"/>
      <c r="AX89" s="145"/>
      <c r="AY89" s="145"/>
      <c r="AZ89" s="145"/>
      <c r="BA89" s="145"/>
      <c r="BB89" s="145"/>
      <c r="BC89" s="145"/>
      <c r="BD89" s="145"/>
      <c r="BE89" s="145"/>
      <c r="BF89" s="145"/>
    </row>
    <row r="90" spans="1:58" outlineLevel="1">
      <c r="A90" s="152"/>
      <c r="B90" s="153"/>
      <c r="C90" s="187" t="s">
        <v>1156</v>
      </c>
      <c r="D90" s="178"/>
      <c r="E90" s="179">
        <v>110.54519999999999</v>
      </c>
      <c r="F90" s="156"/>
      <c r="G90" s="156"/>
      <c r="H90" s="156"/>
      <c r="I90" s="156"/>
      <c r="J90" s="156"/>
      <c r="K90" s="156"/>
      <c r="L90" s="156"/>
      <c r="M90" s="156"/>
      <c r="N90" s="156"/>
      <c r="O90" s="156"/>
      <c r="P90" s="156"/>
      <c r="Q90" s="156"/>
      <c r="R90" s="156"/>
      <c r="S90" s="156"/>
      <c r="T90" s="156"/>
      <c r="U90" s="156"/>
      <c r="V90" s="156"/>
      <c r="W90" s="145"/>
      <c r="X90" s="145"/>
      <c r="Y90" s="145"/>
      <c r="Z90" s="145"/>
      <c r="AA90" s="145"/>
      <c r="AB90" s="145"/>
      <c r="AC90" s="145"/>
      <c r="AD90" s="145"/>
      <c r="AE90" s="145" t="s">
        <v>223</v>
      </c>
      <c r="AF90" s="145">
        <v>0</v>
      </c>
      <c r="AG90" s="145"/>
      <c r="AH90" s="145"/>
      <c r="AI90" s="145"/>
      <c r="AJ90" s="145"/>
      <c r="AK90" s="145"/>
      <c r="AL90" s="145"/>
      <c r="AM90" s="145"/>
      <c r="AN90" s="145"/>
      <c r="AO90" s="145"/>
      <c r="AP90" s="145"/>
      <c r="AQ90" s="145"/>
      <c r="AR90" s="145"/>
      <c r="AS90" s="145"/>
      <c r="AT90" s="145"/>
      <c r="AU90" s="145"/>
      <c r="AV90" s="145"/>
      <c r="AW90" s="145"/>
      <c r="AX90" s="145"/>
      <c r="AY90" s="145"/>
      <c r="AZ90" s="145"/>
      <c r="BA90" s="145"/>
      <c r="BB90" s="145"/>
      <c r="BC90" s="145"/>
      <c r="BD90" s="145"/>
      <c r="BE90" s="145"/>
      <c r="BF90" s="145"/>
    </row>
    <row r="91" spans="1:58" outlineLevel="1">
      <c r="A91" s="180">
        <v>34</v>
      </c>
      <c r="B91" s="181" t="s">
        <v>1157</v>
      </c>
      <c r="C91" s="188" t="s">
        <v>1158</v>
      </c>
      <c r="D91" s="182" t="s">
        <v>267</v>
      </c>
      <c r="E91" s="183">
        <v>12.2828</v>
      </c>
      <c r="F91" s="184">
        <v>0</v>
      </c>
      <c r="G91" s="185">
        <f>ROUND(E91*F91,2)</f>
        <v>0</v>
      </c>
      <c r="H91" s="184">
        <v>0</v>
      </c>
      <c r="I91" s="185">
        <f>ROUND(E91*H91,2)</f>
        <v>0</v>
      </c>
      <c r="J91" s="184">
        <v>305.5</v>
      </c>
      <c r="K91" s="185">
        <f>ROUND(E91*J91,2)</f>
        <v>3752.4</v>
      </c>
      <c r="L91" s="185">
        <v>21</v>
      </c>
      <c r="M91" s="185">
        <f>G91*(1+L91/100)</f>
        <v>0</v>
      </c>
      <c r="N91" s="185">
        <v>0</v>
      </c>
      <c r="O91" s="185">
        <f>ROUND(E91*N91,2)</f>
        <v>0</v>
      </c>
      <c r="P91" s="185">
        <v>0</v>
      </c>
      <c r="Q91" s="185">
        <f>ROUND(E91*P91,2)</f>
        <v>0</v>
      </c>
      <c r="R91" s="186" t="s">
        <v>219</v>
      </c>
      <c r="S91" s="156">
        <v>0.94199999999999995</v>
      </c>
      <c r="T91" s="156">
        <f>ROUND(E91*S91,2)</f>
        <v>11.57</v>
      </c>
      <c r="U91" s="156"/>
      <c r="V91" s="156" t="s">
        <v>220</v>
      </c>
      <c r="W91" s="145"/>
      <c r="X91" s="145"/>
      <c r="Y91" s="145"/>
      <c r="Z91" s="145"/>
      <c r="AA91" s="145"/>
      <c r="AB91" s="145"/>
      <c r="AC91" s="145"/>
      <c r="AD91" s="145"/>
      <c r="AE91" s="145" t="s">
        <v>221</v>
      </c>
      <c r="AF91" s="145"/>
      <c r="AG91" s="145"/>
      <c r="AH91" s="145"/>
      <c r="AI91" s="145"/>
      <c r="AJ91" s="145"/>
      <c r="AK91" s="145"/>
      <c r="AL91" s="145"/>
      <c r="AM91" s="145"/>
      <c r="AN91" s="145"/>
      <c r="AO91" s="145"/>
      <c r="AP91" s="145"/>
      <c r="AQ91" s="145"/>
      <c r="AR91" s="145"/>
      <c r="AS91" s="145"/>
      <c r="AT91" s="145"/>
      <c r="AU91" s="145"/>
      <c r="AV91" s="145"/>
      <c r="AW91" s="145"/>
      <c r="AX91" s="145"/>
      <c r="AY91" s="145"/>
      <c r="AZ91" s="145"/>
      <c r="BA91" s="145"/>
      <c r="BB91" s="145"/>
      <c r="BC91" s="145"/>
      <c r="BD91" s="145"/>
      <c r="BE91" s="145"/>
      <c r="BF91" s="145"/>
    </row>
    <row r="92" spans="1:58" outlineLevel="1">
      <c r="A92" s="164">
        <v>35</v>
      </c>
      <c r="B92" s="165" t="s">
        <v>1159</v>
      </c>
      <c r="C92" s="174" t="s">
        <v>1160</v>
      </c>
      <c r="D92" s="166" t="s">
        <v>267</v>
      </c>
      <c r="E92" s="167">
        <v>9.9</v>
      </c>
      <c r="F92" s="168">
        <v>0</v>
      </c>
      <c r="G92" s="169">
        <f>ROUND(E92*F92,2)</f>
        <v>0</v>
      </c>
      <c r="H92" s="168">
        <v>0</v>
      </c>
      <c r="I92" s="169">
        <f>ROUND(E92*H92,2)</f>
        <v>0</v>
      </c>
      <c r="J92" s="168">
        <v>300</v>
      </c>
      <c r="K92" s="169">
        <f>ROUND(E92*J92,2)</f>
        <v>2970</v>
      </c>
      <c r="L92" s="169">
        <v>21</v>
      </c>
      <c r="M92" s="169">
        <f>G92*(1+L92/100)</f>
        <v>0</v>
      </c>
      <c r="N92" s="169">
        <v>0</v>
      </c>
      <c r="O92" s="169">
        <f>ROUND(E92*N92,2)</f>
        <v>0</v>
      </c>
      <c r="P92" s="169">
        <v>0</v>
      </c>
      <c r="Q92" s="169">
        <f>ROUND(E92*P92,2)</f>
        <v>0</v>
      </c>
      <c r="R92" s="170" t="s">
        <v>219</v>
      </c>
      <c r="S92" s="156">
        <v>0</v>
      </c>
      <c r="T92" s="156">
        <f>ROUND(E92*S92,2)</f>
        <v>0</v>
      </c>
      <c r="U92" s="156"/>
      <c r="V92" s="156" t="s">
        <v>220</v>
      </c>
      <c r="W92" s="145"/>
      <c r="X92" s="145"/>
      <c r="Y92" s="145"/>
      <c r="Z92" s="145"/>
      <c r="AA92" s="145"/>
      <c r="AB92" s="145"/>
      <c r="AC92" s="145"/>
      <c r="AD92" s="145"/>
      <c r="AE92" s="145" t="s">
        <v>221</v>
      </c>
      <c r="AF92" s="145"/>
      <c r="AG92" s="145"/>
      <c r="AH92" s="145"/>
      <c r="AI92" s="145"/>
      <c r="AJ92" s="145"/>
      <c r="AK92" s="145"/>
      <c r="AL92" s="145"/>
      <c r="AM92" s="145"/>
      <c r="AN92" s="145"/>
      <c r="AO92" s="145"/>
      <c r="AP92" s="145"/>
      <c r="AQ92" s="145"/>
      <c r="AR92" s="145"/>
      <c r="AS92" s="145"/>
      <c r="AT92" s="145"/>
      <c r="AU92" s="145"/>
      <c r="AV92" s="145"/>
      <c r="AW92" s="145"/>
      <c r="AX92" s="145"/>
      <c r="AY92" s="145"/>
      <c r="AZ92" s="145"/>
      <c r="BA92" s="145"/>
      <c r="BB92" s="145"/>
      <c r="BC92" s="145"/>
      <c r="BD92" s="145"/>
      <c r="BE92" s="145"/>
      <c r="BF92" s="145"/>
    </row>
    <row r="93" spans="1:58">
      <c r="A93" s="3"/>
      <c r="B93" s="4"/>
      <c r="C93" s="175"/>
      <c r="D93" s="6"/>
      <c r="E93" s="3"/>
      <c r="F93" s="3"/>
      <c r="G93" s="3"/>
      <c r="H93" s="3"/>
      <c r="I93" s="3"/>
      <c r="J93" s="3"/>
      <c r="K93" s="3"/>
      <c r="L93" s="3"/>
      <c r="M93" s="3"/>
      <c r="N93" s="3"/>
      <c r="O93" s="3"/>
      <c r="P93" s="3"/>
      <c r="Q93" s="3"/>
      <c r="R93" s="3"/>
      <c r="S93" s="3"/>
      <c r="T93" s="3"/>
      <c r="U93" s="3"/>
      <c r="V93" s="3"/>
      <c r="AC93">
        <v>15</v>
      </c>
      <c r="AD93">
        <v>21</v>
      </c>
      <c r="AE93" t="s">
        <v>159</v>
      </c>
    </row>
    <row r="94" spans="1:58">
      <c r="A94" s="148"/>
      <c r="B94" s="149" t="s">
        <v>29</v>
      </c>
      <c r="C94" s="176"/>
      <c r="D94" s="150"/>
      <c r="E94" s="151"/>
      <c r="F94" s="151"/>
      <c r="G94" s="172">
        <f>G8+G32+G52+G56+G59+G85</f>
        <v>0</v>
      </c>
      <c r="H94" s="3"/>
      <c r="I94" s="3"/>
      <c r="J94" s="3"/>
      <c r="K94" s="3"/>
      <c r="L94" s="3"/>
      <c r="M94" s="3"/>
      <c r="N94" s="3"/>
      <c r="O94" s="3"/>
      <c r="P94" s="3"/>
      <c r="Q94" s="3"/>
      <c r="R94" s="3"/>
      <c r="S94" s="3"/>
      <c r="T94" s="3"/>
      <c r="U94" s="3"/>
      <c r="V94" s="3"/>
      <c r="AC94">
        <f>SUMIF(L7:L92,AC93,G7:G92)</f>
        <v>0</v>
      </c>
      <c r="AD94">
        <f>SUMIF(L7:L92,AD93,G7:G92)</f>
        <v>0</v>
      </c>
      <c r="AE94" t="s">
        <v>213</v>
      </c>
    </row>
    <row r="95" spans="1:58">
      <c r="C95" s="177"/>
      <c r="D95" s="10"/>
      <c r="AE95" t="s">
        <v>215</v>
      </c>
    </row>
    <row r="96" spans="1:58">
      <c r="D96" s="10"/>
    </row>
    <row r="97" spans="4:4">
      <c r="D97" s="10"/>
    </row>
    <row r="98" spans="4:4">
      <c r="D98" s="10"/>
    </row>
    <row r="99" spans="4:4">
      <c r="D99" s="10"/>
    </row>
    <row r="100" spans="4:4">
      <c r="D100" s="10"/>
    </row>
    <row r="101" spans="4:4">
      <c r="D101" s="10"/>
    </row>
    <row r="102" spans="4:4">
      <c r="D102" s="10"/>
    </row>
    <row r="103" spans="4:4">
      <c r="D103" s="10"/>
    </row>
    <row r="104" spans="4:4">
      <c r="D104" s="10"/>
    </row>
    <row r="105" spans="4:4">
      <c r="D105" s="10"/>
    </row>
    <row r="106" spans="4:4">
      <c r="D106" s="10"/>
    </row>
    <row r="107" spans="4:4">
      <c r="D107" s="10"/>
    </row>
    <row r="108" spans="4:4">
      <c r="D108" s="10"/>
    </row>
    <row r="109" spans="4:4">
      <c r="D109" s="10"/>
    </row>
    <row r="110" spans="4:4">
      <c r="D110" s="10"/>
    </row>
    <row r="111" spans="4:4">
      <c r="D111" s="10"/>
    </row>
    <row r="112" spans="4:4">
      <c r="D112" s="10"/>
    </row>
    <row r="113" spans="4:4">
      <c r="D113" s="10"/>
    </row>
    <row r="114" spans="4:4">
      <c r="D114" s="10"/>
    </row>
    <row r="115" spans="4:4">
      <c r="D115" s="10"/>
    </row>
    <row r="116" spans="4:4">
      <c r="D116" s="10"/>
    </row>
    <row r="117" spans="4:4">
      <c r="D117" s="10"/>
    </row>
    <row r="118" spans="4:4">
      <c r="D118" s="10"/>
    </row>
    <row r="119" spans="4:4">
      <c r="D119" s="10"/>
    </row>
    <row r="120" spans="4:4">
      <c r="D120" s="10"/>
    </row>
    <row r="121" spans="4:4">
      <c r="D121" s="10"/>
    </row>
    <row r="122" spans="4:4">
      <c r="D122" s="10"/>
    </row>
    <row r="123" spans="4:4">
      <c r="D123" s="10"/>
    </row>
    <row r="124" spans="4:4">
      <c r="D124" s="10"/>
    </row>
    <row r="125" spans="4:4">
      <c r="D125" s="10"/>
    </row>
    <row r="126" spans="4:4">
      <c r="D126" s="10"/>
    </row>
    <row r="127" spans="4:4">
      <c r="D127" s="10"/>
    </row>
    <row r="128" spans="4:4">
      <c r="D128" s="10"/>
    </row>
    <row r="129" spans="4:4">
      <c r="D129" s="10"/>
    </row>
    <row r="130" spans="4:4">
      <c r="D130" s="10"/>
    </row>
    <row r="131" spans="4:4">
      <c r="D131" s="10"/>
    </row>
    <row r="132" spans="4:4">
      <c r="D132" s="10"/>
    </row>
    <row r="133" spans="4:4">
      <c r="D133" s="10"/>
    </row>
    <row r="134" spans="4:4">
      <c r="D134" s="10"/>
    </row>
    <row r="135" spans="4:4">
      <c r="D135" s="10"/>
    </row>
    <row r="136" spans="4:4">
      <c r="D136" s="10"/>
    </row>
    <row r="137" spans="4:4">
      <c r="D137" s="10"/>
    </row>
    <row r="138" spans="4:4">
      <c r="D138" s="10"/>
    </row>
    <row r="139" spans="4:4">
      <c r="D139" s="10"/>
    </row>
    <row r="140" spans="4:4">
      <c r="D140" s="10"/>
    </row>
    <row r="141" spans="4:4">
      <c r="D141" s="10"/>
    </row>
    <row r="142" spans="4:4">
      <c r="D142" s="10"/>
    </row>
    <row r="143" spans="4:4">
      <c r="D143" s="10"/>
    </row>
    <row r="144" spans="4:4">
      <c r="D144" s="10"/>
    </row>
    <row r="145" spans="4:4">
      <c r="D145" s="10"/>
    </row>
    <row r="146" spans="4:4">
      <c r="D146" s="10"/>
    </row>
    <row r="147" spans="4:4">
      <c r="D147" s="10"/>
    </row>
    <row r="148" spans="4:4">
      <c r="D148" s="10"/>
    </row>
    <row r="149" spans="4:4">
      <c r="D149" s="10"/>
    </row>
    <row r="150" spans="4:4">
      <c r="D150" s="10"/>
    </row>
    <row r="151" spans="4:4">
      <c r="D151" s="10"/>
    </row>
    <row r="152" spans="4:4">
      <c r="D152" s="10"/>
    </row>
    <row r="153" spans="4:4">
      <c r="D153" s="10"/>
    </row>
    <row r="154" spans="4:4">
      <c r="D154" s="10"/>
    </row>
    <row r="155" spans="4:4">
      <c r="D155" s="10"/>
    </row>
    <row r="156" spans="4:4">
      <c r="D156" s="10"/>
    </row>
    <row r="157" spans="4:4">
      <c r="D157" s="10"/>
    </row>
    <row r="158" spans="4:4">
      <c r="D158" s="10"/>
    </row>
    <row r="159" spans="4:4">
      <c r="D159" s="10"/>
    </row>
    <row r="160" spans="4:4">
      <c r="D160" s="10"/>
    </row>
    <row r="161" spans="4:4">
      <c r="D161" s="10"/>
    </row>
    <row r="162" spans="4:4">
      <c r="D162" s="10"/>
    </row>
    <row r="163" spans="4:4">
      <c r="D163" s="10"/>
    </row>
    <row r="164" spans="4:4">
      <c r="D164" s="10"/>
    </row>
    <row r="165" spans="4:4">
      <c r="D165" s="10"/>
    </row>
    <row r="166" spans="4:4">
      <c r="D166" s="10"/>
    </row>
    <row r="167" spans="4:4">
      <c r="D167" s="10"/>
    </row>
    <row r="168" spans="4:4">
      <c r="D168" s="10"/>
    </row>
    <row r="169" spans="4:4">
      <c r="D169" s="10"/>
    </row>
    <row r="170" spans="4:4">
      <c r="D170" s="10"/>
    </row>
    <row r="171" spans="4:4">
      <c r="D171" s="10"/>
    </row>
    <row r="172" spans="4:4">
      <c r="D172" s="10"/>
    </row>
    <row r="173" spans="4:4">
      <c r="D173" s="10"/>
    </row>
    <row r="174" spans="4:4">
      <c r="D174" s="10"/>
    </row>
    <row r="175" spans="4:4">
      <c r="D175" s="10"/>
    </row>
    <row r="176" spans="4:4">
      <c r="D176" s="10"/>
    </row>
    <row r="177" spans="4:4">
      <c r="D177" s="10"/>
    </row>
    <row r="178" spans="4:4">
      <c r="D178" s="10"/>
    </row>
    <row r="179" spans="4:4">
      <c r="D179" s="10"/>
    </row>
    <row r="180" spans="4:4">
      <c r="D180" s="10"/>
    </row>
    <row r="181" spans="4:4">
      <c r="D181" s="10"/>
    </row>
    <row r="182" spans="4:4">
      <c r="D182" s="10"/>
    </row>
    <row r="183" spans="4:4">
      <c r="D183" s="10"/>
    </row>
    <row r="184" spans="4:4">
      <c r="D184" s="10"/>
    </row>
    <row r="185" spans="4:4">
      <c r="D185" s="10"/>
    </row>
    <row r="186" spans="4:4">
      <c r="D186" s="10"/>
    </row>
    <row r="187" spans="4:4">
      <c r="D187" s="10"/>
    </row>
    <row r="188" spans="4:4">
      <c r="D188" s="10"/>
    </row>
    <row r="189" spans="4:4">
      <c r="D189" s="10"/>
    </row>
    <row r="190" spans="4:4">
      <c r="D190" s="10"/>
    </row>
    <row r="191" spans="4:4">
      <c r="D191" s="10"/>
    </row>
    <row r="192" spans="4:4">
      <c r="D192" s="10"/>
    </row>
    <row r="193" spans="4:4">
      <c r="D193" s="10"/>
    </row>
    <row r="194" spans="4:4">
      <c r="D194" s="10"/>
    </row>
    <row r="195" spans="4:4">
      <c r="D195" s="10"/>
    </row>
    <row r="196" spans="4:4">
      <c r="D196" s="10"/>
    </row>
    <row r="197" spans="4:4">
      <c r="D197" s="10"/>
    </row>
    <row r="198" spans="4:4">
      <c r="D198" s="10"/>
    </row>
    <row r="199" spans="4:4">
      <c r="D199" s="10"/>
    </row>
    <row r="200" spans="4:4">
      <c r="D200" s="10"/>
    </row>
    <row r="201" spans="4:4">
      <c r="D201" s="10"/>
    </row>
    <row r="202" spans="4:4">
      <c r="D202" s="10"/>
    </row>
    <row r="203" spans="4:4">
      <c r="D203" s="10"/>
    </row>
    <row r="204" spans="4:4">
      <c r="D204" s="10"/>
    </row>
    <row r="205" spans="4:4">
      <c r="D205" s="10"/>
    </row>
    <row r="206" spans="4:4">
      <c r="D206" s="10"/>
    </row>
    <row r="207" spans="4:4">
      <c r="D207" s="10"/>
    </row>
    <row r="208" spans="4:4">
      <c r="D208" s="10"/>
    </row>
    <row r="209" spans="4:4">
      <c r="D209" s="10"/>
    </row>
    <row r="210" spans="4:4">
      <c r="D210" s="10"/>
    </row>
    <row r="211" spans="4:4">
      <c r="D211" s="10"/>
    </row>
    <row r="212" spans="4:4">
      <c r="D212" s="10"/>
    </row>
    <row r="213" spans="4:4">
      <c r="D213" s="10"/>
    </row>
    <row r="214" spans="4:4">
      <c r="D214" s="10"/>
    </row>
    <row r="215" spans="4:4">
      <c r="D215" s="10"/>
    </row>
    <row r="216" spans="4:4">
      <c r="D216" s="10"/>
    </row>
    <row r="217" spans="4:4">
      <c r="D217" s="10"/>
    </row>
    <row r="218" spans="4:4">
      <c r="D218" s="10"/>
    </row>
    <row r="219" spans="4:4">
      <c r="D219" s="10"/>
    </row>
    <row r="220" spans="4:4">
      <c r="D220" s="10"/>
    </row>
    <row r="221" spans="4:4">
      <c r="D221" s="10"/>
    </row>
    <row r="222" spans="4:4">
      <c r="D222" s="10"/>
    </row>
    <row r="223" spans="4:4">
      <c r="D223" s="10"/>
    </row>
    <row r="224" spans="4:4">
      <c r="D224" s="10"/>
    </row>
    <row r="225" spans="4:4">
      <c r="D225" s="10"/>
    </row>
    <row r="226" spans="4:4">
      <c r="D226" s="10"/>
    </row>
    <row r="227" spans="4:4">
      <c r="D227" s="10"/>
    </row>
    <row r="228" spans="4:4">
      <c r="D228" s="10"/>
    </row>
    <row r="229" spans="4:4">
      <c r="D229" s="10"/>
    </row>
    <row r="230" spans="4:4">
      <c r="D230" s="10"/>
    </row>
    <row r="231" spans="4:4">
      <c r="D231" s="10"/>
    </row>
    <row r="232" spans="4:4">
      <c r="D232" s="10"/>
    </row>
    <row r="233" spans="4:4">
      <c r="D233" s="10"/>
    </row>
    <row r="234" spans="4:4">
      <c r="D234" s="10"/>
    </row>
    <row r="235" spans="4:4">
      <c r="D235" s="10"/>
    </row>
    <row r="236" spans="4:4">
      <c r="D236" s="10"/>
    </row>
    <row r="237" spans="4:4">
      <c r="D237" s="10"/>
    </row>
    <row r="238" spans="4:4">
      <c r="D238" s="10"/>
    </row>
    <row r="239" spans="4:4">
      <c r="D239" s="10"/>
    </row>
    <row r="240" spans="4:4">
      <c r="D240" s="10"/>
    </row>
    <row r="241" spans="4:4">
      <c r="D241" s="10"/>
    </row>
    <row r="242" spans="4:4">
      <c r="D242" s="10"/>
    </row>
    <row r="243" spans="4:4">
      <c r="D243" s="10"/>
    </row>
    <row r="244" spans="4:4">
      <c r="D244" s="10"/>
    </row>
    <row r="245" spans="4:4">
      <c r="D245" s="10"/>
    </row>
    <row r="246" spans="4:4">
      <c r="D246" s="10"/>
    </row>
    <row r="247" spans="4:4">
      <c r="D247" s="10"/>
    </row>
    <row r="248" spans="4:4">
      <c r="D248" s="10"/>
    </row>
    <row r="249" spans="4:4">
      <c r="D249" s="10"/>
    </row>
    <row r="250" spans="4:4">
      <c r="D250" s="10"/>
    </row>
    <row r="251" spans="4:4">
      <c r="D251" s="10"/>
    </row>
    <row r="252" spans="4:4">
      <c r="D252" s="10"/>
    </row>
    <row r="253" spans="4:4">
      <c r="D253" s="10"/>
    </row>
    <row r="254" spans="4:4">
      <c r="D254" s="10"/>
    </row>
    <row r="255" spans="4:4">
      <c r="D255" s="10"/>
    </row>
    <row r="256" spans="4:4">
      <c r="D256" s="10"/>
    </row>
    <row r="257" spans="4:4">
      <c r="D257" s="10"/>
    </row>
    <row r="258" spans="4:4">
      <c r="D258" s="10"/>
    </row>
    <row r="259" spans="4:4">
      <c r="D259" s="10"/>
    </row>
    <row r="260" spans="4:4">
      <c r="D260" s="10"/>
    </row>
    <row r="261" spans="4:4">
      <c r="D261" s="10"/>
    </row>
    <row r="262" spans="4:4">
      <c r="D262" s="10"/>
    </row>
    <row r="263" spans="4:4">
      <c r="D263" s="10"/>
    </row>
    <row r="264" spans="4:4">
      <c r="D264" s="10"/>
    </row>
    <row r="265" spans="4:4">
      <c r="D265" s="10"/>
    </row>
    <row r="266" spans="4:4">
      <c r="D266" s="10"/>
    </row>
    <row r="267" spans="4:4">
      <c r="D267" s="10"/>
    </row>
    <row r="268" spans="4:4">
      <c r="D268" s="10"/>
    </row>
    <row r="269" spans="4:4">
      <c r="D269" s="10"/>
    </row>
    <row r="270" spans="4:4">
      <c r="D270" s="10"/>
    </row>
    <row r="271" spans="4:4">
      <c r="D271" s="10"/>
    </row>
    <row r="272" spans="4:4">
      <c r="D272" s="10"/>
    </row>
    <row r="273" spans="4:4">
      <c r="D273" s="10"/>
    </row>
    <row r="274" spans="4:4">
      <c r="D274" s="10"/>
    </row>
    <row r="275" spans="4:4">
      <c r="D275" s="10"/>
    </row>
    <row r="276" spans="4:4">
      <c r="D276" s="10"/>
    </row>
    <row r="277" spans="4:4">
      <c r="D277" s="10"/>
    </row>
    <row r="278" spans="4:4">
      <c r="D278" s="10"/>
    </row>
    <row r="279" spans="4:4">
      <c r="D279" s="10"/>
    </row>
    <row r="280" spans="4:4">
      <c r="D280" s="10"/>
    </row>
    <row r="281" spans="4:4">
      <c r="D281" s="10"/>
    </row>
    <row r="282" spans="4:4">
      <c r="D282" s="10"/>
    </row>
    <row r="283" spans="4:4">
      <c r="D283" s="10"/>
    </row>
    <row r="284" spans="4:4">
      <c r="D284" s="10"/>
    </row>
    <row r="285" spans="4:4">
      <c r="D285" s="10"/>
    </row>
    <row r="286" spans="4:4">
      <c r="D286" s="10"/>
    </row>
    <row r="287" spans="4:4">
      <c r="D287" s="10"/>
    </row>
    <row r="288" spans="4:4">
      <c r="D288" s="10"/>
    </row>
    <row r="289" spans="4:4">
      <c r="D289" s="10"/>
    </row>
    <row r="290" spans="4:4">
      <c r="D290" s="10"/>
    </row>
    <row r="291" spans="4:4">
      <c r="D291" s="10"/>
    </row>
    <row r="292" spans="4:4">
      <c r="D292" s="10"/>
    </row>
    <row r="293" spans="4:4">
      <c r="D293" s="10"/>
    </row>
    <row r="294" spans="4:4">
      <c r="D294" s="10"/>
    </row>
    <row r="295" spans="4:4">
      <c r="D295" s="10"/>
    </row>
    <row r="296" spans="4:4">
      <c r="D296" s="10"/>
    </row>
    <row r="297" spans="4:4">
      <c r="D297" s="10"/>
    </row>
    <row r="298" spans="4:4">
      <c r="D298" s="10"/>
    </row>
    <row r="299" spans="4:4">
      <c r="D299" s="10"/>
    </row>
    <row r="300" spans="4:4">
      <c r="D300" s="10"/>
    </row>
    <row r="301" spans="4:4">
      <c r="D301" s="10"/>
    </row>
    <row r="302" spans="4:4">
      <c r="D302" s="10"/>
    </row>
    <row r="303" spans="4:4">
      <c r="D303" s="10"/>
    </row>
    <row r="304" spans="4:4">
      <c r="D304" s="10"/>
    </row>
    <row r="305" spans="4:4">
      <c r="D305" s="10"/>
    </row>
    <row r="306" spans="4:4">
      <c r="D306" s="10"/>
    </row>
    <row r="307" spans="4:4">
      <c r="D307" s="10"/>
    </row>
    <row r="308" spans="4:4">
      <c r="D308" s="10"/>
    </row>
    <row r="309" spans="4:4">
      <c r="D309" s="10"/>
    </row>
    <row r="310" spans="4:4">
      <c r="D310" s="10"/>
    </row>
    <row r="311" spans="4:4">
      <c r="D311" s="10"/>
    </row>
    <row r="312" spans="4:4">
      <c r="D312" s="10"/>
    </row>
    <row r="313" spans="4:4">
      <c r="D313" s="10"/>
    </row>
    <row r="314" spans="4:4">
      <c r="D314" s="10"/>
    </row>
    <row r="315" spans="4:4">
      <c r="D315" s="10"/>
    </row>
    <row r="316" spans="4:4">
      <c r="D316" s="10"/>
    </row>
    <row r="317" spans="4:4">
      <c r="D317" s="10"/>
    </row>
    <row r="318" spans="4:4">
      <c r="D318" s="10"/>
    </row>
    <row r="319" spans="4:4">
      <c r="D319" s="10"/>
    </row>
    <row r="320" spans="4:4">
      <c r="D320" s="10"/>
    </row>
    <row r="321" spans="4:4">
      <c r="D321" s="10"/>
    </row>
    <row r="322" spans="4:4">
      <c r="D322" s="10"/>
    </row>
    <row r="323" spans="4:4">
      <c r="D323" s="10"/>
    </row>
    <row r="324" spans="4:4">
      <c r="D324" s="10"/>
    </row>
    <row r="325" spans="4:4">
      <c r="D325" s="10"/>
    </row>
    <row r="326" spans="4:4">
      <c r="D326" s="10"/>
    </row>
    <row r="327" spans="4:4">
      <c r="D327" s="10"/>
    </row>
    <row r="328" spans="4:4">
      <c r="D328" s="10"/>
    </row>
    <row r="329" spans="4:4">
      <c r="D329" s="10"/>
    </row>
    <row r="330" spans="4:4">
      <c r="D330" s="10"/>
    </row>
    <row r="331" spans="4:4">
      <c r="D331" s="10"/>
    </row>
    <row r="332" spans="4:4">
      <c r="D332" s="10"/>
    </row>
    <row r="333" spans="4:4">
      <c r="D333" s="10"/>
    </row>
    <row r="334" spans="4:4">
      <c r="D334" s="10"/>
    </row>
    <row r="335" spans="4:4">
      <c r="D335" s="10"/>
    </row>
    <row r="336" spans="4:4">
      <c r="D336" s="10"/>
    </row>
    <row r="337" spans="4:4">
      <c r="D337" s="10"/>
    </row>
    <row r="338" spans="4:4">
      <c r="D338" s="10"/>
    </row>
    <row r="339" spans="4:4">
      <c r="D339" s="10"/>
    </row>
    <row r="340" spans="4:4">
      <c r="D340" s="10"/>
    </row>
    <row r="341" spans="4:4">
      <c r="D341" s="10"/>
    </row>
    <row r="342" spans="4:4">
      <c r="D342" s="10"/>
    </row>
    <row r="343" spans="4:4">
      <c r="D343" s="10"/>
    </row>
    <row r="344" spans="4:4">
      <c r="D344" s="10"/>
    </row>
    <row r="345" spans="4:4">
      <c r="D345" s="10"/>
    </row>
    <row r="346" spans="4:4">
      <c r="D346" s="10"/>
    </row>
    <row r="347" spans="4:4">
      <c r="D347" s="10"/>
    </row>
    <row r="348" spans="4:4">
      <c r="D348" s="10"/>
    </row>
    <row r="349" spans="4:4">
      <c r="D349" s="10"/>
    </row>
    <row r="350" spans="4:4">
      <c r="D350" s="10"/>
    </row>
    <row r="351" spans="4:4">
      <c r="D351" s="10"/>
    </row>
    <row r="352" spans="4:4">
      <c r="D352" s="10"/>
    </row>
    <row r="353" spans="4:4">
      <c r="D353" s="10"/>
    </row>
    <row r="354" spans="4:4">
      <c r="D354" s="10"/>
    </row>
    <row r="355" spans="4:4">
      <c r="D355" s="10"/>
    </row>
    <row r="356" spans="4:4">
      <c r="D356" s="10"/>
    </row>
    <row r="357" spans="4:4">
      <c r="D357" s="10"/>
    </row>
    <row r="358" spans="4:4">
      <c r="D358" s="10"/>
    </row>
    <row r="359" spans="4:4">
      <c r="D359" s="10"/>
    </row>
    <row r="360" spans="4:4">
      <c r="D360" s="10"/>
    </row>
    <row r="361" spans="4:4">
      <c r="D361" s="10"/>
    </row>
    <row r="362" spans="4:4">
      <c r="D362" s="10"/>
    </row>
    <row r="363" spans="4:4">
      <c r="D363" s="10"/>
    </row>
    <row r="364" spans="4:4">
      <c r="D364" s="10"/>
    </row>
    <row r="365" spans="4:4">
      <c r="D365" s="10"/>
    </row>
    <row r="366" spans="4:4">
      <c r="D366" s="10"/>
    </row>
    <row r="367" spans="4:4">
      <c r="D367" s="10"/>
    </row>
    <row r="368" spans="4:4">
      <c r="D368" s="10"/>
    </row>
    <row r="369" spans="4:4">
      <c r="D369" s="10"/>
    </row>
    <row r="370" spans="4:4">
      <c r="D370" s="10"/>
    </row>
    <row r="371" spans="4:4">
      <c r="D371" s="10"/>
    </row>
    <row r="372" spans="4:4">
      <c r="D372" s="10"/>
    </row>
    <row r="373" spans="4:4">
      <c r="D373" s="10"/>
    </row>
    <row r="374" spans="4:4">
      <c r="D374" s="10"/>
    </row>
    <row r="375" spans="4:4">
      <c r="D375" s="10"/>
    </row>
    <row r="376" spans="4:4">
      <c r="D376" s="10"/>
    </row>
    <row r="377" spans="4:4">
      <c r="D377" s="10"/>
    </row>
    <row r="378" spans="4:4">
      <c r="D378" s="10"/>
    </row>
    <row r="379" spans="4:4">
      <c r="D379" s="10"/>
    </row>
    <row r="380" spans="4:4">
      <c r="D380" s="10"/>
    </row>
    <row r="381" spans="4:4">
      <c r="D381" s="10"/>
    </row>
    <row r="382" spans="4:4">
      <c r="D382" s="10"/>
    </row>
    <row r="383" spans="4:4">
      <c r="D383" s="10"/>
    </row>
    <row r="384" spans="4:4">
      <c r="D384" s="10"/>
    </row>
    <row r="385" spans="4:4">
      <c r="D385" s="10"/>
    </row>
    <row r="386" spans="4:4">
      <c r="D386" s="10"/>
    </row>
    <row r="387" spans="4:4">
      <c r="D387" s="10"/>
    </row>
    <row r="388" spans="4:4">
      <c r="D388" s="10"/>
    </row>
    <row r="389" spans="4:4">
      <c r="D389" s="10"/>
    </row>
    <row r="390" spans="4:4">
      <c r="D390" s="10"/>
    </row>
    <row r="391" spans="4:4">
      <c r="D391" s="10"/>
    </row>
    <row r="392" spans="4:4">
      <c r="D392" s="10"/>
    </row>
    <row r="393" spans="4:4">
      <c r="D393" s="10"/>
    </row>
    <row r="394" spans="4:4">
      <c r="D394" s="10"/>
    </row>
    <row r="395" spans="4:4">
      <c r="D395" s="10"/>
    </row>
    <row r="396" spans="4:4">
      <c r="D396" s="10"/>
    </row>
    <row r="397" spans="4:4">
      <c r="D397" s="10"/>
    </row>
    <row r="398" spans="4:4">
      <c r="D398" s="10"/>
    </row>
    <row r="399" spans="4:4">
      <c r="D399" s="10"/>
    </row>
    <row r="400" spans="4:4">
      <c r="D400" s="10"/>
    </row>
    <row r="401" spans="4:4">
      <c r="D401" s="10"/>
    </row>
    <row r="402" spans="4:4">
      <c r="D402" s="10"/>
    </row>
    <row r="403" spans="4:4">
      <c r="D403" s="10"/>
    </row>
    <row r="404" spans="4:4">
      <c r="D404" s="10"/>
    </row>
    <row r="405" spans="4:4">
      <c r="D405" s="10"/>
    </row>
    <row r="406" spans="4:4">
      <c r="D406" s="10"/>
    </row>
    <row r="407" spans="4:4">
      <c r="D407" s="10"/>
    </row>
    <row r="408" spans="4:4">
      <c r="D408" s="10"/>
    </row>
    <row r="409" spans="4:4">
      <c r="D409" s="10"/>
    </row>
    <row r="410" spans="4:4">
      <c r="D410" s="10"/>
    </row>
    <row r="411" spans="4:4">
      <c r="D411" s="10"/>
    </row>
    <row r="412" spans="4:4">
      <c r="D412" s="10"/>
    </row>
    <row r="413" spans="4:4">
      <c r="D413" s="10"/>
    </row>
    <row r="414" spans="4:4">
      <c r="D414" s="10"/>
    </row>
    <row r="415" spans="4:4">
      <c r="D415" s="10"/>
    </row>
    <row r="416" spans="4:4">
      <c r="D416" s="10"/>
    </row>
    <row r="417" spans="4:4">
      <c r="D417" s="10"/>
    </row>
    <row r="418" spans="4:4">
      <c r="D418" s="10"/>
    </row>
    <row r="419" spans="4:4">
      <c r="D419" s="10"/>
    </row>
    <row r="420" spans="4:4">
      <c r="D420" s="10"/>
    </row>
    <row r="421" spans="4:4">
      <c r="D421" s="10"/>
    </row>
    <row r="422" spans="4:4">
      <c r="D422" s="10"/>
    </row>
    <row r="423" spans="4:4">
      <c r="D423" s="10"/>
    </row>
    <row r="424" spans="4:4">
      <c r="D424" s="10"/>
    </row>
    <row r="425" spans="4:4">
      <c r="D425" s="10"/>
    </row>
    <row r="426" spans="4:4">
      <c r="D426" s="10"/>
    </row>
    <row r="427" spans="4:4">
      <c r="D427" s="10"/>
    </row>
    <row r="428" spans="4:4">
      <c r="D428" s="10"/>
    </row>
    <row r="429" spans="4:4">
      <c r="D429" s="10"/>
    </row>
    <row r="430" spans="4:4">
      <c r="D430" s="10"/>
    </row>
    <row r="431" spans="4:4">
      <c r="D431" s="10"/>
    </row>
    <row r="432" spans="4:4">
      <c r="D432" s="10"/>
    </row>
    <row r="433" spans="4:4">
      <c r="D433" s="10"/>
    </row>
    <row r="434" spans="4:4">
      <c r="D434" s="10"/>
    </row>
    <row r="435" spans="4:4">
      <c r="D435" s="10"/>
    </row>
    <row r="436" spans="4:4">
      <c r="D436" s="10"/>
    </row>
    <row r="437" spans="4:4">
      <c r="D437" s="10"/>
    </row>
    <row r="438" spans="4:4">
      <c r="D438" s="10"/>
    </row>
    <row r="439" spans="4:4">
      <c r="D439" s="10"/>
    </row>
    <row r="440" spans="4:4">
      <c r="D440" s="10"/>
    </row>
    <row r="441" spans="4:4">
      <c r="D441" s="10"/>
    </row>
    <row r="442" spans="4:4">
      <c r="D442" s="10"/>
    </row>
    <row r="443" spans="4:4">
      <c r="D443" s="10"/>
    </row>
    <row r="444" spans="4:4">
      <c r="D444" s="10"/>
    </row>
    <row r="445" spans="4:4">
      <c r="D445" s="10"/>
    </row>
    <row r="446" spans="4:4">
      <c r="D446" s="10"/>
    </row>
    <row r="447" spans="4:4">
      <c r="D447" s="10"/>
    </row>
    <row r="448" spans="4:4">
      <c r="D448" s="10"/>
    </row>
    <row r="449" spans="4:4">
      <c r="D449" s="10"/>
    </row>
    <row r="450" spans="4:4">
      <c r="D450" s="10"/>
    </row>
    <row r="451" spans="4:4">
      <c r="D451" s="10"/>
    </row>
    <row r="452" spans="4:4">
      <c r="D452" s="10"/>
    </row>
    <row r="453" spans="4:4">
      <c r="D453" s="10"/>
    </row>
    <row r="454" spans="4:4">
      <c r="D454" s="10"/>
    </row>
    <row r="455" spans="4:4">
      <c r="D455" s="10"/>
    </row>
    <row r="456" spans="4:4">
      <c r="D456" s="10"/>
    </row>
    <row r="457" spans="4:4">
      <c r="D457" s="10"/>
    </row>
    <row r="458" spans="4:4">
      <c r="D458" s="10"/>
    </row>
    <row r="459" spans="4:4">
      <c r="D459" s="10"/>
    </row>
    <row r="460" spans="4:4">
      <c r="D460" s="10"/>
    </row>
    <row r="461" spans="4:4">
      <c r="D461" s="10"/>
    </row>
    <row r="462" spans="4:4">
      <c r="D462" s="10"/>
    </row>
    <row r="463" spans="4:4">
      <c r="D463" s="10"/>
    </row>
    <row r="464" spans="4:4">
      <c r="D464" s="10"/>
    </row>
    <row r="465" spans="4:4">
      <c r="D465" s="10"/>
    </row>
    <row r="466" spans="4:4">
      <c r="D466" s="10"/>
    </row>
    <row r="467" spans="4:4">
      <c r="D467" s="10"/>
    </row>
    <row r="468" spans="4:4">
      <c r="D468" s="10"/>
    </row>
    <row r="469" spans="4:4">
      <c r="D469" s="10"/>
    </row>
    <row r="470" spans="4:4">
      <c r="D470" s="10"/>
    </row>
    <row r="471" spans="4:4">
      <c r="D471" s="10"/>
    </row>
    <row r="472" spans="4:4">
      <c r="D472" s="10"/>
    </row>
    <row r="473" spans="4:4">
      <c r="D473" s="10"/>
    </row>
    <row r="474" spans="4:4">
      <c r="D474" s="10"/>
    </row>
    <row r="475" spans="4:4">
      <c r="D475" s="10"/>
    </row>
    <row r="476" spans="4:4">
      <c r="D476" s="10"/>
    </row>
    <row r="477" spans="4:4">
      <c r="D477" s="10"/>
    </row>
    <row r="478" spans="4:4">
      <c r="D478" s="10"/>
    </row>
    <row r="479" spans="4:4">
      <c r="D479" s="10"/>
    </row>
    <row r="480" spans="4:4">
      <c r="D480" s="10"/>
    </row>
    <row r="481" spans="4:4">
      <c r="D481" s="10"/>
    </row>
    <row r="482" spans="4:4">
      <c r="D482" s="10"/>
    </row>
    <row r="483" spans="4:4">
      <c r="D483" s="10"/>
    </row>
    <row r="484" spans="4:4">
      <c r="D484" s="10"/>
    </row>
    <row r="485" spans="4:4">
      <c r="D485" s="10"/>
    </row>
    <row r="486" spans="4:4">
      <c r="D486" s="10"/>
    </row>
    <row r="487" spans="4:4">
      <c r="D487" s="10"/>
    </row>
    <row r="488" spans="4:4">
      <c r="D488" s="10"/>
    </row>
    <row r="489" spans="4:4">
      <c r="D489" s="10"/>
    </row>
    <row r="490" spans="4:4">
      <c r="D490" s="10"/>
    </row>
    <row r="491" spans="4:4">
      <c r="D491" s="10"/>
    </row>
    <row r="492" spans="4:4">
      <c r="D492" s="10"/>
    </row>
    <row r="493" spans="4:4">
      <c r="D493" s="10"/>
    </row>
    <row r="494" spans="4:4">
      <c r="D494" s="10"/>
    </row>
    <row r="495" spans="4:4">
      <c r="D495" s="10"/>
    </row>
    <row r="496" spans="4:4">
      <c r="D496" s="10"/>
    </row>
    <row r="497" spans="4:4">
      <c r="D497" s="10"/>
    </row>
    <row r="498" spans="4:4">
      <c r="D498" s="10"/>
    </row>
    <row r="499" spans="4:4">
      <c r="D499" s="10"/>
    </row>
    <row r="500" spans="4:4">
      <c r="D500" s="10"/>
    </row>
    <row r="501" spans="4:4">
      <c r="D501" s="10"/>
    </row>
    <row r="502" spans="4:4">
      <c r="D502" s="10"/>
    </row>
    <row r="503" spans="4:4">
      <c r="D503" s="10"/>
    </row>
    <row r="504" spans="4:4">
      <c r="D504" s="10"/>
    </row>
    <row r="505" spans="4:4">
      <c r="D505" s="10"/>
    </row>
    <row r="506" spans="4:4">
      <c r="D506" s="10"/>
    </row>
    <row r="507" spans="4:4">
      <c r="D507" s="10"/>
    </row>
    <row r="508" spans="4:4">
      <c r="D508" s="10"/>
    </row>
    <row r="509" spans="4:4">
      <c r="D509" s="10"/>
    </row>
    <row r="510" spans="4:4">
      <c r="D510" s="10"/>
    </row>
    <row r="511" spans="4:4">
      <c r="D511" s="10"/>
    </row>
    <row r="512" spans="4:4">
      <c r="D512" s="10"/>
    </row>
    <row r="513" spans="4:4">
      <c r="D513" s="10"/>
    </row>
    <row r="514" spans="4:4">
      <c r="D514" s="10"/>
    </row>
    <row r="515" spans="4:4">
      <c r="D515" s="10"/>
    </row>
    <row r="516" spans="4:4">
      <c r="D516" s="10"/>
    </row>
    <row r="517" spans="4:4">
      <c r="D517" s="10"/>
    </row>
    <row r="518" spans="4:4">
      <c r="D518" s="10"/>
    </row>
    <row r="519" spans="4:4">
      <c r="D519" s="10"/>
    </row>
    <row r="520" spans="4:4">
      <c r="D520" s="10"/>
    </row>
    <row r="521" spans="4:4">
      <c r="D521" s="10"/>
    </row>
    <row r="522" spans="4:4">
      <c r="D522" s="10"/>
    </row>
    <row r="523" spans="4:4">
      <c r="D523" s="10"/>
    </row>
    <row r="524" spans="4:4">
      <c r="D524" s="10"/>
    </row>
    <row r="525" spans="4:4">
      <c r="D525" s="10"/>
    </row>
    <row r="526" spans="4:4">
      <c r="D526" s="10"/>
    </row>
    <row r="527" spans="4:4">
      <c r="D527" s="10"/>
    </row>
    <row r="528" spans="4:4">
      <c r="D528" s="10"/>
    </row>
    <row r="529" spans="4:4">
      <c r="D529" s="10"/>
    </row>
    <row r="530" spans="4:4">
      <c r="D530" s="10"/>
    </row>
    <row r="531" spans="4:4">
      <c r="D531" s="10"/>
    </row>
    <row r="532" spans="4:4">
      <c r="D532" s="10"/>
    </row>
    <row r="533" spans="4:4">
      <c r="D533" s="10"/>
    </row>
    <row r="534" spans="4:4">
      <c r="D534" s="10"/>
    </row>
    <row r="535" spans="4:4">
      <c r="D535" s="10"/>
    </row>
    <row r="536" spans="4:4">
      <c r="D536" s="10"/>
    </row>
    <row r="537" spans="4:4">
      <c r="D537" s="10"/>
    </row>
    <row r="538" spans="4:4">
      <c r="D538" s="10"/>
    </row>
    <row r="539" spans="4:4">
      <c r="D539" s="10"/>
    </row>
    <row r="540" spans="4:4">
      <c r="D540" s="10"/>
    </row>
    <row r="541" spans="4:4">
      <c r="D541" s="10"/>
    </row>
    <row r="542" spans="4:4">
      <c r="D542" s="10"/>
    </row>
    <row r="543" spans="4:4">
      <c r="D543" s="10"/>
    </row>
    <row r="544" spans="4:4">
      <c r="D544" s="10"/>
    </row>
    <row r="545" spans="4:4">
      <c r="D545" s="10"/>
    </row>
    <row r="546" spans="4:4">
      <c r="D546" s="10"/>
    </row>
    <row r="547" spans="4:4">
      <c r="D547" s="10"/>
    </row>
    <row r="548" spans="4:4">
      <c r="D548" s="10"/>
    </row>
    <row r="549" spans="4:4">
      <c r="D549" s="10"/>
    </row>
    <row r="550" spans="4:4">
      <c r="D550" s="10"/>
    </row>
    <row r="551" spans="4:4">
      <c r="D551" s="10"/>
    </row>
    <row r="552" spans="4:4">
      <c r="D552" s="10"/>
    </row>
    <row r="553" spans="4:4">
      <c r="D553" s="10"/>
    </row>
    <row r="554" spans="4:4">
      <c r="D554" s="10"/>
    </row>
    <row r="555" spans="4:4">
      <c r="D555" s="10"/>
    </row>
    <row r="556" spans="4:4">
      <c r="D556" s="10"/>
    </row>
    <row r="557" spans="4:4">
      <c r="D557" s="10"/>
    </row>
    <row r="558" spans="4:4">
      <c r="D558" s="10"/>
    </row>
    <row r="559" spans="4:4">
      <c r="D559" s="10"/>
    </row>
    <row r="560" spans="4:4">
      <c r="D560" s="10"/>
    </row>
    <row r="561" spans="4:4">
      <c r="D561" s="10"/>
    </row>
    <row r="562" spans="4:4">
      <c r="D562" s="10"/>
    </row>
    <row r="563" spans="4:4">
      <c r="D563" s="10"/>
    </row>
    <row r="564" spans="4:4">
      <c r="D564" s="10"/>
    </row>
    <row r="565" spans="4:4">
      <c r="D565" s="10"/>
    </row>
    <row r="566" spans="4:4">
      <c r="D566" s="10"/>
    </row>
    <row r="567" spans="4:4">
      <c r="D567" s="10"/>
    </row>
    <row r="568" spans="4:4">
      <c r="D568" s="10"/>
    </row>
    <row r="569" spans="4:4">
      <c r="D569" s="10"/>
    </row>
    <row r="570" spans="4:4">
      <c r="D570" s="10"/>
    </row>
    <row r="571" spans="4:4">
      <c r="D571" s="10"/>
    </row>
    <row r="572" spans="4:4">
      <c r="D572" s="10"/>
    </row>
    <row r="573" spans="4:4">
      <c r="D573" s="10"/>
    </row>
    <row r="574" spans="4:4">
      <c r="D574" s="10"/>
    </row>
    <row r="575" spans="4:4">
      <c r="D575" s="10"/>
    </row>
    <row r="576" spans="4:4">
      <c r="D576" s="10"/>
    </row>
    <row r="577" spans="4:4">
      <c r="D577" s="10"/>
    </row>
    <row r="578" spans="4:4">
      <c r="D578" s="10"/>
    </row>
    <row r="579" spans="4:4">
      <c r="D579" s="10"/>
    </row>
    <row r="580" spans="4:4">
      <c r="D580" s="10"/>
    </row>
    <row r="581" spans="4:4">
      <c r="D581" s="10"/>
    </row>
    <row r="582" spans="4:4">
      <c r="D582" s="10"/>
    </row>
    <row r="583" spans="4:4">
      <c r="D583" s="10"/>
    </row>
    <row r="584" spans="4:4">
      <c r="D584" s="10"/>
    </row>
    <row r="585" spans="4:4">
      <c r="D585" s="10"/>
    </row>
    <row r="586" spans="4:4">
      <c r="D586" s="10"/>
    </row>
    <row r="587" spans="4:4">
      <c r="D587" s="10"/>
    </row>
    <row r="588" spans="4:4">
      <c r="D588" s="10"/>
    </row>
    <row r="589" spans="4:4">
      <c r="D589" s="10"/>
    </row>
    <row r="590" spans="4:4">
      <c r="D590" s="10"/>
    </row>
    <row r="591" spans="4:4">
      <c r="D591" s="10"/>
    </row>
    <row r="592" spans="4:4">
      <c r="D592" s="10"/>
    </row>
    <row r="593" spans="4:4">
      <c r="D593" s="10"/>
    </row>
    <row r="594" spans="4:4">
      <c r="D594" s="10"/>
    </row>
    <row r="595" spans="4:4">
      <c r="D595" s="10"/>
    </row>
    <row r="596" spans="4:4">
      <c r="D596" s="10"/>
    </row>
    <row r="597" spans="4:4">
      <c r="D597" s="10"/>
    </row>
    <row r="598" spans="4:4">
      <c r="D598" s="10"/>
    </row>
    <row r="599" spans="4:4">
      <c r="D599" s="10"/>
    </row>
    <row r="600" spans="4:4">
      <c r="D600" s="10"/>
    </row>
    <row r="601" spans="4:4">
      <c r="D601" s="10"/>
    </row>
    <row r="602" spans="4:4">
      <c r="D602" s="10"/>
    </row>
    <row r="603" spans="4:4">
      <c r="D603" s="10"/>
    </row>
    <row r="604" spans="4:4">
      <c r="D604" s="10"/>
    </row>
    <row r="605" spans="4:4">
      <c r="D605" s="10"/>
    </row>
    <row r="606" spans="4:4">
      <c r="D606" s="10"/>
    </row>
    <row r="607" spans="4:4">
      <c r="D607" s="10"/>
    </row>
    <row r="608" spans="4:4">
      <c r="D608" s="10"/>
    </row>
    <row r="609" spans="4:4">
      <c r="D609" s="10"/>
    </row>
    <row r="610" spans="4:4">
      <c r="D610" s="10"/>
    </row>
    <row r="611" spans="4:4">
      <c r="D611" s="10"/>
    </row>
    <row r="612" spans="4:4">
      <c r="D612" s="10"/>
    </row>
    <row r="613" spans="4:4">
      <c r="D613" s="10"/>
    </row>
    <row r="614" spans="4:4">
      <c r="D614" s="10"/>
    </row>
    <row r="615" spans="4:4">
      <c r="D615" s="10"/>
    </row>
    <row r="616" spans="4:4">
      <c r="D616" s="10"/>
    </row>
    <row r="617" spans="4:4">
      <c r="D617" s="10"/>
    </row>
    <row r="618" spans="4:4">
      <c r="D618" s="10"/>
    </row>
    <row r="619" spans="4:4">
      <c r="D619" s="10"/>
    </row>
    <row r="620" spans="4:4">
      <c r="D620" s="10"/>
    </row>
    <row r="621" spans="4:4">
      <c r="D621" s="10"/>
    </row>
    <row r="622" spans="4:4">
      <c r="D622" s="10"/>
    </row>
    <row r="623" spans="4:4">
      <c r="D623" s="10"/>
    </row>
    <row r="624" spans="4:4">
      <c r="D624" s="10"/>
    </row>
    <row r="625" spans="4:4">
      <c r="D625" s="10"/>
    </row>
    <row r="626" spans="4:4">
      <c r="D626" s="10"/>
    </row>
    <row r="627" spans="4:4">
      <c r="D627" s="10"/>
    </row>
    <row r="628" spans="4:4">
      <c r="D628" s="10"/>
    </row>
    <row r="629" spans="4:4">
      <c r="D629" s="10"/>
    </row>
    <row r="630" spans="4:4">
      <c r="D630" s="10"/>
    </row>
    <row r="631" spans="4:4">
      <c r="D631" s="10"/>
    </row>
    <row r="632" spans="4:4">
      <c r="D632" s="10"/>
    </row>
    <row r="633" spans="4:4">
      <c r="D633" s="10"/>
    </row>
    <row r="634" spans="4:4">
      <c r="D634" s="10"/>
    </row>
    <row r="635" spans="4:4">
      <c r="D635" s="10"/>
    </row>
    <row r="636" spans="4:4">
      <c r="D636" s="10"/>
    </row>
    <row r="637" spans="4:4">
      <c r="D637" s="10"/>
    </row>
    <row r="638" spans="4:4">
      <c r="D638" s="10"/>
    </row>
    <row r="639" spans="4:4">
      <c r="D639" s="10"/>
    </row>
    <row r="640" spans="4:4">
      <c r="D640" s="10"/>
    </row>
    <row r="641" spans="4:4">
      <c r="D641" s="10"/>
    </row>
    <row r="642" spans="4:4">
      <c r="D642" s="10"/>
    </row>
    <row r="643" spans="4:4">
      <c r="D643" s="10"/>
    </row>
    <row r="644" spans="4:4">
      <c r="D644" s="10"/>
    </row>
    <row r="645" spans="4:4">
      <c r="D645" s="10"/>
    </row>
    <row r="646" spans="4:4">
      <c r="D646" s="10"/>
    </row>
    <row r="647" spans="4:4">
      <c r="D647" s="10"/>
    </row>
    <row r="648" spans="4:4">
      <c r="D648" s="10"/>
    </row>
    <row r="649" spans="4:4">
      <c r="D649" s="10"/>
    </row>
    <row r="650" spans="4:4">
      <c r="D650" s="10"/>
    </row>
    <row r="651" spans="4:4">
      <c r="D651" s="10"/>
    </row>
    <row r="652" spans="4:4">
      <c r="D652" s="10"/>
    </row>
    <row r="653" spans="4:4">
      <c r="D653" s="10"/>
    </row>
    <row r="654" spans="4:4">
      <c r="D654" s="10"/>
    </row>
    <row r="655" spans="4:4">
      <c r="D655" s="10"/>
    </row>
    <row r="656" spans="4:4">
      <c r="D656" s="10"/>
    </row>
    <row r="657" spans="4:4">
      <c r="D657" s="10"/>
    </row>
    <row r="658" spans="4:4">
      <c r="D658" s="10"/>
    </row>
    <row r="659" spans="4:4">
      <c r="D659" s="10"/>
    </row>
    <row r="660" spans="4:4">
      <c r="D660" s="10"/>
    </row>
    <row r="661" spans="4:4">
      <c r="D661" s="10"/>
    </row>
    <row r="662" spans="4:4">
      <c r="D662" s="10"/>
    </row>
    <row r="663" spans="4:4">
      <c r="D663" s="10"/>
    </row>
    <row r="664" spans="4:4">
      <c r="D664" s="10"/>
    </row>
    <row r="665" spans="4:4">
      <c r="D665" s="10"/>
    </row>
    <row r="666" spans="4:4">
      <c r="D666" s="10"/>
    </row>
    <row r="667" spans="4:4">
      <c r="D667" s="10"/>
    </row>
    <row r="668" spans="4:4">
      <c r="D668" s="10"/>
    </row>
    <row r="669" spans="4:4">
      <c r="D669" s="10"/>
    </row>
    <row r="670" spans="4:4">
      <c r="D670" s="10"/>
    </row>
    <row r="671" spans="4:4">
      <c r="D671" s="10"/>
    </row>
    <row r="672" spans="4:4">
      <c r="D672" s="10"/>
    </row>
    <row r="673" spans="4:4">
      <c r="D673" s="10"/>
    </row>
    <row r="674" spans="4:4">
      <c r="D674" s="10"/>
    </row>
    <row r="675" spans="4:4">
      <c r="D675" s="10"/>
    </row>
    <row r="676" spans="4:4">
      <c r="D676" s="10"/>
    </row>
    <row r="677" spans="4:4">
      <c r="D677" s="10"/>
    </row>
    <row r="678" spans="4:4">
      <c r="D678" s="10"/>
    </row>
    <row r="679" spans="4:4">
      <c r="D679" s="10"/>
    </row>
    <row r="680" spans="4:4">
      <c r="D680" s="10"/>
    </row>
    <row r="681" spans="4:4">
      <c r="D681" s="10"/>
    </row>
    <row r="682" spans="4:4">
      <c r="D682" s="10"/>
    </row>
    <row r="683" spans="4:4">
      <c r="D683" s="10"/>
    </row>
    <row r="684" spans="4:4">
      <c r="D684" s="10"/>
    </row>
    <row r="685" spans="4:4">
      <c r="D685" s="10"/>
    </row>
    <row r="686" spans="4:4">
      <c r="D686" s="10"/>
    </row>
    <row r="687" spans="4:4">
      <c r="D687" s="10"/>
    </row>
    <row r="688" spans="4:4">
      <c r="D688" s="10"/>
    </row>
    <row r="689" spans="4:4">
      <c r="D689" s="10"/>
    </row>
    <row r="690" spans="4:4">
      <c r="D690" s="10"/>
    </row>
    <row r="691" spans="4:4">
      <c r="D691" s="10"/>
    </row>
    <row r="692" spans="4:4">
      <c r="D692" s="10"/>
    </row>
    <row r="693" spans="4:4">
      <c r="D693" s="10"/>
    </row>
    <row r="694" spans="4:4">
      <c r="D694" s="10"/>
    </row>
    <row r="695" spans="4:4">
      <c r="D695" s="10"/>
    </row>
    <row r="696" spans="4:4">
      <c r="D696" s="10"/>
    </row>
    <row r="697" spans="4:4">
      <c r="D697" s="10"/>
    </row>
    <row r="698" spans="4:4">
      <c r="D698" s="10"/>
    </row>
    <row r="699" spans="4:4">
      <c r="D699" s="10"/>
    </row>
    <row r="700" spans="4:4">
      <c r="D700" s="10"/>
    </row>
    <row r="701" spans="4:4">
      <c r="D701" s="10"/>
    </row>
    <row r="702" spans="4:4">
      <c r="D702" s="10"/>
    </row>
    <row r="703" spans="4:4">
      <c r="D703" s="10"/>
    </row>
    <row r="704" spans="4:4">
      <c r="D704" s="10"/>
    </row>
    <row r="705" spans="4:4">
      <c r="D705" s="10"/>
    </row>
    <row r="706" spans="4:4">
      <c r="D706" s="10"/>
    </row>
    <row r="707" spans="4:4">
      <c r="D707" s="10"/>
    </row>
    <row r="708" spans="4:4">
      <c r="D708" s="10"/>
    </row>
    <row r="709" spans="4:4">
      <c r="D709" s="10"/>
    </row>
    <row r="710" spans="4:4">
      <c r="D710" s="10"/>
    </row>
    <row r="711" spans="4:4">
      <c r="D711" s="10"/>
    </row>
    <row r="712" spans="4:4">
      <c r="D712" s="10"/>
    </row>
    <row r="713" spans="4:4">
      <c r="D713" s="10"/>
    </row>
    <row r="714" spans="4:4">
      <c r="D714" s="10"/>
    </row>
    <row r="715" spans="4:4">
      <c r="D715" s="10"/>
    </row>
    <row r="716" spans="4:4">
      <c r="D716" s="10"/>
    </row>
    <row r="717" spans="4:4">
      <c r="D717" s="10"/>
    </row>
    <row r="718" spans="4:4">
      <c r="D718" s="10"/>
    </row>
    <row r="719" spans="4:4">
      <c r="D719" s="10"/>
    </row>
    <row r="720" spans="4:4">
      <c r="D720" s="10"/>
    </row>
    <row r="721" spans="4:4">
      <c r="D721" s="10"/>
    </row>
    <row r="722" spans="4:4">
      <c r="D722" s="10"/>
    </row>
    <row r="723" spans="4:4">
      <c r="D723" s="10"/>
    </row>
    <row r="724" spans="4:4">
      <c r="D724" s="10"/>
    </row>
    <row r="725" spans="4:4">
      <c r="D725" s="10"/>
    </row>
    <row r="726" spans="4:4">
      <c r="D726" s="10"/>
    </row>
    <row r="727" spans="4:4">
      <c r="D727" s="10"/>
    </row>
    <row r="728" spans="4:4">
      <c r="D728" s="10"/>
    </row>
    <row r="729" spans="4:4">
      <c r="D729" s="10"/>
    </row>
    <row r="730" spans="4:4">
      <c r="D730" s="10"/>
    </row>
    <row r="731" spans="4:4">
      <c r="D731" s="10"/>
    </row>
    <row r="732" spans="4:4">
      <c r="D732" s="10"/>
    </row>
    <row r="733" spans="4:4">
      <c r="D733" s="10"/>
    </row>
    <row r="734" spans="4:4">
      <c r="D734" s="10"/>
    </row>
    <row r="735" spans="4:4">
      <c r="D735" s="10"/>
    </row>
    <row r="736" spans="4:4">
      <c r="D736" s="10"/>
    </row>
    <row r="737" spans="4:4">
      <c r="D737" s="10"/>
    </row>
    <row r="738" spans="4:4">
      <c r="D738" s="10"/>
    </row>
    <row r="739" spans="4:4">
      <c r="D739" s="10"/>
    </row>
    <row r="740" spans="4:4">
      <c r="D740" s="10"/>
    </row>
    <row r="741" spans="4:4">
      <c r="D741" s="10"/>
    </row>
    <row r="742" spans="4:4">
      <c r="D742" s="10"/>
    </row>
    <row r="743" spans="4:4">
      <c r="D743" s="10"/>
    </row>
    <row r="744" spans="4:4">
      <c r="D744" s="10"/>
    </row>
    <row r="745" spans="4:4">
      <c r="D745" s="10"/>
    </row>
    <row r="746" spans="4:4">
      <c r="D746" s="10"/>
    </row>
    <row r="747" spans="4:4">
      <c r="D747" s="10"/>
    </row>
    <row r="748" spans="4:4">
      <c r="D748" s="10"/>
    </row>
    <row r="749" spans="4:4">
      <c r="D749" s="10"/>
    </row>
    <row r="750" spans="4:4">
      <c r="D750" s="10"/>
    </row>
    <row r="751" spans="4:4">
      <c r="D751" s="10"/>
    </row>
    <row r="752" spans="4:4">
      <c r="D752" s="10"/>
    </row>
    <row r="753" spans="4:4">
      <c r="D753" s="10"/>
    </row>
    <row r="754" spans="4:4">
      <c r="D754" s="10"/>
    </row>
    <row r="755" spans="4:4">
      <c r="D755" s="10"/>
    </row>
    <row r="756" spans="4:4">
      <c r="D756" s="10"/>
    </row>
    <row r="757" spans="4:4">
      <c r="D757" s="10"/>
    </row>
    <row r="758" spans="4:4">
      <c r="D758" s="10"/>
    </row>
    <row r="759" spans="4:4">
      <c r="D759" s="10"/>
    </row>
    <row r="760" spans="4:4">
      <c r="D760" s="10"/>
    </row>
    <row r="761" spans="4:4">
      <c r="D761" s="10"/>
    </row>
    <row r="762" spans="4:4">
      <c r="D762" s="10"/>
    </row>
    <row r="763" spans="4:4">
      <c r="D763" s="10"/>
    </row>
    <row r="764" spans="4:4">
      <c r="D764" s="10"/>
    </row>
    <row r="765" spans="4:4">
      <c r="D765" s="10"/>
    </row>
    <row r="766" spans="4:4">
      <c r="D766" s="10"/>
    </row>
    <row r="767" spans="4:4">
      <c r="D767" s="10"/>
    </row>
    <row r="768" spans="4:4">
      <c r="D768" s="10"/>
    </row>
    <row r="769" spans="4:4">
      <c r="D769" s="10"/>
    </row>
    <row r="770" spans="4:4">
      <c r="D770" s="10"/>
    </row>
    <row r="771" spans="4:4">
      <c r="D771" s="10"/>
    </row>
    <row r="772" spans="4:4">
      <c r="D772" s="10"/>
    </row>
    <row r="773" spans="4:4">
      <c r="D773" s="10"/>
    </row>
    <row r="774" spans="4:4">
      <c r="D774" s="10"/>
    </row>
    <row r="775" spans="4:4">
      <c r="D775" s="10"/>
    </row>
    <row r="776" spans="4:4">
      <c r="D776" s="10"/>
    </row>
    <row r="777" spans="4:4">
      <c r="D777" s="10"/>
    </row>
    <row r="778" spans="4:4">
      <c r="D778" s="10"/>
    </row>
    <row r="779" spans="4:4">
      <c r="D779" s="10"/>
    </row>
    <row r="780" spans="4:4">
      <c r="D780" s="10"/>
    </row>
    <row r="781" spans="4:4">
      <c r="D781" s="10"/>
    </row>
    <row r="782" spans="4:4">
      <c r="D782" s="10"/>
    </row>
    <row r="783" spans="4:4">
      <c r="D783" s="10"/>
    </row>
    <row r="784" spans="4:4">
      <c r="D784" s="10"/>
    </row>
    <row r="785" spans="4:4">
      <c r="D785" s="10"/>
    </row>
    <row r="786" spans="4:4">
      <c r="D786" s="10"/>
    </row>
    <row r="787" spans="4:4">
      <c r="D787" s="10"/>
    </row>
    <row r="788" spans="4:4">
      <c r="D788" s="10"/>
    </row>
    <row r="789" spans="4:4">
      <c r="D789" s="10"/>
    </row>
    <row r="790" spans="4:4">
      <c r="D790" s="10"/>
    </row>
    <row r="791" spans="4:4">
      <c r="D791" s="10"/>
    </row>
    <row r="792" spans="4:4">
      <c r="D792" s="10"/>
    </row>
    <row r="793" spans="4:4">
      <c r="D793" s="10"/>
    </row>
    <row r="794" spans="4:4">
      <c r="D794" s="10"/>
    </row>
    <row r="795" spans="4:4">
      <c r="D795" s="10"/>
    </row>
    <row r="796" spans="4:4">
      <c r="D796" s="10"/>
    </row>
    <row r="797" spans="4:4">
      <c r="D797" s="10"/>
    </row>
    <row r="798" spans="4:4">
      <c r="D798" s="10"/>
    </row>
    <row r="799" spans="4:4">
      <c r="D799" s="10"/>
    </row>
    <row r="800" spans="4:4">
      <c r="D800" s="10"/>
    </row>
    <row r="801" spans="4:4">
      <c r="D801" s="10"/>
    </row>
    <row r="802" spans="4:4">
      <c r="D802" s="10"/>
    </row>
    <row r="803" spans="4:4">
      <c r="D803" s="10"/>
    </row>
    <row r="804" spans="4:4">
      <c r="D804" s="10"/>
    </row>
    <row r="805" spans="4:4">
      <c r="D805" s="10"/>
    </row>
    <row r="806" spans="4:4">
      <c r="D806" s="10"/>
    </row>
    <row r="807" spans="4:4">
      <c r="D807" s="10"/>
    </row>
    <row r="808" spans="4:4">
      <c r="D808" s="10"/>
    </row>
    <row r="809" spans="4:4">
      <c r="D809" s="10"/>
    </row>
    <row r="810" spans="4:4">
      <c r="D810" s="10"/>
    </row>
    <row r="811" spans="4:4">
      <c r="D811" s="10"/>
    </row>
    <row r="812" spans="4:4">
      <c r="D812" s="10"/>
    </row>
    <row r="813" spans="4:4">
      <c r="D813" s="10"/>
    </row>
    <row r="814" spans="4:4">
      <c r="D814" s="10"/>
    </row>
    <row r="815" spans="4:4">
      <c r="D815" s="10"/>
    </row>
    <row r="816" spans="4:4">
      <c r="D816" s="10"/>
    </row>
    <row r="817" spans="4:4">
      <c r="D817" s="10"/>
    </row>
    <row r="818" spans="4:4">
      <c r="D818" s="10"/>
    </row>
    <row r="819" spans="4:4">
      <c r="D819" s="10"/>
    </row>
    <row r="820" spans="4:4">
      <c r="D820" s="10"/>
    </row>
    <row r="821" spans="4:4">
      <c r="D821" s="10"/>
    </row>
    <row r="822" spans="4:4">
      <c r="D822" s="10"/>
    </row>
    <row r="823" spans="4:4">
      <c r="D823" s="10"/>
    </row>
    <row r="824" spans="4:4">
      <c r="D824" s="10"/>
    </row>
    <row r="825" spans="4:4">
      <c r="D825" s="10"/>
    </row>
    <row r="826" spans="4:4">
      <c r="D826" s="10"/>
    </row>
    <row r="827" spans="4:4">
      <c r="D827" s="10"/>
    </row>
    <row r="828" spans="4:4">
      <c r="D828" s="10"/>
    </row>
    <row r="829" spans="4:4">
      <c r="D829" s="10"/>
    </row>
    <row r="830" spans="4:4">
      <c r="D830" s="10"/>
    </row>
    <row r="831" spans="4:4">
      <c r="D831" s="10"/>
    </row>
    <row r="832" spans="4:4">
      <c r="D832" s="10"/>
    </row>
    <row r="833" spans="4:4">
      <c r="D833" s="10"/>
    </row>
    <row r="834" spans="4:4">
      <c r="D834" s="10"/>
    </row>
    <row r="835" spans="4:4">
      <c r="D835" s="10"/>
    </row>
    <row r="836" spans="4:4">
      <c r="D836" s="10"/>
    </row>
    <row r="837" spans="4:4">
      <c r="D837" s="10"/>
    </row>
    <row r="838" spans="4:4">
      <c r="D838" s="10"/>
    </row>
    <row r="839" spans="4:4">
      <c r="D839" s="10"/>
    </row>
    <row r="840" spans="4:4">
      <c r="D840" s="10"/>
    </row>
    <row r="841" spans="4:4">
      <c r="D841" s="10"/>
    </row>
    <row r="842" spans="4:4">
      <c r="D842" s="10"/>
    </row>
    <row r="843" spans="4:4">
      <c r="D843" s="10"/>
    </row>
    <row r="844" spans="4:4">
      <c r="D844" s="10"/>
    </row>
    <row r="845" spans="4:4">
      <c r="D845" s="10"/>
    </row>
    <row r="846" spans="4:4">
      <c r="D846" s="10"/>
    </row>
    <row r="847" spans="4:4">
      <c r="D847" s="10"/>
    </row>
    <row r="848" spans="4:4">
      <c r="D848" s="10"/>
    </row>
    <row r="849" spans="4:4">
      <c r="D849" s="10"/>
    </row>
    <row r="850" spans="4:4">
      <c r="D850" s="10"/>
    </row>
    <row r="851" spans="4:4">
      <c r="D851" s="10"/>
    </row>
    <row r="852" spans="4:4">
      <c r="D852" s="10"/>
    </row>
    <row r="853" spans="4:4">
      <c r="D853" s="10"/>
    </row>
    <row r="854" spans="4:4">
      <c r="D854" s="10"/>
    </row>
    <row r="855" spans="4:4">
      <c r="D855" s="10"/>
    </row>
    <row r="856" spans="4:4">
      <c r="D856" s="10"/>
    </row>
    <row r="857" spans="4:4">
      <c r="D857" s="10"/>
    </row>
    <row r="858" spans="4:4">
      <c r="D858" s="10"/>
    </row>
    <row r="859" spans="4:4">
      <c r="D859" s="10"/>
    </row>
    <row r="860" spans="4:4">
      <c r="D860" s="10"/>
    </row>
    <row r="861" spans="4:4">
      <c r="D861" s="10"/>
    </row>
    <row r="862" spans="4:4">
      <c r="D862" s="10"/>
    </row>
    <row r="863" spans="4:4">
      <c r="D863" s="10"/>
    </row>
    <row r="864" spans="4:4">
      <c r="D864" s="10"/>
    </row>
    <row r="865" spans="4:4">
      <c r="D865" s="10"/>
    </row>
    <row r="866" spans="4:4">
      <c r="D866" s="10"/>
    </row>
    <row r="867" spans="4:4">
      <c r="D867" s="10"/>
    </row>
    <row r="868" spans="4:4">
      <c r="D868" s="10"/>
    </row>
    <row r="869" spans="4:4">
      <c r="D869" s="10"/>
    </row>
    <row r="870" spans="4:4">
      <c r="D870" s="10"/>
    </row>
    <row r="871" spans="4:4">
      <c r="D871" s="10"/>
    </row>
    <row r="872" spans="4:4">
      <c r="D872" s="10"/>
    </row>
    <row r="873" spans="4:4">
      <c r="D873" s="10"/>
    </row>
    <row r="874" spans="4:4">
      <c r="D874" s="10"/>
    </row>
    <row r="875" spans="4:4">
      <c r="D875" s="10"/>
    </row>
    <row r="876" spans="4:4">
      <c r="D876" s="10"/>
    </row>
    <row r="877" spans="4:4">
      <c r="D877" s="10"/>
    </row>
    <row r="878" spans="4:4">
      <c r="D878" s="10"/>
    </row>
    <row r="879" spans="4:4">
      <c r="D879" s="10"/>
    </row>
    <row r="880" spans="4:4">
      <c r="D880" s="10"/>
    </row>
    <row r="881" spans="4:4">
      <c r="D881" s="10"/>
    </row>
    <row r="882" spans="4:4">
      <c r="D882" s="10"/>
    </row>
    <row r="883" spans="4:4">
      <c r="D883" s="10"/>
    </row>
    <row r="884" spans="4:4">
      <c r="D884" s="10"/>
    </row>
    <row r="885" spans="4:4">
      <c r="D885" s="10"/>
    </row>
    <row r="886" spans="4:4">
      <c r="D886" s="10"/>
    </row>
    <row r="887" spans="4:4">
      <c r="D887" s="10"/>
    </row>
    <row r="888" spans="4:4">
      <c r="D888" s="10"/>
    </row>
    <row r="889" spans="4:4">
      <c r="D889" s="10"/>
    </row>
    <row r="890" spans="4:4">
      <c r="D890" s="10"/>
    </row>
    <row r="891" spans="4:4">
      <c r="D891" s="10"/>
    </row>
    <row r="892" spans="4:4">
      <c r="D892" s="10"/>
    </row>
    <row r="893" spans="4:4">
      <c r="D893" s="10"/>
    </row>
    <row r="894" spans="4:4">
      <c r="D894" s="10"/>
    </row>
    <row r="895" spans="4:4">
      <c r="D895" s="10"/>
    </row>
    <row r="896" spans="4:4">
      <c r="D896" s="10"/>
    </row>
    <row r="897" spans="4:4">
      <c r="D897" s="10"/>
    </row>
    <row r="898" spans="4:4">
      <c r="D898" s="10"/>
    </row>
    <row r="899" spans="4:4">
      <c r="D899" s="10"/>
    </row>
    <row r="900" spans="4:4">
      <c r="D900" s="10"/>
    </row>
    <row r="901" spans="4:4">
      <c r="D901" s="10"/>
    </row>
    <row r="902" spans="4:4">
      <c r="D902" s="10"/>
    </row>
    <row r="903" spans="4:4">
      <c r="D903" s="10"/>
    </row>
    <row r="904" spans="4:4">
      <c r="D904" s="10"/>
    </row>
    <row r="905" spans="4:4">
      <c r="D905" s="10"/>
    </row>
    <row r="906" spans="4:4">
      <c r="D906" s="10"/>
    </row>
    <row r="907" spans="4:4">
      <c r="D907" s="10"/>
    </row>
    <row r="908" spans="4:4">
      <c r="D908" s="10"/>
    </row>
    <row r="909" spans="4:4">
      <c r="D909" s="10"/>
    </row>
    <row r="910" spans="4:4">
      <c r="D910" s="10"/>
    </row>
    <row r="911" spans="4:4">
      <c r="D911" s="10"/>
    </row>
    <row r="912" spans="4:4">
      <c r="D912" s="10"/>
    </row>
    <row r="913" spans="4:4">
      <c r="D913" s="10"/>
    </row>
    <row r="914" spans="4:4">
      <c r="D914" s="10"/>
    </row>
    <row r="915" spans="4:4">
      <c r="D915" s="10"/>
    </row>
    <row r="916" spans="4:4">
      <c r="D916" s="10"/>
    </row>
    <row r="917" spans="4:4">
      <c r="D917" s="10"/>
    </row>
    <row r="918" spans="4:4">
      <c r="D918" s="10"/>
    </row>
    <row r="919" spans="4:4">
      <c r="D919" s="10"/>
    </row>
    <row r="920" spans="4:4">
      <c r="D920" s="10"/>
    </row>
    <row r="921" spans="4:4">
      <c r="D921" s="10"/>
    </row>
    <row r="922" spans="4:4">
      <c r="D922" s="10"/>
    </row>
    <row r="923" spans="4:4">
      <c r="D923" s="10"/>
    </row>
    <row r="924" spans="4:4">
      <c r="D924" s="10"/>
    </row>
    <row r="925" spans="4:4">
      <c r="D925" s="10"/>
    </row>
    <row r="926" spans="4:4">
      <c r="D926" s="10"/>
    </row>
    <row r="927" spans="4:4">
      <c r="D927" s="10"/>
    </row>
    <row r="928" spans="4:4">
      <c r="D928" s="10"/>
    </row>
    <row r="929" spans="4:4">
      <c r="D929" s="10"/>
    </row>
    <row r="930" spans="4:4">
      <c r="D930" s="10"/>
    </row>
    <row r="931" spans="4:4">
      <c r="D931" s="10"/>
    </row>
    <row r="932" spans="4:4">
      <c r="D932" s="10"/>
    </row>
    <row r="933" spans="4:4">
      <c r="D933" s="10"/>
    </row>
    <row r="934" spans="4:4">
      <c r="D934" s="10"/>
    </row>
    <row r="935" spans="4:4">
      <c r="D935" s="10"/>
    </row>
    <row r="936" spans="4:4">
      <c r="D936" s="10"/>
    </row>
    <row r="937" spans="4:4">
      <c r="D937" s="10"/>
    </row>
    <row r="938" spans="4:4">
      <c r="D938" s="10"/>
    </row>
    <row r="939" spans="4:4">
      <c r="D939" s="10"/>
    </row>
    <row r="940" spans="4:4">
      <c r="D940" s="10"/>
    </row>
    <row r="941" spans="4:4">
      <c r="D941" s="10"/>
    </row>
    <row r="942" spans="4:4">
      <c r="D942" s="10"/>
    </row>
    <row r="943" spans="4:4">
      <c r="D943" s="10"/>
    </row>
    <row r="944" spans="4:4">
      <c r="D944" s="10"/>
    </row>
    <row r="945" spans="4:4">
      <c r="D945" s="10"/>
    </row>
    <row r="946" spans="4:4">
      <c r="D946" s="10"/>
    </row>
    <row r="947" spans="4:4">
      <c r="D947" s="10"/>
    </row>
    <row r="948" spans="4:4">
      <c r="D948" s="10"/>
    </row>
    <row r="949" spans="4:4">
      <c r="D949" s="10"/>
    </row>
    <row r="950" spans="4:4">
      <c r="D950" s="10"/>
    </row>
    <row r="951" spans="4:4">
      <c r="D951" s="10"/>
    </row>
    <row r="952" spans="4:4">
      <c r="D952" s="10"/>
    </row>
    <row r="953" spans="4:4">
      <c r="D953" s="10"/>
    </row>
    <row r="954" spans="4:4">
      <c r="D954" s="10"/>
    </row>
    <row r="955" spans="4:4">
      <c r="D955" s="10"/>
    </row>
    <row r="956" spans="4:4">
      <c r="D956" s="10"/>
    </row>
    <row r="957" spans="4:4">
      <c r="D957" s="10"/>
    </row>
    <row r="958" spans="4:4">
      <c r="D958" s="10"/>
    </row>
    <row r="959" spans="4:4">
      <c r="D959" s="10"/>
    </row>
    <row r="960" spans="4:4">
      <c r="D960" s="10"/>
    </row>
    <row r="961" spans="4:4">
      <c r="D961" s="10"/>
    </row>
    <row r="962" spans="4:4">
      <c r="D962" s="10"/>
    </row>
    <row r="963" spans="4:4">
      <c r="D963" s="10"/>
    </row>
    <row r="964" spans="4:4">
      <c r="D964" s="10"/>
    </row>
    <row r="965" spans="4:4">
      <c r="D965" s="10"/>
    </row>
    <row r="966" spans="4:4">
      <c r="D966" s="10"/>
    </row>
    <row r="967" spans="4:4">
      <c r="D967" s="10"/>
    </row>
    <row r="968" spans="4:4">
      <c r="D968" s="10"/>
    </row>
    <row r="969" spans="4:4">
      <c r="D969" s="10"/>
    </row>
    <row r="970" spans="4:4">
      <c r="D970" s="10"/>
    </row>
    <row r="971" spans="4:4">
      <c r="D971" s="10"/>
    </row>
    <row r="972" spans="4:4">
      <c r="D972" s="10"/>
    </row>
    <row r="973" spans="4:4">
      <c r="D973" s="10"/>
    </row>
    <row r="974" spans="4:4">
      <c r="D974" s="10"/>
    </row>
    <row r="975" spans="4:4">
      <c r="D975" s="10"/>
    </row>
    <row r="976" spans="4:4">
      <c r="D976" s="10"/>
    </row>
    <row r="977" spans="4:4">
      <c r="D977" s="10"/>
    </row>
    <row r="978" spans="4:4">
      <c r="D978" s="10"/>
    </row>
    <row r="979" spans="4:4">
      <c r="D979" s="10"/>
    </row>
    <row r="980" spans="4:4">
      <c r="D980" s="10"/>
    </row>
    <row r="981" spans="4:4">
      <c r="D981" s="10"/>
    </row>
    <row r="982" spans="4:4">
      <c r="D982" s="10"/>
    </row>
    <row r="983" spans="4:4">
      <c r="D983" s="10"/>
    </row>
    <row r="984" spans="4:4">
      <c r="D984" s="10"/>
    </row>
    <row r="985" spans="4:4">
      <c r="D985" s="10"/>
    </row>
    <row r="986" spans="4:4">
      <c r="D986" s="10"/>
    </row>
    <row r="987" spans="4:4">
      <c r="D987" s="10"/>
    </row>
    <row r="988" spans="4:4">
      <c r="D988" s="10"/>
    </row>
    <row r="989" spans="4:4">
      <c r="D989" s="10"/>
    </row>
    <row r="990" spans="4:4">
      <c r="D990" s="10"/>
    </row>
    <row r="991" spans="4:4">
      <c r="D991" s="10"/>
    </row>
    <row r="992" spans="4:4">
      <c r="D992" s="10"/>
    </row>
    <row r="993" spans="4:4">
      <c r="D993" s="10"/>
    </row>
    <row r="994" spans="4:4">
      <c r="D994" s="10"/>
    </row>
    <row r="995" spans="4:4">
      <c r="D995" s="10"/>
    </row>
    <row r="996" spans="4:4">
      <c r="D996" s="10"/>
    </row>
    <row r="997" spans="4:4">
      <c r="D997" s="10"/>
    </row>
    <row r="998" spans="4:4">
      <c r="D998" s="10"/>
    </row>
    <row r="999" spans="4:4">
      <c r="D999" s="10"/>
    </row>
    <row r="1000" spans="4:4">
      <c r="D1000" s="10"/>
    </row>
    <row r="1001" spans="4:4">
      <c r="D1001" s="10"/>
    </row>
    <row r="1002" spans="4:4">
      <c r="D1002" s="10"/>
    </row>
    <row r="1003" spans="4:4">
      <c r="D1003" s="10"/>
    </row>
    <row r="1004" spans="4:4">
      <c r="D1004" s="10"/>
    </row>
    <row r="1005" spans="4:4">
      <c r="D1005" s="10"/>
    </row>
    <row r="1006" spans="4:4">
      <c r="D1006" s="10"/>
    </row>
    <row r="1007" spans="4:4">
      <c r="D1007" s="10"/>
    </row>
    <row r="1008" spans="4:4">
      <c r="D1008" s="10"/>
    </row>
    <row r="1009" spans="4:4">
      <c r="D1009" s="10"/>
    </row>
    <row r="1010" spans="4:4">
      <c r="D1010" s="10"/>
    </row>
    <row r="1011" spans="4:4">
      <c r="D1011" s="10"/>
    </row>
    <row r="1012" spans="4:4">
      <c r="D1012" s="10"/>
    </row>
    <row r="1013" spans="4:4">
      <c r="D1013" s="10"/>
    </row>
    <row r="1014" spans="4:4">
      <c r="D1014" s="10"/>
    </row>
    <row r="1015" spans="4:4">
      <c r="D1015" s="10"/>
    </row>
    <row r="1016" spans="4:4">
      <c r="D1016" s="10"/>
    </row>
    <row r="1017" spans="4:4">
      <c r="D1017" s="10"/>
    </row>
    <row r="1018" spans="4:4">
      <c r="D1018" s="10"/>
    </row>
    <row r="1019" spans="4:4">
      <c r="D1019" s="10"/>
    </row>
    <row r="1020" spans="4:4">
      <c r="D1020" s="10"/>
    </row>
    <row r="1021" spans="4:4">
      <c r="D1021" s="10"/>
    </row>
    <row r="1022" spans="4:4">
      <c r="D1022" s="10"/>
    </row>
    <row r="1023" spans="4:4">
      <c r="D1023" s="10"/>
    </row>
    <row r="1024" spans="4:4">
      <c r="D1024" s="10"/>
    </row>
    <row r="1025" spans="4:4">
      <c r="D1025" s="10"/>
    </row>
    <row r="1026" spans="4:4">
      <c r="D1026" s="10"/>
    </row>
    <row r="1027" spans="4:4">
      <c r="D1027" s="10"/>
    </row>
    <row r="1028" spans="4:4">
      <c r="D1028" s="10"/>
    </row>
    <row r="1029" spans="4:4">
      <c r="D1029" s="10"/>
    </row>
    <row r="1030" spans="4:4">
      <c r="D1030" s="10"/>
    </row>
    <row r="1031" spans="4:4">
      <c r="D1031" s="10"/>
    </row>
    <row r="1032" spans="4:4">
      <c r="D1032" s="10"/>
    </row>
    <row r="1033" spans="4:4">
      <c r="D1033" s="10"/>
    </row>
    <row r="1034" spans="4:4">
      <c r="D1034" s="10"/>
    </row>
    <row r="1035" spans="4:4">
      <c r="D1035" s="10"/>
    </row>
    <row r="1036" spans="4:4">
      <c r="D1036" s="10"/>
    </row>
    <row r="1037" spans="4:4">
      <c r="D1037" s="10"/>
    </row>
    <row r="1038" spans="4:4">
      <c r="D1038" s="10"/>
    </row>
    <row r="1039" spans="4:4">
      <c r="D1039" s="10"/>
    </row>
    <row r="1040" spans="4:4">
      <c r="D1040" s="10"/>
    </row>
    <row r="1041" spans="4:4">
      <c r="D1041" s="10"/>
    </row>
    <row r="1042" spans="4:4">
      <c r="D1042" s="10"/>
    </row>
    <row r="1043" spans="4:4">
      <c r="D1043" s="10"/>
    </row>
    <row r="1044" spans="4:4">
      <c r="D1044" s="10"/>
    </row>
    <row r="1045" spans="4:4">
      <c r="D1045" s="10"/>
    </row>
    <row r="1046" spans="4:4">
      <c r="D1046" s="10"/>
    </row>
    <row r="1047" spans="4:4">
      <c r="D1047" s="10"/>
    </row>
    <row r="1048" spans="4:4">
      <c r="D1048" s="10"/>
    </row>
    <row r="1049" spans="4:4">
      <c r="D1049" s="10"/>
    </row>
    <row r="1050" spans="4:4">
      <c r="D1050" s="10"/>
    </row>
    <row r="1051" spans="4:4">
      <c r="D1051" s="10"/>
    </row>
    <row r="1052" spans="4:4">
      <c r="D1052" s="10"/>
    </row>
    <row r="1053" spans="4:4">
      <c r="D1053" s="10"/>
    </row>
    <row r="1054" spans="4:4">
      <c r="D1054" s="10"/>
    </row>
    <row r="1055" spans="4:4">
      <c r="D1055" s="10"/>
    </row>
    <row r="1056" spans="4:4">
      <c r="D1056" s="10"/>
    </row>
    <row r="1057" spans="4:4">
      <c r="D1057" s="10"/>
    </row>
    <row r="1058" spans="4:4">
      <c r="D1058" s="10"/>
    </row>
    <row r="1059" spans="4:4">
      <c r="D1059" s="10"/>
    </row>
    <row r="1060" spans="4:4">
      <c r="D1060" s="10"/>
    </row>
    <row r="1061" spans="4:4">
      <c r="D1061" s="10"/>
    </row>
    <row r="1062" spans="4:4">
      <c r="D1062" s="10"/>
    </row>
    <row r="1063" spans="4:4">
      <c r="D1063" s="10"/>
    </row>
    <row r="1064" spans="4:4">
      <c r="D1064" s="10"/>
    </row>
    <row r="1065" spans="4:4">
      <c r="D1065" s="10"/>
    </row>
    <row r="1066" spans="4:4">
      <c r="D1066" s="10"/>
    </row>
    <row r="1067" spans="4:4">
      <c r="D1067" s="10"/>
    </row>
    <row r="1068" spans="4:4">
      <c r="D1068" s="10"/>
    </row>
    <row r="1069" spans="4:4">
      <c r="D1069" s="10"/>
    </row>
    <row r="1070" spans="4:4">
      <c r="D1070" s="10"/>
    </row>
    <row r="1071" spans="4:4">
      <c r="D1071" s="10"/>
    </row>
    <row r="1072" spans="4:4">
      <c r="D1072" s="10"/>
    </row>
    <row r="1073" spans="4:4">
      <c r="D1073" s="10"/>
    </row>
    <row r="1074" spans="4:4">
      <c r="D1074" s="10"/>
    </row>
    <row r="1075" spans="4:4">
      <c r="D1075" s="10"/>
    </row>
    <row r="1076" spans="4:4">
      <c r="D1076" s="10"/>
    </row>
    <row r="1077" spans="4:4">
      <c r="D1077" s="10"/>
    </row>
    <row r="1078" spans="4:4">
      <c r="D1078" s="10"/>
    </row>
    <row r="1079" spans="4:4">
      <c r="D1079" s="10"/>
    </row>
    <row r="1080" spans="4:4">
      <c r="D1080" s="10"/>
    </row>
    <row r="1081" spans="4:4">
      <c r="D1081" s="10"/>
    </row>
    <row r="1082" spans="4:4">
      <c r="D1082" s="10"/>
    </row>
    <row r="1083" spans="4:4">
      <c r="D1083" s="10"/>
    </row>
    <row r="1084" spans="4:4">
      <c r="D1084" s="10"/>
    </row>
    <row r="1085" spans="4:4">
      <c r="D1085" s="10"/>
    </row>
    <row r="1086" spans="4:4">
      <c r="D1086" s="10"/>
    </row>
    <row r="1087" spans="4:4">
      <c r="D1087" s="10"/>
    </row>
    <row r="1088" spans="4:4">
      <c r="D1088" s="10"/>
    </row>
    <row r="1089" spans="4:4">
      <c r="D1089" s="10"/>
    </row>
    <row r="1090" spans="4:4">
      <c r="D1090" s="10"/>
    </row>
    <row r="1091" spans="4:4">
      <c r="D1091" s="10"/>
    </row>
    <row r="1092" spans="4:4">
      <c r="D1092" s="10"/>
    </row>
    <row r="1093" spans="4:4">
      <c r="D1093" s="10"/>
    </row>
    <row r="1094" spans="4:4">
      <c r="D1094" s="10"/>
    </row>
    <row r="1095" spans="4:4">
      <c r="D1095" s="10"/>
    </row>
    <row r="1096" spans="4:4">
      <c r="D1096" s="10"/>
    </row>
    <row r="1097" spans="4:4">
      <c r="D1097" s="10"/>
    </row>
    <row r="1098" spans="4:4">
      <c r="D1098" s="10"/>
    </row>
    <row r="1099" spans="4:4">
      <c r="D1099" s="10"/>
    </row>
    <row r="1100" spans="4:4">
      <c r="D1100" s="10"/>
    </row>
    <row r="1101" spans="4:4">
      <c r="D1101" s="10"/>
    </row>
    <row r="1102" spans="4:4">
      <c r="D1102" s="10"/>
    </row>
    <row r="1103" spans="4:4">
      <c r="D1103" s="10"/>
    </row>
    <row r="1104" spans="4:4">
      <c r="D1104" s="10"/>
    </row>
    <row r="1105" spans="4:4">
      <c r="D1105" s="10"/>
    </row>
    <row r="1106" spans="4:4">
      <c r="D1106" s="10"/>
    </row>
    <row r="1107" spans="4:4">
      <c r="D1107" s="10"/>
    </row>
    <row r="1108" spans="4:4">
      <c r="D1108" s="10"/>
    </row>
    <row r="1109" spans="4:4">
      <c r="D1109" s="10"/>
    </row>
    <row r="1110" spans="4:4">
      <c r="D1110" s="10"/>
    </row>
    <row r="1111" spans="4:4">
      <c r="D1111" s="10"/>
    </row>
    <row r="1112" spans="4:4">
      <c r="D1112" s="10"/>
    </row>
    <row r="1113" spans="4:4">
      <c r="D1113" s="10"/>
    </row>
    <row r="1114" spans="4:4">
      <c r="D1114" s="10"/>
    </row>
    <row r="1115" spans="4:4">
      <c r="D1115" s="10"/>
    </row>
    <row r="1116" spans="4:4">
      <c r="D1116" s="10"/>
    </row>
    <row r="1117" spans="4:4">
      <c r="D1117" s="10"/>
    </row>
    <row r="1118" spans="4:4">
      <c r="D1118" s="10"/>
    </row>
    <row r="1119" spans="4:4">
      <c r="D1119" s="10"/>
    </row>
    <row r="1120" spans="4:4">
      <c r="D1120" s="10"/>
    </row>
    <row r="1121" spans="4:4">
      <c r="D1121" s="10"/>
    </row>
    <row r="1122" spans="4:4">
      <c r="D1122" s="10"/>
    </row>
    <row r="1123" spans="4:4">
      <c r="D1123" s="10"/>
    </row>
    <row r="1124" spans="4:4">
      <c r="D1124" s="10"/>
    </row>
    <row r="1125" spans="4:4">
      <c r="D1125" s="10"/>
    </row>
    <row r="1126" spans="4:4">
      <c r="D1126" s="10"/>
    </row>
    <row r="1127" spans="4:4">
      <c r="D1127" s="10"/>
    </row>
    <row r="1128" spans="4:4">
      <c r="D1128" s="10"/>
    </row>
    <row r="1129" spans="4:4">
      <c r="D1129" s="10"/>
    </row>
    <row r="1130" spans="4:4">
      <c r="D1130" s="10"/>
    </row>
    <row r="1131" spans="4:4">
      <c r="D1131" s="10"/>
    </row>
    <row r="1132" spans="4:4">
      <c r="D1132" s="10"/>
    </row>
    <row r="1133" spans="4:4">
      <c r="D1133" s="10"/>
    </row>
    <row r="1134" spans="4:4">
      <c r="D1134" s="10"/>
    </row>
    <row r="1135" spans="4:4">
      <c r="D1135" s="10"/>
    </row>
    <row r="1136" spans="4:4">
      <c r="D1136" s="10"/>
    </row>
    <row r="1137" spans="4:4">
      <c r="D1137" s="10"/>
    </row>
    <row r="1138" spans="4:4">
      <c r="D1138" s="10"/>
    </row>
    <row r="1139" spans="4:4">
      <c r="D1139" s="10"/>
    </row>
    <row r="1140" spans="4:4">
      <c r="D1140" s="10"/>
    </row>
    <row r="1141" spans="4:4">
      <c r="D1141" s="10"/>
    </row>
    <row r="1142" spans="4:4">
      <c r="D1142" s="10"/>
    </row>
    <row r="1143" spans="4:4">
      <c r="D1143" s="10"/>
    </row>
    <row r="1144" spans="4:4">
      <c r="D1144" s="10"/>
    </row>
    <row r="1145" spans="4:4">
      <c r="D1145" s="10"/>
    </row>
    <row r="1146" spans="4:4">
      <c r="D1146" s="10"/>
    </row>
    <row r="1147" spans="4:4">
      <c r="D1147" s="10"/>
    </row>
    <row r="1148" spans="4:4">
      <c r="D1148" s="10"/>
    </row>
    <row r="1149" spans="4:4">
      <c r="D1149" s="10"/>
    </row>
    <row r="1150" spans="4:4">
      <c r="D1150" s="10"/>
    </row>
    <row r="1151" spans="4:4">
      <c r="D1151" s="10"/>
    </row>
    <row r="1152" spans="4:4">
      <c r="D1152" s="10"/>
    </row>
    <row r="1153" spans="4:4">
      <c r="D1153" s="10"/>
    </row>
    <row r="1154" spans="4:4">
      <c r="D1154" s="10"/>
    </row>
    <row r="1155" spans="4:4">
      <c r="D1155" s="10"/>
    </row>
    <row r="1156" spans="4:4">
      <c r="D1156" s="10"/>
    </row>
    <row r="1157" spans="4:4">
      <c r="D1157" s="10"/>
    </row>
    <row r="1158" spans="4:4">
      <c r="D1158" s="10"/>
    </row>
    <row r="1159" spans="4:4">
      <c r="D1159" s="10"/>
    </row>
    <row r="1160" spans="4:4">
      <c r="D1160" s="10"/>
    </row>
    <row r="1161" spans="4:4">
      <c r="D1161" s="10"/>
    </row>
    <row r="1162" spans="4:4">
      <c r="D1162" s="10"/>
    </row>
    <row r="1163" spans="4:4">
      <c r="D1163" s="10"/>
    </row>
    <row r="1164" spans="4:4">
      <c r="D1164" s="10"/>
    </row>
    <row r="1165" spans="4:4">
      <c r="D1165" s="10"/>
    </row>
    <row r="1166" spans="4:4">
      <c r="D1166" s="10"/>
    </row>
    <row r="1167" spans="4:4">
      <c r="D1167" s="10"/>
    </row>
    <row r="1168" spans="4:4">
      <c r="D1168" s="10"/>
    </row>
    <row r="1169" spans="4:4">
      <c r="D1169" s="10"/>
    </row>
    <row r="1170" spans="4:4">
      <c r="D1170" s="10"/>
    </row>
    <row r="1171" spans="4:4">
      <c r="D1171" s="10"/>
    </row>
    <row r="1172" spans="4:4">
      <c r="D1172" s="10"/>
    </row>
    <row r="1173" spans="4:4">
      <c r="D1173" s="10"/>
    </row>
    <row r="1174" spans="4:4">
      <c r="D1174" s="10"/>
    </row>
    <row r="1175" spans="4:4">
      <c r="D1175" s="10"/>
    </row>
    <row r="1176" spans="4:4">
      <c r="D1176" s="10"/>
    </row>
    <row r="1177" spans="4:4">
      <c r="D1177" s="10"/>
    </row>
    <row r="1178" spans="4:4">
      <c r="D1178" s="10"/>
    </row>
    <row r="1179" spans="4:4">
      <c r="D1179" s="10"/>
    </row>
    <row r="1180" spans="4:4">
      <c r="D1180" s="10"/>
    </row>
    <row r="1181" spans="4:4">
      <c r="D1181" s="10"/>
    </row>
    <row r="1182" spans="4:4">
      <c r="D1182" s="10"/>
    </row>
    <row r="1183" spans="4:4">
      <c r="D1183" s="10"/>
    </row>
    <row r="1184" spans="4:4">
      <c r="D1184" s="10"/>
    </row>
    <row r="1185" spans="4:4">
      <c r="D1185" s="10"/>
    </row>
    <row r="1186" spans="4:4">
      <c r="D1186" s="10"/>
    </row>
    <row r="1187" spans="4:4">
      <c r="D1187" s="10"/>
    </row>
    <row r="1188" spans="4:4">
      <c r="D1188" s="10"/>
    </row>
    <row r="1189" spans="4:4">
      <c r="D1189" s="10"/>
    </row>
    <row r="1190" spans="4:4">
      <c r="D1190" s="10"/>
    </row>
    <row r="1191" spans="4:4">
      <c r="D1191" s="10"/>
    </row>
    <row r="1192" spans="4:4">
      <c r="D1192" s="10"/>
    </row>
    <row r="1193" spans="4:4">
      <c r="D1193" s="10"/>
    </row>
    <row r="1194" spans="4:4">
      <c r="D1194" s="10"/>
    </row>
    <row r="1195" spans="4:4">
      <c r="D1195" s="10"/>
    </row>
    <row r="1196" spans="4:4">
      <c r="D1196" s="10"/>
    </row>
    <row r="1197" spans="4:4">
      <c r="D1197" s="10"/>
    </row>
    <row r="1198" spans="4:4">
      <c r="D1198" s="10"/>
    </row>
    <row r="1199" spans="4:4">
      <c r="D1199" s="10"/>
    </row>
    <row r="1200" spans="4:4">
      <c r="D1200" s="10"/>
    </row>
    <row r="1201" spans="4:4">
      <c r="D1201" s="10"/>
    </row>
    <row r="1202" spans="4:4">
      <c r="D1202" s="10"/>
    </row>
    <row r="1203" spans="4:4">
      <c r="D1203" s="10"/>
    </row>
    <row r="1204" spans="4:4">
      <c r="D1204" s="10"/>
    </row>
    <row r="1205" spans="4:4">
      <c r="D1205" s="10"/>
    </row>
    <row r="1206" spans="4:4">
      <c r="D1206" s="10"/>
    </row>
    <row r="1207" spans="4:4">
      <c r="D1207" s="10"/>
    </row>
    <row r="1208" spans="4:4">
      <c r="D1208" s="10"/>
    </row>
    <row r="1209" spans="4:4">
      <c r="D1209" s="10"/>
    </row>
    <row r="1210" spans="4:4">
      <c r="D1210" s="10"/>
    </row>
    <row r="1211" spans="4:4">
      <c r="D1211" s="10"/>
    </row>
    <row r="1212" spans="4:4">
      <c r="D1212" s="10"/>
    </row>
    <row r="1213" spans="4:4">
      <c r="D1213" s="10"/>
    </row>
    <row r="1214" spans="4:4">
      <c r="D1214" s="10"/>
    </row>
    <row r="1215" spans="4:4">
      <c r="D1215" s="10"/>
    </row>
    <row r="1216" spans="4:4">
      <c r="D1216" s="10"/>
    </row>
    <row r="1217" spans="4:4">
      <c r="D1217" s="10"/>
    </row>
    <row r="1218" spans="4:4">
      <c r="D1218" s="10"/>
    </row>
    <row r="1219" spans="4:4">
      <c r="D1219" s="10"/>
    </row>
    <row r="1220" spans="4:4">
      <c r="D1220" s="10"/>
    </row>
    <row r="1221" spans="4:4">
      <c r="D1221" s="10"/>
    </row>
    <row r="1222" spans="4:4">
      <c r="D1222" s="10"/>
    </row>
    <row r="1223" spans="4:4">
      <c r="D1223" s="10"/>
    </row>
    <row r="1224" spans="4:4">
      <c r="D1224" s="10"/>
    </row>
    <row r="1225" spans="4:4">
      <c r="D1225" s="10"/>
    </row>
    <row r="1226" spans="4:4">
      <c r="D1226" s="10"/>
    </row>
    <row r="1227" spans="4:4">
      <c r="D1227" s="10"/>
    </row>
    <row r="1228" spans="4:4">
      <c r="D1228" s="10"/>
    </row>
    <row r="1229" spans="4:4">
      <c r="D1229" s="10"/>
    </row>
    <row r="1230" spans="4:4">
      <c r="D1230" s="10"/>
    </row>
    <row r="1231" spans="4:4">
      <c r="D1231" s="10"/>
    </row>
    <row r="1232" spans="4:4">
      <c r="D1232" s="10"/>
    </row>
    <row r="1233" spans="4:4">
      <c r="D1233" s="10"/>
    </row>
    <row r="1234" spans="4:4">
      <c r="D1234" s="10"/>
    </row>
    <row r="1235" spans="4:4">
      <c r="D1235" s="10"/>
    </row>
    <row r="1236" spans="4:4">
      <c r="D1236" s="10"/>
    </row>
    <row r="1237" spans="4:4">
      <c r="D1237" s="10"/>
    </row>
    <row r="1238" spans="4:4">
      <c r="D1238" s="10"/>
    </row>
    <row r="1239" spans="4:4">
      <c r="D1239" s="10"/>
    </row>
    <row r="1240" spans="4:4">
      <c r="D1240" s="10"/>
    </row>
    <row r="1241" spans="4:4">
      <c r="D1241" s="10"/>
    </row>
    <row r="1242" spans="4:4">
      <c r="D1242" s="10"/>
    </row>
    <row r="1243" spans="4:4">
      <c r="D1243" s="10"/>
    </row>
    <row r="1244" spans="4:4">
      <c r="D1244" s="10"/>
    </row>
    <row r="1245" spans="4:4">
      <c r="D1245" s="10"/>
    </row>
    <row r="1246" spans="4:4">
      <c r="D1246" s="10"/>
    </row>
    <row r="1247" spans="4:4">
      <c r="D1247" s="10"/>
    </row>
    <row r="1248" spans="4:4">
      <c r="D1248" s="10"/>
    </row>
    <row r="1249" spans="4:4">
      <c r="D1249" s="10"/>
    </row>
    <row r="1250" spans="4:4">
      <c r="D1250" s="10"/>
    </row>
    <row r="1251" spans="4:4">
      <c r="D1251" s="10"/>
    </row>
    <row r="1252" spans="4:4">
      <c r="D1252" s="10"/>
    </row>
    <row r="1253" spans="4:4">
      <c r="D1253" s="10"/>
    </row>
    <row r="1254" spans="4:4">
      <c r="D1254" s="10"/>
    </row>
    <row r="1255" spans="4:4">
      <c r="D1255" s="10"/>
    </row>
    <row r="1256" spans="4:4">
      <c r="D1256" s="10"/>
    </row>
    <row r="1257" spans="4:4">
      <c r="D1257" s="10"/>
    </row>
    <row r="1258" spans="4:4">
      <c r="D1258" s="10"/>
    </row>
    <row r="1259" spans="4:4">
      <c r="D1259" s="10"/>
    </row>
    <row r="1260" spans="4:4">
      <c r="D1260" s="10"/>
    </row>
    <row r="1261" spans="4:4">
      <c r="D1261" s="10"/>
    </row>
    <row r="1262" spans="4:4">
      <c r="D1262" s="10"/>
    </row>
    <row r="1263" spans="4:4">
      <c r="D1263" s="10"/>
    </row>
    <row r="1264" spans="4:4">
      <c r="D1264" s="10"/>
    </row>
    <row r="1265" spans="4:4">
      <c r="D1265" s="10"/>
    </row>
    <row r="1266" spans="4:4">
      <c r="D1266" s="10"/>
    </row>
    <row r="1267" spans="4:4">
      <c r="D1267" s="10"/>
    </row>
    <row r="1268" spans="4:4">
      <c r="D1268" s="10"/>
    </row>
    <row r="1269" spans="4:4">
      <c r="D1269" s="10"/>
    </row>
    <row r="1270" spans="4:4">
      <c r="D1270" s="10"/>
    </row>
    <row r="1271" spans="4:4">
      <c r="D1271" s="10"/>
    </row>
    <row r="1272" spans="4:4">
      <c r="D1272" s="10"/>
    </row>
    <row r="1273" spans="4:4">
      <c r="D1273" s="10"/>
    </row>
    <row r="1274" spans="4:4">
      <c r="D1274" s="10"/>
    </row>
    <row r="1275" spans="4:4">
      <c r="D1275" s="10"/>
    </row>
    <row r="1276" spans="4:4">
      <c r="D1276" s="10"/>
    </row>
    <row r="1277" spans="4:4">
      <c r="D1277" s="10"/>
    </row>
    <row r="1278" spans="4:4">
      <c r="D1278" s="10"/>
    </row>
    <row r="1279" spans="4:4">
      <c r="D1279" s="10"/>
    </row>
    <row r="1280" spans="4:4">
      <c r="D1280" s="10"/>
    </row>
    <row r="1281" spans="4:4">
      <c r="D1281" s="10"/>
    </row>
    <row r="1282" spans="4:4">
      <c r="D1282" s="10"/>
    </row>
    <row r="1283" spans="4:4">
      <c r="D1283" s="10"/>
    </row>
    <row r="1284" spans="4:4">
      <c r="D1284" s="10"/>
    </row>
    <row r="1285" spans="4:4">
      <c r="D1285" s="10"/>
    </row>
    <row r="1286" spans="4:4">
      <c r="D1286" s="10"/>
    </row>
    <row r="1287" spans="4:4">
      <c r="D1287" s="10"/>
    </row>
    <row r="1288" spans="4:4">
      <c r="D1288" s="10"/>
    </row>
    <row r="1289" spans="4:4">
      <c r="D1289" s="10"/>
    </row>
    <row r="1290" spans="4:4">
      <c r="D1290" s="10"/>
    </row>
    <row r="1291" spans="4:4">
      <c r="D1291" s="10"/>
    </row>
    <row r="1292" spans="4:4">
      <c r="D1292" s="10"/>
    </row>
    <row r="1293" spans="4:4">
      <c r="D1293" s="10"/>
    </row>
    <row r="1294" spans="4:4">
      <c r="D1294" s="10"/>
    </row>
    <row r="1295" spans="4:4">
      <c r="D1295" s="10"/>
    </row>
    <row r="1296" spans="4:4">
      <c r="D1296" s="10"/>
    </row>
    <row r="1297" spans="4:4">
      <c r="D1297" s="10"/>
    </row>
    <row r="1298" spans="4:4">
      <c r="D1298" s="10"/>
    </row>
    <row r="1299" spans="4:4">
      <c r="D1299" s="10"/>
    </row>
    <row r="1300" spans="4:4">
      <c r="D1300" s="10"/>
    </row>
    <row r="1301" spans="4:4">
      <c r="D1301" s="10"/>
    </row>
    <row r="1302" spans="4:4">
      <c r="D1302" s="10"/>
    </row>
    <row r="1303" spans="4:4">
      <c r="D1303" s="10"/>
    </row>
    <row r="1304" spans="4:4">
      <c r="D1304" s="10"/>
    </row>
    <row r="1305" spans="4:4">
      <c r="D1305" s="10"/>
    </row>
    <row r="1306" spans="4:4">
      <c r="D1306" s="10"/>
    </row>
    <row r="1307" spans="4:4">
      <c r="D1307" s="10"/>
    </row>
    <row r="1308" spans="4:4">
      <c r="D1308" s="10"/>
    </row>
    <row r="1309" spans="4:4">
      <c r="D1309" s="10"/>
    </row>
    <row r="1310" spans="4:4">
      <c r="D1310" s="10"/>
    </row>
    <row r="1311" spans="4:4">
      <c r="D1311" s="10"/>
    </row>
    <row r="1312" spans="4:4">
      <c r="D1312" s="10"/>
    </row>
    <row r="1313" spans="4:4">
      <c r="D1313" s="10"/>
    </row>
    <row r="1314" spans="4:4">
      <c r="D1314" s="10"/>
    </row>
    <row r="1315" spans="4:4">
      <c r="D1315" s="10"/>
    </row>
    <row r="1316" spans="4:4">
      <c r="D1316" s="10"/>
    </row>
    <row r="1317" spans="4:4">
      <c r="D1317" s="10"/>
    </row>
    <row r="1318" spans="4:4">
      <c r="D1318" s="10"/>
    </row>
    <row r="1319" spans="4:4">
      <c r="D1319" s="10"/>
    </row>
    <row r="1320" spans="4:4">
      <c r="D1320" s="10"/>
    </row>
    <row r="1321" spans="4:4">
      <c r="D1321" s="10"/>
    </row>
    <row r="1322" spans="4:4">
      <c r="D1322" s="10"/>
    </row>
    <row r="1323" spans="4:4">
      <c r="D1323" s="10"/>
    </row>
    <row r="1324" spans="4:4">
      <c r="D1324" s="10"/>
    </row>
    <row r="1325" spans="4:4">
      <c r="D1325" s="10"/>
    </row>
    <row r="1326" spans="4:4">
      <c r="D1326" s="10"/>
    </row>
    <row r="1327" spans="4:4">
      <c r="D1327" s="10"/>
    </row>
    <row r="1328" spans="4:4">
      <c r="D1328" s="10"/>
    </row>
    <row r="1329" spans="4:4">
      <c r="D1329" s="10"/>
    </row>
    <row r="1330" spans="4:4">
      <c r="D1330" s="10"/>
    </row>
    <row r="1331" spans="4:4">
      <c r="D1331" s="10"/>
    </row>
    <row r="1332" spans="4:4">
      <c r="D1332" s="10"/>
    </row>
    <row r="1333" spans="4:4">
      <c r="D1333" s="10"/>
    </row>
    <row r="1334" spans="4:4">
      <c r="D1334" s="10"/>
    </row>
    <row r="1335" spans="4:4">
      <c r="D1335" s="10"/>
    </row>
    <row r="1336" spans="4:4">
      <c r="D1336" s="10"/>
    </row>
    <row r="1337" spans="4:4">
      <c r="D1337" s="10"/>
    </row>
    <row r="1338" spans="4:4">
      <c r="D1338" s="10"/>
    </row>
    <row r="1339" spans="4:4">
      <c r="D1339" s="10"/>
    </row>
    <row r="1340" spans="4:4">
      <c r="D1340" s="10"/>
    </row>
    <row r="1341" spans="4:4">
      <c r="D1341" s="10"/>
    </row>
    <row r="1342" spans="4:4">
      <c r="D1342" s="10"/>
    </row>
    <row r="1343" spans="4:4">
      <c r="D1343" s="10"/>
    </row>
    <row r="1344" spans="4:4">
      <c r="D1344" s="10"/>
    </row>
    <row r="1345" spans="4:4">
      <c r="D1345" s="10"/>
    </row>
    <row r="1346" spans="4:4">
      <c r="D1346" s="10"/>
    </row>
    <row r="1347" spans="4:4">
      <c r="D1347" s="10"/>
    </row>
    <row r="1348" spans="4:4">
      <c r="D1348" s="10"/>
    </row>
    <row r="1349" spans="4:4">
      <c r="D1349" s="10"/>
    </row>
    <row r="1350" spans="4:4">
      <c r="D1350" s="10"/>
    </row>
    <row r="1351" spans="4:4">
      <c r="D1351" s="10"/>
    </row>
    <row r="1352" spans="4:4">
      <c r="D1352" s="10"/>
    </row>
    <row r="1353" spans="4:4">
      <c r="D1353" s="10"/>
    </row>
    <row r="1354" spans="4:4">
      <c r="D1354" s="10"/>
    </row>
    <row r="1355" spans="4:4">
      <c r="D1355" s="10"/>
    </row>
    <row r="1356" spans="4:4">
      <c r="D1356" s="10"/>
    </row>
    <row r="1357" spans="4:4">
      <c r="D1357" s="10"/>
    </row>
    <row r="1358" spans="4:4">
      <c r="D1358" s="10"/>
    </row>
    <row r="1359" spans="4:4">
      <c r="D1359" s="10"/>
    </row>
    <row r="1360" spans="4:4">
      <c r="D1360" s="10"/>
    </row>
    <row r="1361" spans="4:4">
      <c r="D1361" s="10"/>
    </row>
    <row r="1362" spans="4:4">
      <c r="D1362" s="10"/>
    </row>
    <row r="1363" spans="4:4">
      <c r="D1363" s="10"/>
    </row>
    <row r="1364" spans="4:4">
      <c r="D1364" s="10"/>
    </row>
    <row r="1365" spans="4:4">
      <c r="D1365" s="10"/>
    </row>
    <row r="1366" spans="4:4">
      <c r="D1366" s="10"/>
    </row>
    <row r="1367" spans="4:4">
      <c r="D1367" s="10"/>
    </row>
    <row r="1368" spans="4:4">
      <c r="D1368" s="10"/>
    </row>
    <row r="1369" spans="4:4">
      <c r="D1369" s="10"/>
    </row>
    <row r="1370" spans="4:4">
      <c r="D1370" s="10"/>
    </row>
    <row r="1371" spans="4:4">
      <c r="D1371" s="10"/>
    </row>
    <row r="1372" spans="4:4">
      <c r="D1372" s="10"/>
    </row>
    <row r="1373" spans="4:4">
      <c r="D1373" s="10"/>
    </row>
    <row r="1374" spans="4:4">
      <c r="D1374" s="10"/>
    </row>
    <row r="1375" spans="4:4">
      <c r="D1375" s="10"/>
    </row>
    <row r="1376" spans="4:4">
      <c r="D1376" s="10"/>
    </row>
    <row r="1377" spans="4:4">
      <c r="D1377" s="10"/>
    </row>
    <row r="1378" spans="4:4">
      <c r="D1378" s="10"/>
    </row>
    <row r="1379" spans="4:4">
      <c r="D1379" s="10"/>
    </row>
    <row r="1380" spans="4:4">
      <c r="D1380" s="10"/>
    </row>
    <row r="1381" spans="4:4">
      <c r="D1381" s="10"/>
    </row>
    <row r="1382" spans="4:4">
      <c r="D1382" s="10"/>
    </row>
    <row r="1383" spans="4:4">
      <c r="D1383" s="10"/>
    </row>
    <row r="1384" spans="4:4">
      <c r="D1384" s="10"/>
    </row>
    <row r="1385" spans="4:4">
      <c r="D1385" s="10"/>
    </row>
    <row r="1386" spans="4:4">
      <c r="D1386" s="10"/>
    </row>
    <row r="1387" spans="4:4">
      <c r="D1387" s="10"/>
    </row>
    <row r="1388" spans="4:4">
      <c r="D1388" s="10"/>
    </row>
    <row r="1389" spans="4:4">
      <c r="D1389" s="10"/>
    </row>
    <row r="1390" spans="4:4">
      <c r="D1390" s="10"/>
    </row>
    <row r="1391" spans="4:4">
      <c r="D1391" s="10"/>
    </row>
    <row r="1392" spans="4:4">
      <c r="D1392" s="10"/>
    </row>
    <row r="1393" spans="4:4">
      <c r="D1393" s="10"/>
    </row>
    <row r="1394" spans="4:4">
      <c r="D1394" s="10"/>
    </row>
    <row r="1395" spans="4:4">
      <c r="D1395" s="10"/>
    </row>
    <row r="1396" spans="4:4">
      <c r="D1396" s="10"/>
    </row>
    <row r="1397" spans="4:4">
      <c r="D1397" s="10"/>
    </row>
    <row r="1398" spans="4:4">
      <c r="D1398" s="10"/>
    </row>
    <row r="1399" spans="4:4">
      <c r="D1399" s="10"/>
    </row>
    <row r="1400" spans="4:4">
      <c r="D1400" s="10"/>
    </row>
    <row r="1401" spans="4:4">
      <c r="D1401" s="10"/>
    </row>
    <row r="1402" spans="4:4">
      <c r="D1402" s="10"/>
    </row>
    <row r="1403" spans="4:4">
      <c r="D1403" s="10"/>
    </row>
    <row r="1404" spans="4:4">
      <c r="D1404" s="10"/>
    </row>
    <row r="1405" spans="4:4">
      <c r="D1405" s="10"/>
    </row>
    <row r="1406" spans="4:4">
      <c r="D1406" s="10"/>
    </row>
    <row r="1407" spans="4:4">
      <c r="D1407" s="10"/>
    </row>
    <row r="1408" spans="4:4">
      <c r="D1408" s="10"/>
    </row>
    <row r="1409" spans="4:4">
      <c r="D1409" s="10"/>
    </row>
    <row r="1410" spans="4:4">
      <c r="D1410" s="10"/>
    </row>
    <row r="1411" spans="4:4">
      <c r="D1411" s="10"/>
    </row>
    <row r="1412" spans="4:4">
      <c r="D1412" s="10"/>
    </row>
    <row r="1413" spans="4:4">
      <c r="D1413" s="10"/>
    </row>
    <row r="1414" spans="4:4">
      <c r="D1414" s="10"/>
    </row>
    <row r="1415" spans="4:4">
      <c r="D1415" s="10"/>
    </row>
    <row r="1416" spans="4:4">
      <c r="D1416" s="10"/>
    </row>
    <row r="1417" spans="4:4">
      <c r="D1417" s="10"/>
    </row>
    <row r="1418" spans="4:4">
      <c r="D1418" s="10"/>
    </row>
    <row r="1419" spans="4:4">
      <c r="D1419" s="10"/>
    </row>
    <row r="1420" spans="4:4">
      <c r="D1420" s="10"/>
    </row>
    <row r="1421" spans="4:4">
      <c r="D1421" s="10"/>
    </row>
    <row r="1422" spans="4:4">
      <c r="D1422" s="10"/>
    </row>
    <row r="1423" spans="4:4">
      <c r="D1423" s="10"/>
    </row>
    <row r="1424" spans="4:4">
      <c r="D1424" s="10"/>
    </row>
    <row r="1425" spans="4:4">
      <c r="D1425" s="10"/>
    </row>
    <row r="1426" spans="4:4">
      <c r="D1426" s="10"/>
    </row>
    <row r="1427" spans="4:4">
      <c r="D1427" s="10"/>
    </row>
    <row r="1428" spans="4:4">
      <c r="D1428" s="10"/>
    </row>
    <row r="1429" spans="4:4">
      <c r="D1429" s="10"/>
    </row>
    <row r="1430" spans="4:4">
      <c r="D1430" s="10"/>
    </row>
    <row r="1431" spans="4:4">
      <c r="D1431" s="10"/>
    </row>
    <row r="1432" spans="4:4">
      <c r="D1432" s="10"/>
    </row>
    <row r="1433" spans="4:4">
      <c r="D1433" s="10"/>
    </row>
    <row r="1434" spans="4:4">
      <c r="D1434" s="10"/>
    </row>
    <row r="1435" spans="4:4">
      <c r="D1435" s="10"/>
    </row>
    <row r="1436" spans="4:4">
      <c r="D1436" s="10"/>
    </row>
    <row r="1437" spans="4:4">
      <c r="D1437" s="10"/>
    </row>
    <row r="1438" spans="4:4">
      <c r="D1438" s="10"/>
    </row>
    <row r="1439" spans="4:4">
      <c r="D1439" s="10"/>
    </row>
    <row r="1440" spans="4:4">
      <c r="D1440" s="10"/>
    </row>
    <row r="1441" spans="4:4">
      <c r="D1441" s="10"/>
    </row>
    <row r="1442" spans="4:4">
      <c r="D1442" s="10"/>
    </row>
    <row r="1443" spans="4:4">
      <c r="D1443" s="10"/>
    </row>
    <row r="1444" spans="4:4">
      <c r="D1444" s="10"/>
    </row>
    <row r="1445" spans="4:4">
      <c r="D1445" s="10"/>
    </row>
    <row r="1446" spans="4:4">
      <c r="D1446" s="10"/>
    </row>
    <row r="1447" spans="4:4">
      <c r="D1447" s="10"/>
    </row>
    <row r="1448" spans="4:4">
      <c r="D1448" s="10"/>
    </row>
    <row r="1449" spans="4:4">
      <c r="D1449" s="10"/>
    </row>
    <row r="1450" spans="4:4">
      <c r="D1450" s="10"/>
    </row>
    <row r="1451" spans="4:4">
      <c r="D1451" s="10"/>
    </row>
    <row r="1452" spans="4:4">
      <c r="D1452" s="10"/>
    </row>
    <row r="1453" spans="4:4">
      <c r="D1453" s="10"/>
    </row>
    <row r="1454" spans="4:4">
      <c r="D1454" s="10"/>
    </row>
    <row r="1455" spans="4:4">
      <c r="D1455" s="10"/>
    </row>
    <row r="1456" spans="4:4">
      <c r="D1456" s="10"/>
    </row>
    <row r="1457" spans="4:4">
      <c r="D1457" s="10"/>
    </row>
    <row r="1458" spans="4:4">
      <c r="D1458" s="10"/>
    </row>
    <row r="1459" spans="4:4">
      <c r="D1459" s="10"/>
    </row>
    <row r="1460" spans="4:4">
      <c r="D1460" s="10"/>
    </row>
    <row r="1461" spans="4:4">
      <c r="D1461" s="10"/>
    </row>
    <row r="1462" spans="4:4">
      <c r="D1462" s="10"/>
    </row>
    <row r="1463" spans="4:4">
      <c r="D1463" s="10"/>
    </row>
    <row r="1464" spans="4:4">
      <c r="D1464" s="10"/>
    </row>
    <row r="1465" spans="4:4">
      <c r="D1465" s="10"/>
    </row>
    <row r="1466" spans="4:4">
      <c r="D1466" s="10"/>
    </row>
    <row r="1467" spans="4:4">
      <c r="D1467" s="10"/>
    </row>
    <row r="1468" spans="4:4">
      <c r="D1468" s="10"/>
    </row>
    <row r="1469" spans="4:4">
      <c r="D1469" s="10"/>
    </row>
    <row r="1470" spans="4:4">
      <c r="D1470" s="10"/>
    </row>
    <row r="1471" spans="4:4">
      <c r="D1471" s="10"/>
    </row>
    <row r="1472" spans="4:4">
      <c r="D1472" s="10"/>
    </row>
    <row r="1473" spans="4:4">
      <c r="D1473" s="10"/>
    </row>
    <row r="1474" spans="4:4">
      <c r="D1474" s="10"/>
    </row>
    <row r="1475" spans="4:4">
      <c r="D1475" s="10"/>
    </row>
    <row r="1476" spans="4:4">
      <c r="D1476" s="10"/>
    </row>
    <row r="1477" spans="4:4">
      <c r="D1477" s="10"/>
    </row>
    <row r="1478" spans="4:4">
      <c r="D1478" s="10"/>
    </row>
    <row r="1479" spans="4:4">
      <c r="D1479" s="10"/>
    </row>
    <row r="1480" spans="4:4">
      <c r="D1480" s="10"/>
    </row>
    <row r="1481" spans="4:4">
      <c r="D1481" s="10"/>
    </row>
    <row r="1482" spans="4:4">
      <c r="D1482" s="10"/>
    </row>
    <row r="1483" spans="4:4">
      <c r="D1483" s="10"/>
    </row>
    <row r="1484" spans="4:4">
      <c r="D1484" s="10"/>
    </row>
    <row r="1485" spans="4:4">
      <c r="D1485" s="10"/>
    </row>
    <row r="1486" spans="4:4">
      <c r="D1486" s="10"/>
    </row>
    <row r="1487" spans="4:4">
      <c r="D1487" s="10"/>
    </row>
    <row r="1488" spans="4:4">
      <c r="D1488" s="10"/>
    </row>
    <row r="1489" spans="4:4">
      <c r="D1489" s="10"/>
    </row>
    <row r="1490" spans="4:4">
      <c r="D1490" s="10"/>
    </row>
    <row r="1491" spans="4:4">
      <c r="D1491" s="10"/>
    </row>
    <row r="1492" spans="4:4">
      <c r="D1492" s="10"/>
    </row>
    <row r="1493" spans="4:4">
      <c r="D1493" s="10"/>
    </row>
    <row r="1494" spans="4:4">
      <c r="D1494" s="10"/>
    </row>
    <row r="1495" spans="4:4">
      <c r="D1495" s="10"/>
    </row>
    <row r="1496" spans="4:4">
      <c r="D1496" s="10"/>
    </row>
    <row r="1497" spans="4:4">
      <c r="D1497" s="10"/>
    </row>
    <row r="1498" spans="4:4">
      <c r="D1498" s="10"/>
    </row>
    <row r="1499" spans="4:4">
      <c r="D1499" s="10"/>
    </row>
    <row r="1500" spans="4:4">
      <c r="D1500" s="10"/>
    </row>
    <row r="1501" spans="4:4">
      <c r="D1501" s="10"/>
    </row>
    <row r="1502" spans="4:4">
      <c r="D1502" s="10"/>
    </row>
    <row r="1503" spans="4:4">
      <c r="D1503" s="10"/>
    </row>
    <row r="1504" spans="4:4">
      <c r="D1504" s="10"/>
    </row>
    <row r="1505" spans="4:4">
      <c r="D1505" s="10"/>
    </row>
    <row r="1506" spans="4:4">
      <c r="D1506" s="10"/>
    </row>
    <row r="1507" spans="4:4">
      <c r="D1507" s="10"/>
    </row>
    <row r="1508" spans="4:4">
      <c r="D1508" s="10"/>
    </row>
    <row r="1509" spans="4:4">
      <c r="D1509" s="10"/>
    </row>
    <row r="1510" spans="4:4">
      <c r="D1510" s="10"/>
    </row>
    <row r="1511" spans="4:4">
      <c r="D1511" s="10"/>
    </row>
    <row r="1512" spans="4:4">
      <c r="D1512" s="10"/>
    </row>
    <row r="1513" spans="4:4">
      <c r="D1513" s="10"/>
    </row>
    <row r="1514" spans="4:4">
      <c r="D1514" s="10"/>
    </row>
    <row r="1515" spans="4:4">
      <c r="D1515" s="10"/>
    </row>
    <row r="1516" spans="4:4">
      <c r="D1516" s="10"/>
    </row>
    <row r="1517" spans="4:4">
      <c r="D1517" s="10"/>
    </row>
    <row r="1518" spans="4:4">
      <c r="D1518" s="10"/>
    </row>
    <row r="1519" spans="4:4">
      <c r="D1519" s="10"/>
    </row>
    <row r="1520" spans="4:4">
      <c r="D1520" s="10"/>
    </row>
    <row r="1521" spans="4:4">
      <c r="D1521" s="10"/>
    </row>
    <row r="1522" spans="4:4">
      <c r="D1522" s="10"/>
    </row>
    <row r="1523" spans="4:4">
      <c r="D1523" s="10"/>
    </row>
    <row r="1524" spans="4:4">
      <c r="D1524" s="10"/>
    </row>
    <row r="1525" spans="4:4">
      <c r="D1525" s="10"/>
    </row>
    <row r="1526" spans="4:4">
      <c r="D1526" s="10"/>
    </row>
    <row r="1527" spans="4:4">
      <c r="D1527" s="10"/>
    </row>
    <row r="1528" spans="4:4">
      <c r="D1528" s="10"/>
    </row>
    <row r="1529" spans="4:4">
      <c r="D1529" s="10"/>
    </row>
    <row r="1530" spans="4:4">
      <c r="D1530" s="10"/>
    </row>
    <row r="1531" spans="4:4">
      <c r="D1531" s="10"/>
    </row>
    <row r="1532" spans="4:4">
      <c r="D1532" s="10"/>
    </row>
    <row r="1533" spans="4:4">
      <c r="D1533" s="10"/>
    </row>
    <row r="1534" spans="4:4">
      <c r="D1534" s="10"/>
    </row>
    <row r="1535" spans="4:4">
      <c r="D1535" s="10"/>
    </row>
    <row r="1536" spans="4:4">
      <c r="D1536" s="10"/>
    </row>
    <row r="1537" spans="4:4">
      <c r="D1537" s="10"/>
    </row>
    <row r="1538" spans="4:4">
      <c r="D1538" s="10"/>
    </row>
    <row r="1539" spans="4:4">
      <c r="D1539" s="10"/>
    </row>
    <row r="1540" spans="4:4">
      <c r="D1540" s="10"/>
    </row>
    <row r="1541" spans="4:4">
      <c r="D1541" s="10"/>
    </row>
    <row r="1542" spans="4:4">
      <c r="D1542" s="10"/>
    </row>
    <row r="1543" spans="4:4">
      <c r="D1543" s="10"/>
    </row>
    <row r="1544" spans="4:4">
      <c r="D1544" s="10"/>
    </row>
    <row r="1545" spans="4:4">
      <c r="D1545" s="10"/>
    </row>
    <row r="1546" spans="4:4">
      <c r="D1546" s="10"/>
    </row>
    <row r="1547" spans="4:4">
      <c r="D1547" s="10"/>
    </row>
    <row r="1548" spans="4:4">
      <c r="D1548" s="10"/>
    </row>
    <row r="1549" spans="4:4">
      <c r="D1549" s="10"/>
    </row>
    <row r="1550" spans="4:4">
      <c r="D1550" s="10"/>
    </row>
    <row r="1551" spans="4:4">
      <c r="D1551" s="10"/>
    </row>
    <row r="1552" spans="4:4">
      <c r="D1552" s="10"/>
    </row>
    <row r="1553" spans="4:4">
      <c r="D1553" s="10"/>
    </row>
    <row r="1554" spans="4:4">
      <c r="D1554" s="10"/>
    </row>
    <row r="1555" spans="4:4">
      <c r="D1555" s="10"/>
    </row>
    <row r="1556" spans="4:4">
      <c r="D1556" s="10"/>
    </row>
    <row r="1557" spans="4:4">
      <c r="D1557" s="10"/>
    </row>
    <row r="1558" spans="4:4">
      <c r="D1558" s="10"/>
    </row>
    <row r="1559" spans="4:4">
      <c r="D1559" s="10"/>
    </row>
    <row r="1560" spans="4:4">
      <c r="D1560" s="10"/>
    </row>
    <row r="1561" spans="4:4">
      <c r="D1561" s="10"/>
    </row>
    <row r="1562" spans="4:4">
      <c r="D1562" s="10"/>
    </row>
    <row r="1563" spans="4:4">
      <c r="D1563" s="10"/>
    </row>
    <row r="1564" spans="4:4">
      <c r="D1564" s="10"/>
    </row>
    <row r="1565" spans="4:4">
      <c r="D1565" s="10"/>
    </row>
    <row r="1566" spans="4:4">
      <c r="D1566" s="10"/>
    </row>
    <row r="1567" spans="4:4">
      <c r="D1567" s="10"/>
    </row>
    <row r="1568" spans="4:4">
      <c r="D1568" s="10"/>
    </row>
    <row r="1569" spans="4:4">
      <c r="D1569" s="10"/>
    </row>
    <row r="1570" spans="4:4">
      <c r="D1570" s="10"/>
    </row>
    <row r="1571" spans="4:4">
      <c r="D1571" s="10"/>
    </row>
    <row r="1572" spans="4:4">
      <c r="D1572" s="10"/>
    </row>
    <row r="1573" spans="4:4">
      <c r="D1573" s="10"/>
    </row>
    <row r="1574" spans="4:4">
      <c r="D1574" s="10"/>
    </row>
    <row r="1575" spans="4:4">
      <c r="D1575" s="10"/>
    </row>
    <row r="1576" spans="4:4">
      <c r="D1576" s="10"/>
    </row>
    <row r="1577" spans="4:4">
      <c r="D1577" s="10"/>
    </row>
    <row r="1578" spans="4:4">
      <c r="D1578" s="10"/>
    </row>
    <row r="1579" spans="4:4">
      <c r="D1579" s="10"/>
    </row>
    <row r="1580" spans="4:4">
      <c r="D1580" s="10"/>
    </row>
    <row r="1581" spans="4:4">
      <c r="D1581" s="10"/>
    </row>
    <row r="1582" spans="4:4">
      <c r="D1582" s="10"/>
    </row>
    <row r="1583" spans="4:4">
      <c r="D1583" s="10"/>
    </row>
    <row r="1584" spans="4:4">
      <c r="D1584" s="10"/>
    </row>
    <row r="1585" spans="4:4">
      <c r="D1585" s="10"/>
    </row>
    <row r="1586" spans="4:4">
      <c r="D1586" s="10"/>
    </row>
    <row r="1587" spans="4:4">
      <c r="D1587" s="10"/>
    </row>
    <row r="1588" spans="4:4">
      <c r="D1588" s="10"/>
    </row>
    <row r="1589" spans="4:4">
      <c r="D1589" s="10"/>
    </row>
    <row r="1590" spans="4:4">
      <c r="D1590" s="10"/>
    </row>
    <row r="1591" spans="4:4">
      <c r="D1591" s="10"/>
    </row>
    <row r="1592" spans="4:4">
      <c r="D1592" s="10"/>
    </row>
    <row r="1593" spans="4:4">
      <c r="D1593" s="10"/>
    </row>
    <row r="1594" spans="4:4">
      <c r="D1594" s="10"/>
    </row>
    <row r="1595" spans="4:4">
      <c r="D1595" s="10"/>
    </row>
    <row r="1596" spans="4:4">
      <c r="D1596" s="10"/>
    </row>
    <row r="1597" spans="4:4">
      <c r="D1597" s="10"/>
    </row>
    <row r="1598" spans="4:4">
      <c r="D1598" s="10"/>
    </row>
    <row r="1599" spans="4:4">
      <c r="D1599" s="10"/>
    </row>
    <row r="1600" spans="4:4">
      <c r="D1600" s="10"/>
    </row>
    <row r="1601" spans="4:4">
      <c r="D1601" s="10"/>
    </row>
    <row r="1602" spans="4:4">
      <c r="D1602" s="10"/>
    </row>
    <row r="1603" spans="4:4">
      <c r="D1603" s="10"/>
    </row>
    <row r="1604" spans="4:4">
      <c r="D1604" s="10"/>
    </row>
    <row r="1605" spans="4:4">
      <c r="D1605" s="10"/>
    </row>
    <row r="1606" spans="4:4">
      <c r="D1606" s="10"/>
    </row>
    <row r="1607" spans="4:4">
      <c r="D1607" s="10"/>
    </row>
    <row r="1608" spans="4:4">
      <c r="D1608" s="10"/>
    </row>
    <row r="1609" spans="4:4">
      <c r="D1609" s="10"/>
    </row>
    <row r="1610" spans="4:4">
      <c r="D1610" s="10"/>
    </row>
    <row r="1611" spans="4:4">
      <c r="D1611" s="10"/>
    </row>
    <row r="1612" spans="4:4">
      <c r="D1612" s="10"/>
    </row>
    <row r="1613" spans="4:4">
      <c r="D1613" s="10"/>
    </row>
    <row r="1614" spans="4:4">
      <c r="D1614" s="10"/>
    </row>
    <row r="1615" spans="4:4">
      <c r="D1615" s="10"/>
    </row>
    <row r="1616" spans="4:4">
      <c r="D1616" s="10"/>
    </row>
    <row r="1617" spans="4:4">
      <c r="D1617" s="10"/>
    </row>
    <row r="1618" spans="4:4">
      <c r="D1618" s="10"/>
    </row>
    <row r="1619" spans="4:4">
      <c r="D1619" s="10"/>
    </row>
    <row r="1620" spans="4:4">
      <c r="D1620" s="10"/>
    </row>
    <row r="1621" spans="4:4">
      <c r="D1621" s="10"/>
    </row>
    <row r="1622" spans="4:4">
      <c r="D1622" s="10"/>
    </row>
    <row r="1623" spans="4:4">
      <c r="D1623" s="10"/>
    </row>
    <row r="1624" spans="4:4">
      <c r="D1624" s="10"/>
    </row>
    <row r="1625" spans="4:4">
      <c r="D1625" s="10"/>
    </row>
    <row r="1626" spans="4:4">
      <c r="D1626" s="10"/>
    </row>
    <row r="1627" spans="4:4">
      <c r="D1627" s="10"/>
    </row>
    <row r="1628" spans="4:4">
      <c r="D1628" s="10"/>
    </row>
    <row r="1629" spans="4:4">
      <c r="D1629" s="10"/>
    </row>
    <row r="1630" spans="4:4">
      <c r="D1630" s="10"/>
    </row>
    <row r="1631" spans="4:4">
      <c r="D1631" s="10"/>
    </row>
    <row r="1632" spans="4:4">
      <c r="D1632" s="10"/>
    </row>
    <row r="1633" spans="4:4">
      <c r="D1633" s="10"/>
    </row>
    <row r="1634" spans="4:4">
      <c r="D1634" s="10"/>
    </row>
    <row r="1635" spans="4:4">
      <c r="D1635" s="10"/>
    </row>
    <row r="1636" spans="4:4">
      <c r="D1636" s="10"/>
    </row>
    <row r="1637" spans="4:4">
      <c r="D1637" s="10"/>
    </row>
    <row r="1638" spans="4:4">
      <c r="D1638" s="10"/>
    </row>
    <row r="1639" spans="4:4">
      <c r="D1639" s="10"/>
    </row>
    <row r="1640" spans="4:4">
      <c r="D1640" s="10"/>
    </row>
    <row r="1641" spans="4:4">
      <c r="D1641" s="10"/>
    </row>
    <row r="1642" spans="4:4">
      <c r="D1642" s="10"/>
    </row>
    <row r="1643" spans="4:4">
      <c r="D1643" s="10"/>
    </row>
    <row r="1644" spans="4:4">
      <c r="D1644" s="10"/>
    </row>
    <row r="1645" spans="4:4">
      <c r="D1645" s="10"/>
    </row>
    <row r="1646" spans="4:4">
      <c r="D1646" s="10"/>
    </row>
    <row r="1647" spans="4:4">
      <c r="D1647" s="10"/>
    </row>
    <row r="1648" spans="4:4">
      <c r="D1648" s="10"/>
    </row>
    <row r="1649" spans="4:4">
      <c r="D1649" s="10"/>
    </row>
    <row r="1650" spans="4:4">
      <c r="D1650" s="10"/>
    </row>
    <row r="1651" spans="4:4">
      <c r="D1651" s="10"/>
    </row>
    <row r="1652" spans="4:4">
      <c r="D1652" s="10"/>
    </row>
    <row r="1653" spans="4:4">
      <c r="D1653" s="10"/>
    </row>
    <row r="1654" spans="4:4">
      <c r="D1654" s="10"/>
    </row>
    <row r="1655" spans="4:4">
      <c r="D1655" s="10"/>
    </row>
    <row r="1656" spans="4:4">
      <c r="D1656" s="10"/>
    </row>
    <row r="1657" spans="4:4">
      <c r="D1657" s="10"/>
    </row>
    <row r="1658" spans="4:4">
      <c r="D1658" s="10"/>
    </row>
    <row r="1659" spans="4:4">
      <c r="D1659" s="10"/>
    </row>
    <row r="1660" spans="4:4">
      <c r="D1660" s="10"/>
    </row>
    <row r="1661" spans="4:4">
      <c r="D1661" s="10"/>
    </row>
    <row r="1662" spans="4:4">
      <c r="D1662" s="10"/>
    </row>
    <row r="1663" spans="4:4">
      <c r="D1663" s="10"/>
    </row>
    <row r="1664" spans="4:4">
      <c r="D1664" s="10"/>
    </row>
    <row r="1665" spans="4:4">
      <c r="D1665" s="10"/>
    </row>
    <row r="1666" spans="4:4">
      <c r="D1666" s="10"/>
    </row>
    <row r="1667" spans="4:4">
      <c r="D1667" s="10"/>
    </row>
    <row r="1668" spans="4:4">
      <c r="D1668" s="10"/>
    </row>
    <row r="1669" spans="4:4">
      <c r="D1669" s="10"/>
    </row>
    <row r="1670" spans="4:4">
      <c r="D1670" s="10"/>
    </row>
    <row r="1671" spans="4:4">
      <c r="D1671" s="10"/>
    </row>
    <row r="1672" spans="4:4">
      <c r="D1672" s="10"/>
    </row>
    <row r="1673" spans="4:4">
      <c r="D1673" s="10"/>
    </row>
    <row r="1674" spans="4:4">
      <c r="D1674" s="10"/>
    </row>
    <row r="1675" spans="4:4">
      <c r="D1675" s="10"/>
    </row>
    <row r="1676" spans="4:4">
      <c r="D1676" s="10"/>
    </row>
    <row r="1677" spans="4:4">
      <c r="D1677" s="10"/>
    </row>
    <row r="1678" spans="4:4">
      <c r="D1678" s="10"/>
    </row>
    <row r="1679" spans="4:4">
      <c r="D1679" s="10"/>
    </row>
    <row r="1680" spans="4:4">
      <c r="D1680" s="10"/>
    </row>
    <row r="1681" spans="4:4">
      <c r="D1681" s="10"/>
    </row>
    <row r="1682" spans="4:4">
      <c r="D1682" s="10"/>
    </row>
    <row r="1683" spans="4:4">
      <c r="D1683" s="10"/>
    </row>
    <row r="1684" spans="4:4">
      <c r="D1684" s="10"/>
    </row>
    <row r="1685" spans="4:4">
      <c r="D1685" s="10"/>
    </row>
    <row r="1686" spans="4:4">
      <c r="D1686" s="10"/>
    </row>
    <row r="1687" spans="4:4">
      <c r="D1687" s="10"/>
    </row>
    <row r="1688" spans="4:4">
      <c r="D1688" s="10"/>
    </row>
    <row r="1689" spans="4:4">
      <c r="D1689" s="10"/>
    </row>
    <row r="1690" spans="4:4">
      <c r="D1690" s="10"/>
    </row>
    <row r="1691" spans="4:4">
      <c r="D1691" s="10"/>
    </row>
    <row r="1692" spans="4:4">
      <c r="D1692" s="10"/>
    </row>
    <row r="1693" spans="4:4">
      <c r="D1693" s="10"/>
    </row>
    <row r="1694" spans="4:4">
      <c r="D1694" s="10"/>
    </row>
    <row r="1695" spans="4:4">
      <c r="D1695" s="10"/>
    </row>
    <row r="1696" spans="4:4">
      <c r="D1696" s="10"/>
    </row>
    <row r="1697" spans="4:4">
      <c r="D1697" s="10"/>
    </row>
    <row r="1698" spans="4:4">
      <c r="D1698" s="10"/>
    </row>
    <row r="1699" spans="4:4">
      <c r="D1699" s="10"/>
    </row>
    <row r="1700" spans="4:4">
      <c r="D1700" s="10"/>
    </row>
    <row r="1701" spans="4:4">
      <c r="D1701" s="10"/>
    </row>
    <row r="1702" spans="4:4">
      <c r="D1702" s="10"/>
    </row>
    <row r="1703" spans="4:4">
      <c r="D1703" s="10"/>
    </row>
    <row r="1704" spans="4:4">
      <c r="D1704" s="10"/>
    </row>
    <row r="1705" spans="4:4">
      <c r="D1705" s="10"/>
    </row>
    <row r="1706" spans="4:4">
      <c r="D1706" s="10"/>
    </row>
    <row r="1707" spans="4:4">
      <c r="D1707" s="10"/>
    </row>
    <row r="1708" spans="4:4">
      <c r="D1708" s="10"/>
    </row>
    <row r="1709" spans="4:4">
      <c r="D1709" s="10"/>
    </row>
    <row r="1710" spans="4:4">
      <c r="D1710" s="10"/>
    </row>
    <row r="1711" spans="4:4">
      <c r="D1711" s="10"/>
    </row>
    <row r="1712" spans="4:4">
      <c r="D1712" s="10"/>
    </row>
    <row r="1713" spans="4:4">
      <c r="D1713" s="10"/>
    </row>
    <row r="1714" spans="4:4">
      <c r="D1714" s="10"/>
    </row>
    <row r="1715" spans="4:4">
      <c r="D1715" s="10"/>
    </row>
    <row r="1716" spans="4:4">
      <c r="D1716" s="10"/>
    </row>
    <row r="1717" spans="4:4">
      <c r="D1717" s="10"/>
    </row>
    <row r="1718" spans="4:4">
      <c r="D1718" s="10"/>
    </row>
    <row r="1719" spans="4:4">
      <c r="D1719" s="10"/>
    </row>
    <row r="1720" spans="4:4">
      <c r="D1720" s="10"/>
    </row>
    <row r="1721" spans="4:4">
      <c r="D1721" s="10"/>
    </row>
    <row r="1722" spans="4:4">
      <c r="D1722" s="10"/>
    </row>
    <row r="1723" spans="4:4">
      <c r="D1723" s="10"/>
    </row>
    <row r="1724" spans="4:4">
      <c r="D1724" s="10"/>
    </row>
    <row r="1725" spans="4:4">
      <c r="D1725" s="10"/>
    </row>
    <row r="1726" spans="4:4">
      <c r="D1726" s="10"/>
    </row>
    <row r="1727" spans="4:4">
      <c r="D1727" s="10"/>
    </row>
    <row r="1728" spans="4:4">
      <c r="D1728" s="10"/>
    </row>
    <row r="1729" spans="4:4">
      <c r="D1729" s="10"/>
    </row>
    <row r="1730" spans="4:4">
      <c r="D1730" s="10"/>
    </row>
    <row r="1731" spans="4:4">
      <c r="D1731" s="10"/>
    </row>
    <row r="1732" spans="4:4">
      <c r="D1732" s="10"/>
    </row>
    <row r="1733" spans="4:4">
      <c r="D1733" s="10"/>
    </row>
    <row r="1734" spans="4:4">
      <c r="D1734" s="10"/>
    </row>
    <row r="1735" spans="4:4">
      <c r="D1735" s="10"/>
    </row>
    <row r="1736" spans="4:4">
      <c r="D1736" s="10"/>
    </row>
    <row r="1737" spans="4:4">
      <c r="D1737" s="10"/>
    </row>
    <row r="1738" spans="4:4">
      <c r="D1738" s="10"/>
    </row>
    <row r="1739" spans="4:4">
      <c r="D1739" s="10"/>
    </row>
    <row r="1740" spans="4:4">
      <c r="D1740" s="10"/>
    </row>
    <row r="1741" spans="4:4">
      <c r="D1741" s="10"/>
    </row>
    <row r="1742" spans="4:4">
      <c r="D1742" s="10"/>
    </row>
    <row r="1743" spans="4:4">
      <c r="D1743" s="10"/>
    </row>
    <row r="1744" spans="4:4">
      <c r="D1744" s="10"/>
    </row>
    <row r="1745" spans="4:4">
      <c r="D1745" s="10"/>
    </row>
    <row r="1746" spans="4:4">
      <c r="D1746" s="10"/>
    </row>
    <row r="1747" spans="4:4">
      <c r="D1747" s="10"/>
    </row>
    <row r="1748" spans="4:4">
      <c r="D1748" s="10"/>
    </row>
    <row r="1749" spans="4:4">
      <c r="D1749" s="10"/>
    </row>
    <row r="1750" spans="4:4">
      <c r="D1750" s="10"/>
    </row>
    <row r="1751" spans="4:4">
      <c r="D1751" s="10"/>
    </row>
    <row r="1752" spans="4:4">
      <c r="D1752" s="10"/>
    </row>
    <row r="1753" spans="4:4">
      <c r="D1753" s="10"/>
    </row>
    <row r="1754" spans="4:4">
      <c r="D1754" s="10"/>
    </row>
    <row r="1755" spans="4:4">
      <c r="D1755" s="10"/>
    </row>
    <row r="1756" spans="4:4">
      <c r="D1756" s="10"/>
    </row>
    <row r="1757" spans="4:4">
      <c r="D1757" s="10"/>
    </row>
    <row r="1758" spans="4:4">
      <c r="D1758" s="10"/>
    </row>
    <row r="1759" spans="4:4">
      <c r="D1759" s="10"/>
    </row>
    <row r="1760" spans="4:4">
      <c r="D1760" s="10"/>
    </row>
    <row r="1761" spans="4:4">
      <c r="D1761" s="10"/>
    </row>
    <row r="1762" spans="4:4">
      <c r="D1762" s="10"/>
    </row>
    <row r="1763" spans="4:4">
      <c r="D1763" s="10"/>
    </row>
    <row r="1764" spans="4:4">
      <c r="D1764" s="10"/>
    </row>
    <row r="1765" spans="4:4">
      <c r="D1765" s="10"/>
    </row>
    <row r="1766" spans="4:4">
      <c r="D1766" s="10"/>
    </row>
    <row r="1767" spans="4:4">
      <c r="D1767" s="10"/>
    </row>
    <row r="1768" spans="4:4">
      <c r="D1768" s="10"/>
    </row>
    <row r="1769" spans="4:4">
      <c r="D1769" s="10"/>
    </row>
    <row r="1770" spans="4:4">
      <c r="D1770" s="10"/>
    </row>
    <row r="1771" spans="4:4">
      <c r="D1771" s="10"/>
    </row>
    <row r="1772" spans="4:4">
      <c r="D1772" s="10"/>
    </row>
    <row r="1773" spans="4:4">
      <c r="D1773" s="10"/>
    </row>
    <row r="1774" spans="4:4">
      <c r="D1774" s="10"/>
    </row>
    <row r="1775" spans="4:4">
      <c r="D1775" s="10"/>
    </row>
    <row r="1776" spans="4:4">
      <c r="D1776" s="10"/>
    </row>
    <row r="1777" spans="4:4">
      <c r="D1777" s="10"/>
    </row>
    <row r="1778" spans="4:4">
      <c r="D1778" s="10"/>
    </row>
    <row r="1779" spans="4:4">
      <c r="D1779" s="10"/>
    </row>
    <row r="1780" spans="4:4">
      <c r="D1780" s="10"/>
    </row>
    <row r="1781" spans="4:4">
      <c r="D1781" s="10"/>
    </row>
    <row r="1782" spans="4:4">
      <c r="D1782" s="10"/>
    </row>
    <row r="1783" spans="4:4">
      <c r="D1783" s="10"/>
    </row>
    <row r="1784" spans="4:4">
      <c r="D1784" s="10"/>
    </row>
    <row r="1785" spans="4:4">
      <c r="D1785" s="10"/>
    </row>
    <row r="1786" spans="4:4">
      <c r="D1786" s="10"/>
    </row>
    <row r="1787" spans="4:4">
      <c r="D1787" s="10"/>
    </row>
    <row r="1788" spans="4:4">
      <c r="D1788" s="10"/>
    </row>
    <row r="1789" spans="4:4">
      <c r="D1789" s="10"/>
    </row>
    <row r="1790" spans="4:4">
      <c r="D1790" s="10"/>
    </row>
    <row r="1791" spans="4:4">
      <c r="D1791" s="10"/>
    </row>
    <row r="1792" spans="4:4">
      <c r="D1792" s="10"/>
    </row>
    <row r="1793" spans="4:4">
      <c r="D1793" s="10"/>
    </row>
    <row r="1794" spans="4:4">
      <c r="D1794" s="10"/>
    </row>
    <row r="1795" spans="4:4">
      <c r="D1795" s="10"/>
    </row>
    <row r="1796" spans="4:4">
      <c r="D1796" s="10"/>
    </row>
    <row r="1797" spans="4:4">
      <c r="D1797" s="10"/>
    </row>
    <row r="1798" spans="4:4">
      <c r="D1798" s="10"/>
    </row>
    <row r="1799" spans="4:4">
      <c r="D1799" s="10"/>
    </row>
    <row r="1800" spans="4:4">
      <c r="D1800" s="10"/>
    </row>
    <row r="1801" spans="4:4">
      <c r="D1801" s="10"/>
    </row>
    <row r="1802" spans="4:4">
      <c r="D1802" s="10"/>
    </row>
    <row r="1803" spans="4:4">
      <c r="D1803" s="10"/>
    </row>
    <row r="1804" spans="4:4">
      <c r="D1804" s="10"/>
    </row>
    <row r="1805" spans="4:4">
      <c r="D1805" s="10"/>
    </row>
    <row r="1806" spans="4:4">
      <c r="D1806" s="10"/>
    </row>
    <row r="1807" spans="4:4">
      <c r="D1807" s="10"/>
    </row>
    <row r="1808" spans="4:4">
      <c r="D1808" s="10"/>
    </row>
    <row r="1809" spans="4:4">
      <c r="D1809" s="10"/>
    </row>
    <row r="1810" spans="4:4">
      <c r="D1810" s="10"/>
    </row>
    <row r="1811" spans="4:4">
      <c r="D1811" s="10"/>
    </row>
    <row r="1812" spans="4:4">
      <c r="D1812" s="10"/>
    </row>
    <row r="1813" spans="4:4">
      <c r="D1813" s="10"/>
    </row>
    <row r="1814" spans="4:4">
      <c r="D1814" s="10"/>
    </row>
    <row r="1815" spans="4:4">
      <c r="D1815" s="10"/>
    </row>
    <row r="1816" spans="4:4">
      <c r="D1816" s="10"/>
    </row>
    <row r="1817" spans="4:4">
      <c r="D1817" s="10"/>
    </row>
    <row r="1818" spans="4:4">
      <c r="D1818" s="10"/>
    </row>
    <row r="1819" spans="4:4">
      <c r="D1819" s="10"/>
    </row>
    <row r="1820" spans="4:4">
      <c r="D1820" s="10"/>
    </row>
    <row r="1821" spans="4:4">
      <c r="D1821" s="10"/>
    </row>
    <row r="1822" spans="4:4">
      <c r="D1822" s="10"/>
    </row>
    <row r="1823" spans="4:4">
      <c r="D1823" s="10"/>
    </row>
    <row r="1824" spans="4:4">
      <c r="D1824" s="10"/>
    </row>
    <row r="1825" spans="4:4">
      <c r="D1825" s="10"/>
    </row>
    <row r="1826" spans="4:4">
      <c r="D1826" s="10"/>
    </row>
    <row r="1827" spans="4:4">
      <c r="D1827" s="10"/>
    </row>
    <row r="1828" spans="4:4">
      <c r="D1828" s="10"/>
    </row>
    <row r="1829" spans="4:4">
      <c r="D1829" s="10"/>
    </row>
    <row r="1830" spans="4:4">
      <c r="D1830" s="10"/>
    </row>
    <row r="1831" spans="4:4">
      <c r="D1831" s="10"/>
    </row>
    <row r="1832" spans="4:4">
      <c r="D1832" s="10"/>
    </row>
    <row r="1833" spans="4:4">
      <c r="D1833" s="10"/>
    </row>
    <row r="1834" spans="4:4">
      <c r="D1834" s="10"/>
    </row>
    <row r="1835" spans="4:4">
      <c r="D1835" s="10"/>
    </row>
    <row r="1836" spans="4:4">
      <c r="D1836" s="10"/>
    </row>
    <row r="1837" spans="4:4">
      <c r="D1837" s="10"/>
    </row>
    <row r="1838" spans="4:4">
      <c r="D1838" s="10"/>
    </row>
    <row r="1839" spans="4:4">
      <c r="D1839" s="10"/>
    </row>
    <row r="1840" spans="4:4">
      <c r="D1840" s="10"/>
    </row>
    <row r="1841" spans="4:4">
      <c r="D1841" s="10"/>
    </row>
    <row r="1842" spans="4:4">
      <c r="D1842" s="10"/>
    </row>
    <row r="1843" spans="4:4">
      <c r="D1843" s="10"/>
    </row>
    <row r="1844" spans="4:4">
      <c r="D1844" s="10"/>
    </row>
    <row r="1845" spans="4:4">
      <c r="D1845" s="10"/>
    </row>
    <row r="1846" spans="4:4">
      <c r="D1846" s="10"/>
    </row>
    <row r="1847" spans="4:4">
      <c r="D1847" s="10"/>
    </row>
    <row r="1848" spans="4:4">
      <c r="D1848" s="10"/>
    </row>
    <row r="1849" spans="4:4">
      <c r="D1849" s="10"/>
    </row>
    <row r="1850" spans="4:4">
      <c r="D1850" s="10"/>
    </row>
    <row r="1851" spans="4:4">
      <c r="D1851" s="10"/>
    </row>
    <row r="1852" spans="4:4">
      <c r="D1852" s="10"/>
    </row>
    <row r="1853" spans="4:4">
      <c r="D1853" s="10"/>
    </row>
    <row r="1854" spans="4:4">
      <c r="D1854" s="10"/>
    </row>
    <row r="1855" spans="4:4">
      <c r="D1855" s="10"/>
    </row>
    <row r="1856" spans="4:4">
      <c r="D1856" s="10"/>
    </row>
    <row r="1857" spans="4:4">
      <c r="D1857" s="10"/>
    </row>
    <row r="1858" spans="4:4">
      <c r="D1858" s="10"/>
    </row>
    <row r="1859" spans="4:4">
      <c r="D1859" s="10"/>
    </row>
    <row r="1860" spans="4:4">
      <c r="D1860" s="10"/>
    </row>
    <row r="1861" spans="4:4">
      <c r="D1861" s="10"/>
    </row>
    <row r="1862" spans="4:4">
      <c r="D1862" s="10"/>
    </row>
    <row r="1863" spans="4:4">
      <c r="D1863" s="10"/>
    </row>
    <row r="1864" spans="4:4">
      <c r="D1864" s="10"/>
    </row>
    <row r="1865" spans="4:4">
      <c r="D1865" s="10"/>
    </row>
    <row r="1866" spans="4:4">
      <c r="D1866" s="10"/>
    </row>
    <row r="1867" spans="4:4">
      <c r="D1867" s="10"/>
    </row>
    <row r="1868" spans="4:4">
      <c r="D1868" s="10"/>
    </row>
    <row r="1869" spans="4:4">
      <c r="D1869" s="10"/>
    </row>
    <row r="1870" spans="4:4">
      <c r="D1870" s="10"/>
    </row>
    <row r="1871" spans="4:4">
      <c r="D1871" s="10"/>
    </row>
    <row r="1872" spans="4:4">
      <c r="D1872" s="10"/>
    </row>
    <row r="1873" spans="4:4">
      <c r="D1873" s="10"/>
    </row>
    <row r="1874" spans="4:4">
      <c r="D1874" s="10"/>
    </row>
    <row r="1875" spans="4:4">
      <c r="D1875" s="10"/>
    </row>
    <row r="1876" spans="4:4">
      <c r="D1876" s="10"/>
    </row>
    <row r="1877" spans="4:4">
      <c r="D1877" s="10"/>
    </row>
    <row r="1878" spans="4:4">
      <c r="D1878" s="10"/>
    </row>
    <row r="1879" spans="4:4">
      <c r="D1879" s="10"/>
    </row>
    <row r="1880" spans="4:4">
      <c r="D1880" s="10"/>
    </row>
    <row r="1881" spans="4:4">
      <c r="D1881" s="10"/>
    </row>
    <row r="1882" spans="4:4">
      <c r="D1882" s="10"/>
    </row>
    <row r="1883" spans="4:4">
      <c r="D1883" s="10"/>
    </row>
    <row r="1884" spans="4:4">
      <c r="D1884" s="10"/>
    </row>
    <row r="1885" spans="4:4">
      <c r="D1885" s="10"/>
    </row>
    <row r="1886" spans="4:4">
      <c r="D1886" s="10"/>
    </row>
    <row r="1887" spans="4:4">
      <c r="D1887" s="10"/>
    </row>
    <row r="1888" spans="4:4">
      <c r="D1888" s="10"/>
    </row>
    <row r="1889" spans="4:4">
      <c r="D1889" s="10"/>
    </row>
    <row r="1890" spans="4:4">
      <c r="D1890" s="10"/>
    </row>
    <row r="1891" spans="4:4">
      <c r="D1891" s="10"/>
    </row>
    <row r="1892" spans="4:4">
      <c r="D1892" s="10"/>
    </row>
    <row r="1893" spans="4:4">
      <c r="D1893" s="10"/>
    </row>
    <row r="1894" spans="4:4">
      <c r="D1894" s="10"/>
    </row>
    <row r="1895" spans="4:4">
      <c r="D1895" s="10"/>
    </row>
    <row r="1896" spans="4:4">
      <c r="D1896" s="10"/>
    </row>
    <row r="1897" spans="4:4">
      <c r="D1897" s="10"/>
    </row>
    <row r="1898" spans="4:4">
      <c r="D1898" s="10"/>
    </row>
    <row r="1899" spans="4:4">
      <c r="D1899" s="10"/>
    </row>
    <row r="1900" spans="4:4">
      <c r="D1900" s="10"/>
    </row>
    <row r="1901" spans="4:4">
      <c r="D1901" s="10"/>
    </row>
    <row r="1902" spans="4:4">
      <c r="D1902" s="10"/>
    </row>
    <row r="1903" spans="4:4">
      <c r="D1903" s="10"/>
    </row>
    <row r="1904" spans="4:4">
      <c r="D1904" s="10"/>
    </row>
    <row r="1905" spans="4:4">
      <c r="D1905" s="10"/>
    </row>
    <row r="1906" spans="4:4">
      <c r="D1906" s="10"/>
    </row>
    <row r="1907" spans="4:4">
      <c r="D1907" s="10"/>
    </row>
    <row r="1908" spans="4:4">
      <c r="D1908" s="10"/>
    </row>
    <row r="1909" spans="4:4">
      <c r="D1909" s="10"/>
    </row>
    <row r="1910" spans="4:4">
      <c r="D1910" s="10"/>
    </row>
    <row r="1911" spans="4:4">
      <c r="D1911" s="10"/>
    </row>
    <row r="1912" spans="4:4">
      <c r="D1912" s="10"/>
    </row>
    <row r="1913" spans="4:4">
      <c r="D1913" s="10"/>
    </row>
    <row r="1914" spans="4:4">
      <c r="D1914" s="10"/>
    </row>
    <row r="1915" spans="4:4">
      <c r="D1915" s="10"/>
    </row>
    <row r="1916" spans="4:4">
      <c r="D1916" s="10"/>
    </row>
    <row r="1917" spans="4:4">
      <c r="D1917" s="10"/>
    </row>
    <row r="1918" spans="4:4">
      <c r="D1918" s="10"/>
    </row>
    <row r="1919" spans="4:4">
      <c r="D1919" s="10"/>
    </row>
    <row r="1920" spans="4:4">
      <c r="D1920" s="10"/>
    </row>
    <row r="1921" spans="4:4">
      <c r="D1921" s="10"/>
    </row>
    <row r="1922" spans="4:4">
      <c r="D1922" s="10"/>
    </row>
    <row r="1923" spans="4:4">
      <c r="D1923" s="10"/>
    </row>
    <row r="1924" spans="4:4">
      <c r="D1924" s="10"/>
    </row>
    <row r="1925" spans="4:4">
      <c r="D1925" s="10"/>
    </row>
    <row r="1926" spans="4:4">
      <c r="D1926" s="10"/>
    </row>
    <row r="1927" spans="4:4">
      <c r="D1927" s="10"/>
    </row>
    <row r="1928" spans="4:4">
      <c r="D1928" s="10"/>
    </row>
    <row r="1929" spans="4:4">
      <c r="D1929" s="10"/>
    </row>
    <row r="1930" spans="4:4">
      <c r="D1930" s="10"/>
    </row>
    <row r="1931" spans="4:4">
      <c r="D1931" s="10"/>
    </row>
    <row r="1932" spans="4:4">
      <c r="D1932" s="10"/>
    </row>
    <row r="1933" spans="4:4">
      <c r="D1933" s="10"/>
    </row>
    <row r="1934" spans="4:4">
      <c r="D1934" s="10"/>
    </row>
    <row r="1935" spans="4:4">
      <c r="D1935" s="10"/>
    </row>
    <row r="1936" spans="4:4">
      <c r="D1936" s="10"/>
    </row>
    <row r="1937" spans="4:4">
      <c r="D1937" s="10"/>
    </row>
    <row r="1938" spans="4:4">
      <c r="D1938" s="10"/>
    </row>
    <row r="1939" spans="4:4">
      <c r="D1939" s="10"/>
    </row>
    <row r="1940" spans="4:4">
      <c r="D1940" s="10"/>
    </row>
    <row r="1941" spans="4:4">
      <c r="D1941" s="10"/>
    </row>
    <row r="1942" spans="4:4">
      <c r="D1942" s="10"/>
    </row>
    <row r="1943" spans="4:4">
      <c r="D1943" s="10"/>
    </row>
    <row r="1944" spans="4:4">
      <c r="D1944" s="10"/>
    </row>
    <row r="1945" spans="4:4">
      <c r="D1945" s="10"/>
    </row>
    <row r="1946" spans="4:4">
      <c r="D1946" s="10"/>
    </row>
    <row r="1947" spans="4:4">
      <c r="D1947" s="10"/>
    </row>
    <row r="1948" spans="4:4">
      <c r="D1948" s="10"/>
    </row>
    <row r="1949" spans="4:4">
      <c r="D1949" s="10"/>
    </row>
    <row r="1950" spans="4:4">
      <c r="D1950" s="10"/>
    </row>
    <row r="1951" spans="4:4">
      <c r="D1951" s="10"/>
    </row>
    <row r="1952" spans="4:4">
      <c r="D1952" s="10"/>
    </row>
    <row r="1953" spans="4:4">
      <c r="D1953" s="10"/>
    </row>
    <row r="1954" spans="4:4">
      <c r="D1954" s="10"/>
    </row>
    <row r="1955" spans="4:4">
      <c r="D1955" s="10"/>
    </row>
    <row r="1956" spans="4:4">
      <c r="D1956" s="10"/>
    </row>
    <row r="1957" spans="4:4">
      <c r="D1957" s="10"/>
    </row>
    <row r="1958" spans="4:4">
      <c r="D1958" s="10"/>
    </row>
    <row r="1959" spans="4:4">
      <c r="D1959" s="10"/>
    </row>
    <row r="1960" spans="4:4">
      <c r="D1960" s="10"/>
    </row>
    <row r="1961" spans="4:4">
      <c r="D1961" s="10"/>
    </row>
    <row r="1962" spans="4:4">
      <c r="D1962" s="10"/>
    </row>
    <row r="1963" spans="4:4">
      <c r="D1963" s="10"/>
    </row>
    <row r="1964" spans="4:4">
      <c r="D1964" s="10"/>
    </row>
    <row r="1965" spans="4:4">
      <c r="D1965" s="10"/>
    </row>
    <row r="1966" spans="4:4">
      <c r="D1966" s="10"/>
    </row>
    <row r="1967" spans="4:4">
      <c r="D1967" s="10"/>
    </row>
    <row r="1968" spans="4:4">
      <c r="D1968" s="10"/>
    </row>
    <row r="1969" spans="4:4">
      <c r="D1969" s="10"/>
    </row>
    <row r="1970" spans="4:4">
      <c r="D1970" s="10"/>
    </row>
    <row r="1971" spans="4:4">
      <c r="D1971" s="10"/>
    </row>
    <row r="1972" spans="4:4">
      <c r="D1972" s="10"/>
    </row>
    <row r="1973" spans="4:4">
      <c r="D1973" s="10"/>
    </row>
    <row r="1974" spans="4:4">
      <c r="D1974" s="10"/>
    </row>
    <row r="1975" spans="4:4">
      <c r="D1975" s="10"/>
    </row>
    <row r="1976" spans="4:4">
      <c r="D1976" s="10"/>
    </row>
    <row r="1977" spans="4:4">
      <c r="D1977" s="10"/>
    </row>
    <row r="1978" spans="4:4">
      <c r="D1978" s="10"/>
    </row>
    <row r="1979" spans="4:4">
      <c r="D1979" s="10"/>
    </row>
    <row r="1980" spans="4:4">
      <c r="D1980" s="10"/>
    </row>
    <row r="1981" spans="4:4">
      <c r="D1981" s="10"/>
    </row>
    <row r="1982" spans="4:4">
      <c r="D1982" s="10"/>
    </row>
    <row r="1983" spans="4:4">
      <c r="D1983" s="10"/>
    </row>
    <row r="1984" spans="4:4">
      <c r="D1984" s="10"/>
    </row>
    <row r="1985" spans="4:4">
      <c r="D1985" s="10"/>
    </row>
    <row r="1986" spans="4:4">
      <c r="D1986" s="10"/>
    </row>
    <row r="1987" spans="4:4">
      <c r="D1987" s="10"/>
    </row>
    <row r="1988" spans="4:4">
      <c r="D1988" s="10"/>
    </row>
    <row r="1989" spans="4:4">
      <c r="D1989" s="10"/>
    </row>
    <row r="1990" spans="4:4">
      <c r="D1990" s="10"/>
    </row>
    <row r="1991" spans="4:4">
      <c r="D1991" s="10"/>
    </row>
    <row r="1992" spans="4:4">
      <c r="D1992" s="10"/>
    </row>
    <row r="1993" spans="4:4">
      <c r="D1993" s="10"/>
    </row>
    <row r="1994" spans="4:4">
      <c r="D1994" s="10"/>
    </row>
    <row r="1995" spans="4:4">
      <c r="D1995" s="10"/>
    </row>
    <row r="1996" spans="4:4">
      <c r="D1996" s="10"/>
    </row>
    <row r="1997" spans="4:4">
      <c r="D1997" s="10"/>
    </row>
    <row r="1998" spans="4:4">
      <c r="D1998" s="10"/>
    </row>
    <row r="1999" spans="4:4">
      <c r="D1999" s="10"/>
    </row>
    <row r="2000" spans="4:4">
      <c r="D2000" s="10"/>
    </row>
    <row r="2001" spans="4:4">
      <c r="D2001" s="10"/>
    </row>
    <row r="2002" spans="4:4">
      <c r="D2002" s="10"/>
    </row>
    <row r="2003" spans="4:4">
      <c r="D2003" s="10"/>
    </row>
    <row r="2004" spans="4:4">
      <c r="D2004" s="10"/>
    </row>
    <row r="2005" spans="4:4">
      <c r="D2005" s="10"/>
    </row>
    <row r="2006" spans="4:4">
      <c r="D2006" s="10"/>
    </row>
    <row r="2007" spans="4:4">
      <c r="D2007" s="10"/>
    </row>
    <row r="2008" spans="4:4">
      <c r="D2008" s="10"/>
    </row>
    <row r="2009" spans="4:4">
      <c r="D2009" s="10"/>
    </row>
    <row r="2010" spans="4:4">
      <c r="D2010" s="10"/>
    </row>
    <row r="2011" spans="4:4">
      <c r="D2011" s="10"/>
    </row>
    <row r="2012" spans="4:4">
      <c r="D2012" s="10"/>
    </row>
    <row r="2013" spans="4:4">
      <c r="D2013" s="10"/>
    </row>
    <row r="2014" spans="4:4">
      <c r="D2014" s="10"/>
    </row>
    <row r="2015" spans="4:4">
      <c r="D2015" s="10"/>
    </row>
    <row r="2016" spans="4:4">
      <c r="D2016" s="10"/>
    </row>
    <row r="2017" spans="4:4">
      <c r="D2017" s="10"/>
    </row>
    <row r="2018" spans="4:4">
      <c r="D2018" s="10"/>
    </row>
    <row r="2019" spans="4:4">
      <c r="D2019" s="10"/>
    </row>
    <row r="2020" spans="4:4">
      <c r="D2020" s="10"/>
    </row>
    <row r="2021" spans="4:4">
      <c r="D2021" s="10"/>
    </row>
    <row r="2022" spans="4:4">
      <c r="D2022" s="10"/>
    </row>
    <row r="2023" spans="4:4">
      <c r="D2023" s="10"/>
    </row>
    <row r="2024" spans="4:4">
      <c r="D2024" s="10"/>
    </row>
    <row r="2025" spans="4:4">
      <c r="D2025" s="10"/>
    </row>
    <row r="2026" spans="4:4">
      <c r="D2026" s="10"/>
    </row>
    <row r="2027" spans="4:4">
      <c r="D2027" s="10"/>
    </row>
    <row r="2028" spans="4:4">
      <c r="D2028" s="10"/>
    </row>
    <row r="2029" spans="4:4">
      <c r="D2029" s="10"/>
    </row>
    <row r="2030" spans="4:4">
      <c r="D2030" s="10"/>
    </row>
    <row r="2031" spans="4:4">
      <c r="D2031" s="10"/>
    </row>
    <row r="2032" spans="4:4">
      <c r="D2032" s="10"/>
    </row>
    <row r="2033" spans="4:4">
      <c r="D2033" s="10"/>
    </row>
    <row r="2034" spans="4:4">
      <c r="D2034" s="10"/>
    </row>
    <row r="2035" spans="4:4">
      <c r="D2035" s="10"/>
    </row>
    <row r="2036" spans="4:4">
      <c r="D2036" s="10"/>
    </row>
    <row r="2037" spans="4:4">
      <c r="D2037" s="10"/>
    </row>
    <row r="2038" spans="4:4">
      <c r="D2038" s="10"/>
    </row>
    <row r="2039" spans="4:4">
      <c r="D2039" s="10"/>
    </row>
    <row r="2040" spans="4:4">
      <c r="D2040" s="10"/>
    </row>
    <row r="2041" spans="4:4">
      <c r="D2041" s="10"/>
    </row>
    <row r="2042" spans="4:4">
      <c r="D2042" s="10"/>
    </row>
    <row r="2043" spans="4:4">
      <c r="D2043" s="10"/>
    </row>
    <row r="2044" spans="4:4">
      <c r="D2044" s="10"/>
    </row>
    <row r="2045" spans="4:4">
      <c r="D2045" s="10"/>
    </row>
    <row r="2046" spans="4:4">
      <c r="D2046" s="10"/>
    </row>
    <row r="2047" spans="4:4">
      <c r="D2047" s="10"/>
    </row>
    <row r="2048" spans="4:4">
      <c r="D2048" s="10"/>
    </row>
    <row r="2049" spans="4:4">
      <c r="D2049" s="10"/>
    </row>
    <row r="2050" spans="4:4">
      <c r="D2050" s="10"/>
    </row>
    <row r="2051" spans="4:4">
      <c r="D2051" s="10"/>
    </row>
    <row r="2052" spans="4:4">
      <c r="D2052" s="10"/>
    </row>
    <row r="2053" spans="4:4">
      <c r="D2053" s="10"/>
    </row>
    <row r="2054" spans="4:4">
      <c r="D2054" s="10"/>
    </row>
    <row r="2055" spans="4:4">
      <c r="D2055" s="10"/>
    </row>
    <row r="2056" spans="4:4">
      <c r="D2056" s="10"/>
    </row>
    <row r="2057" spans="4:4">
      <c r="D2057" s="10"/>
    </row>
    <row r="2058" spans="4:4">
      <c r="D2058" s="10"/>
    </row>
    <row r="2059" spans="4:4">
      <c r="D2059" s="10"/>
    </row>
    <row r="2060" spans="4:4">
      <c r="D2060" s="10"/>
    </row>
    <row r="2061" spans="4:4">
      <c r="D2061" s="10"/>
    </row>
    <row r="2062" spans="4:4">
      <c r="D2062" s="10"/>
    </row>
    <row r="2063" spans="4:4">
      <c r="D2063" s="10"/>
    </row>
    <row r="2064" spans="4:4">
      <c r="D2064" s="10"/>
    </row>
    <row r="2065" spans="4:4">
      <c r="D2065" s="10"/>
    </row>
    <row r="2066" spans="4:4">
      <c r="D2066" s="10"/>
    </row>
    <row r="2067" spans="4:4">
      <c r="D2067" s="10"/>
    </row>
    <row r="2068" spans="4:4">
      <c r="D2068" s="10"/>
    </row>
    <row r="2069" spans="4:4">
      <c r="D2069" s="10"/>
    </row>
    <row r="2070" spans="4:4">
      <c r="D2070" s="10"/>
    </row>
    <row r="2071" spans="4:4">
      <c r="D2071" s="10"/>
    </row>
    <row r="2072" spans="4:4">
      <c r="D2072" s="10"/>
    </row>
    <row r="2073" spans="4:4">
      <c r="D2073" s="10"/>
    </row>
    <row r="2074" spans="4:4">
      <c r="D2074" s="10"/>
    </row>
    <row r="2075" spans="4:4">
      <c r="D2075" s="10"/>
    </row>
    <row r="2076" spans="4:4">
      <c r="D2076" s="10"/>
    </row>
    <row r="2077" spans="4:4">
      <c r="D2077" s="10"/>
    </row>
    <row r="2078" spans="4:4">
      <c r="D2078" s="10"/>
    </row>
    <row r="2079" spans="4:4">
      <c r="D2079" s="10"/>
    </row>
    <row r="2080" spans="4:4">
      <c r="D2080" s="10"/>
    </row>
    <row r="2081" spans="4:4">
      <c r="D2081" s="10"/>
    </row>
    <row r="2082" spans="4:4">
      <c r="D2082" s="10"/>
    </row>
    <row r="2083" spans="4:4">
      <c r="D2083" s="10"/>
    </row>
    <row r="2084" spans="4:4">
      <c r="D2084" s="10"/>
    </row>
    <row r="2085" spans="4:4">
      <c r="D2085" s="10"/>
    </row>
    <row r="2086" spans="4:4">
      <c r="D2086" s="10"/>
    </row>
    <row r="2087" spans="4:4">
      <c r="D2087" s="10"/>
    </row>
    <row r="2088" spans="4:4">
      <c r="D2088" s="10"/>
    </row>
    <row r="2089" spans="4:4">
      <c r="D2089" s="10"/>
    </row>
    <row r="2090" spans="4:4">
      <c r="D2090" s="10"/>
    </row>
    <row r="2091" spans="4:4">
      <c r="D2091" s="10"/>
    </row>
    <row r="2092" spans="4:4">
      <c r="D2092" s="10"/>
    </row>
    <row r="2093" spans="4:4">
      <c r="D2093" s="10"/>
    </row>
    <row r="2094" spans="4:4">
      <c r="D2094" s="10"/>
    </row>
    <row r="2095" spans="4:4">
      <c r="D2095" s="10"/>
    </row>
    <row r="2096" spans="4:4">
      <c r="D2096" s="10"/>
    </row>
    <row r="2097" spans="4:4">
      <c r="D2097" s="10"/>
    </row>
    <row r="2098" spans="4:4">
      <c r="D2098" s="10"/>
    </row>
    <row r="2099" spans="4:4">
      <c r="D2099" s="10"/>
    </row>
    <row r="2100" spans="4:4">
      <c r="D2100" s="10"/>
    </row>
    <row r="2101" spans="4:4">
      <c r="D2101" s="10"/>
    </row>
    <row r="2102" spans="4:4">
      <c r="D2102" s="10"/>
    </row>
    <row r="2103" spans="4:4">
      <c r="D2103" s="10"/>
    </row>
    <row r="2104" spans="4:4">
      <c r="D2104" s="10"/>
    </row>
    <row r="2105" spans="4:4">
      <c r="D2105" s="10"/>
    </row>
    <row r="2106" spans="4:4">
      <c r="D2106" s="10"/>
    </row>
    <row r="2107" spans="4:4">
      <c r="D2107" s="10"/>
    </row>
    <row r="2108" spans="4:4">
      <c r="D2108" s="10"/>
    </row>
    <row r="2109" spans="4:4">
      <c r="D2109" s="10"/>
    </row>
    <row r="2110" spans="4:4">
      <c r="D2110" s="10"/>
    </row>
    <row r="2111" spans="4:4">
      <c r="D2111" s="10"/>
    </row>
    <row r="2112" spans="4:4">
      <c r="D2112" s="10"/>
    </row>
    <row r="2113" spans="4:4">
      <c r="D2113" s="10"/>
    </row>
    <row r="2114" spans="4:4">
      <c r="D2114" s="10"/>
    </row>
    <row r="2115" spans="4:4">
      <c r="D2115" s="10"/>
    </row>
    <row r="2116" spans="4:4">
      <c r="D2116" s="10"/>
    </row>
    <row r="2117" spans="4:4">
      <c r="D2117" s="10"/>
    </row>
    <row r="2118" spans="4:4">
      <c r="D2118" s="10"/>
    </row>
    <row r="2119" spans="4:4">
      <c r="D2119" s="10"/>
    </row>
    <row r="2120" spans="4:4">
      <c r="D2120" s="10"/>
    </row>
    <row r="2121" spans="4:4">
      <c r="D2121" s="10"/>
    </row>
    <row r="2122" spans="4:4">
      <c r="D2122" s="10"/>
    </row>
    <row r="2123" spans="4:4">
      <c r="D2123" s="10"/>
    </row>
    <row r="2124" spans="4:4">
      <c r="D2124" s="10"/>
    </row>
    <row r="2125" spans="4:4">
      <c r="D2125" s="10"/>
    </row>
    <row r="2126" spans="4:4">
      <c r="D2126" s="10"/>
    </row>
    <row r="2127" spans="4:4">
      <c r="D2127" s="10"/>
    </row>
    <row r="2128" spans="4:4">
      <c r="D2128" s="10"/>
    </row>
    <row r="2129" spans="4:4">
      <c r="D2129" s="10"/>
    </row>
    <row r="2130" spans="4:4">
      <c r="D2130" s="10"/>
    </row>
    <row r="2131" spans="4:4">
      <c r="D2131" s="10"/>
    </row>
    <row r="2132" spans="4:4">
      <c r="D2132" s="10"/>
    </row>
    <row r="2133" spans="4:4">
      <c r="D2133" s="10"/>
    </row>
    <row r="2134" spans="4:4">
      <c r="D2134" s="10"/>
    </row>
    <row r="2135" spans="4:4">
      <c r="D2135" s="10"/>
    </row>
    <row r="2136" spans="4:4">
      <c r="D2136" s="10"/>
    </row>
    <row r="2137" spans="4:4">
      <c r="D2137" s="10"/>
    </row>
    <row r="2138" spans="4:4">
      <c r="D2138" s="10"/>
    </row>
    <row r="2139" spans="4:4">
      <c r="D2139" s="10"/>
    </row>
    <row r="2140" spans="4:4">
      <c r="D2140" s="10"/>
    </row>
    <row r="2141" spans="4:4">
      <c r="D2141" s="10"/>
    </row>
    <row r="2142" spans="4:4">
      <c r="D2142" s="10"/>
    </row>
    <row r="2143" spans="4:4">
      <c r="D2143" s="10"/>
    </row>
    <row r="2144" spans="4:4">
      <c r="D2144" s="10"/>
    </row>
    <row r="2145" spans="4:4">
      <c r="D2145" s="10"/>
    </row>
    <row r="2146" spans="4:4">
      <c r="D2146" s="10"/>
    </row>
    <row r="2147" spans="4:4">
      <c r="D2147" s="10"/>
    </row>
    <row r="2148" spans="4:4">
      <c r="D2148" s="10"/>
    </row>
    <row r="2149" spans="4:4">
      <c r="D2149" s="10"/>
    </row>
    <row r="2150" spans="4:4">
      <c r="D2150" s="10"/>
    </row>
    <row r="2151" spans="4:4">
      <c r="D2151" s="10"/>
    </row>
    <row r="2152" spans="4:4">
      <c r="D2152" s="10"/>
    </row>
    <row r="2153" spans="4:4">
      <c r="D2153" s="10"/>
    </row>
    <row r="2154" spans="4:4">
      <c r="D2154" s="10"/>
    </row>
    <row r="2155" spans="4:4">
      <c r="D2155" s="10"/>
    </row>
    <row r="2156" spans="4:4">
      <c r="D2156" s="10"/>
    </row>
    <row r="2157" spans="4:4">
      <c r="D2157" s="10"/>
    </row>
    <row r="2158" spans="4:4">
      <c r="D2158" s="10"/>
    </row>
    <row r="2159" spans="4:4">
      <c r="D2159" s="10"/>
    </row>
    <row r="2160" spans="4:4">
      <c r="D2160" s="10"/>
    </row>
    <row r="2161" spans="4:4">
      <c r="D2161" s="10"/>
    </row>
    <row r="2162" spans="4:4">
      <c r="D2162" s="10"/>
    </row>
    <row r="2163" spans="4:4">
      <c r="D2163" s="10"/>
    </row>
    <row r="2164" spans="4:4">
      <c r="D2164" s="10"/>
    </row>
    <row r="2165" spans="4:4">
      <c r="D2165" s="10"/>
    </row>
    <row r="2166" spans="4:4">
      <c r="D2166" s="10"/>
    </row>
    <row r="2167" spans="4:4">
      <c r="D2167" s="10"/>
    </row>
    <row r="2168" spans="4:4">
      <c r="D2168" s="10"/>
    </row>
    <row r="2169" spans="4:4">
      <c r="D2169" s="10"/>
    </row>
    <row r="2170" spans="4:4">
      <c r="D2170" s="10"/>
    </row>
    <row r="2171" spans="4:4">
      <c r="D2171" s="10"/>
    </row>
    <row r="2172" spans="4:4">
      <c r="D2172" s="10"/>
    </row>
    <row r="2173" spans="4:4">
      <c r="D2173" s="10"/>
    </row>
    <row r="2174" spans="4:4">
      <c r="D2174" s="10"/>
    </row>
    <row r="2175" spans="4:4">
      <c r="D2175" s="10"/>
    </row>
    <row r="2176" spans="4:4">
      <c r="D2176" s="10"/>
    </row>
    <row r="2177" spans="4:4">
      <c r="D2177" s="10"/>
    </row>
    <row r="2178" spans="4:4">
      <c r="D2178" s="10"/>
    </row>
    <row r="2179" spans="4:4">
      <c r="D2179" s="10"/>
    </row>
    <row r="2180" spans="4:4">
      <c r="D2180" s="10"/>
    </row>
    <row r="2181" spans="4:4">
      <c r="D2181" s="10"/>
    </row>
    <row r="2182" spans="4:4">
      <c r="D2182" s="10"/>
    </row>
    <row r="2183" spans="4:4">
      <c r="D2183" s="10"/>
    </row>
    <row r="2184" spans="4:4">
      <c r="D2184" s="10"/>
    </row>
    <row r="2185" spans="4:4">
      <c r="D2185" s="10"/>
    </row>
    <row r="2186" spans="4:4">
      <c r="D2186" s="10"/>
    </row>
    <row r="2187" spans="4:4">
      <c r="D2187" s="10"/>
    </row>
    <row r="2188" spans="4:4">
      <c r="D2188" s="10"/>
    </row>
    <row r="2189" spans="4:4">
      <c r="D2189" s="10"/>
    </row>
    <row r="2190" spans="4:4">
      <c r="D2190" s="10"/>
    </row>
    <row r="2191" spans="4:4">
      <c r="D2191" s="10"/>
    </row>
    <row r="2192" spans="4:4">
      <c r="D2192" s="10"/>
    </row>
    <row r="2193" spans="4:4">
      <c r="D2193" s="10"/>
    </row>
    <row r="2194" spans="4:4">
      <c r="D2194" s="10"/>
    </row>
    <row r="2195" spans="4:4">
      <c r="D2195" s="10"/>
    </row>
    <row r="2196" spans="4:4">
      <c r="D2196" s="10"/>
    </row>
    <row r="2197" spans="4:4">
      <c r="D2197" s="10"/>
    </row>
    <row r="2198" spans="4:4">
      <c r="D2198" s="10"/>
    </row>
    <row r="2199" spans="4:4">
      <c r="D2199" s="10"/>
    </row>
    <row r="2200" spans="4:4">
      <c r="D2200" s="10"/>
    </row>
    <row r="2201" spans="4:4">
      <c r="D2201" s="10"/>
    </row>
    <row r="2202" spans="4:4">
      <c r="D2202" s="10"/>
    </row>
    <row r="2203" spans="4:4">
      <c r="D2203" s="10"/>
    </row>
    <row r="2204" spans="4:4">
      <c r="D2204" s="10"/>
    </row>
    <row r="2205" spans="4:4">
      <c r="D2205" s="10"/>
    </row>
    <row r="2206" spans="4:4">
      <c r="D2206" s="10"/>
    </row>
    <row r="2207" spans="4:4">
      <c r="D2207" s="10"/>
    </row>
    <row r="2208" spans="4:4">
      <c r="D2208" s="10"/>
    </row>
    <row r="2209" spans="4:4">
      <c r="D2209" s="10"/>
    </row>
    <row r="2210" spans="4:4">
      <c r="D2210" s="10"/>
    </row>
    <row r="2211" spans="4:4">
      <c r="D2211" s="10"/>
    </row>
    <row r="2212" spans="4:4">
      <c r="D2212" s="10"/>
    </row>
    <row r="2213" spans="4:4">
      <c r="D2213" s="10"/>
    </row>
    <row r="2214" spans="4:4">
      <c r="D2214" s="10"/>
    </row>
    <row r="2215" spans="4:4">
      <c r="D2215" s="10"/>
    </row>
    <row r="2216" spans="4:4">
      <c r="D2216" s="10"/>
    </row>
    <row r="2217" spans="4:4">
      <c r="D2217" s="10"/>
    </row>
    <row r="2218" spans="4:4">
      <c r="D2218" s="10"/>
    </row>
    <row r="2219" spans="4:4">
      <c r="D2219" s="10"/>
    </row>
    <row r="2220" spans="4:4">
      <c r="D2220" s="10"/>
    </row>
    <row r="2221" spans="4:4">
      <c r="D2221" s="10"/>
    </row>
    <row r="2222" spans="4:4">
      <c r="D2222" s="10"/>
    </row>
    <row r="2223" spans="4:4">
      <c r="D2223" s="10"/>
    </row>
    <row r="2224" spans="4:4">
      <c r="D2224" s="10"/>
    </row>
    <row r="2225" spans="4:4">
      <c r="D2225" s="10"/>
    </row>
    <row r="2226" spans="4:4">
      <c r="D2226" s="10"/>
    </row>
    <row r="2227" spans="4:4">
      <c r="D2227" s="10"/>
    </row>
    <row r="2228" spans="4:4">
      <c r="D2228" s="10"/>
    </row>
    <row r="2229" spans="4:4">
      <c r="D2229" s="10"/>
    </row>
    <row r="2230" spans="4:4">
      <c r="D2230" s="10"/>
    </row>
    <row r="2231" spans="4:4">
      <c r="D2231" s="10"/>
    </row>
    <row r="2232" spans="4:4">
      <c r="D2232" s="10"/>
    </row>
    <row r="2233" spans="4:4">
      <c r="D2233" s="10"/>
    </row>
    <row r="2234" spans="4:4">
      <c r="D2234" s="10"/>
    </row>
    <row r="2235" spans="4:4">
      <c r="D2235" s="10"/>
    </row>
    <row r="2236" spans="4:4">
      <c r="D2236" s="10"/>
    </row>
    <row r="2237" spans="4:4">
      <c r="D2237" s="10"/>
    </row>
    <row r="2238" spans="4:4">
      <c r="D2238" s="10"/>
    </row>
    <row r="2239" spans="4:4">
      <c r="D2239" s="10"/>
    </row>
    <row r="2240" spans="4:4">
      <c r="D2240" s="10"/>
    </row>
    <row r="2241" spans="4:4">
      <c r="D2241" s="10"/>
    </row>
    <row r="2242" spans="4:4">
      <c r="D2242" s="10"/>
    </row>
    <row r="2243" spans="4:4">
      <c r="D2243" s="10"/>
    </row>
    <row r="2244" spans="4:4">
      <c r="D2244" s="10"/>
    </row>
    <row r="2245" spans="4:4">
      <c r="D2245" s="10"/>
    </row>
    <row r="2246" spans="4:4">
      <c r="D2246" s="10"/>
    </row>
    <row r="2247" spans="4:4">
      <c r="D2247" s="10"/>
    </row>
    <row r="2248" spans="4:4">
      <c r="D2248" s="10"/>
    </row>
    <row r="2249" spans="4:4">
      <c r="D2249" s="10"/>
    </row>
    <row r="2250" spans="4:4">
      <c r="D2250" s="10"/>
    </row>
    <row r="2251" spans="4:4">
      <c r="D2251" s="10"/>
    </row>
    <row r="2252" spans="4:4">
      <c r="D2252" s="10"/>
    </row>
    <row r="2253" spans="4:4">
      <c r="D2253" s="10"/>
    </row>
    <row r="2254" spans="4:4">
      <c r="D2254" s="10"/>
    </row>
    <row r="2255" spans="4:4">
      <c r="D2255" s="10"/>
    </row>
    <row r="2256" spans="4:4">
      <c r="D2256" s="10"/>
    </row>
    <row r="2257" spans="4:4">
      <c r="D2257" s="10"/>
    </row>
    <row r="2258" spans="4:4">
      <c r="D2258" s="10"/>
    </row>
    <row r="2259" spans="4:4">
      <c r="D2259" s="10"/>
    </row>
    <row r="2260" spans="4:4">
      <c r="D2260" s="10"/>
    </row>
    <row r="2261" spans="4:4">
      <c r="D2261" s="10"/>
    </row>
    <row r="2262" spans="4:4">
      <c r="D2262" s="10"/>
    </row>
    <row r="2263" spans="4:4">
      <c r="D2263" s="10"/>
    </row>
    <row r="2264" spans="4:4">
      <c r="D2264" s="10"/>
    </row>
    <row r="2265" spans="4:4">
      <c r="D2265" s="10"/>
    </row>
    <row r="2266" spans="4:4">
      <c r="D2266" s="10"/>
    </row>
    <row r="2267" spans="4:4">
      <c r="D2267" s="10"/>
    </row>
    <row r="2268" spans="4:4">
      <c r="D2268" s="10"/>
    </row>
    <row r="2269" spans="4:4">
      <c r="D2269" s="10"/>
    </row>
    <row r="2270" spans="4:4">
      <c r="D2270" s="10"/>
    </row>
    <row r="2271" spans="4:4">
      <c r="D2271" s="10"/>
    </row>
    <row r="2272" spans="4:4">
      <c r="D2272" s="10"/>
    </row>
    <row r="2273" spans="4:4">
      <c r="D2273" s="10"/>
    </row>
    <row r="2274" spans="4:4">
      <c r="D2274" s="10"/>
    </row>
    <row r="2275" spans="4:4">
      <c r="D2275" s="10"/>
    </row>
    <row r="2276" spans="4:4">
      <c r="D2276" s="10"/>
    </row>
    <row r="2277" spans="4:4">
      <c r="D2277" s="10"/>
    </row>
    <row r="2278" spans="4:4">
      <c r="D2278" s="10"/>
    </row>
    <row r="2279" spans="4:4">
      <c r="D2279" s="10"/>
    </row>
    <row r="2280" spans="4:4">
      <c r="D2280" s="10"/>
    </row>
    <row r="2281" spans="4:4">
      <c r="D2281" s="10"/>
    </row>
    <row r="2282" spans="4:4">
      <c r="D2282" s="10"/>
    </row>
    <row r="2283" spans="4:4">
      <c r="D2283" s="10"/>
    </row>
    <row r="2284" spans="4:4">
      <c r="D2284" s="10"/>
    </row>
    <row r="2285" spans="4:4">
      <c r="D2285" s="10"/>
    </row>
    <row r="2286" spans="4:4">
      <c r="D2286" s="10"/>
    </row>
    <row r="2287" spans="4:4">
      <c r="D2287" s="10"/>
    </row>
    <row r="2288" spans="4:4">
      <c r="D2288" s="10"/>
    </row>
    <row r="2289" spans="4:4">
      <c r="D2289" s="10"/>
    </row>
    <row r="2290" spans="4:4">
      <c r="D2290" s="10"/>
    </row>
    <row r="2291" spans="4:4">
      <c r="D2291" s="10"/>
    </row>
    <row r="2292" spans="4:4">
      <c r="D2292" s="10"/>
    </row>
    <row r="2293" spans="4:4">
      <c r="D2293" s="10"/>
    </row>
    <row r="2294" spans="4:4">
      <c r="D2294" s="10"/>
    </row>
    <row r="2295" spans="4:4">
      <c r="D2295" s="10"/>
    </row>
    <row r="2296" spans="4:4">
      <c r="D2296" s="10"/>
    </row>
    <row r="2297" spans="4:4">
      <c r="D2297" s="10"/>
    </row>
    <row r="2298" spans="4:4">
      <c r="D2298" s="10"/>
    </row>
    <row r="2299" spans="4:4">
      <c r="D2299" s="10"/>
    </row>
    <row r="2300" spans="4:4">
      <c r="D2300" s="10"/>
    </row>
    <row r="2301" spans="4:4">
      <c r="D2301" s="10"/>
    </row>
    <row r="2302" spans="4:4">
      <c r="D2302" s="10"/>
    </row>
    <row r="2303" spans="4:4">
      <c r="D2303" s="10"/>
    </row>
    <row r="2304" spans="4:4">
      <c r="D2304" s="10"/>
    </row>
    <row r="2305" spans="4:4">
      <c r="D2305" s="10"/>
    </row>
    <row r="2306" spans="4:4">
      <c r="D2306" s="10"/>
    </row>
    <row r="2307" spans="4:4">
      <c r="D2307" s="10"/>
    </row>
    <row r="2308" spans="4:4">
      <c r="D2308" s="10"/>
    </row>
    <row r="2309" spans="4:4">
      <c r="D2309" s="10"/>
    </row>
    <row r="2310" spans="4:4">
      <c r="D2310" s="10"/>
    </row>
    <row r="2311" spans="4:4">
      <c r="D2311" s="10"/>
    </row>
    <row r="2312" spans="4:4">
      <c r="D2312" s="10"/>
    </row>
    <row r="2313" spans="4:4">
      <c r="D2313" s="10"/>
    </row>
    <row r="2314" spans="4:4">
      <c r="D2314" s="10"/>
    </row>
    <row r="2315" spans="4:4">
      <c r="D2315" s="10"/>
    </row>
    <row r="2316" spans="4:4">
      <c r="D2316" s="10"/>
    </row>
    <row r="2317" spans="4:4">
      <c r="D2317" s="10"/>
    </row>
    <row r="2318" spans="4:4">
      <c r="D2318" s="10"/>
    </row>
    <row r="2319" spans="4:4">
      <c r="D2319" s="10"/>
    </row>
    <row r="2320" spans="4:4">
      <c r="D2320" s="10"/>
    </row>
    <row r="2321" spans="4:4">
      <c r="D2321" s="10"/>
    </row>
    <row r="2322" spans="4:4">
      <c r="D2322" s="10"/>
    </row>
    <row r="2323" spans="4:4">
      <c r="D2323" s="10"/>
    </row>
    <row r="2324" spans="4:4">
      <c r="D2324" s="10"/>
    </row>
    <row r="2325" spans="4:4">
      <c r="D2325" s="10"/>
    </row>
    <row r="2326" spans="4:4">
      <c r="D2326" s="10"/>
    </row>
    <row r="2327" spans="4:4">
      <c r="D2327" s="10"/>
    </row>
    <row r="2328" spans="4:4">
      <c r="D2328" s="10"/>
    </row>
    <row r="2329" spans="4:4">
      <c r="D2329" s="10"/>
    </row>
    <row r="2330" spans="4:4">
      <c r="D2330" s="10"/>
    </row>
    <row r="2331" spans="4:4">
      <c r="D2331" s="10"/>
    </row>
    <row r="2332" spans="4:4">
      <c r="D2332" s="10"/>
    </row>
    <row r="2333" spans="4:4">
      <c r="D2333" s="10"/>
    </row>
    <row r="2334" spans="4:4">
      <c r="D2334" s="10"/>
    </row>
    <row r="2335" spans="4:4">
      <c r="D2335" s="10"/>
    </row>
    <row r="2336" spans="4:4">
      <c r="D2336" s="10"/>
    </row>
    <row r="2337" spans="4:4">
      <c r="D2337" s="10"/>
    </row>
    <row r="2338" spans="4:4">
      <c r="D2338" s="10"/>
    </row>
    <row r="2339" spans="4:4">
      <c r="D2339" s="10"/>
    </row>
    <row r="2340" spans="4:4">
      <c r="D2340" s="10"/>
    </row>
    <row r="2341" spans="4:4">
      <c r="D2341" s="10"/>
    </row>
    <row r="2342" spans="4:4">
      <c r="D2342" s="10"/>
    </row>
    <row r="2343" spans="4:4">
      <c r="D2343" s="10"/>
    </row>
    <row r="2344" spans="4:4">
      <c r="D2344" s="10"/>
    </row>
    <row r="2345" spans="4:4">
      <c r="D2345" s="10"/>
    </row>
    <row r="2346" spans="4:4">
      <c r="D2346" s="10"/>
    </row>
    <row r="2347" spans="4:4">
      <c r="D2347" s="10"/>
    </row>
    <row r="2348" spans="4:4">
      <c r="D2348" s="10"/>
    </row>
    <row r="2349" spans="4:4">
      <c r="D2349" s="10"/>
    </row>
    <row r="2350" spans="4:4">
      <c r="D2350" s="10"/>
    </row>
    <row r="2351" spans="4:4">
      <c r="D2351" s="10"/>
    </row>
    <row r="2352" spans="4:4">
      <c r="D2352" s="10"/>
    </row>
    <row r="2353" spans="4:4">
      <c r="D2353" s="10"/>
    </row>
    <row r="2354" spans="4:4">
      <c r="D2354" s="10"/>
    </row>
    <row r="2355" spans="4:4">
      <c r="D2355" s="10"/>
    </row>
    <row r="2356" spans="4:4">
      <c r="D2356" s="10"/>
    </row>
    <row r="2357" spans="4:4">
      <c r="D2357" s="10"/>
    </row>
    <row r="2358" spans="4:4">
      <c r="D2358" s="10"/>
    </row>
    <row r="2359" spans="4:4">
      <c r="D2359" s="10"/>
    </row>
    <row r="2360" spans="4:4">
      <c r="D2360" s="10"/>
    </row>
    <row r="2361" spans="4:4">
      <c r="D2361" s="10"/>
    </row>
    <row r="2362" spans="4:4">
      <c r="D2362" s="10"/>
    </row>
    <row r="2363" spans="4:4">
      <c r="D2363" s="10"/>
    </row>
    <row r="2364" spans="4:4">
      <c r="D2364" s="10"/>
    </row>
    <row r="2365" spans="4:4">
      <c r="D2365" s="10"/>
    </row>
    <row r="2366" spans="4:4">
      <c r="D2366" s="10"/>
    </row>
    <row r="2367" spans="4:4">
      <c r="D2367" s="10"/>
    </row>
    <row r="2368" spans="4:4">
      <c r="D2368" s="10"/>
    </row>
    <row r="2369" spans="4:4">
      <c r="D2369" s="10"/>
    </row>
    <row r="2370" spans="4:4">
      <c r="D2370" s="10"/>
    </row>
    <row r="2371" spans="4:4">
      <c r="D2371" s="10"/>
    </row>
    <row r="2372" spans="4:4">
      <c r="D2372" s="10"/>
    </row>
    <row r="2373" spans="4:4">
      <c r="D2373" s="10"/>
    </row>
    <row r="2374" spans="4:4">
      <c r="D2374" s="10"/>
    </row>
    <row r="2375" spans="4:4">
      <c r="D2375" s="10"/>
    </row>
    <row r="2376" spans="4:4">
      <c r="D2376" s="10"/>
    </row>
    <row r="2377" spans="4:4">
      <c r="D2377" s="10"/>
    </row>
    <row r="2378" spans="4:4">
      <c r="D2378" s="10"/>
    </row>
    <row r="2379" spans="4:4">
      <c r="D2379" s="10"/>
    </row>
    <row r="2380" spans="4:4">
      <c r="D2380" s="10"/>
    </row>
    <row r="2381" spans="4:4">
      <c r="D2381" s="10"/>
    </row>
    <row r="2382" spans="4:4">
      <c r="D2382" s="10"/>
    </row>
    <row r="2383" spans="4:4">
      <c r="D2383" s="10"/>
    </row>
    <row r="2384" spans="4:4">
      <c r="D2384" s="10"/>
    </row>
    <row r="2385" spans="4:4">
      <c r="D2385" s="10"/>
    </row>
    <row r="2386" spans="4:4">
      <c r="D2386" s="10"/>
    </row>
    <row r="2387" spans="4:4">
      <c r="D2387" s="10"/>
    </row>
    <row r="2388" spans="4:4">
      <c r="D2388" s="10"/>
    </row>
    <row r="2389" spans="4:4">
      <c r="D2389" s="10"/>
    </row>
    <row r="2390" spans="4:4">
      <c r="D2390" s="10"/>
    </row>
    <row r="2391" spans="4:4">
      <c r="D2391" s="10"/>
    </row>
    <row r="2392" spans="4:4">
      <c r="D2392" s="10"/>
    </row>
    <row r="2393" spans="4:4">
      <c r="D2393" s="10"/>
    </row>
    <row r="2394" spans="4:4">
      <c r="D2394" s="10"/>
    </row>
    <row r="2395" spans="4:4">
      <c r="D2395" s="10"/>
    </row>
    <row r="2396" spans="4:4">
      <c r="D2396" s="10"/>
    </row>
    <row r="2397" spans="4:4">
      <c r="D2397" s="10"/>
    </row>
    <row r="2398" spans="4:4">
      <c r="D2398" s="10"/>
    </row>
    <row r="2399" spans="4:4">
      <c r="D2399" s="10"/>
    </row>
    <row r="2400" spans="4:4">
      <c r="D2400" s="10"/>
    </row>
    <row r="2401" spans="4:4">
      <c r="D2401" s="10"/>
    </row>
    <row r="2402" spans="4:4">
      <c r="D2402" s="10"/>
    </row>
    <row r="2403" spans="4:4">
      <c r="D2403" s="10"/>
    </row>
    <row r="2404" spans="4:4">
      <c r="D2404" s="10"/>
    </row>
    <row r="2405" spans="4:4">
      <c r="D2405" s="10"/>
    </row>
    <row r="2406" spans="4:4">
      <c r="D2406" s="10"/>
    </row>
    <row r="2407" spans="4:4">
      <c r="D2407" s="10"/>
    </row>
    <row r="2408" spans="4:4">
      <c r="D2408" s="10"/>
    </row>
    <row r="2409" spans="4:4">
      <c r="D2409" s="10"/>
    </row>
    <row r="2410" spans="4:4">
      <c r="D2410" s="10"/>
    </row>
    <row r="2411" spans="4:4">
      <c r="D2411" s="10"/>
    </row>
    <row r="2412" spans="4:4">
      <c r="D2412" s="10"/>
    </row>
    <row r="2413" spans="4:4">
      <c r="D2413" s="10"/>
    </row>
    <row r="2414" spans="4:4">
      <c r="D2414" s="10"/>
    </row>
    <row r="2415" spans="4:4">
      <c r="D2415" s="10"/>
    </row>
    <row r="2416" spans="4:4">
      <c r="D2416" s="10"/>
    </row>
    <row r="2417" spans="4:4">
      <c r="D2417" s="10"/>
    </row>
    <row r="2418" spans="4:4">
      <c r="D2418" s="10"/>
    </row>
    <row r="2419" spans="4:4">
      <c r="D2419" s="10"/>
    </row>
    <row r="2420" spans="4:4">
      <c r="D2420" s="10"/>
    </row>
    <row r="2421" spans="4:4">
      <c r="D2421" s="10"/>
    </row>
    <row r="2422" spans="4:4">
      <c r="D2422" s="10"/>
    </row>
    <row r="2423" spans="4:4">
      <c r="D2423" s="10"/>
    </row>
    <row r="2424" spans="4:4">
      <c r="D2424" s="10"/>
    </row>
    <row r="2425" spans="4:4">
      <c r="D2425" s="10"/>
    </row>
    <row r="2426" spans="4:4">
      <c r="D2426" s="10"/>
    </row>
    <row r="2427" spans="4:4">
      <c r="D2427" s="10"/>
    </row>
    <row r="2428" spans="4:4">
      <c r="D2428" s="10"/>
    </row>
    <row r="2429" spans="4:4">
      <c r="D2429" s="10"/>
    </row>
    <row r="2430" spans="4:4">
      <c r="D2430" s="10"/>
    </row>
    <row r="2431" spans="4:4">
      <c r="D2431" s="10"/>
    </row>
    <row r="2432" spans="4:4">
      <c r="D2432" s="10"/>
    </row>
    <row r="2433" spans="4:4">
      <c r="D2433" s="10"/>
    </row>
    <row r="2434" spans="4:4">
      <c r="D2434" s="10"/>
    </row>
    <row r="2435" spans="4:4">
      <c r="D2435" s="10"/>
    </row>
    <row r="2436" spans="4:4">
      <c r="D2436" s="10"/>
    </row>
    <row r="2437" spans="4:4">
      <c r="D2437" s="10"/>
    </row>
    <row r="2438" spans="4:4">
      <c r="D2438" s="10"/>
    </row>
    <row r="2439" spans="4:4">
      <c r="D2439" s="10"/>
    </row>
    <row r="2440" spans="4:4">
      <c r="D2440" s="10"/>
    </row>
    <row r="2441" spans="4:4">
      <c r="D2441" s="10"/>
    </row>
    <row r="2442" spans="4:4">
      <c r="D2442" s="10"/>
    </row>
    <row r="2443" spans="4:4">
      <c r="D2443" s="10"/>
    </row>
    <row r="2444" spans="4:4">
      <c r="D2444" s="10"/>
    </row>
    <row r="2445" spans="4:4">
      <c r="D2445" s="10"/>
    </row>
    <row r="2446" spans="4:4">
      <c r="D2446" s="10"/>
    </row>
    <row r="2447" spans="4:4">
      <c r="D2447" s="10"/>
    </row>
    <row r="2448" spans="4:4">
      <c r="D2448" s="10"/>
    </row>
    <row r="2449" spans="4:4">
      <c r="D2449" s="10"/>
    </row>
    <row r="2450" spans="4:4">
      <c r="D2450" s="10"/>
    </row>
    <row r="2451" spans="4:4">
      <c r="D2451" s="10"/>
    </row>
    <row r="2452" spans="4:4">
      <c r="D2452" s="10"/>
    </row>
    <row r="2453" spans="4:4">
      <c r="D2453" s="10"/>
    </row>
    <row r="2454" spans="4:4">
      <c r="D2454" s="10"/>
    </row>
    <row r="2455" spans="4:4">
      <c r="D2455" s="10"/>
    </row>
    <row r="2456" spans="4:4">
      <c r="D2456" s="10"/>
    </row>
    <row r="2457" spans="4:4">
      <c r="D2457" s="10"/>
    </row>
    <row r="2458" spans="4:4">
      <c r="D2458" s="10"/>
    </row>
    <row r="2459" spans="4:4">
      <c r="D2459" s="10"/>
    </row>
    <row r="2460" spans="4:4">
      <c r="D2460" s="10"/>
    </row>
    <row r="2461" spans="4:4">
      <c r="D2461" s="10"/>
    </row>
    <row r="2462" spans="4:4">
      <c r="D2462" s="10"/>
    </row>
    <row r="2463" spans="4:4">
      <c r="D2463" s="10"/>
    </row>
    <row r="2464" spans="4:4">
      <c r="D2464" s="10"/>
    </row>
    <row r="2465" spans="4:4">
      <c r="D2465" s="10"/>
    </row>
    <row r="2466" spans="4:4">
      <c r="D2466" s="10"/>
    </row>
    <row r="2467" spans="4:4">
      <c r="D2467" s="10"/>
    </row>
    <row r="2468" spans="4:4">
      <c r="D2468" s="10"/>
    </row>
    <row r="2469" spans="4:4">
      <c r="D2469" s="10"/>
    </row>
    <row r="2470" spans="4:4">
      <c r="D2470" s="10"/>
    </row>
    <row r="2471" spans="4:4">
      <c r="D2471" s="10"/>
    </row>
    <row r="2472" spans="4:4">
      <c r="D2472" s="10"/>
    </row>
    <row r="2473" spans="4:4">
      <c r="D2473" s="10"/>
    </row>
    <row r="2474" spans="4:4">
      <c r="D2474" s="10"/>
    </row>
    <row r="2475" spans="4:4">
      <c r="D2475" s="10"/>
    </row>
    <row r="2476" spans="4:4">
      <c r="D2476" s="10"/>
    </row>
    <row r="2477" spans="4:4">
      <c r="D2477" s="10"/>
    </row>
    <row r="2478" spans="4:4">
      <c r="D2478" s="10"/>
    </row>
    <row r="2479" spans="4:4">
      <c r="D2479" s="10"/>
    </row>
    <row r="2480" spans="4:4">
      <c r="D2480" s="10"/>
    </row>
    <row r="2481" spans="4:4">
      <c r="D2481" s="10"/>
    </row>
    <row r="2482" spans="4:4">
      <c r="D2482" s="10"/>
    </row>
    <row r="2483" spans="4:4">
      <c r="D2483" s="10"/>
    </row>
    <row r="2484" spans="4:4">
      <c r="D2484" s="10"/>
    </row>
    <row r="2485" spans="4:4">
      <c r="D2485" s="10"/>
    </row>
    <row r="2486" spans="4:4">
      <c r="D2486" s="10"/>
    </row>
    <row r="2487" spans="4:4">
      <c r="D2487" s="10"/>
    </row>
    <row r="2488" spans="4:4">
      <c r="D2488" s="10"/>
    </row>
    <row r="2489" spans="4:4">
      <c r="D2489" s="10"/>
    </row>
    <row r="2490" spans="4:4">
      <c r="D2490" s="10"/>
    </row>
    <row r="2491" spans="4:4">
      <c r="D2491" s="10"/>
    </row>
    <row r="2492" spans="4:4">
      <c r="D2492" s="10"/>
    </row>
    <row r="2493" spans="4:4">
      <c r="D2493" s="10"/>
    </row>
    <row r="2494" spans="4:4">
      <c r="D2494" s="10"/>
    </row>
    <row r="2495" spans="4:4">
      <c r="D2495" s="10"/>
    </row>
    <row r="2496" spans="4:4">
      <c r="D2496" s="10"/>
    </row>
    <row r="2497" spans="4:4">
      <c r="D2497" s="10"/>
    </row>
    <row r="2498" spans="4:4">
      <c r="D2498" s="10"/>
    </row>
    <row r="2499" spans="4:4">
      <c r="D2499" s="10"/>
    </row>
    <row r="2500" spans="4:4">
      <c r="D2500" s="10"/>
    </row>
    <row r="2501" spans="4:4">
      <c r="D2501" s="10"/>
    </row>
    <row r="2502" spans="4:4">
      <c r="D2502" s="10"/>
    </row>
    <row r="2503" spans="4:4">
      <c r="D2503" s="10"/>
    </row>
    <row r="2504" spans="4:4">
      <c r="D2504" s="10"/>
    </row>
    <row r="2505" spans="4:4">
      <c r="D2505" s="10"/>
    </row>
    <row r="2506" spans="4:4">
      <c r="D2506" s="10"/>
    </row>
    <row r="2507" spans="4:4">
      <c r="D2507" s="10"/>
    </row>
    <row r="2508" spans="4:4">
      <c r="D2508" s="10"/>
    </row>
    <row r="2509" spans="4:4">
      <c r="D2509" s="10"/>
    </row>
    <row r="2510" spans="4:4">
      <c r="D2510" s="10"/>
    </row>
    <row r="2511" spans="4:4">
      <c r="D2511" s="10"/>
    </row>
    <row r="2512" spans="4:4">
      <c r="D2512" s="10"/>
    </row>
    <row r="2513" spans="4:4">
      <c r="D2513" s="10"/>
    </row>
    <row r="2514" spans="4:4">
      <c r="D2514" s="10"/>
    </row>
    <row r="2515" spans="4:4">
      <c r="D2515" s="10"/>
    </row>
    <row r="2516" spans="4:4">
      <c r="D2516" s="10"/>
    </row>
    <row r="2517" spans="4:4">
      <c r="D2517" s="10"/>
    </row>
    <row r="2518" spans="4:4">
      <c r="D2518" s="10"/>
    </row>
    <row r="2519" spans="4:4">
      <c r="D2519" s="10"/>
    </row>
    <row r="2520" spans="4:4">
      <c r="D2520" s="10"/>
    </row>
    <row r="2521" spans="4:4">
      <c r="D2521" s="10"/>
    </row>
    <row r="2522" spans="4:4">
      <c r="D2522" s="10"/>
    </row>
    <row r="2523" spans="4:4">
      <c r="D2523" s="10"/>
    </row>
    <row r="2524" spans="4:4">
      <c r="D2524" s="10"/>
    </row>
    <row r="2525" spans="4:4">
      <c r="D2525" s="10"/>
    </row>
    <row r="2526" spans="4:4">
      <c r="D2526" s="10"/>
    </row>
    <row r="2527" spans="4:4">
      <c r="D2527" s="10"/>
    </row>
    <row r="2528" spans="4:4">
      <c r="D2528" s="10"/>
    </row>
    <row r="2529" spans="4:4">
      <c r="D2529" s="10"/>
    </row>
    <row r="2530" spans="4:4">
      <c r="D2530" s="10"/>
    </row>
    <row r="2531" spans="4:4">
      <c r="D2531" s="10"/>
    </row>
    <row r="2532" spans="4:4">
      <c r="D2532" s="10"/>
    </row>
    <row r="2533" spans="4:4">
      <c r="D2533" s="10"/>
    </row>
    <row r="2534" spans="4:4">
      <c r="D2534" s="10"/>
    </row>
    <row r="2535" spans="4:4">
      <c r="D2535" s="10"/>
    </row>
    <row r="2536" spans="4:4">
      <c r="D2536" s="10"/>
    </row>
    <row r="2537" spans="4:4">
      <c r="D2537" s="10"/>
    </row>
    <row r="2538" spans="4:4">
      <c r="D2538" s="10"/>
    </row>
    <row r="2539" spans="4:4">
      <c r="D2539" s="10"/>
    </row>
    <row r="2540" spans="4:4">
      <c r="D2540" s="10"/>
    </row>
    <row r="2541" spans="4:4">
      <c r="D2541" s="10"/>
    </row>
    <row r="2542" spans="4:4">
      <c r="D2542" s="10"/>
    </row>
    <row r="2543" spans="4:4">
      <c r="D2543" s="10"/>
    </row>
    <row r="2544" spans="4:4">
      <c r="D2544" s="10"/>
    </row>
    <row r="2545" spans="4:4">
      <c r="D2545" s="10"/>
    </row>
    <row r="2546" spans="4:4">
      <c r="D2546" s="10"/>
    </row>
    <row r="2547" spans="4:4">
      <c r="D2547" s="10"/>
    </row>
    <row r="2548" spans="4:4">
      <c r="D2548" s="10"/>
    </row>
    <row r="2549" spans="4:4">
      <c r="D2549" s="10"/>
    </row>
    <row r="2550" spans="4:4">
      <c r="D2550" s="10"/>
    </row>
    <row r="2551" spans="4:4">
      <c r="D2551" s="10"/>
    </row>
    <row r="2552" spans="4:4">
      <c r="D2552" s="10"/>
    </row>
    <row r="2553" spans="4:4">
      <c r="D2553" s="10"/>
    </row>
    <row r="2554" spans="4:4">
      <c r="D2554" s="10"/>
    </row>
    <row r="2555" spans="4:4">
      <c r="D2555" s="10"/>
    </row>
    <row r="2556" spans="4:4">
      <c r="D2556" s="10"/>
    </row>
    <row r="2557" spans="4:4">
      <c r="D2557" s="10"/>
    </row>
    <row r="2558" spans="4:4">
      <c r="D2558" s="10"/>
    </row>
    <row r="2559" spans="4:4">
      <c r="D2559" s="10"/>
    </row>
    <row r="2560" spans="4:4">
      <c r="D2560" s="10"/>
    </row>
    <row r="2561" spans="4:4">
      <c r="D2561" s="10"/>
    </row>
    <row r="2562" spans="4:4">
      <c r="D2562" s="10"/>
    </row>
    <row r="2563" spans="4:4">
      <c r="D2563" s="10"/>
    </row>
    <row r="2564" spans="4:4">
      <c r="D2564" s="10"/>
    </row>
    <row r="2565" spans="4:4">
      <c r="D2565" s="10"/>
    </row>
    <row r="2566" spans="4:4">
      <c r="D2566" s="10"/>
    </row>
    <row r="2567" spans="4:4">
      <c r="D2567" s="10"/>
    </row>
    <row r="2568" spans="4:4">
      <c r="D2568" s="10"/>
    </row>
    <row r="2569" spans="4:4">
      <c r="D2569" s="10"/>
    </row>
    <row r="2570" spans="4:4">
      <c r="D2570" s="10"/>
    </row>
    <row r="2571" spans="4:4">
      <c r="D2571" s="10"/>
    </row>
    <row r="2572" spans="4:4">
      <c r="D2572" s="10"/>
    </row>
    <row r="2573" spans="4:4">
      <c r="D2573" s="10"/>
    </row>
    <row r="2574" spans="4:4">
      <c r="D2574" s="10"/>
    </row>
    <row r="2575" spans="4:4">
      <c r="D2575" s="10"/>
    </row>
    <row r="2576" spans="4:4">
      <c r="D2576" s="10"/>
    </row>
    <row r="2577" spans="4:4">
      <c r="D2577" s="10"/>
    </row>
    <row r="2578" spans="4:4">
      <c r="D2578" s="10"/>
    </row>
    <row r="2579" spans="4:4">
      <c r="D2579" s="10"/>
    </row>
    <row r="2580" spans="4:4">
      <c r="D2580" s="10"/>
    </row>
    <row r="2581" spans="4:4">
      <c r="D2581" s="10"/>
    </row>
    <row r="2582" spans="4:4">
      <c r="D2582" s="10"/>
    </row>
    <row r="2583" spans="4:4">
      <c r="D2583" s="10"/>
    </row>
    <row r="2584" spans="4:4">
      <c r="D2584" s="10"/>
    </row>
    <row r="2585" spans="4:4">
      <c r="D2585" s="10"/>
    </row>
    <row r="2586" spans="4:4">
      <c r="D2586" s="10"/>
    </row>
    <row r="2587" spans="4:4">
      <c r="D2587" s="10"/>
    </row>
    <row r="2588" spans="4:4">
      <c r="D2588" s="10"/>
    </row>
    <row r="2589" spans="4:4">
      <c r="D2589" s="10"/>
    </row>
    <row r="2590" spans="4:4">
      <c r="D2590" s="10"/>
    </row>
    <row r="2591" spans="4:4">
      <c r="D2591" s="10"/>
    </row>
    <row r="2592" spans="4:4">
      <c r="D2592" s="10"/>
    </row>
    <row r="2593" spans="4:4">
      <c r="D2593" s="10"/>
    </row>
    <row r="2594" spans="4:4">
      <c r="D2594" s="10"/>
    </row>
    <row r="2595" spans="4:4">
      <c r="D2595" s="10"/>
    </row>
    <row r="2596" spans="4:4">
      <c r="D2596" s="10"/>
    </row>
    <row r="2597" spans="4:4">
      <c r="D2597" s="10"/>
    </row>
    <row r="2598" spans="4:4">
      <c r="D2598" s="10"/>
    </row>
    <row r="2599" spans="4:4">
      <c r="D2599" s="10"/>
    </row>
    <row r="2600" spans="4:4">
      <c r="D2600" s="10"/>
    </row>
    <row r="2601" spans="4:4">
      <c r="D2601" s="10"/>
    </row>
    <row r="2602" spans="4:4">
      <c r="D2602" s="10"/>
    </row>
    <row r="2603" spans="4:4">
      <c r="D2603" s="10"/>
    </row>
    <row r="2604" spans="4:4">
      <c r="D2604" s="10"/>
    </row>
    <row r="2605" spans="4:4">
      <c r="D2605" s="10"/>
    </row>
    <row r="2606" spans="4:4">
      <c r="D2606" s="10"/>
    </row>
    <row r="2607" spans="4:4">
      <c r="D2607" s="10"/>
    </row>
    <row r="2608" spans="4:4">
      <c r="D2608" s="10"/>
    </row>
    <row r="2609" spans="4:4">
      <c r="D2609" s="10"/>
    </row>
    <row r="2610" spans="4:4">
      <c r="D2610" s="10"/>
    </row>
    <row r="2611" spans="4:4">
      <c r="D2611" s="10"/>
    </row>
    <row r="2612" spans="4:4">
      <c r="D2612" s="10"/>
    </row>
    <row r="2613" spans="4:4">
      <c r="D2613" s="10"/>
    </row>
    <row r="2614" spans="4:4">
      <c r="D2614" s="10"/>
    </row>
    <row r="2615" spans="4:4">
      <c r="D2615" s="10"/>
    </row>
    <row r="2616" spans="4:4">
      <c r="D2616" s="10"/>
    </row>
    <row r="2617" spans="4:4">
      <c r="D2617" s="10"/>
    </row>
    <row r="2618" spans="4:4">
      <c r="D2618" s="10"/>
    </row>
    <row r="2619" spans="4:4">
      <c r="D2619" s="10"/>
    </row>
    <row r="2620" spans="4:4">
      <c r="D2620" s="10"/>
    </row>
    <row r="2621" spans="4:4">
      <c r="D2621" s="10"/>
    </row>
    <row r="2622" spans="4:4">
      <c r="D2622" s="10"/>
    </row>
    <row r="2623" spans="4:4">
      <c r="D2623" s="10"/>
    </row>
    <row r="2624" spans="4:4">
      <c r="D2624" s="10"/>
    </row>
    <row r="2625" spans="4:4">
      <c r="D2625" s="10"/>
    </row>
    <row r="2626" spans="4:4">
      <c r="D2626" s="10"/>
    </row>
    <row r="2627" spans="4:4">
      <c r="D2627" s="10"/>
    </row>
    <row r="2628" spans="4:4">
      <c r="D2628" s="10"/>
    </row>
    <row r="2629" spans="4:4">
      <c r="D2629" s="10"/>
    </row>
    <row r="2630" spans="4:4">
      <c r="D2630" s="10"/>
    </row>
    <row r="2631" spans="4:4">
      <c r="D2631" s="10"/>
    </row>
    <row r="2632" spans="4:4">
      <c r="D2632" s="10"/>
    </row>
    <row r="2633" spans="4:4">
      <c r="D2633" s="10"/>
    </row>
    <row r="2634" spans="4:4">
      <c r="D2634" s="10"/>
    </row>
    <row r="2635" spans="4:4">
      <c r="D2635" s="10"/>
    </row>
    <row r="2636" spans="4:4">
      <c r="D2636" s="10"/>
    </row>
    <row r="2637" spans="4:4">
      <c r="D2637" s="10"/>
    </row>
    <row r="2638" spans="4:4">
      <c r="D2638" s="10"/>
    </row>
    <row r="2639" spans="4:4">
      <c r="D2639" s="10"/>
    </row>
    <row r="2640" spans="4:4">
      <c r="D2640" s="10"/>
    </row>
    <row r="2641" spans="4:4">
      <c r="D2641" s="10"/>
    </row>
    <row r="2642" spans="4:4">
      <c r="D2642" s="10"/>
    </row>
    <row r="2643" spans="4:4">
      <c r="D2643" s="10"/>
    </row>
    <row r="2644" spans="4:4">
      <c r="D2644" s="10"/>
    </row>
    <row r="2645" spans="4:4">
      <c r="D2645" s="10"/>
    </row>
    <row r="2646" spans="4:4">
      <c r="D2646" s="10"/>
    </row>
    <row r="2647" spans="4:4">
      <c r="D2647" s="10"/>
    </row>
    <row r="2648" spans="4:4">
      <c r="D2648" s="10"/>
    </row>
    <row r="2649" spans="4:4">
      <c r="D2649" s="10"/>
    </row>
    <row r="2650" spans="4:4">
      <c r="D2650" s="10"/>
    </row>
    <row r="2651" spans="4:4">
      <c r="D2651" s="10"/>
    </row>
    <row r="2652" spans="4:4">
      <c r="D2652" s="10"/>
    </row>
    <row r="2653" spans="4:4">
      <c r="D2653" s="10"/>
    </row>
    <row r="2654" spans="4:4">
      <c r="D2654" s="10"/>
    </row>
    <row r="2655" spans="4:4">
      <c r="D2655" s="10"/>
    </row>
    <row r="2656" spans="4:4">
      <c r="D2656" s="10"/>
    </row>
    <row r="2657" spans="4:4">
      <c r="D2657" s="10"/>
    </row>
    <row r="2658" spans="4:4">
      <c r="D2658" s="10"/>
    </row>
    <row r="2659" spans="4:4">
      <c r="D2659" s="10"/>
    </row>
    <row r="2660" spans="4:4">
      <c r="D2660" s="10"/>
    </row>
    <row r="2661" spans="4:4">
      <c r="D2661" s="10"/>
    </row>
    <row r="2662" spans="4:4">
      <c r="D2662" s="10"/>
    </row>
    <row r="2663" spans="4:4">
      <c r="D2663" s="10"/>
    </row>
    <row r="2664" spans="4:4">
      <c r="D2664" s="10"/>
    </row>
    <row r="2665" spans="4:4">
      <c r="D2665" s="10"/>
    </row>
    <row r="2666" spans="4:4">
      <c r="D2666" s="10"/>
    </row>
    <row r="2667" spans="4:4">
      <c r="D2667" s="10"/>
    </row>
    <row r="2668" spans="4:4">
      <c r="D2668" s="10"/>
    </row>
    <row r="2669" spans="4:4">
      <c r="D2669" s="10"/>
    </row>
    <row r="2670" spans="4:4">
      <c r="D2670" s="10"/>
    </row>
    <row r="2671" spans="4:4">
      <c r="D2671" s="10"/>
    </row>
    <row r="2672" spans="4:4">
      <c r="D2672" s="10"/>
    </row>
    <row r="2673" spans="4:4">
      <c r="D2673" s="10"/>
    </row>
    <row r="2674" spans="4:4">
      <c r="D2674" s="10"/>
    </row>
    <row r="2675" spans="4:4">
      <c r="D2675" s="10"/>
    </row>
    <row r="2676" spans="4:4">
      <c r="D2676" s="10"/>
    </row>
    <row r="2677" spans="4:4">
      <c r="D2677" s="10"/>
    </row>
    <row r="2678" spans="4:4">
      <c r="D2678" s="10"/>
    </row>
    <row r="2679" spans="4:4">
      <c r="D2679" s="10"/>
    </row>
    <row r="2680" spans="4:4">
      <c r="D2680" s="10"/>
    </row>
    <row r="2681" spans="4:4">
      <c r="D2681" s="10"/>
    </row>
    <row r="2682" spans="4:4">
      <c r="D2682" s="10"/>
    </row>
    <row r="2683" spans="4:4">
      <c r="D2683" s="10"/>
    </row>
    <row r="2684" spans="4:4">
      <c r="D2684" s="10"/>
    </row>
    <row r="2685" spans="4:4">
      <c r="D2685" s="10"/>
    </row>
    <row r="2686" spans="4:4">
      <c r="D2686" s="10"/>
    </row>
    <row r="2687" spans="4:4">
      <c r="D2687" s="10"/>
    </row>
    <row r="2688" spans="4:4">
      <c r="D2688" s="10"/>
    </row>
    <row r="2689" spans="4:4">
      <c r="D2689" s="10"/>
    </row>
    <row r="2690" spans="4:4">
      <c r="D2690" s="10"/>
    </row>
    <row r="2691" spans="4:4">
      <c r="D2691" s="10"/>
    </row>
    <row r="2692" spans="4:4">
      <c r="D2692" s="10"/>
    </row>
    <row r="2693" spans="4:4">
      <c r="D2693" s="10"/>
    </row>
    <row r="2694" spans="4:4">
      <c r="D2694" s="10"/>
    </row>
    <row r="2695" spans="4:4">
      <c r="D2695" s="10"/>
    </row>
    <row r="2696" spans="4:4">
      <c r="D2696" s="10"/>
    </row>
    <row r="2697" spans="4:4">
      <c r="D2697" s="10"/>
    </row>
    <row r="2698" spans="4:4">
      <c r="D2698" s="10"/>
    </row>
    <row r="2699" spans="4:4">
      <c r="D2699" s="10"/>
    </row>
    <row r="2700" spans="4:4">
      <c r="D2700" s="10"/>
    </row>
    <row r="2701" spans="4:4">
      <c r="D2701" s="10"/>
    </row>
    <row r="2702" spans="4:4">
      <c r="D2702" s="10"/>
    </row>
    <row r="2703" spans="4:4">
      <c r="D2703" s="10"/>
    </row>
    <row r="2704" spans="4:4">
      <c r="D2704" s="10"/>
    </row>
    <row r="2705" spans="4:4">
      <c r="D2705" s="10"/>
    </row>
    <row r="2706" spans="4:4">
      <c r="D2706" s="10"/>
    </row>
    <row r="2707" spans="4:4">
      <c r="D2707" s="10"/>
    </row>
    <row r="2708" spans="4:4">
      <c r="D2708" s="10"/>
    </row>
    <row r="2709" spans="4:4">
      <c r="D2709" s="10"/>
    </row>
    <row r="2710" spans="4:4">
      <c r="D2710" s="10"/>
    </row>
    <row r="2711" spans="4:4">
      <c r="D2711" s="10"/>
    </row>
    <row r="2712" spans="4:4">
      <c r="D2712" s="10"/>
    </row>
    <row r="2713" spans="4:4">
      <c r="D2713" s="10"/>
    </row>
    <row r="2714" spans="4:4">
      <c r="D2714" s="10"/>
    </row>
    <row r="2715" spans="4:4">
      <c r="D2715" s="10"/>
    </row>
    <row r="2716" spans="4:4">
      <c r="D2716" s="10"/>
    </row>
    <row r="2717" spans="4:4">
      <c r="D2717" s="10"/>
    </row>
    <row r="2718" spans="4:4">
      <c r="D2718" s="10"/>
    </row>
    <row r="2719" spans="4:4">
      <c r="D2719" s="10"/>
    </row>
    <row r="2720" spans="4:4">
      <c r="D2720" s="10"/>
    </row>
    <row r="2721" spans="4:4">
      <c r="D2721" s="10"/>
    </row>
    <row r="2722" spans="4:4">
      <c r="D2722" s="10"/>
    </row>
    <row r="2723" spans="4:4">
      <c r="D2723" s="10"/>
    </row>
    <row r="2724" spans="4:4">
      <c r="D2724" s="10"/>
    </row>
    <row r="2725" spans="4:4">
      <c r="D2725" s="10"/>
    </row>
    <row r="2726" spans="4:4">
      <c r="D2726" s="10"/>
    </row>
    <row r="2727" spans="4:4">
      <c r="D2727" s="10"/>
    </row>
    <row r="2728" spans="4:4">
      <c r="D2728" s="10"/>
    </row>
    <row r="2729" spans="4:4">
      <c r="D2729" s="10"/>
    </row>
    <row r="2730" spans="4:4">
      <c r="D2730" s="10"/>
    </row>
    <row r="2731" spans="4:4">
      <c r="D2731" s="10"/>
    </row>
    <row r="2732" spans="4:4">
      <c r="D2732" s="10"/>
    </row>
    <row r="2733" spans="4:4">
      <c r="D2733" s="10"/>
    </row>
    <row r="2734" spans="4:4">
      <c r="D2734" s="10"/>
    </row>
    <row r="2735" spans="4:4">
      <c r="D2735" s="10"/>
    </row>
    <row r="2736" spans="4:4">
      <c r="D2736" s="10"/>
    </row>
    <row r="2737" spans="4:4">
      <c r="D2737" s="10"/>
    </row>
    <row r="2738" spans="4:4">
      <c r="D2738" s="10"/>
    </row>
    <row r="2739" spans="4:4">
      <c r="D2739" s="10"/>
    </row>
    <row r="2740" spans="4:4">
      <c r="D2740" s="10"/>
    </row>
    <row r="2741" spans="4:4">
      <c r="D2741" s="10"/>
    </row>
    <row r="2742" spans="4:4">
      <c r="D2742" s="10"/>
    </row>
    <row r="2743" spans="4:4">
      <c r="D2743" s="10"/>
    </row>
    <row r="2744" spans="4:4">
      <c r="D2744" s="10"/>
    </row>
    <row r="2745" spans="4:4">
      <c r="D2745" s="10"/>
    </row>
    <row r="2746" spans="4:4">
      <c r="D2746" s="10"/>
    </row>
    <row r="2747" spans="4:4">
      <c r="D2747" s="10"/>
    </row>
    <row r="2748" spans="4:4">
      <c r="D2748" s="10"/>
    </row>
    <row r="2749" spans="4:4">
      <c r="D2749" s="10"/>
    </row>
    <row r="2750" spans="4:4">
      <c r="D2750" s="10"/>
    </row>
    <row r="2751" spans="4:4">
      <c r="D2751" s="10"/>
    </row>
    <row r="2752" spans="4:4">
      <c r="D2752" s="10"/>
    </row>
    <row r="2753" spans="4:4">
      <c r="D2753" s="10"/>
    </row>
    <row r="2754" spans="4:4">
      <c r="D2754" s="10"/>
    </row>
    <row r="2755" spans="4:4">
      <c r="D2755" s="10"/>
    </row>
    <row r="2756" spans="4:4">
      <c r="D2756" s="10"/>
    </row>
    <row r="2757" spans="4:4">
      <c r="D2757" s="10"/>
    </row>
    <row r="2758" spans="4:4">
      <c r="D2758" s="10"/>
    </row>
    <row r="2759" spans="4:4">
      <c r="D2759" s="10"/>
    </row>
    <row r="2760" spans="4:4">
      <c r="D2760" s="10"/>
    </row>
    <row r="2761" spans="4:4">
      <c r="D2761" s="10"/>
    </row>
    <row r="2762" spans="4:4">
      <c r="D2762" s="10"/>
    </row>
    <row r="2763" spans="4:4">
      <c r="D2763" s="10"/>
    </row>
    <row r="2764" spans="4:4">
      <c r="D2764" s="10"/>
    </row>
    <row r="2765" spans="4:4">
      <c r="D2765" s="10"/>
    </row>
    <row r="2766" spans="4:4">
      <c r="D2766" s="10"/>
    </row>
    <row r="2767" spans="4:4">
      <c r="D2767" s="10"/>
    </row>
    <row r="2768" spans="4:4">
      <c r="D2768" s="10"/>
    </row>
    <row r="2769" spans="4:4">
      <c r="D2769" s="10"/>
    </row>
    <row r="2770" spans="4:4">
      <c r="D2770" s="10"/>
    </row>
    <row r="2771" spans="4:4">
      <c r="D2771" s="10"/>
    </row>
    <row r="2772" spans="4:4">
      <c r="D2772" s="10"/>
    </row>
    <row r="2773" spans="4:4">
      <c r="D2773" s="10"/>
    </row>
    <row r="2774" spans="4:4">
      <c r="D2774" s="10"/>
    </row>
    <row r="2775" spans="4:4">
      <c r="D2775" s="10"/>
    </row>
    <row r="2776" spans="4:4">
      <c r="D2776" s="10"/>
    </row>
    <row r="2777" spans="4:4">
      <c r="D2777" s="10"/>
    </row>
    <row r="2778" spans="4:4">
      <c r="D2778" s="10"/>
    </row>
    <row r="2779" spans="4:4">
      <c r="D2779" s="10"/>
    </row>
    <row r="2780" spans="4:4">
      <c r="D2780" s="10"/>
    </row>
    <row r="2781" spans="4:4">
      <c r="D2781" s="10"/>
    </row>
    <row r="2782" spans="4:4">
      <c r="D2782" s="10"/>
    </row>
    <row r="2783" spans="4:4">
      <c r="D2783" s="10"/>
    </row>
    <row r="2784" spans="4:4">
      <c r="D2784" s="10"/>
    </row>
    <row r="2785" spans="4:4">
      <c r="D2785" s="10"/>
    </row>
    <row r="2786" spans="4:4">
      <c r="D2786" s="10"/>
    </row>
    <row r="2787" spans="4:4">
      <c r="D2787" s="10"/>
    </row>
    <row r="2788" spans="4:4">
      <c r="D2788" s="10"/>
    </row>
    <row r="2789" spans="4:4">
      <c r="D2789" s="10"/>
    </row>
    <row r="2790" spans="4:4">
      <c r="D2790" s="10"/>
    </row>
    <row r="2791" spans="4:4">
      <c r="D2791" s="10"/>
    </row>
    <row r="2792" spans="4:4">
      <c r="D2792" s="10"/>
    </row>
    <row r="2793" spans="4:4">
      <c r="D2793" s="10"/>
    </row>
    <row r="2794" spans="4:4">
      <c r="D2794" s="10"/>
    </row>
    <row r="2795" spans="4:4">
      <c r="D2795" s="10"/>
    </row>
    <row r="2796" spans="4:4">
      <c r="D2796" s="10"/>
    </row>
    <row r="2797" spans="4:4">
      <c r="D2797" s="10"/>
    </row>
    <row r="2798" spans="4:4">
      <c r="D2798" s="10"/>
    </row>
    <row r="2799" spans="4:4">
      <c r="D2799" s="10"/>
    </row>
    <row r="2800" spans="4:4">
      <c r="D2800" s="10"/>
    </row>
    <row r="2801" spans="4:4">
      <c r="D2801" s="10"/>
    </row>
    <row r="2802" spans="4:4">
      <c r="D2802" s="10"/>
    </row>
    <row r="2803" spans="4:4">
      <c r="D2803" s="10"/>
    </row>
    <row r="2804" spans="4:4">
      <c r="D2804" s="10"/>
    </row>
    <row r="2805" spans="4:4">
      <c r="D2805" s="10"/>
    </row>
    <row r="2806" spans="4:4">
      <c r="D2806" s="10"/>
    </row>
    <row r="2807" spans="4:4">
      <c r="D2807" s="10"/>
    </row>
    <row r="2808" spans="4:4">
      <c r="D2808" s="10"/>
    </row>
    <row r="2809" spans="4:4">
      <c r="D2809" s="10"/>
    </row>
    <row r="2810" spans="4:4">
      <c r="D2810" s="10"/>
    </row>
    <row r="2811" spans="4:4">
      <c r="D2811" s="10"/>
    </row>
    <row r="2812" spans="4:4">
      <c r="D2812" s="10"/>
    </row>
    <row r="2813" spans="4:4">
      <c r="D2813" s="10"/>
    </row>
    <row r="2814" spans="4:4">
      <c r="D2814" s="10"/>
    </row>
    <row r="2815" spans="4:4">
      <c r="D2815" s="10"/>
    </row>
    <row r="2816" spans="4:4">
      <c r="D2816" s="10"/>
    </row>
    <row r="2817" spans="4:4">
      <c r="D2817" s="10"/>
    </row>
    <row r="2818" spans="4:4">
      <c r="D2818" s="10"/>
    </row>
    <row r="2819" spans="4:4">
      <c r="D2819" s="10"/>
    </row>
    <row r="2820" spans="4:4">
      <c r="D2820" s="10"/>
    </row>
    <row r="2821" spans="4:4">
      <c r="D2821" s="10"/>
    </row>
    <row r="2822" spans="4:4">
      <c r="D2822" s="10"/>
    </row>
    <row r="2823" spans="4:4">
      <c r="D2823" s="10"/>
    </row>
    <row r="2824" spans="4:4">
      <c r="D2824" s="10"/>
    </row>
    <row r="2825" spans="4:4">
      <c r="D2825" s="10"/>
    </row>
    <row r="2826" spans="4:4">
      <c r="D2826" s="10"/>
    </row>
    <row r="2827" spans="4:4">
      <c r="D2827" s="10"/>
    </row>
    <row r="2828" spans="4:4">
      <c r="D2828" s="10"/>
    </row>
    <row r="2829" spans="4:4">
      <c r="D2829" s="10"/>
    </row>
    <row r="2830" spans="4:4">
      <c r="D2830" s="10"/>
    </row>
    <row r="2831" spans="4:4">
      <c r="D2831" s="10"/>
    </row>
    <row r="2832" spans="4:4">
      <c r="D2832" s="10"/>
    </row>
    <row r="2833" spans="4:4">
      <c r="D2833" s="10"/>
    </row>
    <row r="2834" spans="4:4">
      <c r="D2834" s="10"/>
    </row>
    <row r="2835" spans="4:4">
      <c r="D2835" s="10"/>
    </row>
    <row r="2836" spans="4:4">
      <c r="D2836" s="10"/>
    </row>
    <row r="2837" spans="4:4">
      <c r="D2837" s="10"/>
    </row>
    <row r="2838" spans="4:4">
      <c r="D2838" s="10"/>
    </row>
    <row r="2839" spans="4:4">
      <c r="D2839" s="10"/>
    </row>
    <row r="2840" spans="4:4">
      <c r="D2840" s="10"/>
    </row>
    <row r="2841" spans="4:4">
      <c r="D2841" s="10"/>
    </row>
    <row r="2842" spans="4:4">
      <c r="D2842" s="10"/>
    </row>
    <row r="2843" spans="4:4">
      <c r="D2843" s="10"/>
    </row>
    <row r="2844" spans="4:4">
      <c r="D2844" s="10"/>
    </row>
    <row r="2845" spans="4:4">
      <c r="D2845" s="10"/>
    </row>
    <row r="2846" spans="4:4">
      <c r="D2846" s="10"/>
    </row>
    <row r="2847" spans="4:4">
      <c r="D2847" s="10"/>
    </row>
    <row r="2848" spans="4:4">
      <c r="D2848" s="10"/>
    </row>
    <row r="2849" spans="4:4">
      <c r="D2849" s="10"/>
    </row>
    <row r="2850" spans="4:4">
      <c r="D2850" s="10"/>
    </row>
    <row r="2851" spans="4:4">
      <c r="D2851" s="10"/>
    </row>
    <row r="2852" spans="4:4">
      <c r="D2852" s="10"/>
    </row>
    <row r="2853" spans="4:4">
      <c r="D2853" s="10"/>
    </row>
    <row r="2854" spans="4:4">
      <c r="D2854" s="10"/>
    </row>
    <row r="2855" spans="4:4">
      <c r="D2855" s="10"/>
    </row>
    <row r="2856" spans="4:4">
      <c r="D2856" s="10"/>
    </row>
    <row r="2857" spans="4:4">
      <c r="D2857" s="10"/>
    </row>
    <row r="2858" spans="4:4">
      <c r="D2858" s="10"/>
    </row>
    <row r="2859" spans="4:4">
      <c r="D2859" s="10"/>
    </row>
    <row r="2860" spans="4:4">
      <c r="D2860" s="10"/>
    </row>
    <row r="2861" spans="4:4">
      <c r="D2861" s="10"/>
    </row>
    <row r="2862" spans="4:4">
      <c r="D2862" s="10"/>
    </row>
    <row r="2863" spans="4:4">
      <c r="D2863" s="10"/>
    </row>
    <row r="2864" spans="4:4">
      <c r="D2864" s="10"/>
    </row>
    <row r="2865" spans="4:4">
      <c r="D2865" s="10"/>
    </row>
    <row r="2866" spans="4:4">
      <c r="D2866" s="10"/>
    </row>
    <row r="2867" spans="4:4">
      <c r="D2867" s="10"/>
    </row>
    <row r="2868" spans="4:4">
      <c r="D2868" s="10"/>
    </row>
    <row r="2869" spans="4:4">
      <c r="D2869" s="10"/>
    </row>
    <row r="2870" spans="4:4">
      <c r="D2870" s="10"/>
    </row>
    <row r="2871" spans="4:4">
      <c r="D2871" s="10"/>
    </row>
    <row r="2872" spans="4:4">
      <c r="D2872" s="10"/>
    </row>
    <row r="2873" spans="4:4">
      <c r="D2873" s="10"/>
    </row>
    <row r="2874" spans="4:4">
      <c r="D2874" s="10"/>
    </row>
    <row r="2875" spans="4:4">
      <c r="D2875" s="10"/>
    </row>
    <row r="2876" spans="4:4">
      <c r="D2876" s="10"/>
    </row>
    <row r="2877" spans="4:4">
      <c r="D2877" s="10"/>
    </row>
    <row r="2878" spans="4:4">
      <c r="D2878" s="10"/>
    </row>
    <row r="2879" spans="4:4">
      <c r="D2879" s="10"/>
    </row>
    <row r="2880" spans="4:4">
      <c r="D2880" s="10"/>
    </row>
    <row r="2881" spans="4:4">
      <c r="D2881" s="10"/>
    </row>
    <row r="2882" spans="4:4">
      <c r="D2882" s="10"/>
    </row>
    <row r="2883" spans="4:4">
      <c r="D2883" s="10"/>
    </row>
    <row r="2884" spans="4:4">
      <c r="D2884" s="10"/>
    </row>
    <row r="2885" spans="4:4">
      <c r="D2885" s="10"/>
    </row>
    <row r="2886" spans="4:4">
      <c r="D2886" s="10"/>
    </row>
    <row r="2887" spans="4:4">
      <c r="D2887" s="10"/>
    </row>
    <row r="2888" spans="4:4">
      <c r="D2888" s="10"/>
    </row>
    <row r="2889" spans="4:4">
      <c r="D2889" s="10"/>
    </row>
    <row r="2890" spans="4:4">
      <c r="D2890" s="10"/>
    </row>
    <row r="2891" spans="4:4">
      <c r="D2891" s="10"/>
    </row>
    <row r="2892" spans="4:4">
      <c r="D2892" s="10"/>
    </row>
    <row r="2893" spans="4:4">
      <c r="D2893" s="10"/>
    </row>
    <row r="2894" spans="4:4">
      <c r="D2894" s="10"/>
    </row>
    <row r="2895" spans="4:4">
      <c r="D2895" s="10"/>
    </row>
    <row r="2896" spans="4:4">
      <c r="D2896" s="10"/>
    </row>
    <row r="2897" spans="4:4">
      <c r="D2897" s="10"/>
    </row>
    <row r="2898" spans="4:4">
      <c r="D2898" s="10"/>
    </row>
    <row r="2899" spans="4:4">
      <c r="D2899" s="10"/>
    </row>
    <row r="2900" spans="4:4">
      <c r="D2900" s="10"/>
    </row>
    <row r="2901" spans="4:4">
      <c r="D2901" s="10"/>
    </row>
    <row r="2902" spans="4:4">
      <c r="D2902" s="10"/>
    </row>
    <row r="2903" spans="4:4">
      <c r="D2903" s="10"/>
    </row>
    <row r="2904" spans="4:4">
      <c r="D2904" s="10"/>
    </row>
    <row r="2905" spans="4:4">
      <c r="D2905" s="10"/>
    </row>
    <row r="2906" spans="4:4">
      <c r="D2906" s="10"/>
    </row>
    <row r="2907" spans="4:4">
      <c r="D2907" s="10"/>
    </row>
    <row r="2908" spans="4:4">
      <c r="D2908" s="10"/>
    </row>
    <row r="2909" spans="4:4">
      <c r="D2909" s="10"/>
    </row>
    <row r="2910" spans="4:4">
      <c r="D2910" s="10"/>
    </row>
    <row r="2911" spans="4:4">
      <c r="D2911" s="10"/>
    </row>
    <row r="2912" spans="4:4">
      <c r="D2912" s="10"/>
    </row>
    <row r="2913" spans="4:4">
      <c r="D2913" s="10"/>
    </row>
    <row r="2914" spans="4:4">
      <c r="D2914" s="10"/>
    </row>
    <row r="2915" spans="4:4">
      <c r="D2915" s="10"/>
    </row>
    <row r="2916" spans="4:4">
      <c r="D2916" s="10"/>
    </row>
    <row r="2917" spans="4:4">
      <c r="D2917" s="10"/>
    </row>
    <row r="2918" spans="4:4">
      <c r="D2918" s="10"/>
    </row>
    <row r="2919" spans="4:4">
      <c r="D2919" s="10"/>
    </row>
    <row r="2920" spans="4:4">
      <c r="D2920" s="10"/>
    </row>
    <row r="2921" spans="4:4">
      <c r="D2921" s="10"/>
    </row>
    <row r="2922" spans="4:4">
      <c r="D2922" s="10"/>
    </row>
    <row r="2923" spans="4:4">
      <c r="D2923" s="10"/>
    </row>
    <row r="2924" spans="4:4">
      <c r="D2924" s="10"/>
    </row>
    <row r="2925" spans="4:4">
      <c r="D2925" s="10"/>
    </row>
    <row r="2926" spans="4:4">
      <c r="D2926" s="10"/>
    </row>
    <row r="2927" spans="4:4">
      <c r="D2927" s="10"/>
    </row>
    <row r="2928" spans="4:4">
      <c r="D2928" s="10"/>
    </row>
    <row r="2929" spans="4:4">
      <c r="D2929" s="10"/>
    </row>
    <row r="2930" spans="4:4">
      <c r="D2930" s="10"/>
    </row>
    <row r="2931" spans="4:4">
      <c r="D2931" s="10"/>
    </row>
    <row r="2932" spans="4:4">
      <c r="D2932" s="10"/>
    </row>
    <row r="2933" spans="4:4">
      <c r="D2933" s="10"/>
    </row>
    <row r="2934" spans="4:4">
      <c r="D2934" s="10"/>
    </row>
    <row r="2935" spans="4:4">
      <c r="D2935" s="10"/>
    </row>
    <row r="2936" spans="4:4">
      <c r="D2936" s="10"/>
    </row>
    <row r="2937" spans="4:4">
      <c r="D2937" s="10"/>
    </row>
    <row r="2938" spans="4:4">
      <c r="D2938" s="10"/>
    </row>
    <row r="2939" spans="4:4">
      <c r="D2939" s="10"/>
    </row>
    <row r="2940" spans="4:4">
      <c r="D2940" s="10"/>
    </row>
    <row r="2941" spans="4:4">
      <c r="D2941" s="10"/>
    </row>
    <row r="2942" spans="4:4">
      <c r="D2942" s="10"/>
    </row>
    <row r="2943" spans="4:4">
      <c r="D2943" s="10"/>
    </row>
    <row r="2944" spans="4:4">
      <c r="D2944" s="10"/>
    </row>
    <row r="2945" spans="4:4">
      <c r="D2945" s="10"/>
    </row>
    <row r="2946" spans="4:4">
      <c r="D2946" s="10"/>
    </row>
    <row r="2947" spans="4:4">
      <c r="D2947" s="10"/>
    </row>
    <row r="2948" spans="4:4">
      <c r="D2948" s="10"/>
    </row>
    <row r="2949" spans="4:4">
      <c r="D2949" s="10"/>
    </row>
    <row r="2950" spans="4:4">
      <c r="D2950" s="10"/>
    </row>
    <row r="2951" spans="4:4">
      <c r="D2951" s="10"/>
    </row>
    <row r="2952" spans="4:4">
      <c r="D2952" s="10"/>
    </row>
    <row r="2953" spans="4:4">
      <c r="D2953" s="10"/>
    </row>
    <row r="2954" spans="4:4">
      <c r="D2954" s="10"/>
    </row>
    <row r="2955" spans="4:4">
      <c r="D2955" s="10"/>
    </row>
    <row r="2956" spans="4:4">
      <c r="D2956" s="10"/>
    </row>
    <row r="2957" spans="4:4">
      <c r="D2957" s="10"/>
    </row>
    <row r="2958" spans="4:4">
      <c r="D2958" s="10"/>
    </row>
    <row r="2959" spans="4:4">
      <c r="D2959" s="10"/>
    </row>
    <row r="2960" spans="4:4">
      <c r="D2960" s="10"/>
    </row>
    <row r="2961" spans="4:4">
      <c r="D2961" s="10"/>
    </row>
    <row r="2962" spans="4:4">
      <c r="D2962" s="10"/>
    </row>
    <row r="2963" spans="4:4">
      <c r="D2963" s="10"/>
    </row>
    <row r="2964" spans="4:4">
      <c r="D2964" s="10"/>
    </row>
    <row r="2965" spans="4:4">
      <c r="D2965" s="10"/>
    </row>
    <row r="2966" spans="4:4">
      <c r="D2966" s="10"/>
    </row>
    <row r="2967" spans="4:4">
      <c r="D2967" s="10"/>
    </row>
    <row r="2968" spans="4:4">
      <c r="D2968" s="10"/>
    </row>
    <row r="2969" spans="4:4">
      <c r="D2969" s="10"/>
    </row>
    <row r="2970" spans="4:4">
      <c r="D2970" s="10"/>
    </row>
    <row r="2971" spans="4:4">
      <c r="D2971" s="10"/>
    </row>
    <row r="2972" spans="4:4">
      <c r="D2972" s="10"/>
    </row>
    <row r="2973" spans="4:4">
      <c r="D2973" s="10"/>
    </row>
    <row r="2974" spans="4:4">
      <c r="D2974" s="10"/>
    </row>
    <row r="2975" spans="4:4">
      <c r="D2975" s="10"/>
    </row>
    <row r="2976" spans="4:4">
      <c r="D2976" s="10"/>
    </row>
    <row r="2977" spans="4:4">
      <c r="D2977" s="10"/>
    </row>
    <row r="2978" spans="4:4">
      <c r="D2978" s="10"/>
    </row>
    <row r="2979" spans="4:4">
      <c r="D2979" s="10"/>
    </row>
    <row r="2980" spans="4:4">
      <c r="D2980" s="10"/>
    </row>
    <row r="2981" spans="4:4">
      <c r="D2981" s="10"/>
    </row>
    <row r="2982" spans="4:4">
      <c r="D2982" s="10"/>
    </row>
    <row r="2983" spans="4:4">
      <c r="D2983" s="10"/>
    </row>
    <row r="2984" spans="4:4">
      <c r="D2984" s="10"/>
    </row>
    <row r="2985" spans="4:4">
      <c r="D2985" s="10"/>
    </row>
    <row r="2986" spans="4:4">
      <c r="D2986" s="10"/>
    </row>
    <row r="2987" spans="4:4">
      <c r="D2987" s="10"/>
    </row>
    <row r="2988" spans="4:4">
      <c r="D2988" s="10"/>
    </row>
    <row r="2989" spans="4:4">
      <c r="D2989" s="10"/>
    </row>
    <row r="2990" spans="4:4">
      <c r="D2990" s="10"/>
    </row>
    <row r="2991" spans="4:4">
      <c r="D2991" s="10"/>
    </row>
    <row r="2992" spans="4:4">
      <c r="D2992" s="10"/>
    </row>
    <row r="2993" spans="4:4">
      <c r="D2993" s="10"/>
    </row>
    <row r="2994" spans="4:4">
      <c r="D2994" s="10"/>
    </row>
    <row r="2995" spans="4:4">
      <c r="D2995" s="10"/>
    </row>
    <row r="2996" spans="4:4">
      <c r="D2996" s="10"/>
    </row>
    <row r="2997" spans="4:4">
      <c r="D2997" s="10"/>
    </row>
    <row r="2998" spans="4:4">
      <c r="D2998" s="10"/>
    </row>
    <row r="2999" spans="4:4">
      <c r="D2999" s="10"/>
    </row>
    <row r="3000" spans="4:4">
      <c r="D3000" s="10"/>
    </row>
    <row r="3001" spans="4:4">
      <c r="D3001" s="10"/>
    </row>
    <row r="3002" spans="4:4">
      <c r="D3002" s="10"/>
    </row>
    <row r="3003" spans="4:4">
      <c r="D3003" s="10"/>
    </row>
    <row r="3004" spans="4:4">
      <c r="D3004" s="10"/>
    </row>
    <row r="3005" spans="4:4">
      <c r="D3005" s="10"/>
    </row>
    <row r="3006" spans="4:4">
      <c r="D3006" s="10"/>
    </row>
    <row r="3007" spans="4:4">
      <c r="D3007" s="10"/>
    </row>
    <row r="3008" spans="4:4">
      <c r="D3008" s="10"/>
    </row>
    <row r="3009" spans="4:4">
      <c r="D3009" s="10"/>
    </row>
    <row r="3010" spans="4:4">
      <c r="D3010" s="10"/>
    </row>
    <row r="3011" spans="4:4">
      <c r="D3011" s="10"/>
    </row>
    <row r="3012" spans="4:4">
      <c r="D3012" s="10"/>
    </row>
    <row r="3013" spans="4:4">
      <c r="D3013" s="10"/>
    </row>
    <row r="3014" spans="4:4">
      <c r="D3014" s="10"/>
    </row>
    <row r="3015" spans="4:4">
      <c r="D3015" s="10"/>
    </row>
    <row r="3016" spans="4:4">
      <c r="D3016" s="10"/>
    </row>
    <row r="3017" spans="4:4">
      <c r="D3017" s="10"/>
    </row>
    <row r="3018" spans="4:4">
      <c r="D3018" s="10"/>
    </row>
    <row r="3019" spans="4:4">
      <c r="D3019" s="10"/>
    </row>
    <row r="3020" spans="4:4">
      <c r="D3020" s="10"/>
    </row>
    <row r="3021" spans="4:4">
      <c r="D3021" s="10"/>
    </row>
    <row r="3022" spans="4:4">
      <c r="D3022" s="10"/>
    </row>
    <row r="3023" spans="4:4">
      <c r="D3023" s="10"/>
    </row>
    <row r="3024" spans="4:4">
      <c r="D3024" s="10"/>
    </row>
    <row r="3025" spans="4:4">
      <c r="D3025" s="10"/>
    </row>
    <row r="3026" spans="4:4">
      <c r="D3026" s="10"/>
    </row>
    <row r="3027" spans="4:4">
      <c r="D3027" s="10"/>
    </row>
    <row r="3028" spans="4:4">
      <c r="D3028" s="10"/>
    </row>
    <row r="3029" spans="4:4">
      <c r="D3029" s="10"/>
    </row>
    <row r="3030" spans="4:4">
      <c r="D3030" s="10"/>
    </row>
    <row r="3031" spans="4:4">
      <c r="D3031" s="10"/>
    </row>
    <row r="3032" spans="4:4">
      <c r="D3032" s="10"/>
    </row>
    <row r="3033" spans="4:4">
      <c r="D3033" s="10"/>
    </row>
    <row r="3034" spans="4:4">
      <c r="D3034" s="10"/>
    </row>
    <row r="3035" spans="4:4">
      <c r="D3035" s="10"/>
    </row>
    <row r="3036" spans="4:4">
      <c r="D3036" s="10"/>
    </row>
    <row r="3037" spans="4:4">
      <c r="D3037" s="10"/>
    </row>
    <row r="3038" spans="4:4">
      <c r="D3038" s="10"/>
    </row>
    <row r="3039" spans="4:4">
      <c r="D3039" s="10"/>
    </row>
    <row r="3040" spans="4:4">
      <c r="D3040" s="10"/>
    </row>
    <row r="3041" spans="4:4">
      <c r="D3041" s="10"/>
    </row>
    <row r="3042" spans="4:4">
      <c r="D3042" s="10"/>
    </row>
    <row r="3043" spans="4:4">
      <c r="D3043" s="10"/>
    </row>
    <row r="3044" spans="4:4">
      <c r="D3044" s="10"/>
    </row>
    <row r="3045" spans="4:4">
      <c r="D3045" s="10"/>
    </row>
    <row r="3046" spans="4:4">
      <c r="D3046" s="10"/>
    </row>
    <row r="3047" spans="4:4">
      <c r="D3047" s="10"/>
    </row>
    <row r="3048" spans="4:4">
      <c r="D3048" s="10"/>
    </row>
    <row r="3049" spans="4:4">
      <c r="D3049" s="10"/>
    </row>
    <row r="3050" spans="4:4">
      <c r="D3050" s="10"/>
    </row>
    <row r="3051" spans="4:4">
      <c r="D3051" s="10"/>
    </row>
    <row r="3052" spans="4:4">
      <c r="D3052" s="10"/>
    </row>
    <row r="3053" spans="4:4">
      <c r="D3053" s="10"/>
    </row>
    <row r="3054" spans="4:4">
      <c r="D3054" s="10"/>
    </row>
    <row r="3055" spans="4:4">
      <c r="D3055" s="10"/>
    </row>
    <row r="3056" spans="4:4">
      <c r="D3056" s="10"/>
    </row>
    <row r="3057" spans="4:4">
      <c r="D3057" s="10"/>
    </row>
    <row r="3058" spans="4:4">
      <c r="D3058" s="10"/>
    </row>
    <row r="3059" spans="4:4">
      <c r="D3059" s="10"/>
    </row>
    <row r="3060" spans="4:4">
      <c r="D3060" s="10"/>
    </row>
    <row r="3061" spans="4:4">
      <c r="D3061" s="10"/>
    </row>
    <row r="3062" spans="4:4">
      <c r="D3062" s="10"/>
    </row>
    <row r="3063" spans="4:4">
      <c r="D3063" s="10"/>
    </row>
    <row r="3064" spans="4:4">
      <c r="D3064" s="10"/>
    </row>
    <row r="3065" spans="4:4">
      <c r="D3065" s="10"/>
    </row>
    <row r="3066" spans="4:4">
      <c r="D3066" s="10"/>
    </row>
    <row r="3067" spans="4:4">
      <c r="D3067" s="10"/>
    </row>
    <row r="3068" spans="4:4">
      <c r="D3068" s="10"/>
    </row>
    <row r="3069" spans="4:4">
      <c r="D3069" s="10"/>
    </row>
    <row r="3070" spans="4:4">
      <c r="D3070" s="10"/>
    </row>
    <row r="3071" spans="4:4">
      <c r="D3071" s="10"/>
    </row>
    <row r="3072" spans="4:4">
      <c r="D3072" s="10"/>
    </row>
    <row r="3073" spans="4:4">
      <c r="D3073" s="10"/>
    </row>
    <row r="3074" spans="4:4">
      <c r="D3074" s="10"/>
    </row>
    <row r="3075" spans="4:4">
      <c r="D3075" s="10"/>
    </row>
    <row r="3076" spans="4:4">
      <c r="D3076" s="10"/>
    </row>
    <row r="3077" spans="4:4">
      <c r="D3077" s="10"/>
    </row>
    <row r="3078" spans="4:4">
      <c r="D3078" s="10"/>
    </row>
    <row r="3079" spans="4:4">
      <c r="D3079" s="10"/>
    </row>
    <row r="3080" spans="4:4">
      <c r="D3080" s="10"/>
    </row>
    <row r="3081" spans="4:4">
      <c r="D3081" s="10"/>
    </row>
    <row r="3082" spans="4:4">
      <c r="D3082" s="10"/>
    </row>
    <row r="3083" spans="4:4">
      <c r="D3083" s="10"/>
    </row>
    <row r="3084" spans="4:4">
      <c r="D3084" s="10"/>
    </row>
    <row r="3085" spans="4:4">
      <c r="D3085" s="10"/>
    </row>
    <row r="3086" spans="4:4">
      <c r="D3086" s="10"/>
    </row>
    <row r="3087" spans="4:4">
      <c r="D3087" s="10"/>
    </row>
    <row r="3088" spans="4:4">
      <c r="D3088" s="10"/>
    </row>
    <row r="3089" spans="4:4">
      <c r="D3089" s="10"/>
    </row>
    <row r="3090" spans="4:4">
      <c r="D3090" s="10"/>
    </row>
    <row r="3091" spans="4:4">
      <c r="D3091" s="10"/>
    </row>
    <row r="3092" spans="4:4">
      <c r="D3092" s="10"/>
    </row>
    <row r="3093" spans="4:4">
      <c r="D3093" s="10"/>
    </row>
    <row r="3094" spans="4:4">
      <c r="D3094" s="10"/>
    </row>
    <row r="3095" spans="4:4">
      <c r="D3095" s="10"/>
    </row>
    <row r="3096" spans="4:4">
      <c r="D3096" s="10"/>
    </row>
    <row r="3097" spans="4:4">
      <c r="D3097" s="10"/>
    </row>
    <row r="3098" spans="4:4">
      <c r="D3098" s="10"/>
    </row>
    <row r="3099" spans="4:4">
      <c r="D3099" s="10"/>
    </row>
    <row r="3100" spans="4:4">
      <c r="D3100" s="10"/>
    </row>
    <row r="3101" spans="4:4">
      <c r="D3101" s="10"/>
    </row>
    <row r="3102" spans="4:4">
      <c r="D3102" s="10"/>
    </row>
    <row r="3103" spans="4:4">
      <c r="D3103" s="10"/>
    </row>
    <row r="3104" spans="4:4">
      <c r="D3104" s="10"/>
    </row>
    <row r="3105" spans="4:4">
      <c r="D3105" s="10"/>
    </row>
    <row r="3106" spans="4:4">
      <c r="D3106" s="10"/>
    </row>
    <row r="3107" spans="4:4">
      <c r="D3107" s="10"/>
    </row>
    <row r="3108" spans="4:4">
      <c r="D3108" s="10"/>
    </row>
    <row r="3109" spans="4:4">
      <c r="D3109" s="10"/>
    </row>
    <row r="3110" spans="4:4">
      <c r="D3110" s="10"/>
    </row>
    <row r="3111" spans="4:4">
      <c r="D3111" s="10"/>
    </row>
    <row r="3112" spans="4:4">
      <c r="D3112" s="10"/>
    </row>
    <row r="3113" spans="4:4">
      <c r="D3113" s="10"/>
    </row>
    <row r="3114" spans="4:4">
      <c r="D3114" s="10"/>
    </row>
    <row r="3115" spans="4:4">
      <c r="D3115" s="10"/>
    </row>
    <row r="3116" spans="4:4">
      <c r="D3116" s="10"/>
    </row>
    <row r="3117" spans="4:4">
      <c r="D3117" s="10"/>
    </row>
    <row r="3118" spans="4:4">
      <c r="D3118" s="10"/>
    </row>
    <row r="3119" spans="4:4">
      <c r="D3119" s="10"/>
    </row>
    <row r="3120" spans="4:4">
      <c r="D3120" s="10"/>
    </row>
    <row r="3121" spans="4:4">
      <c r="D3121" s="10"/>
    </row>
    <row r="3122" spans="4:4">
      <c r="D3122" s="10"/>
    </row>
    <row r="3123" spans="4:4">
      <c r="D3123" s="10"/>
    </row>
    <row r="3124" spans="4:4">
      <c r="D3124" s="10"/>
    </row>
    <row r="3125" spans="4:4">
      <c r="D3125" s="10"/>
    </row>
    <row r="3126" spans="4:4">
      <c r="D3126" s="10"/>
    </row>
    <row r="3127" spans="4:4">
      <c r="D3127" s="10"/>
    </row>
    <row r="3128" spans="4:4">
      <c r="D3128" s="10"/>
    </row>
    <row r="3129" spans="4:4">
      <c r="D3129" s="10"/>
    </row>
    <row r="3130" spans="4:4">
      <c r="D3130" s="10"/>
    </row>
    <row r="3131" spans="4:4">
      <c r="D3131" s="10"/>
    </row>
    <row r="3132" spans="4:4">
      <c r="D3132" s="10"/>
    </row>
    <row r="3133" spans="4:4">
      <c r="D3133" s="10"/>
    </row>
    <row r="3134" spans="4:4">
      <c r="D3134" s="10"/>
    </row>
    <row r="3135" spans="4:4">
      <c r="D3135" s="10"/>
    </row>
    <row r="3136" spans="4:4">
      <c r="D3136" s="10"/>
    </row>
    <row r="3137" spans="4:4">
      <c r="D3137" s="10"/>
    </row>
    <row r="3138" spans="4:4">
      <c r="D3138" s="10"/>
    </row>
    <row r="3139" spans="4:4">
      <c r="D3139" s="10"/>
    </row>
    <row r="3140" spans="4:4">
      <c r="D3140" s="10"/>
    </row>
    <row r="3141" spans="4:4">
      <c r="D3141" s="10"/>
    </row>
    <row r="3142" spans="4:4">
      <c r="D3142" s="10"/>
    </row>
    <row r="3143" spans="4:4">
      <c r="D3143" s="10"/>
    </row>
    <row r="3144" spans="4:4">
      <c r="D3144" s="10"/>
    </row>
    <row r="3145" spans="4:4">
      <c r="D3145" s="10"/>
    </row>
    <row r="3146" spans="4:4">
      <c r="D3146" s="10"/>
    </row>
    <row r="3147" spans="4:4">
      <c r="D3147" s="10"/>
    </row>
    <row r="3148" spans="4:4">
      <c r="D3148" s="10"/>
    </row>
    <row r="3149" spans="4:4">
      <c r="D3149" s="10"/>
    </row>
    <row r="3150" spans="4:4">
      <c r="D3150" s="10"/>
    </row>
    <row r="3151" spans="4:4">
      <c r="D3151" s="10"/>
    </row>
    <row r="3152" spans="4:4">
      <c r="D3152" s="10"/>
    </row>
    <row r="3153" spans="4:4">
      <c r="D3153" s="10"/>
    </row>
    <row r="3154" spans="4:4">
      <c r="D3154" s="10"/>
    </row>
    <row r="3155" spans="4:4">
      <c r="D3155" s="10"/>
    </row>
    <row r="3156" spans="4:4">
      <c r="D3156" s="10"/>
    </row>
    <row r="3157" spans="4:4">
      <c r="D3157" s="10"/>
    </row>
    <row r="3158" spans="4:4">
      <c r="D3158" s="10"/>
    </row>
    <row r="3159" spans="4:4">
      <c r="D3159" s="10"/>
    </row>
    <row r="3160" spans="4:4">
      <c r="D3160" s="10"/>
    </row>
    <row r="3161" spans="4:4">
      <c r="D3161" s="10"/>
    </row>
    <row r="3162" spans="4:4">
      <c r="D3162" s="10"/>
    </row>
    <row r="3163" spans="4:4">
      <c r="D3163" s="10"/>
    </row>
    <row r="3164" spans="4:4">
      <c r="D3164" s="10"/>
    </row>
    <row r="3165" spans="4:4">
      <c r="D3165" s="10"/>
    </row>
    <row r="3166" spans="4:4">
      <c r="D3166" s="10"/>
    </row>
    <row r="3167" spans="4:4">
      <c r="D3167" s="10"/>
    </row>
    <row r="3168" spans="4:4">
      <c r="D3168" s="10"/>
    </row>
    <row r="3169" spans="4:4">
      <c r="D3169" s="10"/>
    </row>
    <row r="3170" spans="4:4">
      <c r="D3170" s="10"/>
    </row>
    <row r="3171" spans="4:4">
      <c r="D3171" s="10"/>
    </row>
    <row r="3172" spans="4:4">
      <c r="D3172" s="10"/>
    </row>
    <row r="3173" spans="4:4">
      <c r="D3173" s="10"/>
    </row>
    <row r="3174" spans="4:4">
      <c r="D3174" s="10"/>
    </row>
    <row r="3175" spans="4:4">
      <c r="D3175" s="10"/>
    </row>
    <row r="3176" spans="4:4">
      <c r="D3176" s="10"/>
    </row>
    <row r="3177" spans="4:4">
      <c r="D3177" s="10"/>
    </row>
    <row r="3178" spans="4:4">
      <c r="D3178" s="10"/>
    </row>
    <row r="3179" spans="4:4">
      <c r="D3179" s="10"/>
    </row>
    <row r="3180" spans="4:4">
      <c r="D3180" s="10"/>
    </row>
    <row r="3181" spans="4:4">
      <c r="D3181" s="10"/>
    </row>
    <row r="3182" spans="4:4">
      <c r="D3182" s="10"/>
    </row>
    <row r="3183" spans="4:4">
      <c r="D3183" s="10"/>
    </row>
    <row r="3184" spans="4:4">
      <c r="D3184" s="10"/>
    </row>
    <row r="3185" spans="4:4">
      <c r="D3185" s="10"/>
    </row>
    <row r="3186" spans="4:4">
      <c r="D3186" s="10"/>
    </row>
    <row r="3187" spans="4:4">
      <c r="D3187" s="10"/>
    </row>
    <row r="3188" spans="4:4">
      <c r="D3188" s="10"/>
    </row>
    <row r="3189" spans="4:4">
      <c r="D3189" s="10"/>
    </row>
    <row r="3190" spans="4:4">
      <c r="D3190" s="10"/>
    </row>
    <row r="3191" spans="4:4">
      <c r="D3191" s="10"/>
    </row>
    <row r="3192" spans="4:4">
      <c r="D3192" s="10"/>
    </row>
    <row r="3193" spans="4:4">
      <c r="D3193" s="10"/>
    </row>
    <row r="3194" spans="4:4">
      <c r="D3194" s="10"/>
    </row>
    <row r="3195" spans="4:4">
      <c r="D3195" s="10"/>
    </row>
    <row r="3196" spans="4:4">
      <c r="D3196" s="10"/>
    </row>
    <row r="3197" spans="4:4">
      <c r="D3197" s="10"/>
    </row>
    <row r="3198" spans="4:4">
      <c r="D3198" s="10"/>
    </row>
    <row r="3199" spans="4:4">
      <c r="D3199" s="10"/>
    </row>
    <row r="3200" spans="4:4">
      <c r="D3200" s="10"/>
    </row>
    <row r="3201" spans="4:4">
      <c r="D3201" s="10"/>
    </row>
    <row r="3202" spans="4:4">
      <c r="D3202" s="10"/>
    </row>
    <row r="3203" spans="4:4">
      <c r="D3203" s="10"/>
    </row>
    <row r="3204" spans="4:4">
      <c r="D3204" s="10"/>
    </row>
    <row r="3205" spans="4:4">
      <c r="D3205" s="10"/>
    </row>
    <row r="3206" spans="4:4">
      <c r="D3206" s="10"/>
    </row>
    <row r="3207" spans="4:4">
      <c r="D3207" s="10"/>
    </row>
    <row r="3208" spans="4:4">
      <c r="D3208" s="10"/>
    </row>
    <row r="3209" spans="4:4">
      <c r="D3209" s="10"/>
    </row>
    <row r="3210" spans="4:4">
      <c r="D3210" s="10"/>
    </row>
    <row r="3211" spans="4:4">
      <c r="D3211" s="10"/>
    </row>
    <row r="3212" spans="4:4">
      <c r="D3212" s="10"/>
    </row>
    <row r="3213" spans="4:4">
      <c r="D3213" s="10"/>
    </row>
    <row r="3214" spans="4:4">
      <c r="D3214" s="10"/>
    </row>
    <row r="3215" spans="4:4">
      <c r="D3215" s="10"/>
    </row>
    <row r="3216" spans="4:4">
      <c r="D3216" s="10"/>
    </row>
    <row r="3217" spans="4:4">
      <c r="D3217" s="10"/>
    </row>
    <row r="3218" spans="4:4">
      <c r="D3218" s="10"/>
    </row>
    <row r="3219" spans="4:4">
      <c r="D3219" s="10"/>
    </row>
    <row r="3220" spans="4:4">
      <c r="D3220" s="10"/>
    </row>
    <row r="3221" spans="4:4">
      <c r="D3221" s="10"/>
    </row>
    <row r="3222" spans="4:4">
      <c r="D3222" s="10"/>
    </row>
    <row r="3223" spans="4:4">
      <c r="D3223" s="10"/>
    </row>
    <row r="3224" spans="4:4">
      <c r="D3224" s="10"/>
    </row>
    <row r="3225" spans="4:4">
      <c r="D3225" s="10"/>
    </row>
    <row r="3226" spans="4:4">
      <c r="D3226" s="10"/>
    </row>
    <row r="3227" spans="4:4">
      <c r="D3227" s="10"/>
    </row>
    <row r="3228" spans="4:4">
      <c r="D3228" s="10"/>
    </row>
    <row r="3229" spans="4:4">
      <c r="D3229" s="10"/>
    </row>
    <row r="3230" spans="4:4">
      <c r="D3230" s="10"/>
    </row>
    <row r="3231" spans="4:4">
      <c r="D3231" s="10"/>
    </row>
    <row r="3232" spans="4:4">
      <c r="D3232" s="10"/>
    </row>
    <row r="3233" spans="4:4">
      <c r="D3233" s="10"/>
    </row>
    <row r="3234" spans="4:4">
      <c r="D3234" s="10"/>
    </row>
    <row r="3235" spans="4:4">
      <c r="D3235" s="10"/>
    </row>
    <row r="3236" spans="4:4">
      <c r="D3236" s="10"/>
    </row>
    <row r="3237" spans="4:4">
      <c r="D3237" s="10"/>
    </row>
    <row r="3238" spans="4:4">
      <c r="D3238" s="10"/>
    </row>
    <row r="3239" spans="4:4">
      <c r="D3239" s="10"/>
    </row>
    <row r="3240" spans="4:4">
      <c r="D3240" s="10"/>
    </row>
    <row r="3241" spans="4:4">
      <c r="D3241" s="10"/>
    </row>
    <row r="3242" spans="4:4">
      <c r="D3242" s="10"/>
    </row>
    <row r="3243" spans="4:4">
      <c r="D3243" s="10"/>
    </row>
    <row r="3244" spans="4:4">
      <c r="D3244" s="10"/>
    </row>
    <row r="3245" spans="4:4">
      <c r="D3245" s="10"/>
    </row>
    <row r="3246" spans="4:4">
      <c r="D3246" s="10"/>
    </row>
    <row r="3247" spans="4:4">
      <c r="D3247" s="10"/>
    </row>
    <row r="3248" spans="4:4">
      <c r="D3248" s="10"/>
    </row>
    <row r="3249" spans="4:4">
      <c r="D3249" s="10"/>
    </row>
    <row r="3250" spans="4:4">
      <c r="D3250" s="10"/>
    </row>
    <row r="3251" spans="4:4">
      <c r="D3251" s="10"/>
    </row>
    <row r="3252" spans="4:4">
      <c r="D3252" s="10"/>
    </row>
    <row r="3253" spans="4:4">
      <c r="D3253" s="10"/>
    </row>
    <row r="3254" spans="4:4">
      <c r="D3254" s="10"/>
    </row>
    <row r="3255" spans="4:4">
      <c r="D3255" s="10"/>
    </row>
    <row r="3256" spans="4:4">
      <c r="D3256" s="10"/>
    </row>
    <row r="3257" spans="4:4">
      <c r="D3257" s="10"/>
    </row>
    <row r="3258" spans="4:4">
      <c r="D3258" s="10"/>
    </row>
    <row r="3259" spans="4:4">
      <c r="D3259" s="10"/>
    </row>
    <row r="3260" spans="4:4">
      <c r="D3260" s="10"/>
    </row>
    <row r="3261" spans="4:4">
      <c r="D3261" s="10"/>
    </row>
    <row r="3262" spans="4:4">
      <c r="D3262" s="10"/>
    </row>
    <row r="3263" spans="4:4">
      <c r="D3263" s="10"/>
    </row>
    <row r="3264" spans="4:4">
      <c r="D3264" s="10"/>
    </row>
    <row r="3265" spans="4:4">
      <c r="D3265" s="10"/>
    </row>
    <row r="3266" spans="4:4">
      <c r="D3266" s="10"/>
    </row>
    <row r="3267" spans="4:4">
      <c r="D3267" s="10"/>
    </row>
    <row r="3268" spans="4:4">
      <c r="D3268" s="10"/>
    </row>
    <row r="3269" spans="4:4">
      <c r="D3269" s="10"/>
    </row>
    <row r="3270" spans="4:4">
      <c r="D3270" s="10"/>
    </row>
    <row r="3271" spans="4:4">
      <c r="D3271" s="10"/>
    </row>
    <row r="3272" spans="4:4">
      <c r="D3272" s="10"/>
    </row>
    <row r="3273" spans="4:4">
      <c r="D3273" s="10"/>
    </row>
    <row r="3274" spans="4:4">
      <c r="D3274" s="10"/>
    </row>
    <row r="3275" spans="4:4">
      <c r="D3275" s="10"/>
    </row>
    <row r="3276" spans="4:4">
      <c r="D3276" s="10"/>
    </row>
    <row r="3277" spans="4:4">
      <c r="D3277" s="10"/>
    </row>
    <row r="3278" spans="4:4">
      <c r="D3278" s="10"/>
    </row>
    <row r="3279" spans="4:4">
      <c r="D3279" s="10"/>
    </row>
    <row r="3280" spans="4:4">
      <c r="D3280" s="10"/>
    </row>
    <row r="3281" spans="4:4">
      <c r="D3281" s="10"/>
    </row>
    <row r="3282" spans="4:4">
      <c r="D3282" s="10"/>
    </row>
    <row r="3283" spans="4:4">
      <c r="D3283" s="10"/>
    </row>
    <row r="3284" spans="4:4">
      <c r="D3284" s="10"/>
    </row>
    <row r="3285" spans="4:4">
      <c r="D3285" s="10"/>
    </row>
    <row r="3286" spans="4:4">
      <c r="D3286" s="10"/>
    </row>
    <row r="3287" spans="4:4">
      <c r="D3287" s="10"/>
    </row>
    <row r="3288" spans="4:4">
      <c r="D3288" s="10"/>
    </row>
    <row r="3289" spans="4:4">
      <c r="D3289" s="10"/>
    </row>
    <row r="3290" spans="4:4">
      <c r="D3290" s="10"/>
    </row>
    <row r="3291" spans="4:4">
      <c r="D3291" s="10"/>
    </row>
    <row r="3292" spans="4:4">
      <c r="D3292" s="10"/>
    </row>
    <row r="3293" spans="4:4">
      <c r="D3293" s="10"/>
    </row>
    <row r="3294" spans="4:4">
      <c r="D3294" s="10"/>
    </row>
    <row r="3295" spans="4:4">
      <c r="D3295" s="10"/>
    </row>
    <row r="3296" spans="4:4">
      <c r="D3296" s="10"/>
    </row>
    <row r="3297" spans="4:4">
      <c r="D3297" s="10"/>
    </row>
    <row r="3298" spans="4:4">
      <c r="D3298" s="10"/>
    </row>
    <row r="3299" spans="4:4">
      <c r="D3299" s="10"/>
    </row>
    <row r="3300" spans="4:4">
      <c r="D3300" s="10"/>
    </row>
    <row r="3301" spans="4:4">
      <c r="D3301" s="10"/>
    </row>
    <row r="3302" spans="4:4">
      <c r="D3302" s="10"/>
    </row>
    <row r="3303" spans="4:4">
      <c r="D3303" s="10"/>
    </row>
    <row r="3304" spans="4:4">
      <c r="D3304" s="10"/>
    </row>
    <row r="3305" spans="4:4">
      <c r="D3305" s="10"/>
    </row>
    <row r="3306" spans="4:4">
      <c r="D3306" s="10"/>
    </row>
    <row r="3307" spans="4:4">
      <c r="D3307" s="10"/>
    </row>
    <row r="3308" spans="4:4">
      <c r="D3308" s="10"/>
    </row>
    <row r="3309" spans="4:4">
      <c r="D3309" s="10"/>
    </row>
    <row r="3310" spans="4:4">
      <c r="D3310" s="10"/>
    </row>
    <row r="3311" spans="4:4">
      <c r="D3311" s="10"/>
    </row>
    <row r="3312" spans="4:4">
      <c r="D3312" s="10"/>
    </row>
    <row r="3313" spans="4:4">
      <c r="D3313" s="10"/>
    </row>
    <row r="3314" spans="4:4">
      <c r="D3314" s="10"/>
    </row>
    <row r="3315" spans="4:4">
      <c r="D3315" s="10"/>
    </row>
    <row r="3316" spans="4:4">
      <c r="D3316" s="10"/>
    </row>
    <row r="3317" spans="4:4">
      <c r="D3317" s="10"/>
    </row>
    <row r="3318" spans="4:4">
      <c r="D3318" s="10"/>
    </row>
    <row r="3319" spans="4:4">
      <c r="D3319" s="10"/>
    </row>
    <row r="3320" spans="4:4">
      <c r="D3320" s="10"/>
    </row>
    <row r="3321" spans="4:4">
      <c r="D3321" s="10"/>
    </row>
    <row r="3322" spans="4:4">
      <c r="D3322" s="10"/>
    </row>
    <row r="3323" spans="4:4">
      <c r="D3323" s="10"/>
    </row>
    <row r="3324" spans="4:4">
      <c r="D3324" s="10"/>
    </row>
    <row r="3325" spans="4:4">
      <c r="D3325" s="10"/>
    </row>
    <row r="3326" spans="4:4">
      <c r="D3326" s="10"/>
    </row>
    <row r="3327" spans="4:4">
      <c r="D3327" s="10"/>
    </row>
    <row r="3328" spans="4:4">
      <c r="D3328" s="10"/>
    </row>
    <row r="3329" spans="4:4">
      <c r="D3329" s="10"/>
    </row>
    <row r="3330" spans="4:4">
      <c r="D3330" s="10"/>
    </row>
    <row r="3331" spans="4:4">
      <c r="D3331" s="10"/>
    </row>
    <row r="3332" spans="4:4">
      <c r="D3332" s="10"/>
    </row>
    <row r="3333" spans="4:4">
      <c r="D3333" s="10"/>
    </row>
    <row r="3334" spans="4:4">
      <c r="D3334" s="10"/>
    </row>
    <row r="3335" spans="4:4">
      <c r="D3335" s="10"/>
    </row>
    <row r="3336" spans="4:4">
      <c r="D3336" s="10"/>
    </row>
    <row r="3337" spans="4:4">
      <c r="D3337" s="10"/>
    </row>
    <row r="3338" spans="4:4">
      <c r="D3338" s="10"/>
    </row>
    <row r="3339" spans="4:4">
      <c r="D3339" s="10"/>
    </row>
    <row r="3340" spans="4:4">
      <c r="D3340" s="10"/>
    </row>
    <row r="3341" spans="4:4">
      <c r="D3341" s="10"/>
    </row>
    <row r="3342" spans="4:4">
      <c r="D3342" s="10"/>
    </row>
    <row r="3343" spans="4:4">
      <c r="D3343" s="10"/>
    </row>
    <row r="3344" spans="4:4">
      <c r="D3344" s="10"/>
    </row>
    <row r="3345" spans="4:4">
      <c r="D3345" s="10"/>
    </row>
    <row r="3346" spans="4:4">
      <c r="D3346" s="10"/>
    </row>
    <row r="3347" spans="4:4">
      <c r="D3347" s="10"/>
    </row>
    <row r="3348" spans="4:4">
      <c r="D3348" s="10"/>
    </row>
    <row r="3349" spans="4:4">
      <c r="D3349" s="10"/>
    </row>
    <row r="3350" spans="4:4">
      <c r="D3350" s="10"/>
    </row>
    <row r="3351" spans="4:4">
      <c r="D3351" s="10"/>
    </row>
    <row r="3352" spans="4:4">
      <c r="D3352" s="10"/>
    </row>
    <row r="3353" spans="4:4">
      <c r="D3353" s="10"/>
    </row>
    <row r="3354" spans="4:4">
      <c r="D3354" s="10"/>
    </row>
    <row r="3355" spans="4:4">
      <c r="D3355" s="10"/>
    </row>
    <row r="3356" spans="4:4">
      <c r="D3356" s="10"/>
    </row>
    <row r="3357" spans="4:4">
      <c r="D3357" s="10"/>
    </row>
    <row r="3358" spans="4:4">
      <c r="D3358" s="10"/>
    </row>
    <row r="3359" spans="4:4">
      <c r="D3359" s="10"/>
    </row>
    <row r="3360" spans="4:4">
      <c r="D3360" s="10"/>
    </row>
    <row r="3361" spans="4:4">
      <c r="D3361" s="10"/>
    </row>
    <row r="3362" spans="4:4">
      <c r="D3362" s="10"/>
    </row>
    <row r="3363" spans="4:4">
      <c r="D3363" s="10"/>
    </row>
    <row r="3364" spans="4:4">
      <c r="D3364" s="10"/>
    </row>
    <row r="3365" spans="4:4">
      <c r="D3365" s="10"/>
    </row>
    <row r="3366" spans="4:4">
      <c r="D3366" s="10"/>
    </row>
    <row r="3367" spans="4:4">
      <c r="D3367" s="10"/>
    </row>
    <row r="3368" spans="4:4">
      <c r="D3368" s="10"/>
    </row>
    <row r="3369" spans="4:4">
      <c r="D3369" s="10"/>
    </row>
    <row r="3370" spans="4:4">
      <c r="D3370" s="10"/>
    </row>
    <row r="3371" spans="4:4">
      <c r="D3371" s="10"/>
    </row>
    <row r="3372" spans="4:4">
      <c r="D3372" s="10"/>
    </row>
    <row r="3373" spans="4:4">
      <c r="D3373" s="10"/>
    </row>
    <row r="3374" spans="4:4">
      <c r="D3374" s="10"/>
    </row>
    <row r="3375" spans="4:4">
      <c r="D3375" s="10"/>
    </row>
    <row r="3376" spans="4:4">
      <c r="D3376" s="10"/>
    </row>
    <row r="3377" spans="4:4">
      <c r="D3377" s="10"/>
    </row>
    <row r="3378" spans="4:4">
      <c r="D3378" s="10"/>
    </row>
    <row r="3379" spans="4:4">
      <c r="D3379" s="10"/>
    </row>
    <row r="3380" spans="4:4">
      <c r="D3380" s="10"/>
    </row>
    <row r="3381" spans="4:4">
      <c r="D3381" s="10"/>
    </row>
    <row r="3382" spans="4:4">
      <c r="D3382" s="10"/>
    </row>
    <row r="3383" spans="4:4">
      <c r="D3383" s="10"/>
    </row>
    <row r="3384" spans="4:4">
      <c r="D3384" s="10"/>
    </row>
    <row r="3385" spans="4:4">
      <c r="D3385" s="10"/>
    </row>
    <row r="3386" spans="4:4">
      <c r="D3386" s="10"/>
    </row>
    <row r="3387" spans="4:4">
      <c r="D3387" s="10"/>
    </row>
    <row r="3388" spans="4:4">
      <c r="D3388" s="10"/>
    </row>
    <row r="3389" spans="4:4">
      <c r="D3389" s="10"/>
    </row>
    <row r="3390" spans="4:4">
      <c r="D3390" s="10"/>
    </row>
    <row r="3391" spans="4:4">
      <c r="D3391" s="10"/>
    </row>
    <row r="3392" spans="4:4">
      <c r="D3392" s="10"/>
    </row>
    <row r="3393" spans="4:4">
      <c r="D3393" s="10"/>
    </row>
    <row r="3394" spans="4:4">
      <c r="D3394" s="10"/>
    </row>
    <row r="3395" spans="4:4">
      <c r="D3395" s="10"/>
    </row>
    <row r="3396" spans="4:4">
      <c r="D3396" s="10"/>
    </row>
    <row r="3397" spans="4:4">
      <c r="D3397" s="10"/>
    </row>
    <row r="3398" spans="4:4">
      <c r="D3398" s="10"/>
    </row>
    <row r="3399" spans="4:4">
      <c r="D3399" s="10"/>
    </row>
    <row r="3400" spans="4:4">
      <c r="D3400" s="10"/>
    </row>
    <row r="3401" spans="4:4">
      <c r="D3401" s="10"/>
    </row>
    <row r="3402" spans="4:4">
      <c r="D3402" s="10"/>
    </row>
    <row r="3403" spans="4:4">
      <c r="D3403" s="10"/>
    </row>
    <row r="3404" spans="4:4">
      <c r="D3404" s="10"/>
    </row>
    <row r="3405" spans="4:4">
      <c r="D3405" s="10"/>
    </row>
    <row r="3406" spans="4:4">
      <c r="D3406" s="10"/>
    </row>
    <row r="3407" spans="4:4">
      <c r="D3407" s="10"/>
    </row>
    <row r="3408" spans="4:4">
      <c r="D3408" s="10"/>
    </row>
    <row r="3409" spans="4:4">
      <c r="D3409" s="10"/>
    </row>
    <row r="3410" spans="4:4">
      <c r="D3410" s="10"/>
    </row>
    <row r="3411" spans="4:4">
      <c r="D3411" s="10"/>
    </row>
    <row r="3412" spans="4:4">
      <c r="D3412" s="10"/>
    </row>
    <row r="3413" spans="4:4">
      <c r="D3413" s="10"/>
    </row>
    <row r="3414" spans="4:4">
      <c r="D3414" s="10"/>
    </row>
    <row r="3415" spans="4:4">
      <c r="D3415" s="10"/>
    </row>
    <row r="3416" spans="4:4">
      <c r="D3416" s="10"/>
    </row>
    <row r="3417" spans="4:4">
      <c r="D3417" s="10"/>
    </row>
    <row r="3418" spans="4:4">
      <c r="D3418" s="10"/>
    </row>
    <row r="3419" spans="4:4">
      <c r="D3419" s="10"/>
    </row>
    <row r="3420" spans="4:4">
      <c r="D3420" s="10"/>
    </row>
    <row r="3421" spans="4:4">
      <c r="D3421" s="10"/>
    </row>
    <row r="3422" spans="4:4">
      <c r="D3422" s="10"/>
    </row>
    <row r="3423" spans="4:4">
      <c r="D3423" s="10"/>
    </row>
    <row r="3424" spans="4:4">
      <c r="D3424" s="10"/>
    </row>
    <row r="3425" spans="4:4">
      <c r="D3425" s="10"/>
    </row>
    <row r="3426" spans="4:4">
      <c r="D3426" s="10"/>
    </row>
    <row r="3427" spans="4:4">
      <c r="D3427" s="10"/>
    </row>
    <row r="3428" spans="4:4">
      <c r="D3428" s="10"/>
    </row>
    <row r="3429" spans="4:4">
      <c r="D3429" s="10"/>
    </row>
    <row r="3430" spans="4:4">
      <c r="D3430" s="10"/>
    </row>
    <row r="3431" spans="4:4">
      <c r="D3431" s="10"/>
    </row>
    <row r="3432" spans="4:4">
      <c r="D3432" s="10"/>
    </row>
    <row r="3433" spans="4:4">
      <c r="D3433" s="10"/>
    </row>
    <row r="3434" spans="4:4">
      <c r="D3434" s="10"/>
    </row>
    <row r="3435" spans="4:4">
      <c r="D3435" s="10"/>
    </row>
    <row r="3436" spans="4:4">
      <c r="D3436" s="10"/>
    </row>
    <row r="3437" spans="4:4">
      <c r="D3437" s="10"/>
    </row>
    <row r="3438" spans="4:4">
      <c r="D3438" s="10"/>
    </row>
    <row r="3439" spans="4:4">
      <c r="D3439" s="10"/>
    </row>
    <row r="3440" spans="4:4">
      <c r="D3440" s="10"/>
    </row>
    <row r="3441" spans="4:4">
      <c r="D3441" s="10"/>
    </row>
    <row r="3442" spans="4:4">
      <c r="D3442" s="10"/>
    </row>
    <row r="3443" spans="4:4">
      <c r="D3443" s="10"/>
    </row>
    <row r="3444" spans="4:4">
      <c r="D3444" s="10"/>
    </row>
    <row r="3445" spans="4:4">
      <c r="D3445" s="10"/>
    </row>
    <row r="3446" spans="4:4">
      <c r="D3446" s="10"/>
    </row>
    <row r="3447" spans="4:4">
      <c r="D3447" s="10"/>
    </row>
    <row r="3448" spans="4:4">
      <c r="D3448" s="10"/>
    </row>
    <row r="3449" spans="4:4">
      <c r="D3449" s="10"/>
    </row>
    <row r="3450" spans="4:4">
      <c r="D3450" s="10"/>
    </row>
    <row r="3451" spans="4:4">
      <c r="D3451" s="10"/>
    </row>
    <row r="3452" spans="4:4">
      <c r="D3452" s="10"/>
    </row>
    <row r="3453" spans="4:4">
      <c r="D3453" s="10"/>
    </row>
    <row r="3454" spans="4:4">
      <c r="D3454" s="10"/>
    </row>
    <row r="3455" spans="4:4">
      <c r="D3455" s="10"/>
    </row>
    <row r="3456" spans="4:4">
      <c r="D3456" s="10"/>
    </row>
    <row r="3457" spans="4:4">
      <c r="D3457" s="10"/>
    </row>
    <row r="3458" spans="4:4">
      <c r="D3458" s="10"/>
    </row>
    <row r="3459" spans="4:4">
      <c r="D3459" s="10"/>
    </row>
    <row r="3460" spans="4:4">
      <c r="D3460" s="10"/>
    </row>
    <row r="3461" spans="4:4">
      <c r="D3461" s="10"/>
    </row>
    <row r="3462" spans="4:4">
      <c r="D3462" s="10"/>
    </row>
    <row r="3463" spans="4:4">
      <c r="D3463" s="10"/>
    </row>
    <row r="3464" spans="4:4">
      <c r="D3464" s="10"/>
    </row>
    <row r="3465" spans="4:4">
      <c r="D3465" s="10"/>
    </row>
    <row r="3466" spans="4:4">
      <c r="D3466" s="10"/>
    </row>
    <row r="3467" spans="4:4">
      <c r="D3467" s="10"/>
    </row>
    <row r="3468" spans="4:4">
      <c r="D3468" s="10"/>
    </row>
    <row r="3469" spans="4:4">
      <c r="D3469" s="10"/>
    </row>
    <row r="3470" spans="4:4">
      <c r="D3470" s="10"/>
    </row>
    <row r="3471" spans="4:4">
      <c r="D3471" s="10"/>
    </row>
    <row r="3472" spans="4:4">
      <c r="D3472" s="10"/>
    </row>
    <row r="3473" spans="4:4">
      <c r="D3473" s="10"/>
    </row>
    <row r="3474" spans="4:4">
      <c r="D3474" s="10"/>
    </row>
    <row r="3475" spans="4:4">
      <c r="D3475" s="10"/>
    </row>
    <row r="3476" spans="4:4">
      <c r="D3476" s="10"/>
    </row>
    <row r="3477" spans="4:4">
      <c r="D3477" s="10"/>
    </row>
    <row r="3478" spans="4:4">
      <c r="D3478" s="10"/>
    </row>
    <row r="3479" spans="4:4">
      <c r="D3479" s="10"/>
    </row>
    <row r="3480" spans="4:4">
      <c r="D3480" s="10"/>
    </row>
    <row r="3481" spans="4:4">
      <c r="D3481" s="10"/>
    </row>
    <row r="3482" spans="4:4">
      <c r="D3482" s="10"/>
    </row>
    <row r="3483" spans="4:4">
      <c r="D3483" s="10"/>
    </row>
    <row r="3484" spans="4:4">
      <c r="D3484" s="10"/>
    </row>
    <row r="3485" spans="4:4">
      <c r="D3485" s="10"/>
    </row>
    <row r="3486" spans="4:4">
      <c r="D3486" s="10"/>
    </row>
    <row r="3487" spans="4:4">
      <c r="D3487" s="10"/>
    </row>
    <row r="3488" spans="4:4">
      <c r="D3488" s="10"/>
    </row>
    <row r="3489" spans="4:4">
      <c r="D3489" s="10"/>
    </row>
    <row r="3490" spans="4:4">
      <c r="D3490" s="10"/>
    </row>
    <row r="3491" spans="4:4">
      <c r="D3491" s="10"/>
    </row>
    <row r="3492" spans="4:4">
      <c r="D3492" s="10"/>
    </row>
    <row r="3493" spans="4:4">
      <c r="D3493" s="10"/>
    </row>
    <row r="3494" spans="4:4">
      <c r="D3494" s="10"/>
    </row>
    <row r="3495" spans="4:4">
      <c r="D3495" s="10"/>
    </row>
    <row r="3496" spans="4:4">
      <c r="D3496" s="10"/>
    </row>
    <row r="3497" spans="4:4">
      <c r="D3497" s="10"/>
    </row>
    <row r="3498" spans="4:4">
      <c r="D3498" s="10"/>
    </row>
    <row r="3499" spans="4:4">
      <c r="D3499" s="10"/>
    </row>
    <row r="3500" spans="4:4">
      <c r="D3500" s="10"/>
    </row>
    <row r="3501" spans="4:4">
      <c r="D3501" s="10"/>
    </row>
    <row r="3502" spans="4:4">
      <c r="D3502" s="10"/>
    </row>
    <row r="3503" spans="4:4">
      <c r="D3503" s="10"/>
    </row>
    <row r="3504" spans="4:4">
      <c r="D3504" s="10"/>
    </row>
    <row r="3505" spans="4:4">
      <c r="D3505" s="10"/>
    </row>
    <row r="3506" spans="4:4">
      <c r="D3506" s="10"/>
    </row>
    <row r="3507" spans="4:4">
      <c r="D3507" s="10"/>
    </row>
    <row r="3508" spans="4:4">
      <c r="D3508" s="10"/>
    </row>
    <row r="3509" spans="4:4">
      <c r="D3509" s="10"/>
    </row>
    <row r="3510" spans="4:4">
      <c r="D3510" s="10"/>
    </row>
    <row r="3511" spans="4:4">
      <c r="D3511" s="10"/>
    </row>
    <row r="3512" spans="4:4">
      <c r="D3512" s="10"/>
    </row>
    <row r="3513" spans="4:4">
      <c r="D3513" s="10"/>
    </row>
    <row r="3514" spans="4:4">
      <c r="D3514" s="10"/>
    </row>
    <row r="3515" spans="4:4">
      <c r="D3515" s="10"/>
    </row>
    <row r="3516" spans="4:4">
      <c r="D3516" s="10"/>
    </row>
    <row r="3517" spans="4:4">
      <c r="D3517" s="10"/>
    </row>
    <row r="3518" spans="4:4">
      <c r="D3518" s="10"/>
    </row>
    <row r="3519" spans="4:4">
      <c r="D3519" s="10"/>
    </row>
    <row r="3520" spans="4:4">
      <c r="D3520" s="10"/>
    </row>
    <row r="3521" spans="4:4">
      <c r="D3521" s="10"/>
    </row>
    <row r="3522" spans="4:4">
      <c r="D3522" s="10"/>
    </row>
    <row r="3523" spans="4:4">
      <c r="D3523" s="10"/>
    </row>
    <row r="3524" spans="4:4">
      <c r="D3524" s="10"/>
    </row>
    <row r="3525" spans="4:4">
      <c r="D3525" s="10"/>
    </row>
    <row r="3526" spans="4:4">
      <c r="D3526" s="10"/>
    </row>
    <row r="3527" spans="4:4">
      <c r="D3527" s="10"/>
    </row>
    <row r="3528" spans="4:4">
      <c r="D3528" s="10"/>
    </row>
    <row r="3529" spans="4:4">
      <c r="D3529" s="10"/>
    </row>
    <row r="3530" spans="4:4">
      <c r="D3530" s="10"/>
    </row>
    <row r="3531" spans="4:4">
      <c r="D3531" s="10"/>
    </row>
    <row r="3532" spans="4:4">
      <c r="D3532" s="10"/>
    </row>
    <row r="3533" spans="4:4">
      <c r="D3533" s="10"/>
    </row>
    <row r="3534" spans="4:4">
      <c r="D3534" s="10"/>
    </row>
    <row r="3535" spans="4:4">
      <c r="D3535" s="10"/>
    </row>
    <row r="3536" spans="4:4">
      <c r="D3536" s="10"/>
    </row>
    <row r="3537" spans="4:4">
      <c r="D3537" s="10"/>
    </row>
    <row r="3538" spans="4:4">
      <c r="D3538" s="10"/>
    </row>
    <row r="3539" spans="4:4">
      <c r="D3539" s="10"/>
    </row>
    <row r="3540" spans="4:4">
      <c r="D3540" s="10"/>
    </row>
    <row r="3541" spans="4:4">
      <c r="D3541" s="10"/>
    </row>
    <row r="3542" spans="4:4">
      <c r="D3542" s="10"/>
    </row>
    <row r="3543" spans="4:4">
      <c r="D3543" s="10"/>
    </row>
    <row r="3544" spans="4:4">
      <c r="D3544" s="10"/>
    </row>
    <row r="3545" spans="4:4">
      <c r="D3545" s="10"/>
    </row>
    <row r="3546" spans="4:4">
      <c r="D3546" s="10"/>
    </row>
    <row r="3547" spans="4:4">
      <c r="D3547" s="10"/>
    </row>
    <row r="3548" spans="4:4">
      <c r="D3548" s="10"/>
    </row>
    <row r="3549" spans="4:4">
      <c r="D3549" s="10"/>
    </row>
    <row r="3550" spans="4:4">
      <c r="D3550" s="10"/>
    </row>
    <row r="3551" spans="4:4">
      <c r="D3551" s="10"/>
    </row>
    <row r="3552" spans="4:4">
      <c r="D3552" s="10"/>
    </row>
    <row r="3553" spans="4:4">
      <c r="D3553" s="10"/>
    </row>
    <row r="3554" spans="4:4">
      <c r="D3554" s="10"/>
    </row>
    <row r="3555" spans="4:4">
      <c r="D3555" s="10"/>
    </row>
    <row r="3556" spans="4:4">
      <c r="D3556" s="10"/>
    </row>
    <row r="3557" spans="4:4">
      <c r="D3557" s="10"/>
    </row>
    <row r="3558" spans="4:4">
      <c r="D3558" s="10"/>
    </row>
    <row r="3559" spans="4:4">
      <c r="D3559" s="10"/>
    </row>
    <row r="3560" spans="4:4">
      <c r="D3560" s="10"/>
    </row>
    <row r="3561" spans="4:4">
      <c r="D3561" s="10"/>
    </row>
    <row r="3562" spans="4:4">
      <c r="D3562" s="10"/>
    </row>
    <row r="3563" spans="4:4">
      <c r="D3563" s="10"/>
    </row>
    <row r="3564" spans="4:4">
      <c r="D3564" s="10"/>
    </row>
    <row r="3565" spans="4:4">
      <c r="D3565" s="10"/>
    </row>
    <row r="3566" spans="4:4">
      <c r="D3566" s="10"/>
    </row>
    <row r="3567" spans="4:4">
      <c r="D3567" s="10"/>
    </row>
    <row r="3568" spans="4:4">
      <c r="D3568" s="10"/>
    </row>
    <row r="3569" spans="4:4">
      <c r="D3569" s="10"/>
    </row>
    <row r="3570" spans="4:4">
      <c r="D3570" s="10"/>
    </row>
    <row r="3571" spans="4:4">
      <c r="D3571" s="10"/>
    </row>
    <row r="3572" spans="4:4">
      <c r="D3572" s="10"/>
    </row>
    <row r="3573" spans="4:4">
      <c r="D3573" s="10"/>
    </row>
    <row r="3574" spans="4:4">
      <c r="D3574" s="10"/>
    </row>
    <row r="3575" spans="4:4">
      <c r="D3575" s="10"/>
    </row>
    <row r="3576" spans="4:4">
      <c r="D3576" s="10"/>
    </row>
    <row r="3577" spans="4:4">
      <c r="D3577" s="10"/>
    </row>
    <row r="3578" spans="4:4">
      <c r="D3578" s="10"/>
    </row>
    <row r="3579" spans="4:4">
      <c r="D3579" s="10"/>
    </row>
    <row r="3580" spans="4:4">
      <c r="D3580" s="10"/>
    </row>
    <row r="3581" spans="4:4">
      <c r="D3581" s="10"/>
    </row>
    <row r="3582" spans="4:4">
      <c r="D3582" s="10"/>
    </row>
    <row r="3583" spans="4:4">
      <c r="D3583" s="10"/>
    </row>
    <row r="3584" spans="4:4">
      <c r="D3584" s="10"/>
    </row>
    <row r="3585" spans="4:4">
      <c r="D3585" s="10"/>
    </row>
    <row r="3586" spans="4:4">
      <c r="D3586" s="10"/>
    </row>
    <row r="3587" spans="4:4">
      <c r="D3587" s="10"/>
    </row>
    <row r="3588" spans="4:4">
      <c r="D3588" s="10"/>
    </row>
    <row r="3589" spans="4:4">
      <c r="D3589" s="10"/>
    </row>
    <row r="3590" spans="4:4">
      <c r="D3590" s="10"/>
    </row>
    <row r="3591" spans="4:4">
      <c r="D3591" s="10"/>
    </row>
    <row r="3592" spans="4:4">
      <c r="D3592" s="10"/>
    </row>
    <row r="3593" spans="4:4">
      <c r="D3593" s="10"/>
    </row>
    <row r="3594" spans="4:4">
      <c r="D3594" s="10"/>
    </row>
    <row r="3595" spans="4:4">
      <c r="D3595" s="10"/>
    </row>
    <row r="3596" spans="4:4">
      <c r="D3596" s="10"/>
    </row>
    <row r="3597" spans="4:4">
      <c r="D3597" s="10"/>
    </row>
    <row r="3598" spans="4:4">
      <c r="D3598" s="10"/>
    </row>
    <row r="3599" spans="4:4">
      <c r="D3599" s="10"/>
    </row>
    <row r="3600" spans="4:4">
      <c r="D3600" s="10"/>
    </row>
    <row r="3601" spans="4:4">
      <c r="D3601" s="10"/>
    </row>
    <row r="3602" spans="4:4">
      <c r="D3602" s="10"/>
    </row>
    <row r="3603" spans="4:4">
      <c r="D3603" s="10"/>
    </row>
    <row r="3604" spans="4:4">
      <c r="D3604" s="10"/>
    </row>
    <row r="3605" spans="4:4">
      <c r="D3605" s="10"/>
    </row>
    <row r="3606" spans="4:4">
      <c r="D3606" s="10"/>
    </row>
    <row r="3607" spans="4:4">
      <c r="D3607" s="10"/>
    </row>
    <row r="3608" spans="4:4">
      <c r="D3608" s="10"/>
    </row>
    <row r="3609" spans="4:4">
      <c r="D3609" s="10"/>
    </row>
    <row r="3610" spans="4:4">
      <c r="D3610" s="10"/>
    </row>
    <row r="3611" spans="4:4">
      <c r="D3611" s="10"/>
    </row>
    <row r="3612" spans="4:4">
      <c r="D3612" s="10"/>
    </row>
    <row r="3613" spans="4:4">
      <c r="D3613" s="10"/>
    </row>
    <row r="3614" spans="4:4">
      <c r="D3614" s="10"/>
    </row>
    <row r="3615" spans="4:4">
      <c r="D3615" s="10"/>
    </row>
    <row r="3616" spans="4:4">
      <c r="D3616" s="10"/>
    </row>
    <row r="3617" spans="4:4">
      <c r="D3617" s="10"/>
    </row>
    <row r="3618" spans="4:4">
      <c r="D3618" s="10"/>
    </row>
    <row r="3619" spans="4:4">
      <c r="D3619" s="10"/>
    </row>
    <row r="3620" spans="4:4">
      <c r="D3620" s="10"/>
    </row>
    <row r="3621" spans="4:4">
      <c r="D3621" s="10"/>
    </row>
    <row r="3622" spans="4:4">
      <c r="D3622" s="10"/>
    </row>
    <row r="3623" spans="4:4">
      <c r="D3623" s="10"/>
    </row>
    <row r="3624" spans="4:4">
      <c r="D3624" s="10"/>
    </row>
    <row r="3625" spans="4:4">
      <c r="D3625" s="10"/>
    </row>
    <row r="3626" spans="4:4">
      <c r="D3626" s="10"/>
    </row>
    <row r="3627" spans="4:4">
      <c r="D3627" s="10"/>
    </row>
    <row r="3628" spans="4:4">
      <c r="D3628" s="10"/>
    </row>
    <row r="3629" spans="4:4">
      <c r="D3629" s="10"/>
    </row>
    <row r="3630" spans="4:4">
      <c r="D3630" s="10"/>
    </row>
    <row r="3631" spans="4:4">
      <c r="D3631" s="10"/>
    </row>
    <row r="3632" spans="4:4">
      <c r="D3632" s="10"/>
    </row>
    <row r="3633" spans="4:4">
      <c r="D3633" s="10"/>
    </row>
    <row r="3634" spans="4:4">
      <c r="D3634" s="10"/>
    </row>
    <row r="3635" spans="4:4">
      <c r="D3635" s="10"/>
    </row>
    <row r="3636" spans="4:4">
      <c r="D3636" s="10"/>
    </row>
    <row r="3637" spans="4:4">
      <c r="D3637" s="10"/>
    </row>
    <row r="3638" spans="4:4">
      <c r="D3638" s="10"/>
    </row>
    <row r="3639" spans="4:4">
      <c r="D3639" s="10"/>
    </row>
    <row r="3640" spans="4:4">
      <c r="D3640" s="10"/>
    </row>
    <row r="3641" spans="4:4">
      <c r="D3641" s="10"/>
    </row>
    <row r="3642" spans="4:4">
      <c r="D3642" s="10"/>
    </row>
    <row r="3643" spans="4:4">
      <c r="D3643" s="10"/>
    </row>
    <row r="3644" spans="4:4">
      <c r="D3644" s="10"/>
    </row>
    <row r="3645" spans="4:4">
      <c r="D3645" s="10"/>
    </row>
    <row r="3646" spans="4:4">
      <c r="D3646" s="10"/>
    </row>
    <row r="3647" spans="4:4">
      <c r="D3647" s="10"/>
    </row>
    <row r="3648" spans="4:4">
      <c r="D3648" s="10"/>
    </row>
    <row r="3649" spans="4:4">
      <c r="D3649" s="10"/>
    </row>
    <row r="3650" spans="4:4">
      <c r="D3650" s="10"/>
    </row>
    <row r="3651" spans="4:4">
      <c r="D3651" s="10"/>
    </row>
    <row r="3652" spans="4:4">
      <c r="D3652" s="10"/>
    </row>
    <row r="3653" spans="4:4">
      <c r="D3653" s="10"/>
    </row>
    <row r="3654" spans="4:4">
      <c r="D3654" s="10"/>
    </row>
    <row r="3655" spans="4:4">
      <c r="D3655" s="10"/>
    </row>
    <row r="3656" spans="4:4">
      <c r="D3656" s="10"/>
    </row>
    <row r="3657" spans="4:4">
      <c r="D3657" s="10"/>
    </row>
    <row r="3658" spans="4:4">
      <c r="D3658" s="10"/>
    </row>
    <row r="3659" spans="4:4">
      <c r="D3659" s="10"/>
    </row>
    <row r="3660" spans="4:4">
      <c r="D3660" s="10"/>
    </row>
    <row r="3661" spans="4:4">
      <c r="D3661" s="10"/>
    </row>
    <row r="3662" spans="4:4">
      <c r="D3662" s="10"/>
    </row>
    <row r="3663" spans="4:4">
      <c r="D3663" s="10"/>
    </row>
    <row r="3664" spans="4:4">
      <c r="D3664" s="10"/>
    </row>
    <row r="3665" spans="4:4">
      <c r="D3665" s="10"/>
    </row>
    <row r="3666" spans="4:4">
      <c r="D3666" s="10"/>
    </row>
    <row r="3667" spans="4:4">
      <c r="D3667" s="10"/>
    </row>
    <row r="3668" spans="4:4">
      <c r="D3668" s="10"/>
    </row>
    <row r="3669" spans="4:4">
      <c r="D3669" s="10"/>
    </row>
    <row r="3670" spans="4:4">
      <c r="D3670" s="10"/>
    </row>
    <row r="3671" spans="4:4">
      <c r="D3671" s="10"/>
    </row>
    <row r="3672" spans="4:4">
      <c r="D3672" s="10"/>
    </row>
    <row r="3673" spans="4:4">
      <c r="D3673" s="10"/>
    </row>
    <row r="3674" spans="4:4">
      <c r="D3674" s="10"/>
    </row>
    <row r="3675" spans="4:4">
      <c r="D3675" s="10"/>
    </row>
    <row r="3676" spans="4:4">
      <c r="D3676" s="10"/>
    </row>
    <row r="3677" spans="4:4">
      <c r="D3677" s="10"/>
    </row>
    <row r="3678" spans="4:4">
      <c r="D3678" s="10"/>
    </row>
    <row r="3679" spans="4:4">
      <c r="D3679" s="10"/>
    </row>
    <row r="3680" spans="4:4">
      <c r="D3680" s="10"/>
    </row>
    <row r="3681" spans="4:4">
      <c r="D3681" s="10"/>
    </row>
    <row r="3682" spans="4:4">
      <c r="D3682" s="10"/>
    </row>
    <row r="3683" spans="4:4">
      <c r="D3683" s="10"/>
    </row>
    <row r="3684" spans="4:4">
      <c r="D3684" s="10"/>
    </row>
    <row r="3685" spans="4:4">
      <c r="D3685" s="10"/>
    </row>
    <row r="3686" spans="4:4">
      <c r="D3686" s="10"/>
    </row>
    <row r="3687" spans="4:4">
      <c r="D3687" s="10"/>
    </row>
    <row r="3688" spans="4:4">
      <c r="D3688" s="10"/>
    </row>
    <row r="3689" spans="4:4">
      <c r="D3689" s="10"/>
    </row>
    <row r="3690" spans="4:4">
      <c r="D3690" s="10"/>
    </row>
    <row r="3691" spans="4:4">
      <c r="D3691" s="10"/>
    </row>
    <row r="3692" spans="4:4">
      <c r="D3692" s="10"/>
    </row>
    <row r="3693" spans="4:4">
      <c r="D3693" s="10"/>
    </row>
    <row r="3694" spans="4:4">
      <c r="D3694" s="10"/>
    </row>
    <row r="3695" spans="4:4">
      <c r="D3695" s="10"/>
    </row>
    <row r="3696" spans="4:4">
      <c r="D3696" s="10"/>
    </row>
    <row r="3697" spans="4:4">
      <c r="D3697" s="10"/>
    </row>
    <row r="3698" spans="4:4">
      <c r="D3698" s="10"/>
    </row>
    <row r="3699" spans="4:4">
      <c r="D3699" s="10"/>
    </row>
    <row r="3700" spans="4:4">
      <c r="D3700" s="10"/>
    </row>
    <row r="3701" spans="4:4">
      <c r="D3701" s="10"/>
    </row>
    <row r="3702" spans="4:4">
      <c r="D3702" s="10"/>
    </row>
    <row r="3703" spans="4:4">
      <c r="D3703" s="10"/>
    </row>
    <row r="3704" spans="4:4">
      <c r="D3704" s="10"/>
    </row>
    <row r="3705" spans="4:4">
      <c r="D3705" s="10"/>
    </row>
    <row r="3706" spans="4:4">
      <c r="D3706" s="10"/>
    </row>
    <row r="3707" spans="4:4">
      <c r="D3707" s="10"/>
    </row>
    <row r="3708" spans="4:4">
      <c r="D3708" s="10"/>
    </row>
    <row r="3709" spans="4:4">
      <c r="D3709" s="10"/>
    </row>
    <row r="3710" spans="4:4">
      <c r="D3710" s="10"/>
    </row>
    <row r="3711" spans="4:4">
      <c r="D3711" s="10"/>
    </row>
    <row r="3712" spans="4:4">
      <c r="D3712" s="10"/>
    </row>
    <row r="3713" spans="4:4">
      <c r="D3713" s="10"/>
    </row>
    <row r="3714" spans="4:4">
      <c r="D3714" s="10"/>
    </row>
    <row r="3715" spans="4:4">
      <c r="D3715" s="10"/>
    </row>
    <row r="3716" spans="4:4">
      <c r="D3716" s="10"/>
    </row>
    <row r="3717" spans="4:4">
      <c r="D3717" s="10"/>
    </row>
    <row r="3718" spans="4:4">
      <c r="D3718" s="10"/>
    </row>
    <row r="3719" spans="4:4">
      <c r="D3719" s="10"/>
    </row>
    <row r="3720" spans="4:4">
      <c r="D3720" s="10"/>
    </row>
    <row r="3721" spans="4:4">
      <c r="D3721" s="10"/>
    </row>
    <row r="3722" spans="4:4">
      <c r="D3722" s="10"/>
    </row>
    <row r="3723" spans="4:4">
      <c r="D3723" s="10"/>
    </row>
    <row r="3724" spans="4:4">
      <c r="D3724" s="10"/>
    </row>
    <row r="3725" spans="4:4">
      <c r="D3725" s="10"/>
    </row>
    <row r="3726" spans="4:4">
      <c r="D3726" s="10"/>
    </row>
    <row r="3727" spans="4:4">
      <c r="D3727" s="10"/>
    </row>
    <row r="3728" spans="4:4">
      <c r="D3728" s="10"/>
    </row>
    <row r="3729" spans="4:4">
      <c r="D3729" s="10"/>
    </row>
    <row r="3730" spans="4:4">
      <c r="D3730" s="10"/>
    </row>
    <row r="3731" spans="4:4">
      <c r="D3731" s="10"/>
    </row>
    <row r="3732" spans="4:4">
      <c r="D3732" s="10"/>
    </row>
    <row r="3733" spans="4:4">
      <c r="D3733" s="10"/>
    </row>
    <row r="3734" spans="4:4">
      <c r="D3734" s="10"/>
    </row>
    <row r="3735" spans="4:4">
      <c r="D3735" s="10"/>
    </row>
    <row r="3736" spans="4:4">
      <c r="D3736" s="10"/>
    </row>
    <row r="3737" spans="4:4">
      <c r="D3737" s="10"/>
    </row>
    <row r="3738" spans="4:4">
      <c r="D3738" s="10"/>
    </row>
    <row r="3739" spans="4:4">
      <c r="D3739" s="10"/>
    </row>
    <row r="3740" spans="4:4">
      <c r="D3740" s="10"/>
    </row>
    <row r="3741" spans="4:4">
      <c r="D3741" s="10"/>
    </row>
    <row r="3742" spans="4:4">
      <c r="D3742" s="10"/>
    </row>
    <row r="3743" spans="4:4">
      <c r="D3743" s="10"/>
    </row>
    <row r="3744" spans="4:4">
      <c r="D3744" s="10"/>
    </row>
    <row r="3745" spans="4:4">
      <c r="D3745" s="10"/>
    </row>
    <row r="3746" spans="4:4">
      <c r="D3746" s="10"/>
    </row>
    <row r="3747" spans="4:4">
      <c r="D3747" s="10"/>
    </row>
    <row r="3748" spans="4:4">
      <c r="D3748" s="10"/>
    </row>
    <row r="3749" spans="4:4">
      <c r="D3749" s="10"/>
    </row>
    <row r="3750" spans="4:4">
      <c r="D3750" s="10"/>
    </row>
    <row r="3751" spans="4:4">
      <c r="D3751" s="10"/>
    </row>
    <row r="3752" spans="4:4">
      <c r="D3752" s="10"/>
    </row>
    <row r="3753" spans="4:4">
      <c r="D3753" s="10"/>
    </row>
    <row r="3754" spans="4:4">
      <c r="D3754" s="10"/>
    </row>
    <row r="3755" spans="4:4">
      <c r="D3755" s="10"/>
    </row>
    <row r="3756" spans="4:4">
      <c r="D3756" s="10"/>
    </row>
    <row r="3757" spans="4:4">
      <c r="D3757" s="10"/>
    </row>
    <row r="3758" spans="4:4">
      <c r="D3758" s="10"/>
    </row>
    <row r="3759" spans="4:4">
      <c r="D3759" s="10"/>
    </row>
    <row r="3760" spans="4:4">
      <c r="D3760" s="10"/>
    </row>
    <row r="3761" spans="4:4">
      <c r="D3761" s="10"/>
    </row>
    <row r="3762" spans="4:4">
      <c r="D3762" s="10"/>
    </row>
    <row r="3763" spans="4:4">
      <c r="D3763" s="10"/>
    </row>
    <row r="3764" spans="4:4">
      <c r="D3764" s="10"/>
    </row>
    <row r="3765" spans="4:4">
      <c r="D3765" s="10"/>
    </row>
    <row r="3766" spans="4:4">
      <c r="D3766" s="10"/>
    </row>
    <row r="3767" spans="4:4">
      <c r="D3767" s="10"/>
    </row>
    <row r="3768" spans="4:4">
      <c r="D3768" s="10"/>
    </row>
    <row r="3769" spans="4:4">
      <c r="D3769" s="10"/>
    </row>
    <row r="3770" spans="4:4">
      <c r="D3770" s="10"/>
    </row>
    <row r="3771" spans="4:4">
      <c r="D3771" s="10"/>
    </row>
    <row r="3772" spans="4:4">
      <c r="D3772" s="10"/>
    </row>
    <row r="3773" spans="4:4">
      <c r="D3773" s="10"/>
    </row>
    <row r="3774" spans="4:4">
      <c r="D3774" s="10"/>
    </row>
    <row r="3775" spans="4:4">
      <c r="D3775" s="10"/>
    </row>
    <row r="3776" spans="4:4">
      <c r="D3776" s="10"/>
    </row>
    <row r="3777" spans="4:4">
      <c r="D3777" s="10"/>
    </row>
    <row r="3778" spans="4:4">
      <c r="D3778" s="10"/>
    </row>
    <row r="3779" spans="4:4">
      <c r="D3779" s="10"/>
    </row>
    <row r="3780" spans="4:4">
      <c r="D3780" s="10"/>
    </row>
    <row r="3781" spans="4:4">
      <c r="D3781" s="10"/>
    </row>
    <row r="3782" spans="4:4">
      <c r="D3782" s="10"/>
    </row>
    <row r="3783" spans="4:4">
      <c r="D3783" s="10"/>
    </row>
    <row r="3784" spans="4:4">
      <c r="D3784" s="10"/>
    </row>
    <row r="3785" spans="4:4">
      <c r="D3785" s="10"/>
    </row>
    <row r="3786" spans="4:4">
      <c r="D3786" s="10"/>
    </row>
    <row r="3787" spans="4:4">
      <c r="D3787" s="10"/>
    </row>
    <row r="3788" spans="4:4">
      <c r="D3788" s="10"/>
    </row>
    <row r="3789" spans="4:4">
      <c r="D3789" s="10"/>
    </row>
    <row r="3790" spans="4:4">
      <c r="D3790" s="10"/>
    </row>
    <row r="3791" spans="4:4">
      <c r="D3791" s="10"/>
    </row>
    <row r="3792" spans="4:4">
      <c r="D3792" s="10"/>
    </row>
    <row r="3793" spans="4:4">
      <c r="D3793" s="10"/>
    </row>
    <row r="3794" spans="4:4">
      <c r="D3794" s="10"/>
    </row>
    <row r="3795" spans="4:4">
      <c r="D3795" s="10"/>
    </row>
    <row r="3796" spans="4:4">
      <c r="D3796" s="10"/>
    </row>
    <row r="3797" spans="4:4">
      <c r="D3797" s="10"/>
    </row>
    <row r="3798" spans="4:4">
      <c r="D3798" s="10"/>
    </row>
    <row r="3799" spans="4:4">
      <c r="D3799" s="10"/>
    </row>
    <row r="3800" spans="4:4">
      <c r="D3800" s="10"/>
    </row>
    <row r="3801" spans="4:4">
      <c r="D3801" s="10"/>
    </row>
    <row r="3802" spans="4:4">
      <c r="D3802" s="10"/>
    </row>
    <row r="3803" spans="4:4">
      <c r="D3803" s="10"/>
    </row>
    <row r="3804" spans="4:4">
      <c r="D3804" s="10"/>
    </row>
    <row r="3805" spans="4:4">
      <c r="D3805" s="10"/>
    </row>
    <row r="3806" spans="4:4">
      <c r="D3806" s="10"/>
    </row>
    <row r="3807" spans="4:4">
      <c r="D3807" s="10"/>
    </row>
    <row r="3808" spans="4:4">
      <c r="D3808" s="10"/>
    </row>
    <row r="3809" spans="4:4">
      <c r="D3809" s="10"/>
    </row>
    <row r="3810" spans="4:4">
      <c r="D3810" s="10"/>
    </row>
    <row r="3811" spans="4:4">
      <c r="D3811" s="10"/>
    </row>
    <row r="3812" spans="4:4">
      <c r="D3812" s="10"/>
    </row>
    <row r="3813" spans="4:4">
      <c r="D3813" s="10"/>
    </row>
    <row r="3814" spans="4:4">
      <c r="D3814" s="10"/>
    </row>
    <row r="3815" spans="4:4">
      <c r="D3815" s="10"/>
    </row>
    <row r="3816" spans="4:4">
      <c r="D3816" s="10"/>
    </row>
    <row r="3817" spans="4:4">
      <c r="D3817" s="10"/>
    </row>
    <row r="3818" spans="4:4">
      <c r="D3818" s="10"/>
    </row>
    <row r="3819" spans="4:4">
      <c r="D3819" s="10"/>
    </row>
    <row r="3820" spans="4:4">
      <c r="D3820" s="10"/>
    </row>
    <row r="3821" spans="4:4">
      <c r="D3821" s="10"/>
    </row>
    <row r="3822" spans="4:4">
      <c r="D3822" s="10"/>
    </row>
    <row r="3823" spans="4:4">
      <c r="D3823" s="10"/>
    </row>
    <row r="3824" spans="4:4">
      <c r="D3824" s="10"/>
    </row>
    <row r="3825" spans="4:4">
      <c r="D3825" s="10"/>
    </row>
    <row r="3826" spans="4:4">
      <c r="D3826" s="10"/>
    </row>
    <row r="3827" spans="4:4">
      <c r="D3827" s="10"/>
    </row>
    <row r="3828" spans="4:4">
      <c r="D3828" s="10"/>
    </row>
    <row r="3829" spans="4:4">
      <c r="D3829" s="10"/>
    </row>
    <row r="3830" spans="4:4">
      <c r="D3830" s="10"/>
    </row>
    <row r="3831" spans="4:4">
      <c r="D3831" s="10"/>
    </row>
    <row r="3832" spans="4:4">
      <c r="D3832" s="10"/>
    </row>
    <row r="3833" spans="4:4">
      <c r="D3833" s="10"/>
    </row>
    <row r="3834" spans="4:4">
      <c r="D3834" s="10"/>
    </row>
    <row r="3835" spans="4:4">
      <c r="D3835" s="10"/>
    </row>
    <row r="3836" spans="4:4">
      <c r="D3836" s="10"/>
    </row>
    <row r="3837" spans="4:4">
      <c r="D3837" s="10"/>
    </row>
    <row r="3838" spans="4:4">
      <c r="D3838" s="10"/>
    </row>
    <row r="3839" spans="4:4">
      <c r="D3839" s="10"/>
    </row>
    <row r="3840" spans="4:4">
      <c r="D3840" s="10"/>
    </row>
    <row r="3841" spans="4:4">
      <c r="D3841" s="10"/>
    </row>
    <row r="3842" spans="4:4">
      <c r="D3842" s="10"/>
    </row>
    <row r="3843" spans="4:4">
      <c r="D3843" s="10"/>
    </row>
    <row r="3844" spans="4:4">
      <c r="D3844" s="10"/>
    </row>
    <row r="3845" spans="4:4">
      <c r="D3845" s="10"/>
    </row>
    <row r="3846" spans="4:4">
      <c r="D3846" s="10"/>
    </row>
    <row r="3847" spans="4:4">
      <c r="D3847" s="10"/>
    </row>
    <row r="3848" spans="4:4">
      <c r="D3848" s="10"/>
    </row>
    <row r="3849" spans="4:4">
      <c r="D3849" s="10"/>
    </row>
    <row r="3850" spans="4:4">
      <c r="D3850" s="10"/>
    </row>
    <row r="3851" spans="4:4">
      <c r="D3851" s="10"/>
    </row>
    <row r="3852" spans="4:4">
      <c r="D3852" s="10"/>
    </row>
    <row r="3853" spans="4:4">
      <c r="D3853" s="10"/>
    </row>
    <row r="3854" spans="4:4">
      <c r="D3854" s="10"/>
    </row>
    <row r="3855" spans="4:4">
      <c r="D3855" s="10"/>
    </row>
    <row r="3856" spans="4:4">
      <c r="D3856" s="10"/>
    </row>
    <row r="3857" spans="4:4">
      <c r="D3857" s="10"/>
    </row>
    <row r="3858" spans="4:4">
      <c r="D3858" s="10"/>
    </row>
    <row r="3859" spans="4:4">
      <c r="D3859" s="10"/>
    </row>
    <row r="3860" spans="4:4">
      <c r="D3860" s="10"/>
    </row>
    <row r="3861" spans="4:4">
      <c r="D3861" s="10"/>
    </row>
    <row r="3862" spans="4:4">
      <c r="D3862" s="10"/>
    </row>
    <row r="3863" spans="4:4">
      <c r="D3863" s="10"/>
    </row>
    <row r="3864" spans="4:4">
      <c r="D3864" s="10"/>
    </row>
    <row r="3865" spans="4:4">
      <c r="D3865" s="10"/>
    </row>
    <row r="3866" spans="4:4">
      <c r="D3866" s="10"/>
    </row>
    <row r="3867" spans="4:4">
      <c r="D3867" s="10"/>
    </row>
    <row r="3868" spans="4:4">
      <c r="D3868" s="10"/>
    </row>
    <row r="3869" spans="4:4">
      <c r="D3869" s="10"/>
    </row>
    <row r="3870" spans="4:4">
      <c r="D3870" s="10"/>
    </row>
    <row r="3871" spans="4:4">
      <c r="D3871" s="10"/>
    </row>
    <row r="3872" spans="4:4">
      <c r="D3872" s="10"/>
    </row>
    <row r="3873" spans="4:4">
      <c r="D3873" s="10"/>
    </row>
    <row r="3874" spans="4:4">
      <c r="D3874" s="10"/>
    </row>
    <row r="3875" spans="4:4">
      <c r="D3875" s="10"/>
    </row>
    <row r="3876" spans="4:4">
      <c r="D3876" s="10"/>
    </row>
    <row r="3877" spans="4:4">
      <c r="D3877" s="10"/>
    </row>
    <row r="3878" spans="4:4">
      <c r="D3878" s="10"/>
    </row>
    <row r="3879" spans="4:4">
      <c r="D3879" s="10"/>
    </row>
    <row r="3880" spans="4:4">
      <c r="D3880" s="10"/>
    </row>
    <row r="3881" spans="4:4">
      <c r="D3881" s="10"/>
    </row>
    <row r="3882" spans="4:4">
      <c r="D3882" s="10"/>
    </row>
    <row r="3883" spans="4:4">
      <c r="D3883" s="10"/>
    </row>
    <row r="3884" spans="4:4">
      <c r="D3884" s="10"/>
    </row>
    <row r="3885" spans="4:4">
      <c r="D3885" s="10"/>
    </row>
    <row r="3886" spans="4:4">
      <c r="D3886" s="10"/>
    </row>
    <row r="3887" spans="4:4">
      <c r="D3887" s="10"/>
    </row>
    <row r="3888" spans="4:4">
      <c r="D3888" s="10"/>
    </row>
    <row r="3889" spans="4:4">
      <c r="D3889" s="10"/>
    </row>
    <row r="3890" spans="4:4">
      <c r="D3890" s="10"/>
    </row>
    <row r="3891" spans="4:4">
      <c r="D3891" s="10"/>
    </row>
    <row r="3892" spans="4:4">
      <c r="D3892" s="10"/>
    </row>
    <row r="3893" spans="4:4">
      <c r="D3893" s="10"/>
    </row>
    <row r="3894" spans="4:4">
      <c r="D3894" s="10"/>
    </row>
    <row r="3895" spans="4:4">
      <c r="D3895" s="10"/>
    </row>
    <row r="3896" spans="4:4">
      <c r="D3896" s="10"/>
    </row>
    <row r="3897" spans="4:4">
      <c r="D3897" s="10"/>
    </row>
    <row r="3898" spans="4:4">
      <c r="D3898" s="10"/>
    </row>
    <row r="3899" spans="4:4">
      <c r="D3899" s="10"/>
    </row>
    <row r="3900" spans="4:4">
      <c r="D3900" s="10"/>
    </row>
    <row r="3901" spans="4:4">
      <c r="D3901" s="10"/>
    </row>
    <row r="3902" spans="4:4">
      <c r="D3902" s="10"/>
    </row>
    <row r="3903" spans="4:4">
      <c r="D3903" s="10"/>
    </row>
    <row r="3904" spans="4:4">
      <c r="D3904" s="10"/>
    </row>
    <row r="3905" spans="4:4">
      <c r="D3905" s="10"/>
    </row>
    <row r="3906" spans="4:4">
      <c r="D3906" s="10"/>
    </row>
    <row r="3907" spans="4:4">
      <c r="D3907" s="10"/>
    </row>
    <row r="3908" spans="4:4">
      <c r="D3908" s="10"/>
    </row>
    <row r="3909" spans="4:4">
      <c r="D3909" s="10"/>
    </row>
    <row r="3910" spans="4:4">
      <c r="D3910" s="10"/>
    </row>
    <row r="3911" spans="4:4">
      <c r="D3911" s="10"/>
    </row>
    <row r="3912" spans="4:4">
      <c r="D3912" s="10"/>
    </row>
    <row r="3913" spans="4:4">
      <c r="D3913" s="10"/>
    </row>
    <row r="3914" spans="4:4">
      <c r="D3914" s="10"/>
    </row>
    <row r="3915" spans="4:4">
      <c r="D3915" s="10"/>
    </row>
    <row r="3916" spans="4:4">
      <c r="D3916" s="10"/>
    </row>
    <row r="3917" spans="4:4">
      <c r="D3917" s="10"/>
    </row>
    <row r="3918" spans="4:4">
      <c r="D3918" s="10"/>
    </row>
    <row r="3919" spans="4:4">
      <c r="D3919" s="10"/>
    </row>
    <row r="3920" spans="4:4">
      <c r="D3920" s="10"/>
    </row>
    <row r="3921" spans="4:4">
      <c r="D3921" s="10"/>
    </row>
    <row r="3922" spans="4:4">
      <c r="D3922" s="10"/>
    </row>
    <row r="3923" spans="4:4">
      <c r="D3923" s="10"/>
    </row>
    <row r="3924" spans="4:4">
      <c r="D3924" s="10"/>
    </row>
    <row r="3925" spans="4:4">
      <c r="D3925" s="10"/>
    </row>
    <row r="3926" spans="4:4">
      <c r="D3926" s="10"/>
    </row>
    <row r="3927" spans="4:4">
      <c r="D3927" s="10"/>
    </row>
    <row r="3928" spans="4:4">
      <c r="D3928" s="10"/>
    </row>
    <row r="3929" spans="4:4">
      <c r="D3929" s="10"/>
    </row>
    <row r="3930" spans="4:4">
      <c r="D3930" s="10"/>
    </row>
    <row r="3931" spans="4:4">
      <c r="D3931" s="10"/>
    </row>
    <row r="3932" spans="4:4">
      <c r="D3932" s="10"/>
    </row>
    <row r="3933" spans="4:4">
      <c r="D3933" s="10"/>
    </row>
    <row r="3934" spans="4:4">
      <c r="D3934" s="10"/>
    </row>
    <row r="3935" spans="4:4">
      <c r="D3935" s="10"/>
    </row>
    <row r="3936" spans="4:4">
      <c r="D3936" s="10"/>
    </row>
    <row r="3937" spans="4:4">
      <c r="D3937" s="10"/>
    </row>
    <row r="3938" spans="4:4">
      <c r="D3938" s="10"/>
    </row>
    <row r="3939" spans="4:4">
      <c r="D3939" s="10"/>
    </row>
    <row r="3940" spans="4:4">
      <c r="D3940" s="10"/>
    </row>
    <row r="3941" spans="4:4">
      <c r="D3941" s="10"/>
    </row>
    <row r="3942" spans="4:4">
      <c r="D3942" s="10"/>
    </row>
    <row r="3943" spans="4:4">
      <c r="D3943" s="10"/>
    </row>
    <row r="3944" spans="4:4">
      <c r="D3944" s="10"/>
    </row>
    <row r="3945" spans="4:4">
      <c r="D3945" s="10"/>
    </row>
    <row r="3946" spans="4:4">
      <c r="D3946" s="10"/>
    </row>
    <row r="3947" spans="4:4">
      <c r="D3947" s="10"/>
    </row>
    <row r="3948" spans="4:4">
      <c r="D3948" s="10"/>
    </row>
    <row r="3949" spans="4:4">
      <c r="D3949" s="10"/>
    </row>
    <row r="3950" spans="4:4">
      <c r="D3950" s="10"/>
    </row>
    <row r="3951" spans="4:4">
      <c r="D3951" s="10"/>
    </row>
    <row r="3952" spans="4:4">
      <c r="D3952" s="10"/>
    </row>
    <row r="3953" spans="4:4">
      <c r="D3953" s="10"/>
    </row>
    <row r="3954" spans="4:4">
      <c r="D3954" s="10"/>
    </row>
    <row r="3955" spans="4:4">
      <c r="D3955" s="10"/>
    </row>
    <row r="3956" spans="4:4">
      <c r="D3956" s="10"/>
    </row>
    <row r="3957" spans="4:4">
      <c r="D3957" s="10"/>
    </row>
    <row r="3958" spans="4:4">
      <c r="D3958" s="10"/>
    </row>
    <row r="3959" spans="4:4">
      <c r="D3959" s="10"/>
    </row>
    <row r="3960" spans="4:4">
      <c r="D3960" s="10"/>
    </row>
    <row r="3961" spans="4:4">
      <c r="D3961" s="10"/>
    </row>
    <row r="3962" spans="4:4">
      <c r="D3962" s="10"/>
    </row>
    <row r="3963" spans="4:4">
      <c r="D3963" s="10"/>
    </row>
    <row r="3964" spans="4:4">
      <c r="D3964" s="10"/>
    </row>
    <row r="3965" spans="4:4">
      <c r="D3965" s="10"/>
    </row>
    <row r="3966" spans="4:4">
      <c r="D3966" s="10"/>
    </row>
    <row r="3967" spans="4:4">
      <c r="D3967" s="10"/>
    </row>
    <row r="3968" spans="4:4">
      <c r="D3968" s="10"/>
    </row>
    <row r="3969" spans="4:4">
      <c r="D3969" s="10"/>
    </row>
    <row r="3970" spans="4:4">
      <c r="D3970" s="10"/>
    </row>
    <row r="3971" spans="4:4">
      <c r="D3971" s="10"/>
    </row>
    <row r="3972" spans="4:4">
      <c r="D3972" s="10"/>
    </row>
    <row r="3973" spans="4:4">
      <c r="D3973" s="10"/>
    </row>
    <row r="3974" spans="4:4">
      <c r="D3974" s="10"/>
    </row>
    <row r="3975" spans="4:4">
      <c r="D3975" s="10"/>
    </row>
    <row r="3976" spans="4:4">
      <c r="D3976" s="10"/>
    </row>
    <row r="3977" spans="4:4">
      <c r="D3977" s="10"/>
    </row>
    <row r="3978" spans="4:4">
      <c r="D3978" s="10"/>
    </row>
    <row r="3979" spans="4:4">
      <c r="D3979" s="10"/>
    </row>
    <row r="3980" spans="4:4">
      <c r="D3980" s="10"/>
    </row>
    <row r="3981" spans="4:4">
      <c r="D3981" s="10"/>
    </row>
    <row r="3982" spans="4:4">
      <c r="D3982" s="10"/>
    </row>
    <row r="3983" spans="4:4">
      <c r="D3983" s="10"/>
    </row>
    <row r="3984" spans="4:4">
      <c r="D3984" s="10"/>
    </row>
    <row r="3985" spans="4:4">
      <c r="D3985" s="10"/>
    </row>
    <row r="3986" spans="4:4">
      <c r="D3986" s="10"/>
    </row>
    <row r="3987" spans="4:4">
      <c r="D3987" s="10"/>
    </row>
    <row r="3988" spans="4:4">
      <c r="D3988" s="10"/>
    </row>
    <row r="3989" spans="4:4">
      <c r="D3989" s="10"/>
    </row>
    <row r="3990" spans="4:4">
      <c r="D3990" s="10"/>
    </row>
    <row r="3991" spans="4:4">
      <c r="D3991" s="10"/>
    </row>
    <row r="3992" spans="4:4">
      <c r="D3992" s="10"/>
    </row>
    <row r="3993" spans="4:4">
      <c r="D3993" s="10"/>
    </row>
    <row r="3994" spans="4:4">
      <c r="D3994" s="10"/>
    </row>
    <row r="3995" spans="4:4">
      <c r="D3995" s="10"/>
    </row>
    <row r="3996" spans="4:4">
      <c r="D3996" s="10"/>
    </row>
    <row r="3997" spans="4:4">
      <c r="D3997" s="10"/>
    </row>
    <row r="3998" spans="4:4">
      <c r="D3998" s="10"/>
    </row>
    <row r="3999" spans="4:4">
      <c r="D3999" s="10"/>
    </row>
    <row r="4000" spans="4:4">
      <c r="D4000" s="10"/>
    </row>
    <row r="4001" spans="4:4">
      <c r="D4001" s="10"/>
    </row>
    <row r="4002" spans="4:4">
      <c r="D4002" s="10"/>
    </row>
    <row r="4003" spans="4:4">
      <c r="D4003" s="10"/>
    </row>
    <row r="4004" spans="4:4">
      <c r="D4004" s="10"/>
    </row>
    <row r="4005" spans="4:4">
      <c r="D4005" s="10"/>
    </row>
    <row r="4006" spans="4:4">
      <c r="D4006" s="10"/>
    </row>
    <row r="4007" spans="4:4">
      <c r="D4007" s="10"/>
    </row>
    <row r="4008" spans="4:4">
      <c r="D4008" s="10"/>
    </row>
    <row r="4009" spans="4:4">
      <c r="D4009" s="10"/>
    </row>
    <row r="4010" spans="4:4">
      <c r="D4010" s="10"/>
    </row>
    <row r="4011" spans="4:4">
      <c r="D4011" s="10"/>
    </row>
    <row r="4012" spans="4:4">
      <c r="D4012" s="10"/>
    </row>
    <row r="4013" spans="4:4">
      <c r="D4013" s="10"/>
    </row>
    <row r="4014" spans="4:4">
      <c r="D4014" s="10"/>
    </row>
    <row r="4015" spans="4:4">
      <c r="D4015" s="10"/>
    </row>
    <row r="4016" spans="4:4">
      <c r="D4016" s="10"/>
    </row>
    <row r="4017" spans="4:4">
      <c r="D4017" s="10"/>
    </row>
    <row r="4018" spans="4:4">
      <c r="D4018" s="10"/>
    </row>
    <row r="4019" spans="4:4">
      <c r="D4019" s="10"/>
    </row>
    <row r="4020" spans="4:4">
      <c r="D4020" s="10"/>
    </row>
    <row r="4021" spans="4:4">
      <c r="D4021" s="10"/>
    </row>
    <row r="4022" spans="4:4">
      <c r="D4022" s="10"/>
    </row>
    <row r="4023" spans="4:4">
      <c r="D4023" s="10"/>
    </row>
    <row r="4024" spans="4:4">
      <c r="D4024" s="10"/>
    </row>
    <row r="4025" spans="4:4">
      <c r="D4025" s="10"/>
    </row>
    <row r="4026" spans="4:4">
      <c r="D4026" s="10"/>
    </row>
    <row r="4027" spans="4:4">
      <c r="D4027" s="10"/>
    </row>
    <row r="4028" spans="4:4">
      <c r="D4028" s="10"/>
    </row>
    <row r="4029" spans="4:4">
      <c r="D4029" s="10"/>
    </row>
    <row r="4030" spans="4:4">
      <c r="D4030" s="10"/>
    </row>
    <row r="4031" spans="4:4">
      <c r="D4031" s="10"/>
    </row>
    <row r="4032" spans="4:4">
      <c r="D4032" s="10"/>
    </row>
    <row r="4033" spans="4:4">
      <c r="D4033" s="10"/>
    </row>
    <row r="4034" spans="4:4">
      <c r="D4034" s="10"/>
    </row>
    <row r="4035" spans="4:4">
      <c r="D4035" s="10"/>
    </row>
    <row r="4036" spans="4:4">
      <c r="D4036" s="10"/>
    </row>
    <row r="4037" spans="4:4">
      <c r="D4037" s="10"/>
    </row>
    <row r="4038" spans="4:4">
      <c r="D4038" s="10"/>
    </row>
    <row r="4039" spans="4:4">
      <c r="D4039" s="10"/>
    </row>
    <row r="4040" spans="4:4">
      <c r="D4040" s="10"/>
    </row>
    <row r="4041" spans="4:4">
      <c r="D4041" s="10"/>
    </row>
    <row r="4042" spans="4:4">
      <c r="D4042" s="10"/>
    </row>
    <row r="4043" spans="4:4">
      <c r="D4043" s="10"/>
    </row>
    <row r="4044" spans="4:4">
      <c r="D4044" s="10"/>
    </row>
    <row r="4045" spans="4:4">
      <c r="D4045" s="10"/>
    </row>
    <row r="4046" spans="4:4">
      <c r="D4046" s="10"/>
    </row>
    <row r="4047" spans="4:4">
      <c r="D4047" s="10"/>
    </row>
    <row r="4048" spans="4:4">
      <c r="D4048" s="10"/>
    </row>
    <row r="4049" spans="4:4">
      <c r="D4049" s="10"/>
    </row>
    <row r="4050" spans="4:4">
      <c r="D4050" s="10"/>
    </row>
    <row r="4051" spans="4:4">
      <c r="D4051" s="10"/>
    </row>
    <row r="4052" spans="4:4">
      <c r="D4052" s="10"/>
    </row>
    <row r="4053" spans="4:4">
      <c r="D4053" s="10"/>
    </row>
    <row r="4054" spans="4:4">
      <c r="D4054" s="10"/>
    </row>
    <row r="4055" spans="4:4">
      <c r="D4055" s="10"/>
    </row>
    <row r="4056" spans="4:4">
      <c r="D4056" s="10"/>
    </row>
    <row r="4057" spans="4:4">
      <c r="D4057" s="10"/>
    </row>
    <row r="4058" spans="4:4">
      <c r="D4058" s="10"/>
    </row>
    <row r="4059" spans="4:4">
      <c r="D4059" s="10"/>
    </row>
    <row r="4060" spans="4:4">
      <c r="D4060" s="10"/>
    </row>
    <row r="4061" spans="4:4">
      <c r="D4061" s="10"/>
    </row>
    <row r="4062" spans="4:4">
      <c r="D4062" s="10"/>
    </row>
    <row r="4063" spans="4:4">
      <c r="D4063" s="10"/>
    </row>
    <row r="4064" spans="4:4">
      <c r="D4064" s="10"/>
    </row>
    <row r="4065" spans="4:4">
      <c r="D4065" s="10"/>
    </row>
    <row r="4066" spans="4:4">
      <c r="D4066" s="10"/>
    </row>
    <row r="4067" spans="4:4">
      <c r="D4067" s="10"/>
    </row>
    <row r="4068" spans="4:4">
      <c r="D4068" s="10"/>
    </row>
    <row r="4069" spans="4:4">
      <c r="D4069" s="10"/>
    </row>
    <row r="4070" spans="4:4">
      <c r="D4070" s="10"/>
    </row>
    <row r="4071" spans="4:4">
      <c r="D4071" s="10"/>
    </row>
    <row r="4072" spans="4:4">
      <c r="D4072" s="10"/>
    </row>
    <row r="4073" spans="4:4">
      <c r="D4073" s="10"/>
    </row>
    <row r="4074" spans="4:4">
      <c r="D4074" s="10"/>
    </row>
    <row r="4075" spans="4:4">
      <c r="D4075" s="10"/>
    </row>
    <row r="4076" spans="4:4">
      <c r="D4076" s="10"/>
    </row>
    <row r="4077" spans="4:4">
      <c r="D4077" s="10"/>
    </row>
    <row r="4078" spans="4:4">
      <c r="D4078" s="10"/>
    </row>
    <row r="4079" spans="4:4">
      <c r="D4079" s="10"/>
    </row>
    <row r="4080" spans="4:4">
      <c r="D4080" s="10"/>
    </row>
    <row r="4081" spans="4:4">
      <c r="D4081" s="10"/>
    </row>
    <row r="4082" spans="4:4">
      <c r="D4082" s="10"/>
    </row>
    <row r="4083" spans="4:4">
      <c r="D4083" s="10"/>
    </row>
    <row r="4084" spans="4:4">
      <c r="D4084" s="10"/>
    </row>
    <row r="4085" spans="4:4">
      <c r="D4085" s="10"/>
    </row>
    <row r="4086" spans="4:4">
      <c r="D4086" s="10"/>
    </row>
    <row r="4087" spans="4:4">
      <c r="D4087" s="10"/>
    </row>
    <row r="4088" spans="4:4">
      <c r="D4088" s="10"/>
    </row>
    <row r="4089" spans="4:4">
      <c r="D4089" s="10"/>
    </row>
    <row r="4090" spans="4:4">
      <c r="D4090" s="10"/>
    </row>
    <row r="4091" spans="4:4">
      <c r="D4091" s="10"/>
    </row>
    <row r="4092" spans="4:4">
      <c r="D4092" s="10"/>
    </row>
    <row r="4093" spans="4:4">
      <c r="D4093" s="10"/>
    </row>
    <row r="4094" spans="4:4">
      <c r="D4094" s="10"/>
    </row>
    <row r="4095" spans="4:4">
      <c r="D4095" s="10"/>
    </row>
    <row r="4096" spans="4:4">
      <c r="D4096" s="10"/>
    </row>
    <row r="4097" spans="4:4">
      <c r="D4097" s="10"/>
    </row>
    <row r="4098" spans="4:4">
      <c r="D4098" s="10"/>
    </row>
    <row r="4099" spans="4:4">
      <c r="D4099" s="10"/>
    </row>
    <row r="4100" spans="4:4">
      <c r="D4100" s="10"/>
    </row>
    <row r="4101" spans="4:4">
      <c r="D4101" s="10"/>
    </row>
    <row r="4102" spans="4:4">
      <c r="D4102" s="10"/>
    </row>
    <row r="4103" spans="4:4">
      <c r="D4103" s="10"/>
    </row>
    <row r="4104" spans="4:4">
      <c r="D4104" s="10"/>
    </row>
    <row r="4105" spans="4:4">
      <c r="D4105" s="10"/>
    </row>
    <row r="4106" spans="4:4">
      <c r="D4106" s="10"/>
    </row>
    <row r="4107" spans="4:4">
      <c r="D4107" s="10"/>
    </row>
    <row r="4108" spans="4:4">
      <c r="D4108" s="10"/>
    </row>
    <row r="4109" spans="4:4">
      <c r="D4109" s="10"/>
    </row>
    <row r="4110" spans="4:4">
      <c r="D4110" s="10"/>
    </row>
    <row r="4111" spans="4:4">
      <c r="D4111" s="10"/>
    </row>
    <row r="4112" spans="4:4">
      <c r="D4112" s="10"/>
    </row>
    <row r="4113" spans="4:4">
      <c r="D4113" s="10"/>
    </row>
    <row r="4114" spans="4:4">
      <c r="D4114" s="10"/>
    </row>
    <row r="4115" spans="4:4">
      <c r="D4115" s="10"/>
    </row>
    <row r="4116" spans="4:4">
      <c r="D4116" s="10"/>
    </row>
    <row r="4117" spans="4:4">
      <c r="D4117" s="10"/>
    </row>
    <row r="4118" spans="4:4">
      <c r="D4118" s="10"/>
    </row>
    <row r="4119" spans="4:4">
      <c r="D4119" s="10"/>
    </row>
    <row r="4120" spans="4:4">
      <c r="D4120" s="10"/>
    </row>
    <row r="4121" spans="4:4">
      <c r="D4121" s="10"/>
    </row>
    <row r="4122" spans="4:4">
      <c r="D4122" s="10"/>
    </row>
    <row r="4123" spans="4:4">
      <c r="D4123" s="10"/>
    </row>
    <row r="4124" spans="4:4">
      <c r="D4124" s="10"/>
    </row>
    <row r="4125" spans="4:4">
      <c r="D4125" s="10"/>
    </row>
    <row r="4126" spans="4:4">
      <c r="D4126" s="10"/>
    </row>
    <row r="4127" spans="4:4">
      <c r="D4127" s="10"/>
    </row>
    <row r="4128" spans="4:4">
      <c r="D4128" s="10"/>
    </row>
    <row r="4129" spans="4:4">
      <c r="D4129" s="10"/>
    </row>
    <row r="4130" spans="4:4">
      <c r="D4130" s="10"/>
    </row>
    <row r="4131" spans="4:4">
      <c r="D4131" s="10"/>
    </row>
    <row r="4132" spans="4:4">
      <c r="D4132" s="10"/>
    </row>
    <row r="4133" spans="4:4">
      <c r="D4133" s="10"/>
    </row>
    <row r="4134" spans="4:4">
      <c r="D4134" s="10"/>
    </row>
    <row r="4135" spans="4:4">
      <c r="D4135" s="10"/>
    </row>
    <row r="4136" spans="4:4">
      <c r="D4136" s="10"/>
    </row>
    <row r="4137" spans="4:4">
      <c r="D4137" s="10"/>
    </row>
    <row r="4138" spans="4:4">
      <c r="D4138" s="10"/>
    </row>
    <row r="4139" spans="4:4">
      <c r="D4139" s="10"/>
    </row>
    <row r="4140" spans="4:4">
      <c r="D4140" s="10"/>
    </row>
    <row r="4141" spans="4:4">
      <c r="D4141" s="10"/>
    </row>
    <row r="4142" spans="4:4">
      <c r="D4142" s="10"/>
    </row>
    <row r="4143" spans="4:4">
      <c r="D4143" s="10"/>
    </row>
    <row r="4144" spans="4:4">
      <c r="D4144" s="10"/>
    </row>
    <row r="4145" spans="4:4">
      <c r="D4145" s="10"/>
    </row>
    <row r="4146" spans="4:4">
      <c r="D4146" s="10"/>
    </row>
    <row r="4147" spans="4:4">
      <c r="D4147" s="10"/>
    </row>
    <row r="4148" spans="4:4">
      <c r="D4148" s="10"/>
    </row>
    <row r="4149" spans="4:4">
      <c r="D4149" s="10"/>
    </row>
    <row r="4150" spans="4:4">
      <c r="D4150" s="10"/>
    </row>
    <row r="4151" spans="4:4">
      <c r="D4151" s="10"/>
    </row>
    <row r="4152" spans="4:4">
      <c r="D4152" s="10"/>
    </row>
    <row r="4153" spans="4:4">
      <c r="D4153" s="10"/>
    </row>
    <row r="4154" spans="4:4">
      <c r="D4154" s="10"/>
    </row>
    <row r="4155" spans="4:4">
      <c r="D4155" s="10"/>
    </row>
    <row r="4156" spans="4:4">
      <c r="D4156" s="10"/>
    </row>
    <row r="4157" spans="4:4">
      <c r="D4157" s="10"/>
    </row>
    <row r="4158" spans="4:4">
      <c r="D4158" s="10"/>
    </row>
    <row r="4159" spans="4:4">
      <c r="D4159" s="10"/>
    </row>
    <row r="4160" spans="4:4">
      <c r="D4160" s="10"/>
    </row>
    <row r="4161" spans="4:4">
      <c r="D4161" s="10"/>
    </row>
    <row r="4162" spans="4:4">
      <c r="D4162" s="10"/>
    </row>
    <row r="4163" spans="4:4">
      <c r="D4163" s="10"/>
    </row>
    <row r="4164" spans="4:4">
      <c r="D4164" s="10"/>
    </row>
    <row r="4165" spans="4:4">
      <c r="D4165" s="10"/>
    </row>
    <row r="4166" spans="4:4">
      <c r="D4166" s="10"/>
    </row>
    <row r="4167" spans="4:4">
      <c r="D4167" s="10"/>
    </row>
    <row r="4168" spans="4:4">
      <c r="D4168" s="10"/>
    </row>
    <row r="4169" spans="4:4">
      <c r="D4169" s="10"/>
    </row>
    <row r="4170" spans="4:4">
      <c r="D4170" s="10"/>
    </row>
    <row r="4171" spans="4:4">
      <c r="D4171" s="10"/>
    </row>
    <row r="4172" spans="4:4">
      <c r="D4172" s="10"/>
    </row>
    <row r="4173" spans="4:4">
      <c r="D4173" s="10"/>
    </row>
    <row r="4174" spans="4:4">
      <c r="D4174" s="10"/>
    </row>
    <row r="4175" spans="4:4">
      <c r="D4175" s="10"/>
    </row>
    <row r="4176" spans="4:4">
      <c r="D4176" s="10"/>
    </row>
    <row r="4177" spans="4:4">
      <c r="D4177" s="10"/>
    </row>
    <row r="4178" spans="4:4">
      <c r="D4178" s="10"/>
    </row>
    <row r="4179" spans="4:4">
      <c r="D4179" s="10"/>
    </row>
    <row r="4180" spans="4:4">
      <c r="D4180" s="10"/>
    </row>
    <row r="4181" spans="4:4">
      <c r="D4181" s="10"/>
    </row>
    <row r="4182" spans="4:4">
      <c r="D4182" s="10"/>
    </row>
    <row r="4183" spans="4:4">
      <c r="D4183" s="10"/>
    </row>
    <row r="4184" spans="4:4">
      <c r="D4184" s="10"/>
    </row>
    <row r="4185" spans="4:4">
      <c r="D4185" s="10"/>
    </row>
    <row r="4186" spans="4:4">
      <c r="D4186" s="10"/>
    </row>
    <row r="4187" spans="4:4">
      <c r="D4187" s="10"/>
    </row>
    <row r="4188" spans="4:4">
      <c r="D4188" s="10"/>
    </row>
    <row r="4189" spans="4:4">
      <c r="D4189" s="10"/>
    </row>
    <row r="4190" spans="4:4">
      <c r="D4190" s="10"/>
    </row>
    <row r="4191" spans="4:4">
      <c r="D4191" s="10"/>
    </row>
    <row r="4192" spans="4:4">
      <c r="D4192" s="10"/>
    </row>
    <row r="4193" spans="4:4">
      <c r="D4193" s="10"/>
    </row>
    <row r="4194" spans="4:4">
      <c r="D4194" s="10"/>
    </row>
    <row r="4195" spans="4:4">
      <c r="D4195" s="10"/>
    </row>
    <row r="4196" spans="4:4">
      <c r="D4196" s="10"/>
    </row>
    <row r="4197" spans="4:4">
      <c r="D4197" s="10"/>
    </row>
    <row r="4198" spans="4:4">
      <c r="D4198" s="10"/>
    </row>
    <row r="4199" spans="4:4">
      <c r="D4199" s="10"/>
    </row>
    <row r="4200" spans="4:4">
      <c r="D4200" s="10"/>
    </row>
    <row r="4201" spans="4:4">
      <c r="D4201" s="10"/>
    </row>
    <row r="4202" spans="4:4">
      <c r="D4202" s="10"/>
    </row>
    <row r="4203" spans="4:4">
      <c r="D4203" s="10"/>
    </row>
    <row r="4204" spans="4:4">
      <c r="D4204" s="10"/>
    </row>
    <row r="4205" spans="4:4">
      <c r="D4205" s="10"/>
    </row>
    <row r="4206" spans="4:4">
      <c r="D4206" s="10"/>
    </row>
    <row r="4207" spans="4:4">
      <c r="D4207" s="10"/>
    </row>
    <row r="4208" spans="4:4">
      <c r="D4208" s="10"/>
    </row>
    <row r="4209" spans="4:4">
      <c r="D4209" s="10"/>
    </row>
    <row r="4210" spans="4:4">
      <c r="D4210" s="10"/>
    </row>
    <row r="4211" spans="4:4">
      <c r="D4211" s="10"/>
    </row>
    <row r="4212" spans="4:4">
      <c r="D4212" s="10"/>
    </row>
    <row r="4213" spans="4:4">
      <c r="D4213" s="10"/>
    </row>
    <row r="4214" spans="4:4">
      <c r="D4214" s="10"/>
    </row>
    <row r="4215" spans="4:4">
      <c r="D4215" s="10"/>
    </row>
    <row r="4216" spans="4:4">
      <c r="D4216" s="10"/>
    </row>
    <row r="4217" spans="4:4">
      <c r="D4217" s="10"/>
    </row>
    <row r="4218" spans="4:4">
      <c r="D4218" s="10"/>
    </row>
    <row r="4219" spans="4:4">
      <c r="D4219" s="10"/>
    </row>
    <row r="4220" spans="4:4">
      <c r="D4220" s="10"/>
    </row>
    <row r="4221" spans="4:4">
      <c r="D4221" s="10"/>
    </row>
    <row r="4222" spans="4:4">
      <c r="D4222" s="10"/>
    </row>
    <row r="4223" spans="4:4">
      <c r="D4223" s="10"/>
    </row>
    <row r="4224" spans="4:4">
      <c r="D4224" s="10"/>
    </row>
    <row r="4225" spans="4:4">
      <c r="D4225" s="10"/>
    </row>
    <row r="4226" spans="4:4">
      <c r="D4226" s="10"/>
    </row>
    <row r="4227" spans="4:4">
      <c r="D4227" s="10"/>
    </row>
    <row r="4228" spans="4:4">
      <c r="D4228" s="10"/>
    </row>
    <row r="4229" spans="4:4">
      <c r="D4229" s="10"/>
    </row>
    <row r="4230" spans="4:4">
      <c r="D4230" s="10"/>
    </row>
    <row r="4231" spans="4:4">
      <c r="D4231" s="10"/>
    </row>
    <row r="4232" spans="4:4">
      <c r="D4232" s="10"/>
    </row>
    <row r="4233" spans="4:4">
      <c r="D4233" s="10"/>
    </row>
    <row r="4234" spans="4:4">
      <c r="D4234" s="10"/>
    </row>
    <row r="4235" spans="4:4">
      <c r="D4235" s="10"/>
    </row>
    <row r="4236" spans="4:4">
      <c r="D4236" s="10"/>
    </row>
    <row r="4237" spans="4:4">
      <c r="D4237" s="10"/>
    </row>
    <row r="4238" spans="4:4">
      <c r="D4238" s="10"/>
    </row>
    <row r="4239" spans="4:4">
      <c r="D4239" s="10"/>
    </row>
    <row r="4240" spans="4:4">
      <c r="D4240" s="10"/>
    </row>
    <row r="4241" spans="4:4">
      <c r="D4241" s="10"/>
    </row>
    <row r="4242" spans="4:4">
      <c r="D4242" s="10"/>
    </row>
    <row r="4243" spans="4:4">
      <c r="D4243" s="10"/>
    </row>
    <row r="4244" spans="4:4">
      <c r="D4244" s="10"/>
    </row>
    <row r="4245" spans="4:4">
      <c r="D4245" s="10"/>
    </row>
    <row r="4246" spans="4:4">
      <c r="D4246" s="10"/>
    </row>
    <row r="4247" spans="4:4">
      <c r="D4247" s="10"/>
    </row>
    <row r="4248" spans="4:4">
      <c r="D4248" s="10"/>
    </row>
    <row r="4249" spans="4:4">
      <c r="D4249" s="10"/>
    </row>
    <row r="4250" spans="4:4">
      <c r="D4250" s="10"/>
    </row>
    <row r="4251" spans="4:4">
      <c r="D4251" s="10"/>
    </row>
    <row r="4252" spans="4:4">
      <c r="D4252" s="10"/>
    </row>
    <row r="4253" spans="4:4">
      <c r="D4253" s="10"/>
    </row>
    <row r="4254" spans="4:4">
      <c r="D4254" s="10"/>
    </row>
    <row r="4255" spans="4:4">
      <c r="D4255" s="10"/>
    </row>
    <row r="4256" spans="4:4">
      <c r="D4256" s="10"/>
    </row>
    <row r="4257" spans="4:4">
      <c r="D4257" s="10"/>
    </row>
    <row r="4258" spans="4:4">
      <c r="D4258" s="10"/>
    </row>
    <row r="4259" spans="4:4">
      <c r="D4259" s="10"/>
    </row>
    <row r="4260" spans="4:4">
      <c r="D4260" s="10"/>
    </row>
    <row r="4261" spans="4:4">
      <c r="D4261" s="10"/>
    </row>
    <row r="4262" spans="4:4">
      <c r="D4262" s="10"/>
    </row>
    <row r="4263" spans="4:4">
      <c r="D4263" s="10"/>
    </row>
    <row r="4264" spans="4:4">
      <c r="D4264" s="10"/>
    </row>
    <row r="4265" spans="4:4">
      <c r="D4265" s="10"/>
    </row>
    <row r="4266" spans="4:4">
      <c r="D4266" s="10"/>
    </row>
    <row r="4267" spans="4:4">
      <c r="D4267" s="10"/>
    </row>
    <row r="4268" spans="4:4">
      <c r="D4268" s="10"/>
    </row>
    <row r="4269" spans="4:4">
      <c r="D4269" s="10"/>
    </row>
    <row r="4270" spans="4:4">
      <c r="D4270" s="10"/>
    </row>
    <row r="4271" spans="4:4">
      <c r="D4271" s="10"/>
    </row>
    <row r="4272" spans="4:4">
      <c r="D4272" s="10"/>
    </row>
    <row r="4273" spans="4:4">
      <c r="D4273" s="10"/>
    </row>
    <row r="4274" spans="4:4">
      <c r="D4274" s="10"/>
    </row>
    <row r="4275" spans="4:4">
      <c r="D4275" s="10"/>
    </row>
    <row r="4276" spans="4:4">
      <c r="D4276" s="10"/>
    </row>
    <row r="4277" spans="4:4">
      <c r="D4277" s="10"/>
    </row>
    <row r="4278" spans="4:4">
      <c r="D4278" s="10"/>
    </row>
    <row r="4279" spans="4:4">
      <c r="D4279" s="10"/>
    </row>
    <row r="4280" spans="4:4">
      <c r="D4280" s="10"/>
    </row>
    <row r="4281" spans="4:4">
      <c r="D4281" s="10"/>
    </row>
    <row r="4282" spans="4:4">
      <c r="D4282" s="10"/>
    </row>
    <row r="4283" spans="4:4">
      <c r="D4283" s="10"/>
    </row>
    <row r="4284" spans="4:4">
      <c r="D4284" s="10"/>
    </row>
    <row r="4285" spans="4:4">
      <c r="D4285" s="10"/>
    </row>
    <row r="4286" spans="4:4">
      <c r="D4286" s="10"/>
    </row>
    <row r="4287" spans="4:4">
      <c r="D4287" s="10"/>
    </row>
    <row r="4288" spans="4:4">
      <c r="D4288" s="10"/>
    </row>
    <row r="4289" spans="4:4">
      <c r="D4289" s="10"/>
    </row>
    <row r="4290" spans="4:4">
      <c r="D4290" s="10"/>
    </row>
    <row r="4291" spans="4:4">
      <c r="D4291" s="10"/>
    </row>
    <row r="4292" spans="4:4">
      <c r="D4292" s="10"/>
    </row>
    <row r="4293" spans="4:4">
      <c r="D4293" s="10"/>
    </row>
    <row r="4294" spans="4:4">
      <c r="D4294" s="10"/>
    </row>
    <row r="4295" spans="4:4">
      <c r="D4295" s="10"/>
    </row>
    <row r="4296" spans="4:4">
      <c r="D4296" s="10"/>
    </row>
    <row r="4297" spans="4:4">
      <c r="D4297" s="10"/>
    </row>
    <row r="4298" spans="4:4">
      <c r="D4298" s="10"/>
    </row>
    <row r="4299" spans="4:4">
      <c r="D4299" s="10"/>
    </row>
    <row r="4300" spans="4:4">
      <c r="D4300" s="10"/>
    </row>
    <row r="4301" spans="4:4">
      <c r="D4301" s="10"/>
    </row>
    <row r="4302" spans="4:4">
      <c r="D4302" s="10"/>
    </row>
    <row r="4303" spans="4:4">
      <c r="D4303" s="10"/>
    </row>
    <row r="4304" spans="4:4">
      <c r="D4304" s="10"/>
    </row>
    <row r="4305" spans="4:4">
      <c r="D4305" s="10"/>
    </row>
    <row r="4306" spans="4:4">
      <c r="D4306" s="10"/>
    </row>
    <row r="4307" spans="4:4">
      <c r="D4307" s="10"/>
    </row>
    <row r="4308" spans="4:4">
      <c r="D4308" s="10"/>
    </row>
    <row r="4309" spans="4:4">
      <c r="D4309" s="10"/>
    </row>
    <row r="4310" spans="4:4">
      <c r="D4310" s="10"/>
    </row>
    <row r="4311" spans="4:4">
      <c r="D4311" s="10"/>
    </row>
    <row r="4312" spans="4:4">
      <c r="D4312" s="10"/>
    </row>
    <row r="4313" spans="4:4">
      <c r="D4313" s="10"/>
    </row>
    <row r="4314" spans="4:4">
      <c r="D4314" s="10"/>
    </row>
    <row r="4315" spans="4:4">
      <c r="D4315" s="10"/>
    </row>
    <row r="4316" spans="4:4">
      <c r="D4316" s="10"/>
    </row>
    <row r="4317" spans="4:4">
      <c r="D4317" s="10"/>
    </row>
    <row r="4318" spans="4:4">
      <c r="D4318" s="10"/>
    </row>
    <row r="4319" spans="4:4">
      <c r="D4319" s="10"/>
    </row>
    <row r="4320" spans="4:4">
      <c r="D4320" s="10"/>
    </row>
    <row r="4321" spans="4:4">
      <c r="D4321" s="10"/>
    </row>
    <row r="4322" spans="4:4">
      <c r="D4322" s="10"/>
    </row>
    <row r="4323" spans="4:4">
      <c r="D4323" s="10"/>
    </row>
    <row r="4324" spans="4:4">
      <c r="D4324" s="10"/>
    </row>
    <row r="4325" spans="4:4">
      <c r="D4325" s="10"/>
    </row>
    <row r="4326" spans="4:4">
      <c r="D4326" s="10"/>
    </row>
    <row r="4327" spans="4:4">
      <c r="D4327" s="10"/>
    </row>
    <row r="4328" spans="4:4">
      <c r="D4328" s="10"/>
    </row>
    <row r="4329" spans="4:4">
      <c r="D4329" s="10"/>
    </row>
    <row r="4330" spans="4:4">
      <c r="D4330" s="10"/>
    </row>
    <row r="4331" spans="4:4">
      <c r="D4331" s="10"/>
    </row>
    <row r="4332" spans="4:4">
      <c r="D4332" s="10"/>
    </row>
    <row r="4333" spans="4:4">
      <c r="D4333" s="10"/>
    </row>
    <row r="4334" spans="4:4">
      <c r="D4334" s="10"/>
    </row>
    <row r="4335" spans="4:4">
      <c r="D4335" s="10"/>
    </row>
    <row r="4336" spans="4:4">
      <c r="D4336" s="10"/>
    </row>
    <row r="4337" spans="4:4">
      <c r="D4337" s="10"/>
    </row>
    <row r="4338" spans="4:4">
      <c r="D4338" s="10"/>
    </row>
    <row r="4339" spans="4:4">
      <c r="D4339" s="10"/>
    </row>
    <row r="4340" spans="4:4">
      <c r="D4340" s="10"/>
    </row>
    <row r="4341" spans="4:4">
      <c r="D4341" s="10"/>
    </row>
    <row r="4342" spans="4:4">
      <c r="D4342" s="10"/>
    </row>
    <row r="4343" spans="4:4">
      <c r="D4343" s="10"/>
    </row>
    <row r="4344" spans="4:4">
      <c r="D4344" s="10"/>
    </row>
    <row r="4345" spans="4:4">
      <c r="D4345" s="10"/>
    </row>
    <row r="4346" spans="4:4">
      <c r="D4346" s="10"/>
    </row>
    <row r="4347" spans="4:4">
      <c r="D4347" s="10"/>
    </row>
    <row r="4348" spans="4:4">
      <c r="D4348" s="10"/>
    </row>
    <row r="4349" spans="4:4">
      <c r="D4349" s="10"/>
    </row>
    <row r="4350" spans="4:4">
      <c r="D4350" s="10"/>
    </row>
    <row r="4351" spans="4:4">
      <c r="D4351" s="10"/>
    </row>
    <row r="4352" spans="4:4">
      <c r="D4352" s="10"/>
    </row>
    <row r="4353" spans="4:4">
      <c r="D4353" s="10"/>
    </row>
    <row r="4354" spans="4:4">
      <c r="D4354" s="10"/>
    </row>
    <row r="4355" spans="4:4">
      <c r="D4355" s="10"/>
    </row>
    <row r="4356" spans="4:4">
      <c r="D4356" s="10"/>
    </row>
    <row r="4357" spans="4:4">
      <c r="D4357" s="10"/>
    </row>
    <row r="4358" spans="4:4">
      <c r="D4358" s="10"/>
    </row>
    <row r="4359" spans="4:4">
      <c r="D4359" s="10"/>
    </row>
    <row r="4360" spans="4:4">
      <c r="D4360" s="10"/>
    </row>
    <row r="4361" spans="4:4">
      <c r="D4361" s="10"/>
    </row>
    <row r="4362" spans="4:4">
      <c r="D4362" s="10"/>
    </row>
    <row r="4363" spans="4:4">
      <c r="D4363" s="10"/>
    </row>
    <row r="4364" spans="4:4">
      <c r="D4364" s="10"/>
    </row>
    <row r="4365" spans="4:4">
      <c r="D4365" s="10"/>
    </row>
    <row r="4366" spans="4:4">
      <c r="D4366" s="10"/>
    </row>
    <row r="4367" spans="4:4">
      <c r="D4367" s="10"/>
    </row>
    <row r="4368" spans="4:4">
      <c r="D4368" s="10"/>
    </row>
    <row r="4369" spans="4:4">
      <c r="D4369" s="10"/>
    </row>
    <row r="4370" spans="4:4">
      <c r="D4370" s="10"/>
    </row>
    <row r="4371" spans="4:4">
      <c r="D4371" s="10"/>
    </row>
    <row r="4372" spans="4:4">
      <c r="D4372" s="10"/>
    </row>
    <row r="4373" spans="4:4">
      <c r="D4373" s="10"/>
    </row>
    <row r="4374" spans="4:4">
      <c r="D4374" s="10"/>
    </row>
    <row r="4375" spans="4:4">
      <c r="D4375" s="10"/>
    </row>
    <row r="4376" spans="4:4">
      <c r="D4376" s="10"/>
    </row>
    <row r="4377" spans="4:4">
      <c r="D4377" s="10"/>
    </row>
    <row r="4378" spans="4:4">
      <c r="D4378" s="10"/>
    </row>
    <row r="4379" spans="4:4">
      <c r="D4379" s="10"/>
    </row>
    <row r="4380" spans="4:4">
      <c r="D4380" s="10"/>
    </row>
    <row r="4381" spans="4:4">
      <c r="D4381" s="10"/>
    </row>
    <row r="4382" spans="4:4">
      <c r="D4382" s="10"/>
    </row>
    <row r="4383" spans="4:4">
      <c r="D4383" s="10"/>
    </row>
    <row r="4384" spans="4:4">
      <c r="D4384" s="10"/>
    </row>
    <row r="4385" spans="4:4">
      <c r="D4385" s="10"/>
    </row>
    <row r="4386" spans="4:4">
      <c r="D4386" s="10"/>
    </row>
    <row r="4387" spans="4:4">
      <c r="D4387" s="10"/>
    </row>
    <row r="4388" spans="4:4">
      <c r="D4388" s="10"/>
    </row>
    <row r="4389" spans="4:4">
      <c r="D4389" s="10"/>
    </row>
    <row r="4390" spans="4:4">
      <c r="D4390" s="10"/>
    </row>
    <row r="4391" spans="4:4">
      <c r="D4391" s="10"/>
    </row>
    <row r="4392" spans="4:4">
      <c r="D4392" s="10"/>
    </row>
    <row r="4393" spans="4:4">
      <c r="D4393" s="10"/>
    </row>
    <row r="4394" spans="4:4">
      <c r="D4394" s="10"/>
    </row>
    <row r="4395" spans="4:4">
      <c r="D4395" s="10"/>
    </row>
    <row r="4396" spans="4:4">
      <c r="D4396" s="10"/>
    </row>
    <row r="4397" spans="4:4">
      <c r="D4397" s="10"/>
    </row>
    <row r="4398" spans="4:4">
      <c r="D4398" s="10"/>
    </row>
    <row r="4399" spans="4:4">
      <c r="D4399" s="10"/>
    </row>
    <row r="4400" spans="4:4">
      <c r="D4400" s="10"/>
    </row>
    <row r="4401" spans="4:4">
      <c r="D4401" s="10"/>
    </row>
    <row r="4402" spans="4:4">
      <c r="D4402" s="10"/>
    </row>
    <row r="4403" spans="4:4">
      <c r="D4403" s="10"/>
    </row>
    <row r="4404" spans="4:4">
      <c r="D4404" s="10"/>
    </row>
    <row r="4405" spans="4:4">
      <c r="D4405" s="10"/>
    </row>
    <row r="4406" spans="4:4">
      <c r="D4406" s="10"/>
    </row>
    <row r="4407" spans="4:4">
      <c r="D4407" s="10"/>
    </row>
    <row r="4408" spans="4:4">
      <c r="D4408" s="10"/>
    </row>
    <row r="4409" spans="4:4">
      <c r="D4409" s="10"/>
    </row>
    <row r="4410" spans="4:4">
      <c r="D4410" s="10"/>
    </row>
    <row r="4411" spans="4:4">
      <c r="D4411" s="10"/>
    </row>
    <row r="4412" spans="4:4">
      <c r="D4412" s="10"/>
    </row>
    <row r="4413" spans="4:4">
      <c r="D4413" s="10"/>
    </row>
    <row r="4414" spans="4:4">
      <c r="D4414" s="10"/>
    </row>
    <row r="4415" spans="4:4">
      <c r="D4415" s="10"/>
    </row>
    <row r="4416" spans="4:4">
      <c r="D4416" s="10"/>
    </row>
    <row r="4417" spans="4:4">
      <c r="D4417" s="10"/>
    </row>
    <row r="4418" spans="4:4">
      <c r="D4418" s="10"/>
    </row>
    <row r="4419" spans="4:4">
      <c r="D4419" s="10"/>
    </row>
    <row r="4420" spans="4:4">
      <c r="D4420" s="10"/>
    </row>
    <row r="4421" spans="4:4">
      <c r="D4421" s="10"/>
    </row>
    <row r="4422" spans="4:4">
      <c r="D4422" s="10"/>
    </row>
    <row r="4423" spans="4:4">
      <c r="D4423" s="10"/>
    </row>
    <row r="4424" spans="4:4">
      <c r="D4424" s="10"/>
    </row>
    <row r="4425" spans="4:4">
      <c r="D4425" s="10"/>
    </row>
    <row r="4426" spans="4:4">
      <c r="D4426" s="10"/>
    </row>
    <row r="4427" spans="4:4">
      <c r="D4427" s="10"/>
    </row>
    <row r="4428" spans="4:4">
      <c r="D4428" s="10"/>
    </row>
    <row r="4429" spans="4:4">
      <c r="D4429" s="10"/>
    </row>
    <row r="4430" spans="4:4">
      <c r="D4430" s="10"/>
    </row>
    <row r="4431" spans="4:4">
      <c r="D4431" s="10"/>
    </row>
    <row r="4432" spans="4:4">
      <c r="D4432" s="10"/>
    </row>
    <row r="4433" spans="4:4">
      <c r="D4433" s="10"/>
    </row>
    <row r="4434" spans="4:4">
      <c r="D4434" s="10"/>
    </row>
    <row r="4435" spans="4:4">
      <c r="D4435" s="10"/>
    </row>
    <row r="4436" spans="4:4">
      <c r="D4436" s="10"/>
    </row>
    <row r="4437" spans="4:4">
      <c r="D4437" s="10"/>
    </row>
    <row r="4438" spans="4:4">
      <c r="D4438" s="10"/>
    </row>
    <row r="4439" spans="4:4">
      <c r="D4439" s="10"/>
    </row>
    <row r="4440" spans="4:4">
      <c r="D4440" s="10"/>
    </row>
    <row r="4441" spans="4:4">
      <c r="D4441" s="10"/>
    </row>
    <row r="4442" spans="4:4">
      <c r="D4442" s="10"/>
    </row>
    <row r="4443" spans="4:4">
      <c r="D4443" s="10"/>
    </row>
    <row r="4444" spans="4:4">
      <c r="D4444" s="10"/>
    </row>
    <row r="4445" spans="4:4">
      <c r="D4445" s="10"/>
    </row>
    <row r="4446" spans="4:4">
      <c r="D4446" s="10"/>
    </row>
    <row r="4447" spans="4:4">
      <c r="D4447" s="10"/>
    </row>
    <row r="4448" spans="4:4">
      <c r="D4448" s="10"/>
    </row>
    <row r="4449" spans="4:4">
      <c r="D4449" s="10"/>
    </row>
    <row r="4450" spans="4:4">
      <c r="D4450" s="10"/>
    </row>
    <row r="4451" spans="4:4">
      <c r="D4451" s="10"/>
    </row>
    <row r="4452" spans="4:4">
      <c r="D4452" s="10"/>
    </row>
    <row r="4453" spans="4:4">
      <c r="D4453" s="10"/>
    </row>
    <row r="4454" spans="4:4">
      <c r="D4454" s="10"/>
    </row>
    <row r="4455" spans="4:4">
      <c r="D4455" s="10"/>
    </row>
    <row r="4456" spans="4:4">
      <c r="D4456" s="10"/>
    </row>
    <row r="4457" spans="4:4">
      <c r="D4457" s="10"/>
    </row>
    <row r="4458" spans="4:4">
      <c r="D4458" s="10"/>
    </row>
    <row r="4459" spans="4:4">
      <c r="D4459" s="10"/>
    </row>
    <row r="4460" spans="4:4">
      <c r="D4460" s="10"/>
    </row>
    <row r="4461" spans="4:4">
      <c r="D4461" s="10"/>
    </row>
    <row r="4462" spans="4:4">
      <c r="D4462" s="10"/>
    </row>
    <row r="4463" spans="4:4">
      <c r="D4463" s="10"/>
    </row>
    <row r="4464" spans="4:4">
      <c r="D4464" s="10"/>
    </row>
    <row r="4465" spans="4:4">
      <c r="D4465" s="10"/>
    </row>
    <row r="4466" spans="4:4">
      <c r="D4466" s="10"/>
    </row>
    <row r="4467" spans="4:4">
      <c r="D4467" s="10"/>
    </row>
    <row r="4468" spans="4:4">
      <c r="D4468" s="10"/>
    </row>
    <row r="4469" spans="4:4">
      <c r="D4469" s="10"/>
    </row>
    <row r="4470" spans="4:4">
      <c r="D4470" s="10"/>
    </row>
    <row r="4471" spans="4:4">
      <c r="D4471" s="10"/>
    </row>
    <row r="4472" spans="4:4">
      <c r="D4472" s="10"/>
    </row>
    <row r="4473" spans="4:4">
      <c r="D4473" s="10"/>
    </row>
    <row r="4474" spans="4:4">
      <c r="D4474" s="10"/>
    </row>
    <row r="4475" spans="4:4">
      <c r="D4475" s="10"/>
    </row>
    <row r="4476" spans="4:4">
      <c r="D4476" s="10"/>
    </row>
    <row r="4477" spans="4:4">
      <c r="D4477" s="10"/>
    </row>
    <row r="4478" spans="4:4">
      <c r="D4478" s="10"/>
    </row>
    <row r="4479" spans="4:4">
      <c r="D4479" s="10"/>
    </row>
    <row r="4480" spans="4:4">
      <c r="D4480" s="10"/>
    </row>
    <row r="4481" spans="4:4">
      <c r="D4481" s="10"/>
    </row>
    <row r="4482" spans="4:4">
      <c r="D4482" s="10"/>
    </row>
    <row r="4483" spans="4:4">
      <c r="D4483" s="10"/>
    </row>
    <row r="4484" spans="4:4">
      <c r="D4484" s="10"/>
    </row>
    <row r="4485" spans="4:4">
      <c r="D4485" s="10"/>
    </row>
    <row r="4486" spans="4:4">
      <c r="D4486" s="10"/>
    </row>
    <row r="4487" spans="4:4">
      <c r="D4487" s="10"/>
    </row>
    <row r="4488" spans="4:4">
      <c r="D4488" s="10"/>
    </row>
    <row r="4489" spans="4:4">
      <c r="D4489" s="10"/>
    </row>
    <row r="4490" spans="4:4">
      <c r="D4490" s="10"/>
    </row>
    <row r="4491" spans="4:4">
      <c r="D4491" s="10"/>
    </row>
    <row r="4492" spans="4:4">
      <c r="D4492" s="10"/>
    </row>
    <row r="4493" spans="4:4">
      <c r="D4493" s="10"/>
    </row>
    <row r="4494" spans="4:4">
      <c r="D4494" s="10"/>
    </row>
    <row r="4495" spans="4:4">
      <c r="D4495" s="10"/>
    </row>
    <row r="4496" spans="4:4">
      <c r="D4496" s="10"/>
    </row>
    <row r="4497" spans="4:4">
      <c r="D4497" s="10"/>
    </row>
    <row r="4498" spans="4:4">
      <c r="D4498" s="10"/>
    </row>
    <row r="4499" spans="4:4">
      <c r="D4499" s="10"/>
    </row>
    <row r="4500" spans="4:4">
      <c r="D4500" s="10"/>
    </row>
    <row r="4501" spans="4:4">
      <c r="D4501" s="10"/>
    </row>
    <row r="4502" spans="4:4">
      <c r="D4502" s="10"/>
    </row>
    <row r="4503" spans="4:4">
      <c r="D4503" s="10"/>
    </row>
    <row r="4504" spans="4:4">
      <c r="D4504" s="10"/>
    </row>
    <row r="4505" spans="4:4">
      <c r="D4505" s="10"/>
    </row>
    <row r="4506" spans="4:4">
      <c r="D4506" s="10"/>
    </row>
    <row r="4507" spans="4:4">
      <c r="D4507" s="10"/>
    </row>
    <row r="4508" spans="4:4">
      <c r="D4508" s="10"/>
    </row>
    <row r="4509" spans="4:4">
      <c r="D4509" s="10"/>
    </row>
    <row r="4510" spans="4:4">
      <c r="D4510" s="10"/>
    </row>
    <row r="4511" spans="4:4">
      <c r="D4511" s="10"/>
    </row>
    <row r="4512" spans="4:4">
      <c r="D4512" s="10"/>
    </row>
    <row r="4513" spans="4:4">
      <c r="D4513" s="10"/>
    </row>
    <row r="4514" spans="4:4">
      <c r="D4514" s="10"/>
    </row>
    <row r="4515" spans="4:4">
      <c r="D4515" s="10"/>
    </row>
    <row r="4516" spans="4:4">
      <c r="D4516" s="10"/>
    </row>
    <row r="4517" spans="4:4">
      <c r="D4517" s="10"/>
    </row>
    <row r="4518" spans="4:4">
      <c r="D4518" s="10"/>
    </row>
    <row r="4519" spans="4:4">
      <c r="D4519" s="10"/>
    </row>
    <row r="4520" spans="4:4">
      <c r="D4520" s="10"/>
    </row>
    <row r="4521" spans="4:4">
      <c r="D4521" s="10"/>
    </row>
    <row r="4522" spans="4:4">
      <c r="D4522" s="10"/>
    </row>
    <row r="4523" spans="4:4">
      <c r="D4523" s="10"/>
    </row>
    <row r="4524" spans="4:4">
      <c r="D4524" s="10"/>
    </row>
    <row r="4525" spans="4:4">
      <c r="D4525" s="10"/>
    </row>
    <row r="4526" spans="4:4">
      <c r="D4526" s="10"/>
    </row>
    <row r="4527" spans="4:4">
      <c r="D4527" s="10"/>
    </row>
    <row r="4528" spans="4:4">
      <c r="D4528" s="10"/>
    </row>
    <row r="4529" spans="4:4">
      <c r="D4529" s="10"/>
    </row>
    <row r="4530" spans="4:4">
      <c r="D4530" s="10"/>
    </row>
    <row r="4531" spans="4:4">
      <c r="D4531" s="10"/>
    </row>
    <row r="4532" spans="4:4">
      <c r="D4532" s="10"/>
    </row>
    <row r="4533" spans="4:4">
      <c r="D4533" s="10"/>
    </row>
    <row r="4534" spans="4:4">
      <c r="D4534" s="10"/>
    </row>
    <row r="4535" spans="4:4">
      <c r="D4535" s="10"/>
    </row>
    <row r="4536" spans="4:4">
      <c r="D4536" s="10"/>
    </row>
    <row r="4537" spans="4:4">
      <c r="D4537" s="10"/>
    </row>
    <row r="4538" spans="4:4">
      <c r="D4538" s="10"/>
    </row>
    <row r="4539" spans="4:4">
      <c r="D4539" s="10"/>
    </row>
    <row r="4540" spans="4:4">
      <c r="D4540" s="10"/>
    </row>
    <row r="4541" spans="4:4">
      <c r="D4541" s="10"/>
    </row>
    <row r="4542" spans="4:4">
      <c r="D4542" s="10"/>
    </row>
    <row r="4543" spans="4:4">
      <c r="D4543" s="10"/>
    </row>
    <row r="4544" spans="4:4">
      <c r="D4544" s="10"/>
    </row>
    <row r="4545" spans="4:4">
      <c r="D4545" s="10"/>
    </row>
    <row r="4546" spans="4:4">
      <c r="D4546" s="10"/>
    </row>
    <row r="4547" spans="4:4">
      <c r="D4547" s="10"/>
    </row>
    <row r="4548" spans="4:4">
      <c r="D4548" s="10"/>
    </row>
    <row r="4549" spans="4:4">
      <c r="D4549" s="10"/>
    </row>
    <row r="4550" spans="4:4">
      <c r="D4550" s="10"/>
    </row>
    <row r="4551" spans="4:4">
      <c r="D4551" s="10"/>
    </row>
    <row r="4552" spans="4:4">
      <c r="D4552" s="10"/>
    </row>
    <row r="4553" spans="4:4">
      <c r="D4553" s="10"/>
    </row>
    <row r="4554" spans="4:4">
      <c r="D4554" s="10"/>
    </row>
    <row r="4555" spans="4:4">
      <c r="D4555" s="10"/>
    </row>
    <row r="4556" spans="4:4">
      <c r="D4556" s="10"/>
    </row>
    <row r="4557" spans="4:4">
      <c r="D4557" s="10"/>
    </row>
    <row r="4558" spans="4:4">
      <c r="D4558" s="10"/>
    </row>
    <row r="4559" spans="4:4">
      <c r="D4559" s="10"/>
    </row>
    <row r="4560" spans="4:4">
      <c r="D4560" s="10"/>
    </row>
    <row r="4561" spans="4:4">
      <c r="D4561" s="10"/>
    </row>
    <row r="4562" spans="4:4">
      <c r="D4562" s="10"/>
    </row>
    <row r="4563" spans="4:4">
      <c r="D4563" s="10"/>
    </row>
    <row r="4564" spans="4:4">
      <c r="D4564" s="10"/>
    </row>
    <row r="4565" spans="4:4">
      <c r="D4565" s="10"/>
    </row>
    <row r="4566" spans="4:4">
      <c r="D4566" s="10"/>
    </row>
    <row r="4567" spans="4:4">
      <c r="D4567" s="10"/>
    </row>
    <row r="4568" spans="4:4">
      <c r="D4568" s="10"/>
    </row>
    <row r="4569" spans="4:4">
      <c r="D4569" s="10"/>
    </row>
    <row r="4570" spans="4:4">
      <c r="D4570" s="10"/>
    </row>
    <row r="4571" spans="4:4">
      <c r="D4571" s="10"/>
    </row>
    <row r="4572" spans="4:4">
      <c r="D4572" s="10"/>
    </row>
    <row r="4573" spans="4:4">
      <c r="D4573" s="10"/>
    </row>
    <row r="4574" spans="4:4">
      <c r="D4574" s="10"/>
    </row>
    <row r="4575" spans="4:4">
      <c r="D4575" s="10"/>
    </row>
    <row r="4576" spans="4:4">
      <c r="D4576" s="10"/>
    </row>
    <row r="4577" spans="4:4">
      <c r="D4577" s="10"/>
    </row>
    <row r="4578" spans="4:4">
      <c r="D4578" s="10"/>
    </row>
    <row r="4579" spans="4:4">
      <c r="D4579" s="10"/>
    </row>
    <row r="4580" spans="4:4">
      <c r="D4580" s="10"/>
    </row>
    <row r="4581" spans="4:4">
      <c r="D4581" s="10"/>
    </row>
    <row r="4582" spans="4:4">
      <c r="D4582" s="10"/>
    </row>
    <row r="4583" spans="4:4">
      <c r="D4583" s="10"/>
    </row>
    <row r="4584" spans="4:4">
      <c r="D4584" s="10"/>
    </row>
    <row r="4585" spans="4:4">
      <c r="D4585" s="10"/>
    </row>
    <row r="4586" spans="4:4">
      <c r="D4586" s="10"/>
    </row>
    <row r="4587" spans="4:4">
      <c r="D4587" s="10"/>
    </row>
    <row r="4588" spans="4:4">
      <c r="D4588" s="10"/>
    </row>
    <row r="4589" spans="4:4">
      <c r="D4589" s="10"/>
    </row>
    <row r="4590" spans="4:4">
      <c r="D4590" s="10"/>
    </row>
    <row r="4591" spans="4:4">
      <c r="D4591" s="10"/>
    </row>
    <row r="4592" spans="4:4">
      <c r="D4592" s="10"/>
    </row>
    <row r="4593" spans="4:4">
      <c r="D4593" s="10"/>
    </row>
    <row r="4594" spans="4:4">
      <c r="D4594" s="10"/>
    </row>
    <row r="4595" spans="4:4">
      <c r="D4595" s="10"/>
    </row>
    <row r="4596" spans="4:4">
      <c r="D4596" s="10"/>
    </row>
    <row r="4597" spans="4:4">
      <c r="D4597" s="10"/>
    </row>
    <row r="4598" spans="4:4">
      <c r="D4598" s="10"/>
    </row>
    <row r="4599" spans="4:4">
      <c r="D4599" s="10"/>
    </row>
    <row r="4600" spans="4:4">
      <c r="D4600" s="10"/>
    </row>
    <row r="4601" spans="4:4">
      <c r="D4601" s="10"/>
    </row>
    <row r="4602" spans="4:4">
      <c r="D4602" s="10"/>
    </row>
    <row r="4603" spans="4:4">
      <c r="D4603" s="10"/>
    </row>
    <row r="4604" spans="4:4">
      <c r="D4604" s="10"/>
    </row>
    <row r="4605" spans="4:4">
      <c r="D4605" s="10"/>
    </row>
    <row r="4606" spans="4:4">
      <c r="D4606" s="10"/>
    </row>
    <row r="4607" spans="4:4">
      <c r="D4607" s="10"/>
    </row>
    <row r="4608" spans="4:4">
      <c r="D4608" s="10"/>
    </row>
    <row r="4609" spans="4:4">
      <c r="D4609" s="10"/>
    </row>
    <row r="4610" spans="4:4">
      <c r="D4610" s="10"/>
    </row>
    <row r="4611" spans="4:4">
      <c r="D4611" s="10"/>
    </row>
    <row r="4612" spans="4:4">
      <c r="D4612" s="10"/>
    </row>
    <row r="4613" spans="4:4">
      <c r="D4613" s="10"/>
    </row>
    <row r="4614" spans="4:4">
      <c r="D4614" s="10"/>
    </row>
    <row r="4615" spans="4:4">
      <c r="D4615" s="10"/>
    </row>
    <row r="4616" spans="4:4">
      <c r="D4616" s="10"/>
    </row>
    <row r="4617" spans="4:4">
      <c r="D4617" s="10"/>
    </row>
    <row r="4618" spans="4:4">
      <c r="D4618" s="10"/>
    </row>
    <row r="4619" spans="4:4">
      <c r="D4619" s="10"/>
    </row>
    <row r="4620" spans="4:4">
      <c r="D4620" s="10"/>
    </row>
    <row r="4621" spans="4:4">
      <c r="D4621" s="10"/>
    </row>
    <row r="4622" spans="4:4">
      <c r="D4622" s="10"/>
    </row>
    <row r="4623" spans="4:4">
      <c r="D4623" s="10"/>
    </row>
    <row r="4624" spans="4:4">
      <c r="D4624" s="10"/>
    </row>
    <row r="4625" spans="4:4">
      <c r="D4625" s="10"/>
    </row>
    <row r="4626" spans="4:4">
      <c r="D4626" s="10"/>
    </row>
    <row r="4627" spans="4:4">
      <c r="D4627" s="10"/>
    </row>
    <row r="4628" spans="4:4">
      <c r="D4628" s="10"/>
    </row>
    <row r="4629" spans="4:4">
      <c r="D4629" s="10"/>
    </row>
    <row r="4630" spans="4:4">
      <c r="D4630" s="10"/>
    </row>
    <row r="4631" spans="4:4">
      <c r="D4631" s="10"/>
    </row>
    <row r="4632" spans="4:4">
      <c r="D4632" s="10"/>
    </row>
    <row r="4633" spans="4:4">
      <c r="D4633" s="10"/>
    </row>
    <row r="4634" spans="4:4">
      <c r="D4634" s="10"/>
    </row>
    <row r="4635" spans="4:4">
      <c r="D4635" s="10"/>
    </row>
    <row r="4636" spans="4:4">
      <c r="D4636" s="10"/>
    </row>
    <row r="4637" spans="4:4">
      <c r="D4637" s="10"/>
    </row>
    <row r="4638" spans="4:4">
      <c r="D4638" s="10"/>
    </row>
    <row r="4639" spans="4:4">
      <c r="D4639" s="10"/>
    </row>
    <row r="4640" spans="4:4">
      <c r="D4640" s="10"/>
    </row>
    <row r="4641" spans="4:4">
      <c r="D4641" s="10"/>
    </row>
    <row r="4642" spans="4:4">
      <c r="D4642" s="10"/>
    </row>
    <row r="4643" spans="4:4">
      <c r="D4643" s="10"/>
    </row>
    <row r="4644" spans="4:4">
      <c r="D4644" s="10"/>
    </row>
    <row r="4645" spans="4:4">
      <c r="D4645" s="10"/>
    </row>
    <row r="4646" spans="4:4">
      <c r="D4646" s="10"/>
    </row>
    <row r="4647" spans="4:4">
      <c r="D4647" s="10"/>
    </row>
    <row r="4648" spans="4:4">
      <c r="D4648" s="10"/>
    </row>
    <row r="4649" spans="4:4">
      <c r="D4649" s="10"/>
    </row>
    <row r="4650" spans="4:4">
      <c r="D4650" s="10"/>
    </row>
    <row r="4651" spans="4:4">
      <c r="D4651" s="10"/>
    </row>
    <row r="4652" spans="4:4">
      <c r="D4652" s="10"/>
    </row>
    <row r="4653" spans="4:4">
      <c r="D4653" s="10"/>
    </row>
    <row r="4654" spans="4:4">
      <c r="D4654" s="10"/>
    </row>
    <row r="4655" spans="4:4">
      <c r="D4655" s="10"/>
    </row>
    <row r="4656" spans="4:4">
      <c r="D4656" s="10"/>
    </row>
    <row r="4657" spans="4:4">
      <c r="D4657" s="10"/>
    </row>
    <row r="4658" spans="4:4">
      <c r="D4658" s="10"/>
    </row>
    <row r="4659" spans="4:4">
      <c r="D4659" s="10"/>
    </row>
    <row r="4660" spans="4:4">
      <c r="D4660" s="10"/>
    </row>
    <row r="4661" spans="4:4">
      <c r="D4661" s="10"/>
    </row>
    <row r="4662" spans="4:4">
      <c r="D4662" s="10"/>
    </row>
    <row r="4663" spans="4:4">
      <c r="D4663" s="10"/>
    </row>
    <row r="4664" spans="4:4">
      <c r="D4664" s="10"/>
    </row>
    <row r="4665" spans="4:4">
      <c r="D4665" s="10"/>
    </row>
    <row r="4666" spans="4:4">
      <c r="D4666" s="10"/>
    </row>
    <row r="4667" spans="4:4">
      <c r="D4667" s="10"/>
    </row>
    <row r="4668" spans="4:4">
      <c r="D4668" s="10"/>
    </row>
    <row r="4669" spans="4:4">
      <c r="D4669" s="10"/>
    </row>
    <row r="4670" spans="4:4">
      <c r="D4670" s="10"/>
    </row>
    <row r="4671" spans="4:4">
      <c r="D4671" s="10"/>
    </row>
    <row r="4672" spans="4:4">
      <c r="D4672" s="10"/>
    </row>
    <row r="4673" spans="4:4">
      <c r="D4673" s="10"/>
    </row>
    <row r="4674" spans="4:4">
      <c r="D4674" s="10"/>
    </row>
    <row r="4675" spans="4:4">
      <c r="D4675" s="10"/>
    </row>
    <row r="4676" spans="4:4">
      <c r="D4676" s="10"/>
    </row>
    <row r="4677" spans="4:4">
      <c r="D4677" s="10"/>
    </row>
    <row r="4678" spans="4:4">
      <c r="D4678" s="10"/>
    </row>
    <row r="4679" spans="4:4">
      <c r="D4679" s="10"/>
    </row>
    <row r="4680" spans="4:4">
      <c r="D4680" s="10"/>
    </row>
    <row r="4681" spans="4:4">
      <c r="D4681" s="10"/>
    </row>
    <row r="4682" spans="4:4">
      <c r="D4682" s="10"/>
    </row>
    <row r="4683" spans="4:4">
      <c r="D4683" s="10"/>
    </row>
    <row r="4684" spans="4:4">
      <c r="D4684" s="10"/>
    </row>
    <row r="4685" spans="4:4">
      <c r="D4685" s="10"/>
    </row>
    <row r="4686" spans="4:4">
      <c r="D4686" s="10"/>
    </row>
    <row r="4687" spans="4:4">
      <c r="D4687" s="10"/>
    </row>
    <row r="4688" spans="4:4">
      <c r="D4688" s="10"/>
    </row>
    <row r="4689" spans="4:4">
      <c r="D4689" s="10"/>
    </row>
    <row r="4690" spans="4:4">
      <c r="D4690" s="10"/>
    </row>
    <row r="4691" spans="4:4">
      <c r="D4691" s="10"/>
    </row>
    <row r="4692" spans="4:4">
      <c r="D4692" s="10"/>
    </row>
    <row r="4693" spans="4:4">
      <c r="D4693" s="10"/>
    </row>
    <row r="4694" spans="4:4">
      <c r="D4694" s="10"/>
    </row>
    <row r="4695" spans="4:4">
      <c r="D4695" s="10"/>
    </row>
    <row r="4696" spans="4:4">
      <c r="D4696" s="10"/>
    </row>
    <row r="4697" spans="4:4">
      <c r="D4697" s="10"/>
    </row>
    <row r="4698" spans="4:4">
      <c r="D4698" s="10"/>
    </row>
    <row r="4699" spans="4:4">
      <c r="D4699" s="10"/>
    </row>
    <row r="4700" spans="4:4">
      <c r="D4700" s="10"/>
    </row>
    <row r="4701" spans="4:4">
      <c r="D4701" s="10"/>
    </row>
    <row r="4702" spans="4:4">
      <c r="D4702" s="10"/>
    </row>
    <row r="4703" spans="4:4">
      <c r="D4703" s="10"/>
    </row>
    <row r="4704" spans="4:4">
      <c r="D4704" s="10"/>
    </row>
    <row r="4705" spans="4:4">
      <c r="D4705" s="10"/>
    </row>
    <row r="4706" spans="4:4">
      <c r="D4706" s="10"/>
    </row>
    <row r="4707" spans="4:4">
      <c r="D4707" s="10"/>
    </row>
    <row r="4708" spans="4:4">
      <c r="D4708" s="10"/>
    </row>
    <row r="4709" spans="4:4">
      <c r="D4709" s="10"/>
    </row>
    <row r="4710" spans="4:4">
      <c r="D4710" s="10"/>
    </row>
    <row r="4711" spans="4:4">
      <c r="D4711" s="10"/>
    </row>
    <row r="4712" spans="4:4">
      <c r="D4712" s="10"/>
    </row>
    <row r="4713" spans="4:4">
      <c r="D4713" s="10"/>
    </row>
    <row r="4714" spans="4:4">
      <c r="D4714" s="10"/>
    </row>
    <row r="4715" spans="4:4">
      <c r="D4715" s="10"/>
    </row>
    <row r="4716" spans="4:4">
      <c r="D4716" s="10"/>
    </row>
    <row r="4717" spans="4:4">
      <c r="D4717" s="10"/>
    </row>
    <row r="4718" spans="4:4">
      <c r="D4718" s="10"/>
    </row>
    <row r="4719" spans="4:4">
      <c r="D4719" s="10"/>
    </row>
    <row r="4720" spans="4:4">
      <c r="D4720" s="10"/>
    </row>
    <row r="4721" spans="4:4">
      <c r="D4721" s="10"/>
    </row>
    <row r="4722" spans="4:4">
      <c r="D4722" s="10"/>
    </row>
    <row r="4723" spans="4:4">
      <c r="D4723" s="10"/>
    </row>
    <row r="4724" spans="4:4">
      <c r="D4724" s="10"/>
    </row>
    <row r="4725" spans="4:4">
      <c r="D4725" s="10"/>
    </row>
    <row r="4726" spans="4:4">
      <c r="D4726" s="10"/>
    </row>
    <row r="4727" spans="4:4">
      <c r="D4727" s="10"/>
    </row>
    <row r="4728" spans="4:4">
      <c r="D4728" s="10"/>
    </row>
    <row r="4729" spans="4:4">
      <c r="D4729" s="10"/>
    </row>
    <row r="4730" spans="4:4">
      <c r="D4730" s="10"/>
    </row>
    <row r="4731" spans="4:4">
      <c r="D4731" s="10"/>
    </row>
    <row r="4732" spans="4:4">
      <c r="D4732" s="10"/>
    </row>
    <row r="4733" spans="4:4">
      <c r="D4733" s="10"/>
    </row>
    <row r="4734" spans="4:4">
      <c r="D4734" s="10"/>
    </row>
    <row r="4735" spans="4:4">
      <c r="D4735" s="10"/>
    </row>
    <row r="4736" spans="4:4">
      <c r="D4736" s="10"/>
    </row>
    <row r="4737" spans="4:4">
      <c r="D4737" s="10"/>
    </row>
    <row r="4738" spans="4:4">
      <c r="D4738" s="10"/>
    </row>
    <row r="4739" spans="4:4">
      <c r="D4739" s="10"/>
    </row>
    <row r="4740" spans="4:4">
      <c r="D4740" s="10"/>
    </row>
    <row r="4741" spans="4:4">
      <c r="D4741" s="10"/>
    </row>
    <row r="4742" spans="4:4">
      <c r="D4742" s="10"/>
    </row>
    <row r="4743" spans="4:4">
      <c r="D4743" s="10"/>
    </row>
    <row r="4744" spans="4:4">
      <c r="D4744" s="10"/>
    </row>
    <row r="4745" spans="4:4">
      <c r="D4745" s="10"/>
    </row>
    <row r="4746" spans="4:4">
      <c r="D4746" s="10"/>
    </row>
    <row r="4747" spans="4:4">
      <c r="D4747" s="10"/>
    </row>
    <row r="4748" spans="4:4">
      <c r="D4748" s="10"/>
    </row>
    <row r="4749" spans="4:4">
      <c r="D4749" s="10"/>
    </row>
    <row r="4750" spans="4:4">
      <c r="D4750" s="10"/>
    </row>
    <row r="4751" spans="4:4">
      <c r="D4751" s="10"/>
    </row>
    <row r="4752" spans="4:4">
      <c r="D4752" s="10"/>
    </row>
    <row r="4753" spans="4:4">
      <c r="D4753" s="10"/>
    </row>
    <row r="4754" spans="4:4">
      <c r="D4754" s="10"/>
    </row>
    <row r="4755" spans="4:4">
      <c r="D4755" s="10"/>
    </row>
    <row r="4756" spans="4:4">
      <c r="D4756" s="10"/>
    </row>
    <row r="4757" spans="4:4">
      <c r="D4757" s="10"/>
    </row>
    <row r="4758" spans="4:4">
      <c r="D4758" s="10"/>
    </row>
    <row r="4759" spans="4:4">
      <c r="D4759" s="10"/>
    </row>
    <row r="4760" spans="4:4">
      <c r="D4760" s="10"/>
    </row>
    <row r="4761" spans="4:4">
      <c r="D4761" s="10"/>
    </row>
    <row r="4762" spans="4:4">
      <c r="D4762" s="10"/>
    </row>
    <row r="4763" spans="4:4">
      <c r="D4763" s="10"/>
    </row>
    <row r="4764" spans="4:4">
      <c r="D4764" s="10"/>
    </row>
    <row r="4765" spans="4:4">
      <c r="D4765" s="10"/>
    </row>
    <row r="4766" spans="4:4">
      <c r="D4766" s="10"/>
    </row>
    <row r="4767" spans="4:4">
      <c r="D4767" s="10"/>
    </row>
    <row r="4768" spans="4:4">
      <c r="D4768" s="10"/>
    </row>
    <row r="4769" spans="4:4">
      <c r="D4769" s="10"/>
    </row>
    <row r="4770" spans="4:4">
      <c r="D4770" s="10"/>
    </row>
    <row r="4771" spans="4:4">
      <c r="D4771" s="10"/>
    </row>
    <row r="4772" spans="4:4">
      <c r="D4772" s="10"/>
    </row>
    <row r="4773" spans="4:4">
      <c r="D4773" s="10"/>
    </row>
    <row r="4774" spans="4:4">
      <c r="D4774" s="10"/>
    </row>
    <row r="4775" spans="4:4">
      <c r="D4775" s="10"/>
    </row>
    <row r="4776" spans="4:4">
      <c r="D4776" s="10"/>
    </row>
    <row r="4777" spans="4:4">
      <c r="D4777" s="10"/>
    </row>
    <row r="4778" spans="4:4">
      <c r="D4778" s="10"/>
    </row>
    <row r="4779" spans="4:4">
      <c r="D4779" s="10"/>
    </row>
    <row r="4780" spans="4:4">
      <c r="D4780" s="10"/>
    </row>
    <row r="4781" spans="4:4">
      <c r="D4781" s="10"/>
    </row>
    <row r="4782" spans="4:4">
      <c r="D4782" s="10"/>
    </row>
    <row r="4783" spans="4:4">
      <c r="D4783" s="10"/>
    </row>
    <row r="4784" spans="4:4">
      <c r="D4784" s="10"/>
    </row>
    <row r="4785" spans="4:4">
      <c r="D4785" s="10"/>
    </row>
    <row r="4786" spans="4:4">
      <c r="D4786" s="10"/>
    </row>
    <row r="4787" spans="4:4">
      <c r="D4787" s="10"/>
    </row>
    <row r="4788" spans="4:4">
      <c r="D4788" s="10"/>
    </row>
    <row r="4789" spans="4:4">
      <c r="D4789" s="10"/>
    </row>
    <row r="4790" spans="4:4">
      <c r="D4790" s="10"/>
    </row>
    <row r="4791" spans="4:4">
      <c r="D4791" s="10"/>
    </row>
    <row r="4792" spans="4:4">
      <c r="D4792" s="10"/>
    </row>
    <row r="4793" spans="4:4">
      <c r="D4793" s="10"/>
    </row>
    <row r="4794" spans="4:4">
      <c r="D4794" s="10"/>
    </row>
    <row r="4795" spans="4:4">
      <c r="D4795" s="10"/>
    </row>
    <row r="4796" spans="4:4">
      <c r="D4796" s="10"/>
    </row>
    <row r="4797" spans="4:4">
      <c r="D4797" s="10"/>
    </row>
    <row r="4798" spans="4:4">
      <c r="D4798" s="10"/>
    </row>
    <row r="4799" spans="4:4">
      <c r="D4799" s="10"/>
    </row>
    <row r="4800" spans="4:4">
      <c r="D4800" s="10"/>
    </row>
    <row r="4801" spans="4:4">
      <c r="D4801" s="10"/>
    </row>
    <row r="4802" spans="4:4">
      <c r="D4802" s="10"/>
    </row>
    <row r="4803" spans="4:4">
      <c r="D4803" s="10"/>
    </row>
    <row r="4804" spans="4:4">
      <c r="D4804" s="10"/>
    </row>
    <row r="4805" spans="4:4">
      <c r="D4805" s="10"/>
    </row>
    <row r="4806" spans="4:4">
      <c r="D4806" s="10"/>
    </row>
    <row r="4807" spans="4:4">
      <c r="D4807" s="10"/>
    </row>
    <row r="4808" spans="4:4">
      <c r="D4808" s="10"/>
    </row>
    <row r="4809" spans="4:4">
      <c r="D4809" s="10"/>
    </row>
    <row r="4810" spans="4:4">
      <c r="D4810" s="10"/>
    </row>
    <row r="4811" spans="4:4">
      <c r="D4811" s="10"/>
    </row>
    <row r="4812" spans="4:4">
      <c r="D4812" s="10"/>
    </row>
    <row r="4813" spans="4:4">
      <c r="D4813" s="10"/>
    </row>
    <row r="4814" spans="4:4">
      <c r="D4814" s="10"/>
    </row>
    <row r="4815" spans="4:4">
      <c r="D4815" s="10"/>
    </row>
    <row r="4816" spans="4:4">
      <c r="D4816" s="10"/>
    </row>
    <row r="4817" spans="4:4">
      <c r="D4817" s="10"/>
    </row>
    <row r="4818" spans="4:4">
      <c r="D4818" s="10"/>
    </row>
    <row r="4819" spans="4:4">
      <c r="D4819" s="10"/>
    </row>
    <row r="4820" spans="4:4">
      <c r="D4820" s="10"/>
    </row>
    <row r="4821" spans="4:4">
      <c r="D4821" s="10"/>
    </row>
    <row r="4822" spans="4:4">
      <c r="D4822" s="10"/>
    </row>
    <row r="4823" spans="4:4">
      <c r="D4823" s="10"/>
    </row>
    <row r="4824" spans="4:4">
      <c r="D4824" s="10"/>
    </row>
    <row r="4825" spans="4:4">
      <c r="D4825" s="10"/>
    </row>
    <row r="4826" spans="4:4">
      <c r="D4826" s="10"/>
    </row>
    <row r="4827" spans="4:4">
      <c r="D4827" s="10"/>
    </row>
    <row r="4828" spans="4:4">
      <c r="D4828" s="10"/>
    </row>
    <row r="4829" spans="4:4">
      <c r="D4829" s="10"/>
    </row>
    <row r="4830" spans="4:4">
      <c r="D4830" s="10"/>
    </row>
    <row r="4831" spans="4:4">
      <c r="D4831" s="10"/>
    </row>
    <row r="4832" spans="4:4">
      <c r="D4832" s="10"/>
    </row>
    <row r="4833" spans="4:4">
      <c r="D4833" s="10"/>
    </row>
    <row r="4834" spans="4:4">
      <c r="D4834" s="10"/>
    </row>
    <row r="4835" spans="4:4">
      <c r="D4835" s="10"/>
    </row>
    <row r="4836" spans="4:4">
      <c r="D4836" s="10"/>
    </row>
    <row r="4837" spans="4:4">
      <c r="D4837" s="10"/>
    </row>
    <row r="4838" spans="4:4">
      <c r="D4838" s="10"/>
    </row>
    <row r="4839" spans="4:4">
      <c r="D4839" s="10"/>
    </row>
    <row r="4840" spans="4:4">
      <c r="D4840" s="10"/>
    </row>
    <row r="4841" spans="4:4">
      <c r="D4841" s="10"/>
    </row>
    <row r="4842" spans="4:4">
      <c r="D4842" s="10"/>
    </row>
    <row r="4843" spans="4:4">
      <c r="D4843" s="10"/>
    </row>
    <row r="4844" spans="4:4">
      <c r="D4844" s="10"/>
    </row>
    <row r="4845" spans="4:4">
      <c r="D4845" s="10"/>
    </row>
    <row r="4846" spans="4:4">
      <c r="D4846" s="10"/>
    </row>
    <row r="4847" spans="4:4">
      <c r="D4847" s="10"/>
    </row>
    <row r="4848" spans="4:4">
      <c r="D4848" s="10"/>
    </row>
    <row r="4849" spans="4:4">
      <c r="D4849" s="10"/>
    </row>
    <row r="4850" spans="4:4">
      <c r="D4850" s="10"/>
    </row>
    <row r="4851" spans="4:4">
      <c r="D4851" s="10"/>
    </row>
    <row r="4852" spans="4:4">
      <c r="D4852" s="10"/>
    </row>
    <row r="4853" spans="4:4">
      <c r="D4853" s="10"/>
    </row>
    <row r="4854" spans="4:4">
      <c r="D4854" s="10"/>
    </row>
    <row r="4855" spans="4:4">
      <c r="D4855" s="10"/>
    </row>
    <row r="4856" spans="4:4">
      <c r="D4856" s="10"/>
    </row>
    <row r="4857" spans="4:4">
      <c r="D4857" s="10"/>
    </row>
    <row r="4858" spans="4:4">
      <c r="D4858" s="10"/>
    </row>
    <row r="4859" spans="4:4">
      <c r="D4859" s="10"/>
    </row>
    <row r="4860" spans="4:4">
      <c r="D4860" s="10"/>
    </row>
    <row r="4861" spans="4:4">
      <c r="D4861" s="10"/>
    </row>
    <row r="4862" spans="4:4">
      <c r="D4862" s="10"/>
    </row>
    <row r="4863" spans="4:4">
      <c r="D4863" s="10"/>
    </row>
    <row r="4864" spans="4:4">
      <c r="D4864" s="10"/>
    </row>
    <row r="4865" spans="4:4">
      <c r="D4865" s="10"/>
    </row>
    <row r="4866" spans="4:4">
      <c r="D4866" s="10"/>
    </row>
    <row r="4867" spans="4:4">
      <c r="D4867" s="10"/>
    </row>
    <row r="4868" spans="4:4">
      <c r="D4868" s="10"/>
    </row>
    <row r="4869" spans="4:4">
      <c r="D4869" s="10"/>
    </row>
    <row r="4870" spans="4:4">
      <c r="D4870" s="10"/>
    </row>
    <row r="4871" spans="4:4">
      <c r="D4871" s="10"/>
    </row>
    <row r="4872" spans="4:4">
      <c r="D4872" s="10"/>
    </row>
    <row r="4873" spans="4:4">
      <c r="D4873" s="10"/>
    </row>
    <row r="4874" spans="4:4">
      <c r="D4874" s="10"/>
    </row>
    <row r="4875" spans="4:4">
      <c r="D4875" s="10"/>
    </row>
    <row r="4876" spans="4:4">
      <c r="D4876" s="10"/>
    </row>
    <row r="4877" spans="4:4">
      <c r="D4877" s="10"/>
    </row>
    <row r="4878" spans="4:4">
      <c r="D4878" s="10"/>
    </row>
    <row r="4879" spans="4:4">
      <c r="D4879" s="10"/>
    </row>
    <row r="4880" spans="4:4">
      <c r="D4880" s="10"/>
    </row>
    <row r="4881" spans="4:4">
      <c r="D4881" s="10"/>
    </row>
    <row r="4882" spans="4:4">
      <c r="D4882" s="10"/>
    </row>
    <row r="4883" spans="4:4">
      <c r="D4883" s="10"/>
    </row>
    <row r="4884" spans="4:4">
      <c r="D4884" s="10"/>
    </row>
    <row r="4885" spans="4:4">
      <c r="D4885" s="10"/>
    </row>
    <row r="4886" spans="4:4">
      <c r="D4886" s="10"/>
    </row>
    <row r="4887" spans="4:4">
      <c r="D4887" s="10"/>
    </row>
    <row r="4888" spans="4:4">
      <c r="D4888" s="10"/>
    </row>
    <row r="4889" spans="4:4">
      <c r="D4889" s="10"/>
    </row>
    <row r="4890" spans="4:4">
      <c r="D4890" s="10"/>
    </row>
    <row r="4891" spans="4:4">
      <c r="D4891" s="10"/>
    </row>
    <row r="4892" spans="4:4">
      <c r="D4892" s="10"/>
    </row>
    <row r="4893" spans="4:4">
      <c r="D4893" s="10"/>
    </row>
    <row r="4894" spans="4:4">
      <c r="D4894" s="10"/>
    </row>
    <row r="4895" spans="4:4">
      <c r="D4895" s="10"/>
    </row>
    <row r="4896" spans="4:4">
      <c r="D4896" s="10"/>
    </row>
    <row r="4897" spans="4:4">
      <c r="D4897" s="10"/>
    </row>
    <row r="4898" spans="4:4">
      <c r="D4898" s="10"/>
    </row>
    <row r="4899" spans="4:4">
      <c r="D4899" s="10"/>
    </row>
    <row r="4900" spans="4:4">
      <c r="D4900" s="10"/>
    </row>
    <row r="4901" spans="4:4">
      <c r="D4901" s="10"/>
    </row>
    <row r="4902" spans="4:4">
      <c r="D4902" s="10"/>
    </row>
    <row r="4903" spans="4:4">
      <c r="D4903" s="10"/>
    </row>
    <row r="4904" spans="4:4">
      <c r="D4904" s="10"/>
    </row>
    <row r="4905" spans="4:4">
      <c r="D4905" s="10"/>
    </row>
    <row r="4906" spans="4:4">
      <c r="D4906" s="10"/>
    </row>
    <row r="4907" spans="4:4">
      <c r="D4907" s="10"/>
    </row>
    <row r="4908" spans="4:4">
      <c r="D4908" s="10"/>
    </row>
    <row r="4909" spans="4:4">
      <c r="D4909" s="10"/>
    </row>
    <row r="4910" spans="4:4">
      <c r="D4910" s="10"/>
    </row>
    <row r="4911" spans="4:4">
      <c r="D4911" s="10"/>
    </row>
    <row r="4912" spans="4:4">
      <c r="D4912" s="10"/>
    </row>
    <row r="4913" spans="4:4">
      <c r="D4913" s="10"/>
    </row>
    <row r="4914" spans="4:4">
      <c r="D4914" s="10"/>
    </row>
    <row r="4915" spans="4:4">
      <c r="D4915" s="10"/>
    </row>
    <row r="4916" spans="4:4">
      <c r="D4916" s="10"/>
    </row>
    <row r="4917" spans="4:4">
      <c r="D4917" s="10"/>
    </row>
    <row r="4918" spans="4:4">
      <c r="D4918" s="10"/>
    </row>
    <row r="4919" spans="4:4">
      <c r="D4919" s="10"/>
    </row>
    <row r="4920" spans="4:4">
      <c r="D4920" s="10"/>
    </row>
    <row r="4921" spans="4:4">
      <c r="D4921" s="10"/>
    </row>
    <row r="4922" spans="4:4">
      <c r="D4922" s="10"/>
    </row>
    <row r="4923" spans="4:4">
      <c r="D4923" s="10"/>
    </row>
    <row r="4924" spans="4:4">
      <c r="D4924" s="10"/>
    </row>
    <row r="4925" spans="4:4">
      <c r="D4925" s="10"/>
    </row>
    <row r="4926" spans="4:4">
      <c r="D4926" s="10"/>
    </row>
    <row r="4927" spans="4:4">
      <c r="D4927" s="10"/>
    </row>
    <row r="4928" spans="4:4">
      <c r="D4928" s="10"/>
    </row>
    <row r="4929" spans="4:4">
      <c r="D4929" s="10"/>
    </row>
    <row r="4930" spans="4:4">
      <c r="D4930" s="10"/>
    </row>
    <row r="4931" spans="4:4">
      <c r="D4931" s="10"/>
    </row>
    <row r="4932" spans="4:4">
      <c r="D4932" s="10"/>
    </row>
    <row r="4933" spans="4:4">
      <c r="D4933" s="10"/>
    </row>
    <row r="4934" spans="4:4">
      <c r="D4934" s="10"/>
    </row>
    <row r="4935" spans="4:4">
      <c r="D4935" s="10"/>
    </row>
    <row r="4936" spans="4:4">
      <c r="D4936" s="10"/>
    </row>
    <row r="4937" spans="4:4">
      <c r="D4937" s="10"/>
    </row>
    <row r="4938" spans="4:4">
      <c r="D4938" s="10"/>
    </row>
    <row r="4939" spans="4:4">
      <c r="D4939" s="10"/>
    </row>
    <row r="4940" spans="4:4">
      <c r="D4940" s="10"/>
    </row>
    <row r="4941" spans="4:4">
      <c r="D4941" s="10"/>
    </row>
    <row r="4942" spans="4:4">
      <c r="D4942" s="10"/>
    </row>
    <row r="4943" spans="4:4">
      <c r="D4943" s="10"/>
    </row>
    <row r="4944" spans="4:4">
      <c r="D4944" s="10"/>
    </row>
    <row r="4945" spans="4:4">
      <c r="D4945" s="10"/>
    </row>
    <row r="4946" spans="4:4">
      <c r="D4946" s="10"/>
    </row>
    <row r="4947" spans="4:4">
      <c r="D4947" s="10"/>
    </row>
    <row r="4948" spans="4:4">
      <c r="D4948" s="10"/>
    </row>
    <row r="4949" spans="4:4">
      <c r="D4949" s="10"/>
    </row>
    <row r="4950" spans="4:4">
      <c r="D4950" s="10"/>
    </row>
    <row r="4951" spans="4:4">
      <c r="D4951" s="10"/>
    </row>
    <row r="4952" spans="4:4">
      <c r="D4952" s="10"/>
    </row>
    <row r="4953" spans="4:4">
      <c r="D4953" s="10"/>
    </row>
    <row r="4954" spans="4:4">
      <c r="D4954" s="10"/>
    </row>
    <row r="4955" spans="4:4">
      <c r="D4955" s="10"/>
    </row>
    <row r="4956" spans="4:4">
      <c r="D4956" s="10"/>
    </row>
    <row r="4957" spans="4:4">
      <c r="D4957" s="10"/>
    </row>
    <row r="4958" spans="4:4">
      <c r="D4958" s="10"/>
    </row>
    <row r="4959" spans="4:4">
      <c r="D4959" s="10"/>
    </row>
    <row r="4960" spans="4:4">
      <c r="D4960" s="10"/>
    </row>
    <row r="4961" spans="4:4">
      <c r="D4961" s="10"/>
    </row>
    <row r="4962" spans="4:4">
      <c r="D4962" s="10"/>
    </row>
    <row r="4963" spans="4:4">
      <c r="D4963" s="10"/>
    </row>
    <row r="4964" spans="4:4">
      <c r="D4964" s="10"/>
    </row>
    <row r="4965" spans="4:4">
      <c r="D4965" s="10"/>
    </row>
    <row r="4966" spans="4:4">
      <c r="D4966" s="10"/>
    </row>
    <row r="4967" spans="4:4">
      <c r="D4967" s="10"/>
    </row>
    <row r="4968" spans="4:4">
      <c r="D4968" s="10"/>
    </row>
    <row r="4969" spans="4:4">
      <c r="D4969" s="10"/>
    </row>
    <row r="4970" spans="4:4">
      <c r="D4970" s="10"/>
    </row>
    <row r="4971" spans="4:4">
      <c r="D4971" s="10"/>
    </row>
    <row r="4972" spans="4:4">
      <c r="D4972" s="10"/>
    </row>
    <row r="4973" spans="4:4">
      <c r="D4973" s="10"/>
    </row>
    <row r="4974" spans="4:4">
      <c r="D4974" s="10"/>
    </row>
    <row r="4975" spans="4:4">
      <c r="D4975" s="10"/>
    </row>
    <row r="4976" spans="4:4">
      <c r="D4976" s="10"/>
    </row>
    <row r="4977" spans="4:4">
      <c r="D4977" s="10"/>
    </row>
    <row r="4978" spans="4:4">
      <c r="D4978" s="10"/>
    </row>
    <row r="4979" spans="4:4">
      <c r="D4979" s="10"/>
    </row>
    <row r="4980" spans="4:4">
      <c r="D4980" s="10"/>
    </row>
    <row r="4981" spans="4:4">
      <c r="D4981" s="10"/>
    </row>
    <row r="4982" spans="4:4">
      <c r="D4982" s="10"/>
    </row>
    <row r="4983" spans="4:4">
      <c r="D4983" s="10"/>
    </row>
    <row r="4984" spans="4:4">
      <c r="D4984" s="10"/>
    </row>
    <row r="4985" spans="4:4">
      <c r="D4985" s="10"/>
    </row>
    <row r="4986" spans="4:4">
      <c r="D4986" s="10"/>
    </row>
    <row r="4987" spans="4:4">
      <c r="D4987" s="10"/>
    </row>
    <row r="4988" spans="4:4">
      <c r="D4988" s="10"/>
    </row>
    <row r="4989" spans="4:4">
      <c r="D4989" s="10"/>
    </row>
    <row r="4990" spans="4:4">
      <c r="D4990" s="10"/>
    </row>
    <row r="4991" spans="4:4">
      <c r="D4991" s="10"/>
    </row>
    <row r="4992" spans="4:4">
      <c r="D4992" s="10"/>
    </row>
    <row r="4993" spans="4:4">
      <c r="D4993" s="10"/>
    </row>
    <row r="4994" spans="4:4">
      <c r="D4994" s="10"/>
    </row>
    <row r="4995" spans="4:4">
      <c r="D4995" s="10"/>
    </row>
    <row r="4996" spans="4:4">
      <c r="D4996" s="10"/>
    </row>
    <row r="4997" spans="4:4">
      <c r="D4997" s="10"/>
    </row>
    <row r="4998" spans="4:4">
      <c r="D4998" s="10"/>
    </row>
    <row r="4999" spans="4:4">
      <c r="D4999" s="10"/>
    </row>
    <row r="5000" spans="4:4">
      <c r="D5000" s="10"/>
    </row>
  </sheetData>
  <mergeCells count="19">
    <mergeCell ref="C40:G40"/>
    <mergeCell ref="A1:G1"/>
    <mergeCell ref="C2:G2"/>
    <mergeCell ref="C3:G3"/>
    <mergeCell ref="C4:G4"/>
    <mergeCell ref="C10:G10"/>
    <mergeCell ref="C13:G13"/>
    <mergeCell ref="C16:G16"/>
    <mergeCell ref="C20:G20"/>
    <mergeCell ref="C27:G27"/>
    <mergeCell ref="C34:G34"/>
    <mergeCell ref="C37:G37"/>
    <mergeCell ref="C88:G88"/>
    <mergeCell ref="C54:G54"/>
    <mergeCell ref="C58:G58"/>
    <mergeCell ref="C67:G67"/>
    <mergeCell ref="C70:G70"/>
    <mergeCell ref="C73:G73"/>
    <mergeCell ref="C84:G84"/>
  </mergeCells>
  <pageMargins left="0.59055118110236204" right="0.196850393700787" top="0.78740157499999996" bottom="0.78740157499999996" header="0.3" footer="0.3"/>
  <pageSetup paperSize="9" orientation="landscape" horizontalDpi="0" verticalDpi="0" r:id="rId1"/>
  <headerFooter>
    <oddFooter>&amp;RStránka &amp;P z &amp;N&amp;LZpracováno programem BUILDpower S,  © RTS, a.s.</oddFooter>
  </headerFooter>
  <legacyDrawing r:id="rId2"/>
</worksheet>
</file>

<file path=xl/worksheets/sheet15.xml><?xml version="1.0" encoding="utf-8"?>
<worksheet xmlns="http://schemas.openxmlformats.org/spreadsheetml/2006/main" xmlns:r="http://schemas.openxmlformats.org/officeDocument/2006/relationships">
  <sheetPr>
    <outlinePr summaryBelow="0"/>
  </sheetPr>
  <dimension ref="A1:BF5000"/>
  <sheetViews>
    <sheetView workbookViewId="0">
      <pane ySplit="7" topLeftCell="A8" activePane="bottomLeft" state="frozen"/>
      <selection pane="bottomLeft" activeCell="F9" sqref="F9"/>
    </sheetView>
  </sheetViews>
  <sheetFormatPr defaultRowHeight="13.2" outlineLevelRow="1"/>
  <cols>
    <col min="1" max="1" width="3.44140625" customWidth="1"/>
    <col min="2" max="2" width="12.6640625" style="119" customWidth="1"/>
    <col min="3" max="3" width="63.33203125" style="119" customWidth="1"/>
    <col min="4" max="4" width="4.88671875" customWidth="1"/>
    <col min="5" max="5" width="10.6640625" customWidth="1"/>
    <col min="6" max="6" width="9.88671875" customWidth="1"/>
    <col min="7" max="7" width="12.77734375" customWidth="1"/>
    <col min="8" max="17" width="0" hidden="1" customWidth="1"/>
    <col min="18" max="18" width="8.44140625" customWidth="1"/>
    <col min="19" max="22" width="0" hidden="1" customWidth="1"/>
    <col min="27" max="27" width="0" hidden="1" customWidth="1"/>
    <col min="29" max="39" width="0" hidden="1" customWidth="1"/>
  </cols>
  <sheetData>
    <row r="1" spans="1:58" ht="15.75" customHeight="1">
      <c r="A1" s="252" t="s">
        <v>146</v>
      </c>
      <c r="B1" s="252"/>
      <c r="C1" s="252"/>
      <c r="D1" s="252"/>
      <c r="E1" s="252"/>
      <c r="F1" s="252"/>
      <c r="G1" s="252"/>
      <c r="AE1" t="s">
        <v>147</v>
      </c>
    </row>
    <row r="2" spans="1:58" ht="25.05" customHeight="1">
      <c r="A2" s="137" t="s">
        <v>7</v>
      </c>
      <c r="B2" s="48" t="s">
        <v>43</v>
      </c>
      <c r="C2" s="253" t="s">
        <v>44</v>
      </c>
      <c r="D2" s="254"/>
      <c r="E2" s="254"/>
      <c r="F2" s="254"/>
      <c r="G2" s="255"/>
      <c r="AE2" t="s">
        <v>148</v>
      </c>
    </row>
    <row r="3" spans="1:58" ht="25.05" customHeight="1">
      <c r="A3" s="137" t="s">
        <v>8</v>
      </c>
      <c r="B3" s="48" t="s">
        <v>59</v>
      </c>
      <c r="C3" s="253" t="s">
        <v>44</v>
      </c>
      <c r="D3" s="254"/>
      <c r="E3" s="254"/>
      <c r="F3" s="254"/>
      <c r="G3" s="255"/>
      <c r="AA3" s="119" t="s">
        <v>148</v>
      </c>
      <c r="AE3" t="s">
        <v>149</v>
      </c>
    </row>
    <row r="4" spans="1:58" ht="25.05" customHeight="1">
      <c r="A4" s="138" t="s">
        <v>9</v>
      </c>
      <c r="B4" s="139" t="s">
        <v>1169</v>
      </c>
      <c r="C4" s="256" t="s">
        <v>74</v>
      </c>
      <c r="D4" s="257"/>
      <c r="E4" s="257"/>
      <c r="F4" s="257"/>
      <c r="G4" s="258"/>
      <c r="AE4" t="s">
        <v>150</v>
      </c>
    </row>
    <row r="5" spans="1:58">
      <c r="D5" s="10"/>
    </row>
    <row r="6" spans="1:58" ht="39.6">
      <c r="A6" s="141" t="s">
        <v>151</v>
      </c>
      <c r="B6" s="143" t="s">
        <v>152</v>
      </c>
      <c r="C6" s="143" t="s">
        <v>153</v>
      </c>
      <c r="D6" s="142" t="s">
        <v>154</v>
      </c>
      <c r="E6" s="141" t="s">
        <v>155</v>
      </c>
      <c r="F6" s="140" t="s">
        <v>156</v>
      </c>
      <c r="G6" s="141" t="s">
        <v>29</v>
      </c>
      <c r="H6" s="144" t="s">
        <v>30</v>
      </c>
      <c r="I6" s="144" t="s">
        <v>157</v>
      </c>
      <c r="J6" s="144" t="s">
        <v>31</v>
      </c>
      <c r="K6" s="144" t="s">
        <v>158</v>
      </c>
      <c r="L6" s="144" t="s">
        <v>159</v>
      </c>
      <c r="M6" s="144" t="s">
        <v>160</v>
      </c>
      <c r="N6" s="144" t="s">
        <v>161</v>
      </c>
      <c r="O6" s="144" t="s">
        <v>162</v>
      </c>
      <c r="P6" s="144" t="s">
        <v>163</v>
      </c>
      <c r="Q6" s="144" t="s">
        <v>164</v>
      </c>
      <c r="R6" s="144" t="s">
        <v>165</v>
      </c>
      <c r="S6" s="144" t="s">
        <v>166</v>
      </c>
      <c r="T6" s="144" t="s">
        <v>167</v>
      </c>
      <c r="U6" s="144" t="s">
        <v>168</v>
      </c>
      <c r="V6" s="144" t="s">
        <v>169</v>
      </c>
    </row>
    <row r="7" spans="1:58" hidden="1">
      <c r="A7" s="3"/>
      <c r="B7" s="4"/>
      <c r="C7" s="4"/>
      <c r="D7" s="6"/>
      <c r="E7" s="146"/>
      <c r="F7" s="147"/>
      <c r="G7" s="147"/>
      <c r="H7" s="147"/>
      <c r="I7" s="147"/>
      <c r="J7" s="147"/>
      <c r="K7" s="147"/>
      <c r="L7" s="147"/>
      <c r="M7" s="147"/>
      <c r="N7" s="147"/>
      <c r="O7" s="147"/>
      <c r="P7" s="147"/>
      <c r="Q7" s="147"/>
      <c r="R7" s="147"/>
      <c r="S7" s="147"/>
      <c r="T7" s="147"/>
      <c r="U7" s="147"/>
      <c r="V7" s="147"/>
    </row>
    <row r="8" spans="1:58">
      <c r="A8" s="158" t="s">
        <v>170</v>
      </c>
      <c r="B8" s="159" t="s">
        <v>99</v>
      </c>
      <c r="C8" s="173" t="s">
        <v>100</v>
      </c>
      <c r="D8" s="160"/>
      <c r="E8" s="161"/>
      <c r="F8" s="162"/>
      <c r="G8" s="162">
        <f>SUMIF(AE9:AE9,"&lt;&gt;NOR",G9:G9)</f>
        <v>0</v>
      </c>
      <c r="H8" s="162"/>
      <c r="I8" s="162">
        <f>SUM(I9:I9)</f>
        <v>0</v>
      </c>
      <c r="J8" s="162"/>
      <c r="K8" s="162">
        <f>SUM(K9:K9)</f>
        <v>794060.49</v>
      </c>
      <c r="L8" s="162"/>
      <c r="M8" s="162">
        <f>SUM(M9:M9)</f>
        <v>0</v>
      </c>
      <c r="N8" s="162"/>
      <c r="O8" s="162">
        <f>SUM(O9:O9)</f>
        <v>0</v>
      </c>
      <c r="P8" s="162"/>
      <c r="Q8" s="162">
        <f>SUM(Q9:Q9)</f>
        <v>0</v>
      </c>
      <c r="R8" s="163"/>
      <c r="S8" s="157"/>
      <c r="T8" s="157">
        <f>SUM(T9:T9)</f>
        <v>0</v>
      </c>
      <c r="U8" s="157"/>
      <c r="V8" s="157"/>
      <c r="AE8" t="s">
        <v>171</v>
      </c>
    </row>
    <row r="9" spans="1:58" outlineLevel="1">
      <c r="A9" s="164">
        <v>1</v>
      </c>
      <c r="B9" s="165" t="s">
        <v>1161</v>
      </c>
      <c r="C9" s="174" t="s">
        <v>1162</v>
      </c>
      <c r="D9" s="166" t="s">
        <v>604</v>
      </c>
      <c r="E9" s="167">
        <v>1</v>
      </c>
      <c r="F9" s="910">
        <f>SUM('IO 01 rozpočet'!J30)</f>
        <v>0</v>
      </c>
      <c r="G9" s="169">
        <f>ROUND(E9*F9,2)</f>
        <v>0</v>
      </c>
      <c r="H9" s="168">
        <v>0</v>
      </c>
      <c r="I9" s="169">
        <f>ROUND(E9*H9,2)</f>
        <v>0</v>
      </c>
      <c r="J9" s="168">
        <v>794060.49</v>
      </c>
      <c r="K9" s="169">
        <f>ROUND(E9*J9,2)</f>
        <v>794060.49</v>
      </c>
      <c r="L9" s="169">
        <v>21</v>
      </c>
      <c r="M9" s="169">
        <f>G9*(1+L9/100)</f>
        <v>0</v>
      </c>
      <c r="N9" s="169">
        <v>0</v>
      </c>
      <c r="O9" s="169">
        <f>ROUND(E9*N9,2)</f>
        <v>0</v>
      </c>
      <c r="P9" s="169">
        <v>0</v>
      </c>
      <c r="Q9" s="169">
        <f>ROUND(E9*P9,2)</f>
        <v>0</v>
      </c>
      <c r="R9" s="170" t="s">
        <v>175</v>
      </c>
      <c r="S9" s="156">
        <v>0</v>
      </c>
      <c r="T9" s="156">
        <f>ROUND(E9*S9,2)</f>
        <v>0</v>
      </c>
      <c r="U9" s="156"/>
      <c r="V9" s="156" t="s">
        <v>220</v>
      </c>
      <c r="W9" s="145"/>
      <c r="X9" s="145"/>
      <c r="Y9" s="145"/>
      <c r="Z9" s="145"/>
      <c r="AA9" s="145"/>
      <c r="AB9" s="145"/>
      <c r="AC9" s="145"/>
      <c r="AD9" s="145"/>
      <c r="AE9" s="145" t="s">
        <v>221</v>
      </c>
      <c r="AF9" s="145"/>
      <c r="AG9" s="145"/>
      <c r="AH9" s="145"/>
      <c r="AI9" s="145"/>
      <c r="AJ9" s="145"/>
      <c r="AK9" s="145"/>
      <c r="AL9" s="145"/>
      <c r="AM9" s="145"/>
      <c r="AN9" s="145"/>
      <c r="AO9" s="145"/>
      <c r="AP9" s="145"/>
      <c r="AQ9" s="145"/>
      <c r="AR9" s="145"/>
      <c r="AS9" s="145"/>
      <c r="AT9" s="145"/>
      <c r="AU9" s="145"/>
      <c r="AV9" s="145"/>
      <c r="AW9" s="145"/>
      <c r="AX9" s="145"/>
      <c r="AY9" s="145"/>
      <c r="AZ9" s="145"/>
      <c r="BA9" s="145"/>
      <c r="BB9" s="145"/>
      <c r="BC9" s="145"/>
      <c r="BD9" s="145"/>
      <c r="BE9" s="145"/>
      <c r="BF9" s="145"/>
    </row>
    <row r="10" spans="1:58">
      <c r="A10" s="3"/>
      <c r="B10" s="4"/>
      <c r="C10" s="175"/>
      <c r="D10" s="6"/>
      <c r="E10" s="3"/>
      <c r="F10" s="3"/>
      <c r="G10" s="3"/>
      <c r="H10" s="3"/>
      <c r="I10" s="3"/>
      <c r="J10" s="3"/>
      <c r="K10" s="3"/>
      <c r="L10" s="3"/>
      <c r="M10" s="3"/>
      <c r="N10" s="3"/>
      <c r="O10" s="3"/>
      <c r="P10" s="3"/>
      <c r="Q10" s="3"/>
      <c r="R10" s="3"/>
      <c r="S10" s="3"/>
      <c r="T10" s="3"/>
      <c r="U10" s="3"/>
      <c r="V10" s="3"/>
      <c r="AC10">
        <v>15</v>
      </c>
      <c r="AD10">
        <v>21</v>
      </c>
      <c r="AE10" t="s">
        <v>159</v>
      </c>
    </row>
    <row r="11" spans="1:58">
      <c r="A11" s="148"/>
      <c r="B11" s="149" t="s">
        <v>29</v>
      </c>
      <c r="C11" s="176"/>
      <c r="D11" s="150"/>
      <c r="E11" s="151"/>
      <c r="F11" s="151"/>
      <c r="G11" s="172">
        <f>G8</f>
        <v>0</v>
      </c>
      <c r="H11" s="3"/>
      <c r="I11" s="3"/>
      <c r="J11" s="3"/>
      <c r="K11" s="3"/>
      <c r="L11" s="3"/>
      <c r="M11" s="3"/>
      <c r="N11" s="3"/>
      <c r="O11" s="3"/>
      <c r="P11" s="3"/>
      <c r="Q11" s="3"/>
      <c r="R11" s="3"/>
      <c r="S11" s="3"/>
      <c r="T11" s="3"/>
      <c r="U11" s="3"/>
      <c r="V11" s="3"/>
      <c r="AC11">
        <f>SUMIF(L7:L9,AC10,G7:G9)</f>
        <v>0</v>
      </c>
      <c r="AD11">
        <f>SUMIF(L7:L9,AD10,G7:G9)</f>
        <v>0</v>
      </c>
      <c r="AE11" t="s">
        <v>213</v>
      </c>
    </row>
    <row r="12" spans="1:58">
      <c r="C12" s="177"/>
      <c r="D12" s="10"/>
      <c r="AE12" t="s">
        <v>215</v>
      </c>
    </row>
    <row r="13" spans="1:58">
      <c r="D13" s="10"/>
    </row>
    <row r="14" spans="1:58">
      <c r="D14" s="10"/>
    </row>
    <row r="15" spans="1:58">
      <c r="D15" s="10"/>
    </row>
    <row r="16" spans="1:58">
      <c r="D16" s="10"/>
    </row>
    <row r="17" spans="4:4">
      <c r="D17" s="10"/>
    </row>
    <row r="18" spans="4:4">
      <c r="D18" s="10"/>
    </row>
    <row r="19" spans="4:4">
      <c r="D19" s="10"/>
    </row>
    <row r="20" spans="4:4">
      <c r="D20" s="10"/>
    </row>
    <row r="21" spans="4:4">
      <c r="D21" s="10"/>
    </row>
    <row r="22" spans="4:4">
      <c r="D22" s="10"/>
    </row>
    <row r="23" spans="4:4">
      <c r="D23" s="10"/>
    </row>
    <row r="24" spans="4:4">
      <c r="D24" s="10"/>
    </row>
    <row r="25" spans="4:4">
      <c r="D25" s="10"/>
    </row>
    <row r="26" spans="4:4">
      <c r="D26" s="10"/>
    </row>
    <row r="27" spans="4:4">
      <c r="D27" s="10"/>
    </row>
    <row r="28" spans="4:4">
      <c r="D28" s="10"/>
    </row>
    <row r="29" spans="4:4">
      <c r="D29" s="10"/>
    </row>
    <row r="30" spans="4:4">
      <c r="D30" s="10"/>
    </row>
    <row r="31" spans="4:4">
      <c r="D31" s="10"/>
    </row>
    <row r="32" spans="4:4">
      <c r="D32" s="10"/>
    </row>
    <row r="33" spans="4:4">
      <c r="D33" s="10"/>
    </row>
    <row r="34" spans="4:4">
      <c r="D34" s="10"/>
    </row>
    <row r="35" spans="4:4">
      <c r="D35" s="10"/>
    </row>
    <row r="36" spans="4:4">
      <c r="D36" s="10"/>
    </row>
    <row r="37" spans="4:4">
      <c r="D37" s="10"/>
    </row>
    <row r="38" spans="4:4">
      <c r="D38" s="10"/>
    </row>
    <row r="39" spans="4:4">
      <c r="D39" s="10"/>
    </row>
    <row r="40" spans="4:4">
      <c r="D40" s="10"/>
    </row>
    <row r="41" spans="4:4">
      <c r="D41" s="10"/>
    </row>
    <row r="42" spans="4:4">
      <c r="D42" s="10"/>
    </row>
    <row r="43" spans="4:4">
      <c r="D43" s="10"/>
    </row>
    <row r="44" spans="4:4">
      <c r="D44" s="10"/>
    </row>
    <row r="45" spans="4:4">
      <c r="D45" s="10"/>
    </row>
    <row r="46" spans="4:4">
      <c r="D46" s="10"/>
    </row>
    <row r="47" spans="4:4">
      <c r="D47" s="10"/>
    </row>
    <row r="48" spans="4:4">
      <c r="D48" s="10"/>
    </row>
    <row r="49" spans="4:4">
      <c r="D49" s="10"/>
    </row>
    <row r="50" spans="4:4">
      <c r="D50" s="10"/>
    </row>
    <row r="51" spans="4:4">
      <c r="D51" s="10"/>
    </row>
    <row r="52" spans="4:4">
      <c r="D52" s="10"/>
    </row>
    <row r="53" spans="4:4">
      <c r="D53" s="10"/>
    </row>
    <row r="54" spans="4:4">
      <c r="D54" s="10"/>
    </row>
    <row r="55" spans="4:4">
      <c r="D55" s="10"/>
    </row>
    <row r="56" spans="4:4">
      <c r="D56" s="10"/>
    </row>
    <row r="57" spans="4:4">
      <c r="D57" s="10"/>
    </row>
    <row r="58" spans="4:4">
      <c r="D58" s="10"/>
    </row>
    <row r="59" spans="4:4">
      <c r="D59" s="10"/>
    </row>
    <row r="60" spans="4:4">
      <c r="D60" s="10"/>
    </row>
    <row r="61" spans="4:4">
      <c r="D61" s="10"/>
    </row>
    <row r="62" spans="4:4">
      <c r="D62" s="10"/>
    </row>
    <row r="63" spans="4:4">
      <c r="D63" s="10"/>
    </row>
    <row r="64" spans="4:4">
      <c r="D64" s="10"/>
    </row>
    <row r="65" spans="4:4">
      <c r="D65" s="10"/>
    </row>
    <row r="66" spans="4:4">
      <c r="D66" s="10"/>
    </row>
    <row r="67" spans="4:4">
      <c r="D67" s="10"/>
    </row>
    <row r="68" spans="4:4">
      <c r="D68" s="10"/>
    </row>
    <row r="69" spans="4:4">
      <c r="D69" s="10"/>
    </row>
    <row r="70" spans="4:4">
      <c r="D70" s="10"/>
    </row>
    <row r="71" spans="4:4">
      <c r="D71" s="10"/>
    </row>
    <row r="72" spans="4:4">
      <c r="D72" s="10"/>
    </row>
    <row r="73" spans="4:4">
      <c r="D73" s="10"/>
    </row>
    <row r="74" spans="4:4">
      <c r="D74" s="10"/>
    </row>
    <row r="75" spans="4:4">
      <c r="D75" s="10"/>
    </row>
    <row r="76" spans="4:4">
      <c r="D76" s="10"/>
    </row>
    <row r="77" spans="4:4">
      <c r="D77" s="10"/>
    </row>
    <row r="78" spans="4:4">
      <c r="D78" s="10"/>
    </row>
    <row r="79" spans="4:4">
      <c r="D79" s="10"/>
    </row>
    <row r="80" spans="4:4">
      <c r="D80" s="10"/>
    </row>
    <row r="81" spans="4:4">
      <c r="D81" s="10"/>
    </row>
    <row r="82" spans="4:4">
      <c r="D82" s="10"/>
    </row>
    <row r="83" spans="4:4">
      <c r="D83" s="10"/>
    </row>
    <row r="84" spans="4:4">
      <c r="D84" s="10"/>
    </row>
    <row r="85" spans="4:4">
      <c r="D85" s="10"/>
    </row>
    <row r="86" spans="4:4">
      <c r="D86" s="10"/>
    </row>
    <row r="87" spans="4:4">
      <c r="D87" s="10"/>
    </row>
    <row r="88" spans="4:4">
      <c r="D88" s="10"/>
    </row>
    <row r="89" spans="4:4">
      <c r="D89" s="10"/>
    </row>
    <row r="90" spans="4:4">
      <c r="D90" s="10"/>
    </row>
    <row r="91" spans="4:4">
      <c r="D91" s="10"/>
    </row>
    <row r="92" spans="4:4">
      <c r="D92" s="10"/>
    </row>
    <row r="93" spans="4:4">
      <c r="D93" s="10"/>
    </row>
    <row r="94" spans="4:4">
      <c r="D94" s="10"/>
    </row>
    <row r="95" spans="4:4">
      <c r="D95" s="10"/>
    </row>
    <row r="96" spans="4:4">
      <c r="D96" s="10"/>
    </row>
    <row r="97" spans="4:4">
      <c r="D97" s="10"/>
    </row>
    <row r="98" spans="4:4">
      <c r="D98" s="10"/>
    </row>
    <row r="99" spans="4:4">
      <c r="D99" s="10"/>
    </row>
    <row r="100" spans="4:4">
      <c r="D100" s="10"/>
    </row>
    <row r="101" spans="4:4">
      <c r="D101" s="10"/>
    </row>
    <row r="102" spans="4:4">
      <c r="D102" s="10"/>
    </row>
    <row r="103" spans="4:4">
      <c r="D103" s="10"/>
    </row>
    <row r="104" spans="4:4">
      <c r="D104" s="10"/>
    </row>
    <row r="105" spans="4:4">
      <c r="D105" s="10"/>
    </row>
    <row r="106" spans="4:4">
      <c r="D106" s="10"/>
    </row>
    <row r="107" spans="4:4">
      <c r="D107" s="10"/>
    </row>
    <row r="108" spans="4:4">
      <c r="D108" s="10"/>
    </row>
    <row r="109" spans="4:4">
      <c r="D109" s="10"/>
    </row>
    <row r="110" spans="4:4">
      <c r="D110" s="10"/>
    </row>
    <row r="111" spans="4:4">
      <c r="D111" s="10"/>
    </row>
    <row r="112" spans="4:4">
      <c r="D112" s="10"/>
    </row>
    <row r="113" spans="4:4">
      <c r="D113" s="10"/>
    </row>
    <row r="114" spans="4:4">
      <c r="D114" s="10"/>
    </row>
    <row r="115" spans="4:4">
      <c r="D115" s="10"/>
    </row>
    <row r="116" spans="4:4">
      <c r="D116" s="10"/>
    </row>
    <row r="117" spans="4:4">
      <c r="D117" s="10"/>
    </row>
    <row r="118" spans="4:4">
      <c r="D118" s="10"/>
    </row>
    <row r="119" spans="4:4">
      <c r="D119" s="10"/>
    </row>
    <row r="120" spans="4:4">
      <c r="D120" s="10"/>
    </row>
    <row r="121" spans="4:4">
      <c r="D121" s="10"/>
    </row>
    <row r="122" spans="4:4">
      <c r="D122" s="10"/>
    </row>
    <row r="123" spans="4:4">
      <c r="D123" s="10"/>
    </row>
    <row r="124" spans="4:4">
      <c r="D124" s="10"/>
    </row>
    <row r="125" spans="4:4">
      <c r="D125" s="10"/>
    </row>
    <row r="126" spans="4:4">
      <c r="D126" s="10"/>
    </row>
    <row r="127" spans="4:4">
      <c r="D127" s="10"/>
    </row>
    <row r="128" spans="4:4">
      <c r="D128" s="10"/>
    </row>
    <row r="129" spans="4:4">
      <c r="D129" s="10"/>
    </row>
    <row r="130" spans="4:4">
      <c r="D130" s="10"/>
    </row>
    <row r="131" spans="4:4">
      <c r="D131" s="10"/>
    </row>
    <row r="132" spans="4:4">
      <c r="D132" s="10"/>
    </row>
    <row r="133" spans="4:4">
      <c r="D133" s="10"/>
    </row>
    <row r="134" spans="4:4">
      <c r="D134" s="10"/>
    </row>
    <row r="135" spans="4:4">
      <c r="D135" s="10"/>
    </row>
    <row r="136" spans="4:4">
      <c r="D136" s="10"/>
    </row>
    <row r="137" spans="4:4">
      <c r="D137" s="10"/>
    </row>
    <row r="138" spans="4:4">
      <c r="D138" s="10"/>
    </row>
    <row r="139" spans="4:4">
      <c r="D139" s="10"/>
    </row>
    <row r="140" spans="4:4">
      <c r="D140" s="10"/>
    </row>
    <row r="141" spans="4:4">
      <c r="D141" s="10"/>
    </row>
    <row r="142" spans="4:4">
      <c r="D142" s="10"/>
    </row>
    <row r="143" spans="4:4">
      <c r="D143" s="10"/>
    </row>
    <row r="144" spans="4:4">
      <c r="D144" s="10"/>
    </row>
    <row r="145" spans="4:4">
      <c r="D145" s="10"/>
    </row>
    <row r="146" spans="4:4">
      <c r="D146" s="10"/>
    </row>
    <row r="147" spans="4:4">
      <c r="D147" s="10"/>
    </row>
    <row r="148" spans="4:4">
      <c r="D148" s="10"/>
    </row>
    <row r="149" spans="4:4">
      <c r="D149" s="10"/>
    </row>
    <row r="150" spans="4:4">
      <c r="D150" s="10"/>
    </row>
    <row r="151" spans="4:4">
      <c r="D151" s="10"/>
    </row>
    <row r="152" spans="4:4">
      <c r="D152" s="10"/>
    </row>
    <row r="153" spans="4:4">
      <c r="D153" s="10"/>
    </row>
    <row r="154" spans="4:4">
      <c r="D154" s="10"/>
    </row>
    <row r="155" spans="4:4">
      <c r="D155" s="10"/>
    </row>
    <row r="156" spans="4:4">
      <c r="D156" s="10"/>
    </row>
    <row r="157" spans="4:4">
      <c r="D157" s="10"/>
    </row>
    <row r="158" spans="4:4">
      <c r="D158" s="10"/>
    </row>
    <row r="159" spans="4:4">
      <c r="D159" s="10"/>
    </row>
    <row r="160" spans="4:4">
      <c r="D160" s="10"/>
    </row>
    <row r="161" spans="4:4">
      <c r="D161" s="10"/>
    </row>
    <row r="162" spans="4:4">
      <c r="D162" s="10"/>
    </row>
    <row r="163" spans="4:4">
      <c r="D163" s="10"/>
    </row>
    <row r="164" spans="4:4">
      <c r="D164" s="10"/>
    </row>
    <row r="165" spans="4:4">
      <c r="D165" s="10"/>
    </row>
    <row r="166" spans="4:4">
      <c r="D166" s="10"/>
    </row>
    <row r="167" spans="4:4">
      <c r="D167" s="10"/>
    </row>
    <row r="168" spans="4:4">
      <c r="D168" s="10"/>
    </row>
    <row r="169" spans="4:4">
      <c r="D169" s="10"/>
    </row>
    <row r="170" spans="4:4">
      <c r="D170" s="10"/>
    </row>
    <row r="171" spans="4:4">
      <c r="D171" s="10"/>
    </row>
    <row r="172" spans="4:4">
      <c r="D172" s="10"/>
    </row>
    <row r="173" spans="4:4">
      <c r="D173" s="10"/>
    </row>
    <row r="174" spans="4:4">
      <c r="D174" s="10"/>
    </row>
    <row r="175" spans="4:4">
      <c r="D175" s="10"/>
    </row>
    <row r="176" spans="4:4">
      <c r="D176" s="10"/>
    </row>
    <row r="177" spans="4:4">
      <c r="D177" s="10"/>
    </row>
    <row r="178" spans="4:4">
      <c r="D178" s="10"/>
    </row>
    <row r="179" spans="4:4">
      <c r="D179" s="10"/>
    </row>
    <row r="180" spans="4:4">
      <c r="D180" s="10"/>
    </row>
    <row r="181" spans="4:4">
      <c r="D181" s="10"/>
    </row>
    <row r="182" spans="4:4">
      <c r="D182" s="10"/>
    </row>
    <row r="183" spans="4:4">
      <c r="D183" s="10"/>
    </row>
    <row r="184" spans="4:4">
      <c r="D184" s="10"/>
    </row>
    <row r="185" spans="4:4">
      <c r="D185" s="10"/>
    </row>
    <row r="186" spans="4:4">
      <c r="D186" s="10"/>
    </row>
    <row r="187" spans="4:4">
      <c r="D187" s="10"/>
    </row>
    <row r="188" spans="4:4">
      <c r="D188" s="10"/>
    </row>
    <row r="189" spans="4:4">
      <c r="D189" s="10"/>
    </row>
    <row r="190" spans="4:4">
      <c r="D190" s="10"/>
    </row>
    <row r="191" spans="4:4">
      <c r="D191" s="10"/>
    </row>
    <row r="192" spans="4:4">
      <c r="D192" s="10"/>
    </row>
    <row r="193" spans="4:4">
      <c r="D193" s="10"/>
    </row>
    <row r="194" spans="4:4">
      <c r="D194" s="10"/>
    </row>
    <row r="195" spans="4:4">
      <c r="D195" s="10"/>
    </row>
    <row r="196" spans="4:4">
      <c r="D196" s="10"/>
    </row>
    <row r="197" spans="4:4">
      <c r="D197" s="10"/>
    </row>
    <row r="198" spans="4:4">
      <c r="D198" s="10"/>
    </row>
    <row r="199" spans="4:4">
      <c r="D199" s="10"/>
    </row>
    <row r="200" spans="4:4">
      <c r="D200" s="10"/>
    </row>
    <row r="201" spans="4:4">
      <c r="D201" s="10"/>
    </row>
    <row r="202" spans="4:4">
      <c r="D202" s="10"/>
    </row>
    <row r="203" spans="4:4">
      <c r="D203" s="10"/>
    </row>
    <row r="204" spans="4:4">
      <c r="D204" s="10"/>
    </row>
    <row r="205" spans="4:4">
      <c r="D205" s="10"/>
    </row>
    <row r="206" spans="4:4">
      <c r="D206" s="10"/>
    </row>
    <row r="207" spans="4:4">
      <c r="D207" s="10"/>
    </row>
    <row r="208" spans="4:4">
      <c r="D208" s="10"/>
    </row>
    <row r="209" spans="4:4">
      <c r="D209" s="10"/>
    </row>
    <row r="210" spans="4:4">
      <c r="D210" s="10"/>
    </row>
    <row r="211" spans="4:4">
      <c r="D211" s="10"/>
    </row>
    <row r="212" spans="4:4">
      <c r="D212" s="10"/>
    </row>
    <row r="213" spans="4:4">
      <c r="D213" s="10"/>
    </row>
    <row r="214" spans="4:4">
      <c r="D214" s="10"/>
    </row>
    <row r="215" spans="4:4">
      <c r="D215" s="10"/>
    </row>
    <row r="216" spans="4:4">
      <c r="D216" s="10"/>
    </row>
    <row r="217" spans="4:4">
      <c r="D217" s="10"/>
    </row>
    <row r="218" spans="4:4">
      <c r="D218" s="10"/>
    </row>
    <row r="219" spans="4:4">
      <c r="D219" s="10"/>
    </row>
    <row r="220" spans="4:4">
      <c r="D220" s="10"/>
    </row>
    <row r="221" spans="4:4">
      <c r="D221" s="10"/>
    </row>
    <row r="222" spans="4:4">
      <c r="D222" s="10"/>
    </row>
    <row r="223" spans="4:4">
      <c r="D223" s="10"/>
    </row>
    <row r="224" spans="4:4">
      <c r="D224" s="10"/>
    </row>
    <row r="225" spans="4:4">
      <c r="D225" s="10"/>
    </row>
    <row r="226" spans="4:4">
      <c r="D226" s="10"/>
    </row>
    <row r="227" spans="4:4">
      <c r="D227" s="10"/>
    </row>
    <row r="228" spans="4:4">
      <c r="D228" s="10"/>
    </row>
    <row r="229" spans="4:4">
      <c r="D229" s="10"/>
    </row>
    <row r="230" spans="4:4">
      <c r="D230" s="10"/>
    </row>
    <row r="231" spans="4:4">
      <c r="D231" s="10"/>
    </row>
    <row r="232" spans="4:4">
      <c r="D232" s="10"/>
    </row>
    <row r="233" spans="4:4">
      <c r="D233" s="10"/>
    </row>
    <row r="234" spans="4:4">
      <c r="D234" s="10"/>
    </row>
    <row r="235" spans="4:4">
      <c r="D235" s="10"/>
    </row>
    <row r="236" spans="4:4">
      <c r="D236" s="10"/>
    </row>
    <row r="237" spans="4:4">
      <c r="D237" s="10"/>
    </row>
    <row r="238" spans="4:4">
      <c r="D238" s="10"/>
    </row>
    <row r="239" spans="4:4">
      <c r="D239" s="10"/>
    </row>
    <row r="240" spans="4:4">
      <c r="D240" s="10"/>
    </row>
    <row r="241" spans="4:4">
      <c r="D241" s="10"/>
    </row>
    <row r="242" spans="4:4">
      <c r="D242" s="10"/>
    </row>
    <row r="243" spans="4:4">
      <c r="D243" s="10"/>
    </row>
    <row r="244" spans="4:4">
      <c r="D244" s="10"/>
    </row>
    <row r="245" spans="4:4">
      <c r="D245" s="10"/>
    </row>
    <row r="246" spans="4:4">
      <c r="D246" s="10"/>
    </row>
    <row r="247" spans="4:4">
      <c r="D247" s="10"/>
    </row>
    <row r="248" spans="4:4">
      <c r="D248" s="10"/>
    </row>
    <row r="249" spans="4:4">
      <c r="D249" s="10"/>
    </row>
    <row r="250" spans="4:4">
      <c r="D250" s="10"/>
    </row>
    <row r="251" spans="4:4">
      <c r="D251" s="10"/>
    </row>
    <row r="252" spans="4:4">
      <c r="D252" s="10"/>
    </row>
    <row r="253" spans="4:4">
      <c r="D253" s="10"/>
    </row>
    <row r="254" spans="4:4">
      <c r="D254" s="10"/>
    </row>
    <row r="255" spans="4:4">
      <c r="D255" s="10"/>
    </row>
    <row r="256" spans="4:4">
      <c r="D256" s="10"/>
    </row>
    <row r="257" spans="4:4">
      <c r="D257" s="10"/>
    </row>
    <row r="258" spans="4:4">
      <c r="D258" s="10"/>
    </row>
    <row r="259" spans="4:4">
      <c r="D259" s="10"/>
    </row>
    <row r="260" spans="4:4">
      <c r="D260" s="10"/>
    </row>
    <row r="261" spans="4:4">
      <c r="D261" s="10"/>
    </row>
    <row r="262" spans="4:4">
      <c r="D262" s="10"/>
    </row>
    <row r="263" spans="4:4">
      <c r="D263" s="10"/>
    </row>
    <row r="264" spans="4:4">
      <c r="D264" s="10"/>
    </row>
    <row r="265" spans="4:4">
      <c r="D265" s="10"/>
    </row>
    <row r="266" spans="4:4">
      <c r="D266" s="10"/>
    </row>
    <row r="267" spans="4:4">
      <c r="D267" s="10"/>
    </row>
    <row r="268" spans="4:4">
      <c r="D268" s="10"/>
    </row>
    <row r="269" spans="4:4">
      <c r="D269" s="10"/>
    </row>
    <row r="270" spans="4:4">
      <c r="D270" s="10"/>
    </row>
    <row r="271" spans="4:4">
      <c r="D271" s="10"/>
    </row>
    <row r="272" spans="4:4">
      <c r="D272" s="10"/>
    </row>
    <row r="273" spans="4:4">
      <c r="D273" s="10"/>
    </row>
    <row r="274" spans="4:4">
      <c r="D274" s="10"/>
    </row>
    <row r="275" spans="4:4">
      <c r="D275" s="10"/>
    </row>
    <row r="276" spans="4:4">
      <c r="D276" s="10"/>
    </row>
    <row r="277" spans="4:4">
      <c r="D277" s="10"/>
    </row>
    <row r="278" spans="4:4">
      <c r="D278" s="10"/>
    </row>
    <row r="279" spans="4:4">
      <c r="D279" s="10"/>
    </row>
    <row r="280" spans="4:4">
      <c r="D280" s="10"/>
    </row>
    <row r="281" spans="4:4">
      <c r="D281" s="10"/>
    </row>
    <row r="282" spans="4:4">
      <c r="D282" s="10"/>
    </row>
    <row r="283" spans="4:4">
      <c r="D283" s="10"/>
    </row>
    <row r="284" spans="4:4">
      <c r="D284" s="10"/>
    </row>
    <row r="285" spans="4:4">
      <c r="D285" s="10"/>
    </row>
    <row r="286" spans="4:4">
      <c r="D286" s="10"/>
    </row>
    <row r="287" spans="4:4">
      <c r="D287" s="10"/>
    </row>
    <row r="288" spans="4:4">
      <c r="D288" s="10"/>
    </row>
    <row r="289" spans="4:4">
      <c r="D289" s="10"/>
    </row>
    <row r="290" spans="4:4">
      <c r="D290" s="10"/>
    </row>
    <row r="291" spans="4:4">
      <c r="D291" s="10"/>
    </row>
    <row r="292" spans="4:4">
      <c r="D292" s="10"/>
    </row>
    <row r="293" spans="4:4">
      <c r="D293" s="10"/>
    </row>
    <row r="294" spans="4:4">
      <c r="D294" s="10"/>
    </row>
    <row r="295" spans="4:4">
      <c r="D295" s="10"/>
    </row>
    <row r="296" spans="4:4">
      <c r="D296" s="10"/>
    </row>
    <row r="297" spans="4:4">
      <c r="D297" s="10"/>
    </row>
    <row r="298" spans="4:4">
      <c r="D298" s="10"/>
    </row>
    <row r="299" spans="4:4">
      <c r="D299" s="10"/>
    </row>
    <row r="300" spans="4:4">
      <c r="D300" s="10"/>
    </row>
    <row r="301" spans="4:4">
      <c r="D301" s="10"/>
    </row>
    <row r="302" spans="4:4">
      <c r="D302" s="10"/>
    </row>
    <row r="303" spans="4:4">
      <c r="D303" s="10"/>
    </row>
    <row r="304" spans="4:4">
      <c r="D304" s="10"/>
    </row>
    <row r="305" spans="4:4">
      <c r="D305" s="10"/>
    </row>
    <row r="306" spans="4:4">
      <c r="D306" s="10"/>
    </row>
    <row r="307" spans="4:4">
      <c r="D307" s="10"/>
    </row>
    <row r="308" spans="4:4">
      <c r="D308" s="10"/>
    </row>
    <row r="309" spans="4:4">
      <c r="D309" s="10"/>
    </row>
    <row r="310" spans="4:4">
      <c r="D310" s="10"/>
    </row>
    <row r="311" spans="4:4">
      <c r="D311" s="10"/>
    </row>
    <row r="312" spans="4:4">
      <c r="D312" s="10"/>
    </row>
    <row r="313" spans="4:4">
      <c r="D313" s="10"/>
    </row>
    <row r="314" spans="4:4">
      <c r="D314" s="10"/>
    </row>
    <row r="315" spans="4:4">
      <c r="D315" s="10"/>
    </row>
    <row r="316" spans="4:4">
      <c r="D316" s="10"/>
    </row>
    <row r="317" spans="4:4">
      <c r="D317" s="10"/>
    </row>
    <row r="318" spans="4:4">
      <c r="D318" s="10"/>
    </row>
    <row r="319" spans="4:4">
      <c r="D319" s="10"/>
    </row>
    <row r="320" spans="4:4">
      <c r="D320" s="10"/>
    </row>
    <row r="321" spans="4:4">
      <c r="D321" s="10"/>
    </row>
    <row r="322" spans="4:4">
      <c r="D322" s="10"/>
    </row>
    <row r="323" spans="4:4">
      <c r="D323" s="10"/>
    </row>
    <row r="324" spans="4:4">
      <c r="D324" s="10"/>
    </row>
    <row r="325" spans="4:4">
      <c r="D325" s="10"/>
    </row>
    <row r="326" spans="4:4">
      <c r="D326" s="10"/>
    </row>
    <row r="327" spans="4:4">
      <c r="D327" s="10"/>
    </row>
    <row r="328" spans="4:4">
      <c r="D328" s="10"/>
    </row>
    <row r="329" spans="4:4">
      <c r="D329" s="10"/>
    </row>
    <row r="330" spans="4:4">
      <c r="D330" s="10"/>
    </row>
    <row r="331" spans="4:4">
      <c r="D331" s="10"/>
    </row>
    <row r="332" spans="4:4">
      <c r="D332" s="10"/>
    </row>
    <row r="333" spans="4:4">
      <c r="D333" s="10"/>
    </row>
    <row r="334" spans="4:4">
      <c r="D334" s="10"/>
    </row>
    <row r="335" spans="4:4">
      <c r="D335" s="10"/>
    </row>
    <row r="336" spans="4:4">
      <c r="D336" s="10"/>
    </row>
    <row r="337" spans="4:4">
      <c r="D337" s="10"/>
    </row>
    <row r="338" spans="4:4">
      <c r="D338" s="10"/>
    </row>
    <row r="339" spans="4:4">
      <c r="D339" s="10"/>
    </row>
    <row r="340" spans="4:4">
      <c r="D340" s="10"/>
    </row>
    <row r="341" spans="4:4">
      <c r="D341" s="10"/>
    </row>
    <row r="342" spans="4:4">
      <c r="D342" s="10"/>
    </row>
    <row r="343" spans="4:4">
      <c r="D343" s="10"/>
    </row>
    <row r="344" spans="4:4">
      <c r="D344" s="10"/>
    </row>
    <row r="345" spans="4:4">
      <c r="D345" s="10"/>
    </row>
    <row r="346" spans="4:4">
      <c r="D346" s="10"/>
    </row>
    <row r="347" spans="4:4">
      <c r="D347" s="10"/>
    </row>
    <row r="348" spans="4:4">
      <c r="D348" s="10"/>
    </row>
    <row r="349" spans="4:4">
      <c r="D349" s="10"/>
    </row>
    <row r="350" spans="4:4">
      <c r="D350" s="10"/>
    </row>
    <row r="351" spans="4:4">
      <c r="D351" s="10"/>
    </row>
    <row r="352" spans="4:4">
      <c r="D352" s="10"/>
    </row>
    <row r="353" spans="4:4">
      <c r="D353" s="10"/>
    </row>
    <row r="354" spans="4:4">
      <c r="D354" s="10"/>
    </row>
    <row r="355" spans="4:4">
      <c r="D355" s="10"/>
    </row>
    <row r="356" spans="4:4">
      <c r="D356" s="10"/>
    </row>
    <row r="357" spans="4:4">
      <c r="D357" s="10"/>
    </row>
    <row r="358" spans="4:4">
      <c r="D358" s="10"/>
    </row>
    <row r="359" spans="4:4">
      <c r="D359" s="10"/>
    </row>
    <row r="360" spans="4:4">
      <c r="D360" s="10"/>
    </row>
    <row r="361" spans="4:4">
      <c r="D361" s="10"/>
    </row>
    <row r="362" spans="4:4">
      <c r="D362" s="10"/>
    </row>
    <row r="363" spans="4:4">
      <c r="D363" s="10"/>
    </row>
    <row r="364" spans="4:4">
      <c r="D364" s="10"/>
    </row>
    <row r="365" spans="4:4">
      <c r="D365" s="10"/>
    </row>
    <row r="366" spans="4:4">
      <c r="D366" s="10"/>
    </row>
    <row r="367" spans="4:4">
      <c r="D367" s="10"/>
    </row>
    <row r="368" spans="4:4">
      <c r="D368" s="10"/>
    </row>
    <row r="369" spans="4:4">
      <c r="D369" s="10"/>
    </row>
    <row r="370" spans="4:4">
      <c r="D370" s="10"/>
    </row>
    <row r="371" spans="4:4">
      <c r="D371" s="10"/>
    </row>
    <row r="372" spans="4:4">
      <c r="D372" s="10"/>
    </row>
    <row r="373" spans="4:4">
      <c r="D373" s="10"/>
    </row>
    <row r="374" spans="4:4">
      <c r="D374" s="10"/>
    </row>
    <row r="375" spans="4:4">
      <c r="D375" s="10"/>
    </row>
    <row r="376" spans="4:4">
      <c r="D376" s="10"/>
    </row>
    <row r="377" spans="4:4">
      <c r="D377" s="10"/>
    </row>
    <row r="378" spans="4:4">
      <c r="D378" s="10"/>
    </row>
    <row r="379" spans="4:4">
      <c r="D379" s="10"/>
    </row>
    <row r="380" spans="4:4">
      <c r="D380" s="10"/>
    </row>
    <row r="381" spans="4:4">
      <c r="D381" s="10"/>
    </row>
    <row r="382" spans="4:4">
      <c r="D382" s="10"/>
    </row>
    <row r="383" spans="4:4">
      <c r="D383" s="10"/>
    </row>
    <row r="384" spans="4:4">
      <c r="D384" s="10"/>
    </row>
    <row r="385" spans="4:4">
      <c r="D385" s="10"/>
    </row>
    <row r="386" spans="4:4">
      <c r="D386" s="10"/>
    </row>
    <row r="387" spans="4:4">
      <c r="D387" s="10"/>
    </row>
    <row r="388" spans="4:4">
      <c r="D388" s="10"/>
    </row>
    <row r="389" spans="4:4">
      <c r="D389" s="10"/>
    </row>
    <row r="390" spans="4:4">
      <c r="D390" s="10"/>
    </row>
    <row r="391" spans="4:4">
      <c r="D391" s="10"/>
    </row>
    <row r="392" spans="4:4">
      <c r="D392" s="10"/>
    </row>
    <row r="393" spans="4:4">
      <c r="D393" s="10"/>
    </row>
    <row r="394" spans="4:4">
      <c r="D394" s="10"/>
    </row>
    <row r="395" spans="4:4">
      <c r="D395" s="10"/>
    </row>
    <row r="396" spans="4:4">
      <c r="D396" s="10"/>
    </row>
    <row r="397" spans="4:4">
      <c r="D397" s="10"/>
    </row>
    <row r="398" spans="4:4">
      <c r="D398" s="10"/>
    </row>
    <row r="399" spans="4:4">
      <c r="D399" s="10"/>
    </row>
    <row r="400" spans="4:4">
      <c r="D400" s="10"/>
    </row>
    <row r="401" spans="4:4">
      <c r="D401" s="10"/>
    </row>
    <row r="402" spans="4:4">
      <c r="D402" s="10"/>
    </row>
    <row r="403" spans="4:4">
      <c r="D403" s="10"/>
    </row>
    <row r="404" spans="4:4">
      <c r="D404" s="10"/>
    </row>
    <row r="405" spans="4:4">
      <c r="D405" s="10"/>
    </row>
    <row r="406" spans="4:4">
      <c r="D406" s="10"/>
    </row>
    <row r="407" spans="4:4">
      <c r="D407" s="10"/>
    </row>
    <row r="408" spans="4:4">
      <c r="D408" s="10"/>
    </row>
    <row r="409" spans="4:4">
      <c r="D409" s="10"/>
    </row>
    <row r="410" spans="4:4">
      <c r="D410" s="10"/>
    </row>
    <row r="411" spans="4:4">
      <c r="D411" s="10"/>
    </row>
    <row r="412" spans="4:4">
      <c r="D412" s="10"/>
    </row>
    <row r="413" spans="4:4">
      <c r="D413" s="10"/>
    </row>
    <row r="414" spans="4:4">
      <c r="D414" s="10"/>
    </row>
    <row r="415" spans="4:4">
      <c r="D415" s="10"/>
    </row>
    <row r="416" spans="4:4">
      <c r="D416" s="10"/>
    </row>
    <row r="417" spans="4:4">
      <c r="D417" s="10"/>
    </row>
    <row r="418" spans="4:4">
      <c r="D418" s="10"/>
    </row>
    <row r="419" spans="4:4">
      <c r="D419" s="10"/>
    </row>
    <row r="420" spans="4:4">
      <c r="D420" s="10"/>
    </row>
    <row r="421" spans="4:4">
      <c r="D421" s="10"/>
    </row>
    <row r="422" spans="4:4">
      <c r="D422" s="10"/>
    </row>
    <row r="423" spans="4:4">
      <c r="D423" s="10"/>
    </row>
    <row r="424" spans="4:4">
      <c r="D424" s="10"/>
    </row>
    <row r="425" spans="4:4">
      <c r="D425" s="10"/>
    </row>
    <row r="426" spans="4:4">
      <c r="D426" s="10"/>
    </row>
    <row r="427" spans="4:4">
      <c r="D427" s="10"/>
    </row>
    <row r="428" spans="4:4">
      <c r="D428" s="10"/>
    </row>
    <row r="429" spans="4:4">
      <c r="D429" s="10"/>
    </row>
    <row r="430" spans="4:4">
      <c r="D430" s="10"/>
    </row>
    <row r="431" spans="4:4">
      <c r="D431" s="10"/>
    </row>
    <row r="432" spans="4:4">
      <c r="D432" s="10"/>
    </row>
    <row r="433" spans="4:4">
      <c r="D433" s="10"/>
    </row>
    <row r="434" spans="4:4">
      <c r="D434" s="10"/>
    </row>
    <row r="435" spans="4:4">
      <c r="D435" s="10"/>
    </row>
    <row r="436" spans="4:4">
      <c r="D436" s="10"/>
    </row>
    <row r="437" spans="4:4">
      <c r="D437" s="10"/>
    </row>
    <row r="438" spans="4:4">
      <c r="D438" s="10"/>
    </row>
    <row r="439" spans="4:4">
      <c r="D439" s="10"/>
    </row>
    <row r="440" spans="4:4">
      <c r="D440" s="10"/>
    </row>
    <row r="441" spans="4:4">
      <c r="D441" s="10"/>
    </row>
    <row r="442" spans="4:4">
      <c r="D442" s="10"/>
    </row>
    <row r="443" spans="4:4">
      <c r="D443" s="10"/>
    </row>
    <row r="444" spans="4:4">
      <c r="D444" s="10"/>
    </row>
    <row r="445" spans="4:4">
      <c r="D445" s="10"/>
    </row>
    <row r="446" spans="4:4">
      <c r="D446" s="10"/>
    </row>
    <row r="447" spans="4:4">
      <c r="D447" s="10"/>
    </row>
    <row r="448" spans="4:4">
      <c r="D448" s="10"/>
    </row>
    <row r="449" spans="4:4">
      <c r="D449" s="10"/>
    </row>
    <row r="450" spans="4:4">
      <c r="D450" s="10"/>
    </row>
    <row r="451" spans="4:4">
      <c r="D451" s="10"/>
    </row>
    <row r="452" spans="4:4">
      <c r="D452" s="10"/>
    </row>
    <row r="453" spans="4:4">
      <c r="D453" s="10"/>
    </row>
    <row r="454" spans="4:4">
      <c r="D454" s="10"/>
    </row>
    <row r="455" spans="4:4">
      <c r="D455" s="10"/>
    </row>
    <row r="456" spans="4:4">
      <c r="D456" s="10"/>
    </row>
    <row r="457" spans="4:4">
      <c r="D457" s="10"/>
    </row>
    <row r="458" spans="4:4">
      <c r="D458" s="10"/>
    </row>
    <row r="459" spans="4:4">
      <c r="D459" s="10"/>
    </row>
    <row r="460" spans="4:4">
      <c r="D460" s="10"/>
    </row>
    <row r="461" spans="4:4">
      <c r="D461" s="10"/>
    </row>
    <row r="462" spans="4:4">
      <c r="D462" s="10"/>
    </row>
    <row r="463" spans="4:4">
      <c r="D463" s="10"/>
    </row>
    <row r="464" spans="4:4">
      <c r="D464" s="10"/>
    </row>
    <row r="465" spans="4:4">
      <c r="D465" s="10"/>
    </row>
    <row r="466" spans="4:4">
      <c r="D466" s="10"/>
    </row>
    <row r="467" spans="4:4">
      <c r="D467" s="10"/>
    </row>
    <row r="468" spans="4:4">
      <c r="D468" s="10"/>
    </row>
    <row r="469" spans="4:4">
      <c r="D469" s="10"/>
    </row>
    <row r="470" spans="4:4">
      <c r="D470" s="10"/>
    </row>
    <row r="471" spans="4:4">
      <c r="D471" s="10"/>
    </row>
    <row r="472" spans="4:4">
      <c r="D472" s="10"/>
    </row>
    <row r="473" spans="4:4">
      <c r="D473" s="10"/>
    </row>
    <row r="474" spans="4:4">
      <c r="D474" s="10"/>
    </row>
    <row r="475" spans="4:4">
      <c r="D475" s="10"/>
    </row>
    <row r="476" spans="4:4">
      <c r="D476" s="10"/>
    </row>
    <row r="477" spans="4:4">
      <c r="D477" s="10"/>
    </row>
    <row r="478" spans="4:4">
      <c r="D478" s="10"/>
    </row>
    <row r="479" spans="4:4">
      <c r="D479" s="10"/>
    </row>
    <row r="480" spans="4:4">
      <c r="D480" s="10"/>
    </row>
    <row r="481" spans="4:4">
      <c r="D481" s="10"/>
    </row>
    <row r="482" spans="4:4">
      <c r="D482" s="10"/>
    </row>
    <row r="483" spans="4:4">
      <c r="D483" s="10"/>
    </row>
    <row r="484" spans="4:4">
      <c r="D484" s="10"/>
    </row>
    <row r="485" spans="4:4">
      <c r="D485" s="10"/>
    </row>
    <row r="486" spans="4:4">
      <c r="D486" s="10"/>
    </row>
    <row r="487" spans="4:4">
      <c r="D487" s="10"/>
    </row>
    <row r="488" spans="4:4">
      <c r="D488" s="10"/>
    </row>
    <row r="489" spans="4:4">
      <c r="D489" s="10"/>
    </row>
    <row r="490" spans="4:4">
      <c r="D490" s="10"/>
    </row>
    <row r="491" spans="4:4">
      <c r="D491" s="10"/>
    </row>
    <row r="492" spans="4:4">
      <c r="D492" s="10"/>
    </row>
    <row r="493" spans="4:4">
      <c r="D493" s="10"/>
    </row>
    <row r="494" spans="4:4">
      <c r="D494" s="10"/>
    </row>
    <row r="495" spans="4:4">
      <c r="D495" s="10"/>
    </row>
    <row r="496" spans="4:4">
      <c r="D496" s="10"/>
    </row>
    <row r="497" spans="4:4">
      <c r="D497" s="10"/>
    </row>
    <row r="498" spans="4:4">
      <c r="D498" s="10"/>
    </row>
    <row r="499" spans="4:4">
      <c r="D499" s="10"/>
    </row>
    <row r="500" spans="4:4">
      <c r="D500" s="10"/>
    </row>
    <row r="501" spans="4:4">
      <c r="D501" s="10"/>
    </row>
    <row r="502" spans="4:4">
      <c r="D502" s="10"/>
    </row>
    <row r="503" spans="4:4">
      <c r="D503" s="10"/>
    </row>
    <row r="504" spans="4:4">
      <c r="D504" s="10"/>
    </row>
    <row r="505" spans="4:4">
      <c r="D505" s="10"/>
    </row>
    <row r="506" spans="4:4">
      <c r="D506" s="10"/>
    </row>
    <row r="507" spans="4:4">
      <c r="D507" s="10"/>
    </row>
    <row r="508" spans="4:4">
      <c r="D508" s="10"/>
    </row>
    <row r="509" spans="4:4">
      <c r="D509" s="10"/>
    </row>
    <row r="510" spans="4:4">
      <c r="D510" s="10"/>
    </row>
    <row r="511" spans="4:4">
      <c r="D511" s="10"/>
    </row>
    <row r="512" spans="4:4">
      <c r="D512" s="10"/>
    </row>
    <row r="513" spans="4:4">
      <c r="D513" s="10"/>
    </row>
    <row r="514" spans="4:4">
      <c r="D514" s="10"/>
    </row>
    <row r="515" spans="4:4">
      <c r="D515" s="10"/>
    </row>
    <row r="516" spans="4:4">
      <c r="D516" s="10"/>
    </row>
    <row r="517" spans="4:4">
      <c r="D517" s="10"/>
    </row>
    <row r="518" spans="4:4">
      <c r="D518" s="10"/>
    </row>
    <row r="519" spans="4:4">
      <c r="D519" s="10"/>
    </row>
    <row r="520" spans="4:4">
      <c r="D520" s="10"/>
    </row>
    <row r="521" spans="4:4">
      <c r="D521" s="10"/>
    </row>
    <row r="522" spans="4:4">
      <c r="D522" s="10"/>
    </row>
    <row r="523" spans="4:4">
      <c r="D523" s="10"/>
    </row>
    <row r="524" spans="4:4">
      <c r="D524" s="10"/>
    </row>
    <row r="525" spans="4:4">
      <c r="D525" s="10"/>
    </row>
    <row r="526" spans="4:4">
      <c r="D526" s="10"/>
    </row>
    <row r="527" spans="4:4">
      <c r="D527" s="10"/>
    </row>
    <row r="528" spans="4:4">
      <c r="D528" s="10"/>
    </row>
    <row r="529" spans="4:4">
      <c r="D529" s="10"/>
    </row>
    <row r="530" spans="4:4">
      <c r="D530" s="10"/>
    </row>
    <row r="531" spans="4:4">
      <c r="D531" s="10"/>
    </row>
    <row r="532" spans="4:4">
      <c r="D532" s="10"/>
    </row>
    <row r="533" spans="4:4">
      <c r="D533" s="10"/>
    </row>
    <row r="534" spans="4:4">
      <c r="D534" s="10"/>
    </row>
    <row r="535" spans="4:4">
      <c r="D535" s="10"/>
    </row>
    <row r="536" spans="4:4">
      <c r="D536" s="10"/>
    </row>
    <row r="537" spans="4:4">
      <c r="D537" s="10"/>
    </row>
    <row r="538" spans="4:4">
      <c r="D538" s="10"/>
    </row>
    <row r="539" spans="4:4">
      <c r="D539" s="10"/>
    </row>
    <row r="540" spans="4:4">
      <c r="D540" s="10"/>
    </row>
    <row r="541" spans="4:4">
      <c r="D541" s="10"/>
    </row>
    <row r="542" spans="4:4">
      <c r="D542" s="10"/>
    </row>
    <row r="543" spans="4:4">
      <c r="D543" s="10"/>
    </row>
    <row r="544" spans="4:4">
      <c r="D544" s="10"/>
    </row>
    <row r="545" spans="4:4">
      <c r="D545" s="10"/>
    </row>
    <row r="546" spans="4:4">
      <c r="D546" s="10"/>
    </row>
    <row r="547" spans="4:4">
      <c r="D547" s="10"/>
    </row>
    <row r="548" spans="4:4">
      <c r="D548" s="10"/>
    </row>
    <row r="549" spans="4:4">
      <c r="D549" s="10"/>
    </row>
    <row r="550" spans="4:4">
      <c r="D550" s="10"/>
    </row>
    <row r="551" spans="4:4">
      <c r="D551" s="10"/>
    </row>
    <row r="552" spans="4:4">
      <c r="D552" s="10"/>
    </row>
    <row r="553" spans="4:4">
      <c r="D553" s="10"/>
    </row>
    <row r="554" spans="4:4">
      <c r="D554" s="10"/>
    </row>
    <row r="555" spans="4:4">
      <c r="D555" s="10"/>
    </row>
    <row r="556" spans="4:4">
      <c r="D556" s="10"/>
    </row>
    <row r="557" spans="4:4">
      <c r="D557" s="10"/>
    </row>
    <row r="558" spans="4:4">
      <c r="D558" s="10"/>
    </row>
    <row r="559" spans="4:4">
      <c r="D559" s="10"/>
    </row>
    <row r="560" spans="4:4">
      <c r="D560" s="10"/>
    </row>
    <row r="561" spans="4:4">
      <c r="D561" s="10"/>
    </row>
    <row r="562" spans="4:4">
      <c r="D562" s="10"/>
    </row>
    <row r="563" spans="4:4">
      <c r="D563" s="10"/>
    </row>
    <row r="564" spans="4:4">
      <c r="D564" s="10"/>
    </row>
    <row r="565" spans="4:4">
      <c r="D565" s="10"/>
    </row>
    <row r="566" spans="4:4">
      <c r="D566" s="10"/>
    </row>
    <row r="567" spans="4:4">
      <c r="D567" s="10"/>
    </row>
    <row r="568" spans="4:4">
      <c r="D568" s="10"/>
    </row>
    <row r="569" spans="4:4">
      <c r="D569" s="10"/>
    </row>
    <row r="570" spans="4:4">
      <c r="D570" s="10"/>
    </row>
    <row r="571" spans="4:4">
      <c r="D571" s="10"/>
    </row>
    <row r="572" spans="4:4">
      <c r="D572" s="10"/>
    </row>
    <row r="573" spans="4:4">
      <c r="D573" s="10"/>
    </row>
    <row r="574" spans="4:4">
      <c r="D574" s="10"/>
    </row>
    <row r="575" spans="4:4">
      <c r="D575" s="10"/>
    </row>
    <row r="576" spans="4:4">
      <c r="D576" s="10"/>
    </row>
    <row r="577" spans="4:4">
      <c r="D577" s="10"/>
    </row>
    <row r="578" spans="4:4">
      <c r="D578" s="10"/>
    </row>
    <row r="579" spans="4:4">
      <c r="D579" s="10"/>
    </row>
    <row r="580" spans="4:4">
      <c r="D580" s="10"/>
    </row>
    <row r="581" spans="4:4">
      <c r="D581" s="10"/>
    </row>
    <row r="582" spans="4:4">
      <c r="D582" s="10"/>
    </row>
    <row r="583" spans="4:4">
      <c r="D583" s="10"/>
    </row>
    <row r="584" spans="4:4">
      <c r="D584" s="10"/>
    </row>
    <row r="585" spans="4:4">
      <c r="D585" s="10"/>
    </row>
    <row r="586" spans="4:4">
      <c r="D586" s="10"/>
    </row>
    <row r="587" spans="4:4">
      <c r="D587" s="10"/>
    </row>
    <row r="588" spans="4:4">
      <c r="D588" s="10"/>
    </row>
    <row r="589" spans="4:4">
      <c r="D589" s="10"/>
    </row>
    <row r="590" spans="4:4">
      <c r="D590" s="10"/>
    </row>
    <row r="591" spans="4:4">
      <c r="D591" s="10"/>
    </row>
    <row r="592" spans="4:4">
      <c r="D592" s="10"/>
    </row>
    <row r="593" spans="4:4">
      <c r="D593" s="10"/>
    </row>
    <row r="594" spans="4:4">
      <c r="D594" s="10"/>
    </row>
    <row r="595" spans="4:4">
      <c r="D595" s="10"/>
    </row>
    <row r="596" spans="4:4">
      <c r="D596" s="10"/>
    </row>
    <row r="597" spans="4:4">
      <c r="D597" s="10"/>
    </row>
    <row r="598" spans="4:4">
      <c r="D598" s="10"/>
    </row>
    <row r="599" spans="4:4">
      <c r="D599" s="10"/>
    </row>
    <row r="600" spans="4:4">
      <c r="D600" s="10"/>
    </row>
    <row r="601" spans="4:4">
      <c r="D601" s="10"/>
    </row>
    <row r="602" spans="4:4">
      <c r="D602" s="10"/>
    </row>
    <row r="603" spans="4:4">
      <c r="D603" s="10"/>
    </row>
    <row r="604" spans="4:4">
      <c r="D604" s="10"/>
    </row>
    <row r="605" spans="4:4">
      <c r="D605" s="10"/>
    </row>
    <row r="606" spans="4:4">
      <c r="D606" s="10"/>
    </row>
    <row r="607" spans="4:4">
      <c r="D607" s="10"/>
    </row>
    <row r="608" spans="4:4">
      <c r="D608" s="10"/>
    </row>
    <row r="609" spans="4:4">
      <c r="D609" s="10"/>
    </row>
    <row r="610" spans="4:4">
      <c r="D610" s="10"/>
    </row>
    <row r="611" spans="4:4">
      <c r="D611" s="10"/>
    </row>
    <row r="612" spans="4:4">
      <c r="D612" s="10"/>
    </row>
    <row r="613" spans="4:4">
      <c r="D613" s="10"/>
    </row>
    <row r="614" spans="4:4">
      <c r="D614" s="10"/>
    </row>
    <row r="615" spans="4:4">
      <c r="D615" s="10"/>
    </row>
    <row r="616" spans="4:4">
      <c r="D616" s="10"/>
    </row>
    <row r="617" spans="4:4">
      <c r="D617" s="10"/>
    </row>
    <row r="618" spans="4:4">
      <c r="D618" s="10"/>
    </row>
    <row r="619" spans="4:4">
      <c r="D619" s="10"/>
    </row>
    <row r="620" spans="4:4">
      <c r="D620" s="10"/>
    </row>
    <row r="621" spans="4:4">
      <c r="D621" s="10"/>
    </row>
    <row r="622" spans="4:4">
      <c r="D622" s="10"/>
    </row>
    <row r="623" spans="4:4">
      <c r="D623" s="10"/>
    </row>
    <row r="624" spans="4:4">
      <c r="D624" s="10"/>
    </row>
    <row r="625" spans="4:4">
      <c r="D625" s="10"/>
    </row>
    <row r="626" spans="4:4">
      <c r="D626" s="10"/>
    </row>
    <row r="627" spans="4:4">
      <c r="D627" s="10"/>
    </row>
    <row r="628" spans="4:4">
      <c r="D628" s="10"/>
    </row>
    <row r="629" spans="4:4">
      <c r="D629" s="10"/>
    </row>
    <row r="630" spans="4:4">
      <c r="D630" s="10"/>
    </row>
    <row r="631" spans="4:4">
      <c r="D631" s="10"/>
    </row>
    <row r="632" spans="4:4">
      <c r="D632" s="10"/>
    </row>
    <row r="633" spans="4:4">
      <c r="D633" s="10"/>
    </row>
    <row r="634" spans="4:4">
      <c r="D634" s="10"/>
    </row>
    <row r="635" spans="4:4">
      <c r="D635" s="10"/>
    </row>
    <row r="636" spans="4:4">
      <c r="D636" s="10"/>
    </row>
    <row r="637" spans="4:4">
      <c r="D637" s="10"/>
    </row>
    <row r="638" spans="4:4">
      <c r="D638" s="10"/>
    </row>
    <row r="639" spans="4:4">
      <c r="D639" s="10"/>
    </row>
    <row r="640" spans="4:4">
      <c r="D640" s="10"/>
    </row>
    <row r="641" spans="4:4">
      <c r="D641" s="10"/>
    </row>
    <row r="642" spans="4:4">
      <c r="D642" s="10"/>
    </row>
    <row r="643" spans="4:4">
      <c r="D643" s="10"/>
    </row>
    <row r="644" spans="4:4">
      <c r="D644" s="10"/>
    </row>
    <row r="645" spans="4:4">
      <c r="D645" s="10"/>
    </row>
    <row r="646" spans="4:4">
      <c r="D646" s="10"/>
    </row>
    <row r="647" spans="4:4">
      <c r="D647" s="10"/>
    </row>
    <row r="648" spans="4:4">
      <c r="D648" s="10"/>
    </row>
    <row r="649" spans="4:4">
      <c r="D649" s="10"/>
    </row>
    <row r="650" spans="4:4">
      <c r="D650" s="10"/>
    </row>
    <row r="651" spans="4:4">
      <c r="D651" s="10"/>
    </row>
    <row r="652" spans="4:4">
      <c r="D652" s="10"/>
    </row>
    <row r="653" spans="4:4">
      <c r="D653" s="10"/>
    </row>
    <row r="654" spans="4:4">
      <c r="D654" s="10"/>
    </row>
    <row r="655" spans="4:4">
      <c r="D655" s="10"/>
    </row>
    <row r="656" spans="4:4">
      <c r="D656" s="10"/>
    </row>
    <row r="657" spans="4:4">
      <c r="D657" s="10"/>
    </row>
    <row r="658" spans="4:4">
      <c r="D658" s="10"/>
    </row>
    <row r="659" spans="4:4">
      <c r="D659" s="10"/>
    </row>
    <row r="660" spans="4:4">
      <c r="D660" s="10"/>
    </row>
    <row r="661" spans="4:4">
      <c r="D661" s="10"/>
    </row>
    <row r="662" spans="4:4">
      <c r="D662" s="10"/>
    </row>
    <row r="663" spans="4:4">
      <c r="D663" s="10"/>
    </row>
    <row r="664" spans="4:4">
      <c r="D664" s="10"/>
    </row>
    <row r="665" spans="4:4">
      <c r="D665" s="10"/>
    </row>
    <row r="666" spans="4:4">
      <c r="D666" s="10"/>
    </row>
    <row r="667" spans="4:4">
      <c r="D667" s="10"/>
    </row>
    <row r="668" spans="4:4">
      <c r="D668" s="10"/>
    </row>
    <row r="669" spans="4:4">
      <c r="D669" s="10"/>
    </row>
    <row r="670" spans="4:4">
      <c r="D670" s="10"/>
    </row>
    <row r="671" spans="4:4">
      <c r="D671" s="10"/>
    </row>
    <row r="672" spans="4:4">
      <c r="D672" s="10"/>
    </row>
    <row r="673" spans="4:4">
      <c r="D673" s="10"/>
    </row>
    <row r="674" spans="4:4">
      <c r="D674" s="10"/>
    </row>
    <row r="675" spans="4:4">
      <c r="D675" s="10"/>
    </row>
    <row r="676" spans="4:4">
      <c r="D676" s="10"/>
    </row>
    <row r="677" spans="4:4">
      <c r="D677" s="10"/>
    </row>
    <row r="678" spans="4:4">
      <c r="D678" s="10"/>
    </row>
    <row r="679" spans="4:4">
      <c r="D679" s="10"/>
    </row>
    <row r="680" spans="4:4">
      <c r="D680" s="10"/>
    </row>
    <row r="681" spans="4:4">
      <c r="D681" s="10"/>
    </row>
    <row r="682" spans="4:4">
      <c r="D682" s="10"/>
    </row>
    <row r="683" spans="4:4">
      <c r="D683" s="10"/>
    </row>
    <row r="684" spans="4:4">
      <c r="D684" s="10"/>
    </row>
    <row r="685" spans="4:4">
      <c r="D685" s="10"/>
    </row>
    <row r="686" spans="4:4">
      <c r="D686" s="10"/>
    </row>
    <row r="687" spans="4:4">
      <c r="D687" s="10"/>
    </row>
    <row r="688" spans="4:4">
      <c r="D688" s="10"/>
    </row>
    <row r="689" spans="4:4">
      <c r="D689" s="10"/>
    </row>
    <row r="690" spans="4:4">
      <c r="D690" s="10"/>
    </row>
    <row r="691" spans="4:4">
      <c r="D691" s="10"/>
    </row>
    <row r="692" spans="4:4">
      <c r="D692" s="10"/>
    </row>
    <row r="693" spans="4:4">
      <c r="D693" s="10"/>
    </row>
    <row r="694" spans="4:4">
      <c r="D694" s="10"/>
    </row>
    <row r="695" spans="4:4">
      <c r="D695" s="10"/>
    </row>
    <row r="696" spans="4:4">
      <c r="D696" s="10"/>
    </row>
    <row r="697" spans="4:4">
      <c r="D697" s="10"/>
    </row>
    <row r="698" spans="4:4">
      <c r="D698" s="10"/>
    </row>
    <row r="699" spans="4:4">
      <c r="D699" s="10"/>
    </row>
    <row r="700" spans="4:4">
      <c r="D700" s="10"/>
    </row>
    <row r="701" spans="4:4">
      <c r="D701" s="10"/>
    </row>
    <row r="702" spans="4:4">
      <c r="D702" s="10"/>
    </row>
    <row r="703" spans="4:4">
      <c r="D703" s="10"/>
    </row>
    <row r="704" spans="4:4">
      <c r="D704" s="10"/>
    </row>
    <row r="705" spans="4:4">
      <c r="D705" s="10"/>
    </row>
    <row r="706" spans="4:4">
      <c r="D706" s="10"/>
    </row>
    <row r="707" spans="4:4">
      <c r="D707" s="10"/>
    </row>
    <row r="708" spans="4:4">
      <c r="D708" s="10"/>
    </row>
    <row r="709" spans="4:4">
      <c r="D709" s="10"/>
    </row>
    <row r="710" spans="4:4">
      <c r="D710" s="10"/>
    </row>
    <row r="711" spans="4:4">
      <c r="D711" s="10"/>
    </row>
    <row r="712" spans="4:4">
      <c r="D712" s="10"/>
    </row>
    <row r="713" spans="4:4">
      <c r="D713" s="10"/>
    </row>
    <row r="714" spans="4:4">
      <c r="D714" s="10"/>
    </row>
    <row r="715" spans="4:4">
      <c r="D715" s="10"/>
    </row>
    <row r="716" spans="4:4">
      <c r="D716" s="10"/>
    </row>
    <row r="717" spans="4:4">
      <c r="D717" s="10"/>
    </row>
    <row r="718" spans="4:4">
      <c r="D718" s="10"/>
    </row>
    <row r="719" spans="4:4">
      <c r="D719" s="10"/>
    </row>
    <row r="720" spans="4:4">
      <c r="D720" s="10"/>
    </row>
    <row r="721" spans="4:4">
      <c r="D721" s="10"/>
    </row>
    <row r="722" spans="4:4">
      <c r="D722" s="10"/>
    </row>
    <row r="723" spans="4:4">
      <c r="D723" s="10"/>
    </row>
    <row r="724" spans="4:4">
      <c r="D724" s="10"/>
    </row>
    <row r="725" spans="4:4">
      <c r="D725" s="10"/>
    </row>
    <row r="726" spans="4:4">
      <c r="D726" s="10"/>
    </row>
    <row r="727" spans="4:4">
      <c r="D727" s="10"/>
    </row>
    <row r="728" spans="4:4">
      <c r="D728" s="10"/>
    </row>
    <row r="729" spans="4:4">
      <c r="D729" s="10"/>
    </row>
    <row r="730" spans="4:4">
      <c r="D730" s="10"/>
    </row>
    <row r="731" spans="4:4">
      <c r="D731" s="10"/>
    </row>
    <row r="732" spans="4:4">
      <c r="D732" s="10"/>
    </row>
    <row r="733" spans="4:4">
      <c r="D733" s="10"/>
    </row>
    <row r="734" spans="4:4">
      <c r="D734" s="10"/>
    </row>
    <row r="735" spans="4:4">
      <c r="D735" s="10"/>
    </row>
    <row r="736" spans="4:4">
      <c r="D736" s="10"/>
    </row>
    <row r="737" spans="4:4">
      <c r="D737" s="10"/>
    </row>
    <row r="738" spans="4:4">
      <c r="D738" s="10"/>
    </row>
    <row r="739" spans="4:4">
      <c r="D739" s="10"/>
    </row>
    <row r="740" spans="4:4">
      <c r="D740" s="10"/>
    </row>
    <row r="741" spans="4:4">
      <c r="D741" s="10"/>
    </row>
    <row r="742" spans="4:4">
      <c r="D742" s="10"/>
    </row>
    <row r="743" spans="4:4">
      <c r="D743" s="10"/>
    </row>
    <row r="744" spans="4:4">
      <c r="D744" s="10"/>
    </row>
    <row r="745" spans="4:4">
      <c r="D745" s="10"/>
    </row>
    <row r="746" spans="4:4">
      <c r="D746" s="10"/>
    </row>
    <row r="747" spans="4:4">
      <c r="D747" s="10"/>
    </row>
    <row r="748" spans="4:4">
      <c r="D748" s="10"/>
    </row>
    <row r="749" spans="4:4">
      <c r="D749" s="10"/>
    </row>
    <row r="750" spans="4:4">
      <c r="D750" s="10"/>
    </row>
    <row r="751" spans="4:4">
      <c r="D751" s="10"/>
    </row>
    <row r="752" spans="4:4">
      <c r="D752" s="10"/>
    </row>
    <row r="753" spans="4:4">
      <c r="D753" s="10"/>
    </row>
    <row r="754" spans="4:4">
      <c r="D754" s="10"/>
    </row>
    <row r="755" spans="4:4">
      <c r="D755" s="10"/>
    </row>
    <row r="756" spans="4:4">
      <c r="D756" s="10"/>
    </row>
    <row r="757" spans="4:4">
      <c r="D757" s="10"/>
    </row>
    <row r="758" spans="4:4">
      <c r="D758" s="10"/>
    </row>
    <row r="759" spans="4:4">
      <c r="D759" s="10"/>
    </row>
    <row r="760" spans="4:4">
      <c r="D760" s="10"/>
    </row>
    <row r="761" spans="4:4">
      <c r="D761" s="10"/>
    </row>
    <row r="762" spans="4:4">
      <c r="D762" s="10"/>
    </row>
    <row r="763" spans="4:4">
      <c r="D763" s="10"/>
    </row>
    <row r="764" spans="4:4">
      <c r="D764" s="10"/>
    </row>
    <row r="765" spans="4:4">
      <c r="D765" s="10"/>
    </row>
    <row r="766" spans="4:4">
      <c r="D766" s="10"/>
    </row>
    <row r="767" spans="4:4">
      <c r="D767" s="10"/>
    </row>
    <row r="768" spans="4:4">
      <c r="D768" s="10"/>
    </row>
    <row r="769" spans="4:4">
      <c r="D769" s="10"/>
    </row>
    <row r="770" spans="4:4">
      <c r="D770" s="10"/>
    </row>
    <row r="771" spans="4:4">
      <c r="D771" s="10"/>
    </row>
    <row r="772" spans="4:4">
      <c r="D772" s="10"/>
    </row>
    <row r="773" spans="4:4">
      <c r="D773" s="10"/>
    </row>
    <row r="774" spans="4:4">
      <c r="D774" s="10"/>
    </row>
    <row r="775" spans="4:4">
      <c r="D775" s="10"/>
    </row>
    <row r="776" spans="4:4">
      <c r="D776" s="10"/>
    </row>
    <row r="777" spans="4:4">
      <c r="D777" s="10"/>
    </row>
    <row r="778" spans="4:4">
      <c r="D778" s="10"/>
    </row>
    <row r="779" spans="4:4">
      <c r="D779" s="10"/>
    </row>
    <row r="780" spans="4:4">
      <c r="D780" s="10"/>
    </row>
    <row r="781" spans="4:4">
      <c r="D781" s="10"/>
    </row>
    <row r="782" spans="4:4">
      <c r="D782" s="10"/>
    </row>
    <row r="783" spans="4:4">
      <c r="D783" s="10"/>
    </row>
    <row r="784" spans="4:4">
      <c r="D784" s="10"/>
    </row>
    <row r="785" spans="4:4">
      <c r="D785" s="10"/>
    </row>
    <row r="786" spans="4:4">
      <c r="D786" s="10"/>
    </row>
    <row r="787" spans="4:4">
      <c r="D787" s="10"/>
    </row>
    <row r="788" spans="4:4">
      <c r="D788" s="10"/>
    </row>
    <row r="789" spans="4:4">
      <c r="D789" s="10"/>
    </row>
    <row r="790" spans="4:4">
      <c r="D790" s="10"/>
    </row>
    <row r="791" spans="4:4">
      <c r="D791" s="10"/>
    </row>
    <row r="792" spans="4:4">
      <c r="D792" s="10"/>
    </row>
    <row r="793" spans="4:4">
      <c r="D793" s="10"/>
    </row>
    <row r="794" spans="4:4">
      <c r="D794" s="10"/>
    </row>
    <row r="795" spans="4:4">
      <c r="D795" s="10"/>
    </row>
    <row r="796" spans="4:4">
      <c r="D796" s="10"/>
    </row>
    <row r="797" spans="4:4">
      <c r="D797" s="10"/>
    </row>
    <row r="798" spans="4:4">
      <c r="D798" s="10"/>
    </row>
    <row r="799" spans="4:4">
      <c r="D799" s="10"/>
    </row>
    <row r="800" spans="4:4">
      <c r="D800" s="10"/>
    </row>
    <row r="801" spans="4:4">
      <c r="D801" s="10"/>
    </row>
    <row r="802" spans="4:4">
      <c r="D802" s="10"/>
    </row>
    <row r="803" spans="4:4">
      <c r="D803" s="10"/>
    </row>
    <row r="804" spans="4:4">
      <c r="D804" s="10"/>
    </row>
    <row r="805" spans="4:4">
      <c r="D805" s="10"/>
    </row>
    <row r="806" spans="4:4">
      <c r="D806" s="10"/>
    </row>
    <row r="807" spans="4:4">
      <c r="D807" s="10"/>
    </row>
    <row r="808" spans="4:4">
      <c r="D808" s="10"/>
    </row>
    <row r="809" spans="4:4">
      <c r="D809" s="10"/>
    </row>
    <row r="810" spans="4:4">
      <c r="D810" s="10"/>
    </row>
    <row r="811" spans="4:4">
      <c r="D811" s="10"/>
    </row>
    <row r="812" spans="4:4">
      <c r="D812" s="10"/>
    </row>
    <row r="813" spans="4:4">
      <c r="D813" s="10"/>
    </row>
    <row r="814" spans="4:4">
      <c r="D814" s="10"/>
    </row>
    <row r="815" spans="4:4">
      <c r="D815" s="10"/>
    </row>
    <row r="816" spans="4:4">
      <c r="D816" s="10"/>
    </row>
    <row r="817" spans="4:4">
      <c r="D817" s="10"/>
    </row>
    <row r="818" spans="4:4">
      <c r="D818" s="10"/>
    </row>
    <row r="819" spans="4:4">
      <c r="D819" s="10"/>
    </row>
    <row r="820" spans="4:4">
      <c r="D820" s="10"/>
    </row>
    <row r="821" spans="4:4">
      <c r="D821" s="10"/>
    </row>
    <row r="822" spans="4:4">
      <c r="D822" s="10"/>
    </row>
    <row r="823" spans="4:4">
      <c r="D823" s="10"/>
    </row>
    <row r="824" spans="4:4">
      <c r="D824" s="10"/>
    </row>
    <row r="825" spans="4:4">
      <c r="D825" s="10"/>
    </row>
    <row r="826" spans="4:4">
      <c r="D826" s="10"/>
    </row>
    <row r="827" spans="4:4">
      <c r="D827" s="10"/>
    </row>
    <row r="828" spans="4:4">
      <c r="D828" s="10"/>
    </row>
    <row r="829" spans="4:4">
      <c r="D829" s="10"/>
    </row>
    <row r="830" spans="4:4">
      <c r="D830" s="10"/>
    </row>
    <row r="831" spans="4:4">
      <c r="D831" s="10"/>
    </row>
    <row r="832" spans="4:4">
      <c r="D832" s="10"/>
    </row>
    <row r="833" spans="4:4">
      <c r="D833" s="10"/>
    </row>
    <row r="834" spans="4:4">
      <c r="D834" s="10"/>
    </row>
    <row r="835" spans="4:4">
      <c r="D835" s="10"/>
    </row>
    <row r="836" spans="4:4">
      <c r="D836" s="10"/>
    </row>
    <row r="837" spans="4:4">
      <c r="D837" s="10"/>
    </row>
    <row r="838" spans="4:4">
      <c r="D838" s="10"/>
    </row>
    <row r="839" spans="4:4">
      <c r="D839" s="10"/>
    </row>
    <row r="840" spans="4:4">
      <c r="D840" s="10"/>
    </row>
    <row r="841" spans="4:4">
      <c r="D841" s="10"/>
    </row>
    <row r="842" spans="4:4">
      <c r="D842" s="10"/>
    </row>
    <row r="843" spans="4:4">
      <c r="D843" s="10"/>
    </row>
    <row r="844" spans="4:4">
      <c r="D844" s="10"/>
    </row>
    <row r="845" spans="4:4">
      <c r="D845" s="10"/>
    </row>
    <row r="846" spans="4:4">
      <c r="D846" s="10"/>
    </row>
    <row r="847" spans="4:4">
      <c r="D847" s="10"/>
    </row>
    <row r="848" spans="4:4">
      <c r="D848" s="10"/>
    </row>
    <row r="849" spans="4:4">
      <c r="D849" s="10"/>
    </row>
    <row r="850" spans="4:4">
      <c r="D850" s="10"/>
    </row>
    <row r="851" spans="4:4">
      <c r="D851" s="10"/>
    </row>
    <row r="852" spans="4:4">
      <c r="D852" s="10"/>
    </row>
    <row r="853" spans="4:4">
      <c r="D853" s="10"/>
    </row>
    <row r="854" spans="4:4">
      <c r="D854" s="10"/>
    </row>
    <row r="855" spans="4:4">
      <c r="D855" s="10"/>
    </row>
    <row r="856" spans="4:4">
      <c r="D856" s="10"/>
    </row>
    <row r="857" spans="4:4">
      <c r="D857" s="10"/>
    </row>
    <row r="858" spans="4:4">
      <c r="D858" s="10"/>
    </row>
    <row r="859" spans="4:4">
      <c r="D859" s="10"/>
    </row>
    <row r="860" spans="4:4">
      <c r="D860" s="10"/>
    </row>
    <row r="861" spans="4:4">
      <c r="D861" s="10"/>
    </row>
    <row r="862" spans="4:4">
      <c r="D862" s="10"/>
    </row>
    <row r="863" spans="4:4">
      <c r="D863" s="10"/>
    </row>
    <row r="864" spans="4:4">
      <c r="D864" s="10"/>
    </row>
    <row r="865" spans="4:4">
      <c r="D865" s="10"/>
    </row>
    <row r="866" spans="4:4">
      <c r="D866" s="10"/>
    </row>
    <row r="867" spans="4:4">
      <c r="D867" s="10"/>
    </row>
    <row r="868" spans="4:4">
      <c r="D868" s="10"/>
    </row>
    <row r="869" spans="4:4">
      <c r="D869" s="10"/>
    </row>
    <row r="870" spans="4:4">
      <c r="D870" s="10"/>
    </row>
    <row r="871" spans="4:4">
      <c r="D871" s="10"/>
    </row>
    <row r="872" spans="4:4">
      <c r="D872" s="10"/>
    </row>
    <row r="873" spans="4:4">
      <c r="D873" s="10"/>
    </row>
    <row r="874" spans="4:4">
      <c r="D874" s="10"/>
    </row>
    <row r="875" spans="4:4">
      <c r="D875" s="10"/>
    </row>
    <row r="876" spans="4:4">
      <c r="D876" s="10"/>
    </row>
    <row r="877" spans="4:4">
      <c r="D877" s="10"/>
    </row>
    <row r="878" spans="4:4">
      <c r="D878" s="10"/>
    </row>
    <row r="879" spans="4:4">
      <c r="D879" s="10"/>
    </row>
    <row r="880" spans="4:4">
      <c r="D880" s="10"/>
    </row>
    <row r="881" spans="4:4">
      <c r="D881" s="10"/>
    </row>
    <row r="882" spans="4:4">
      <c r="D882" s="10"/>
    </row>
    <row r="883" spans="4:4">
      <c r="D883" s="10"/>
    </row>
    <row r="884" spans="4:4">
      <c r="D884" s="10"/>
    </row>
    <row r="885" spans="4:4">
      <c r="D885" s="10"/>
    </row>
    <row r="886" spans="4:4">
      <c r="D886" s="10"/>
    </row>
    <row r="887" spans="4:4">
      <c r="D887" s="10"/>
    </row>
    <row r="888" spans="4:4">
      <c r="D888" s="10"/>
    </row>
    <row r="889" spans="4:4">
      <c r="D889" s="10"/>
    </row>
    <row r="890" spans="4:4">
      <c r="D890" s="10"/>
    </row>
    <row r="891" spans="4:4">
      <c r="D891" s="10"/>
    </row>
    <row r="892" spans="4:4">
      <c r="D892" s="10"/>
    </row>
    <row r="893" spans="4:4">
      <c r="D893" s="10"/>
    </row>
    <row r="894" spans="4:4">
      <c r="D894" s="10"/>
    </row>
    <row r="895" spans="4:4">
      <c r="D895" s="10"/>
    </row>
    <row r="896" spans="4:4">
      <c r="D896" s="10"/>
    </row>
    <row r="897" spans="4:4">
      <c r="D897" s="10"/>
    </row>
    <row r="898" spans="4:4">
      <c r="D898" s="10"/>
    </row>
    <row r="899" spans="4:4">
      <c r="D899" s="10"/>
    </row>
    <row r="900" spans="4:4">
      <c r="D900" s="10"/>
    </row>
    <row r="901" spans="4:4">
      <c r="D901" s="10"/>
    </row>
    <row r="902" spans="4:4">
      <c r="D902" s="10"/>
    </row>
    <row r="903" spans="4:4">
      <c r="D903" s="10"/>
    </row>
    <row r="904" spans="4:4">
      <c r="D904" s="10"/>
    </row>
    <row r="905" spans="4:4">
      <c r="D905" s="10"/>
    </row>
    <row r="906" spans="4:4">
      <c r="D906" s="10"/>
    </row>
    <row r="907" spans="4:4">
      <c r="D907" s="10"/>
    </row>
    <row r="908" spans="4:4">
      <c r="D908" s="10"/>
    </row>
    <row r="909" spans="4:4">
      <c r="D909" s="10"/>
    </row>
    <row r="910" spans="4:4">
      <c r="D910" s="10"/>
    </row>
    <row r="911" spans="4:4">
      <c r="D911" s="10"/>
    </row>
    <row r="912" spans="4:4">
      <c r="D912" s="10"/>
    </row>
    <row r="913" spans="4:4">
      <c r="D913" s="10"/>
    </row>
    <row r="914" spans="4:4">
      <c r="D914" s="10"/>
    </row>
    <row r="915" spans="4:4">
      <c r="D915" s="10"/>
    </row>
    <row r="916" spans="4:4">
      <c r="D916" s="10"/>
    </row>
    <row r="917" spans="4:4">
      <c r="D917" s="10"/>
    </row>
    <row r="918" spans="4:4">
      <c r="D918" s="10"/>
    </row>
    <row r="919" spans="4:4">
      <c r="D919" s="10"/>
    </row>
    <row r="920" spans="4:4">
      <c r="D920" s="10"/>
    </row>
    <row r="921" spans="4:4">
      <c r="D921" s="10"/>
    </row>
    <row r="922" spans="4:4">
      <c r="D922" s="10"/>
    </row>
    <row r="923" spans="4:4">
      <c r="D923" s="10"/>
    </row>
    <row r="924" spans="4:4">
      <c r="D924" s="10"/>
    </row>
    <row r="925" spans="4:4">
      <c r="D925" s="10"/>
    </row>
    <row r="926" spans="4:4">
      <c r="D926" s="10"/>
    </row>
    <row r="927" spans="4:4">
      <c r="D927" s="10"/>
    </row>
    <row r="928" spans="4:4">
      <c r="D928" s="10"/>
    </row>
    <row r="929" spans="4:4">
      <c r="D929" s="10"/>
    </row>
    <row r="930" spans="4:4">
      <c r="D930" s="10"/>
    </row>
    <row r="931" spans="4:4">
      <c r="D931" s="10"/>
    </row>
    <row r="932" spans="4:4">
      <c r="D932" s="10"/>
    </row>
    <row r="933" spans="4:4">
      <c r="D933" s="10"/>
    </row>
    <row r="934" spans="4:4">
      <c r="D934" s="10"/>
    </row>
    <row r="935" spans="4:4">
      <c r="D935" s="10"/>
    </row>
    <row r="936" spans="4:4">
      <c r="D936" s="10"/>
    </row>
    <row r="937" spans="4:4">
      <c r="D937" s="10"/>
    </row>
    <row r="938" spans="4:4">
      <c r="D938" s="10"/>
    </row>
    <row r="939" spans="4:4">
      <c r="D939" s="10"/>
    </row>
    <row r="940" spans="4:4">
      <c r="D940" s="10"/>
    </row>
    <row r="941" spans="4:4">
      <c r="D941" s="10"/>
    </row>
    <row r="942" spans="4:4">
      <c r="D942" s="10"/>
    </row>
    <row r="943" spans="4:4">
      <c r="D943" s="10"/>
    </row>
    <row r="944" spans="4:4">
      <c r="D944" s="10"/>
    </row>
    <row r="945" spans="4:4">
      <c r="D945" s="10"/>
    </row>
    <row r="946" spans="4:4">
      <c r="D946" s="10"/>
    </row>
    <row r="947" spans="4:4">
      <c r="D947" s="10"/>
    </row>
    <row r="948" spans="4:4">
      <c r="D948" s="10"/>
    </row>
    <row r="949" spans="4:4">
      <c r="D949" s="10"/>
    </row>
    <row r="950" spans="4:4">
      <c r="D950" s="10"/>
    </row>
    <row r="951" spans="4:4">
      <c r="D951" s="10"/>
    </row>
    <row r="952" spans="4:4">
      <c r="D952" s="10"/>
    </row>
    <row r="953" spans="4:4">
      <c r="D953" s="10"/>
    </row>
    <row r="954" spans="4:4">
      <c r="D954" s="10"/>
    </row>
    <row r="955" spans="4:4">
      <c r="D955" s="10"/>
    </row>
    <row r="956" spans="4:4">
      <c r="D956" s="10"/>
    </row>
    <row r="957" spans="4:4">
      <c r="D957" s="10"/>
    </row>
    <row r="958" spans="4:4">
      <c r="D958" s="10"/>
    </row>
    <row r="959" spans="4:4">
      <c r="D959" s="10"/>
    </row>
    <row r="960" spans="4:4">
      <c r="D960" s="10"/>
    </row>
    <row r="961" spans="4:4">
      <c r="D961" s="10"/>
    </row>
    <row r="962" spans="4:4">
      <c r="D962" s="10"/>
    </row>
    <row r="963" spans="4:4">
      <c r="D963" s="10"/>
    </row>
    <row r="964" spans="4:4">
      <c r="D964" s="10"/>
    </row>
    <row r="965" spans="4:4">
      <c r="D965" s="10"/>
    </row>
    <row r="966" spans="4:4">
      <c r="D966" s="10"/>
    </row>
    <row r="967" spans="4:4">
      <c r="D967" s="10"/>
    </row>
    <row r="968" spans="4:4">
      <c r="D968" s="10"/>
    </row>
    <row r="969" spans="4:4">
      <c r="D969" s="10"/>
    </row>
    <row r="970" spans="4:4">
      <c r="D970" s="10"/>
    </row>
    <row r="971" spans="4:4">
      <c r="D971" s="10"/>
    </row>
    <row r="972" spans="4:4">
      <c r="D972" s="10"/>
    </row>
    <row r="973" spans="4:4">
      <c r="D973" s="10"/>
    </row>
    <row r="974" spans="4:4">
      <c r="D974" s="10"/>
    </row>
    <row r="975" spans="4:4">
      <c r="D975" s="10"/>
    </row>
    <row r="976" spans="4:4">
      <c r="D976" s="10"/>
    </row>
    <row r="977" spans="4:4">
      <c r="D977" s="10"/>
    </row>
    <row r="978" spans="4:4">
      <c r="D978" s="10"/>
    </row>
    <row r="979" spans="4:4">
      <c r="D979" s="10"/>
    </row>
    <row r="980" spans="4:4">
      <c r="D980" s="10"/>
    </row>
    <row r="981" spans="4:4">
      <c r="D981" s="10"/>
    </row>
    <row r="982" spans="4:4">
      <c r="D982" s="10"/>
    </row>
    <row r="983" spans="4:4">
      <c r="D983" s="10"/>
    </row>
    <row r="984" spans="4:4">
      <c r="D984" s="10"/>
    </row>
    <row r="985" spans="4:4">
      <c r="D985" s="10"/>
    </row>
    <row r="986" spans="4:4">
      <c r="D986" s="10"/>
    </row>
    <row r="987" spans="4:4">
      <c r="D987" s="10"/>
    </row>
    <row r="988" spans="4:4">
      <c r="D988" s="10"/>
    </row>
    <row r="989" spans="4:4">
      <c r="D989" s="10"/>
    </row>
    <row r="990" spans="4:4">
      <c r="D990" s="10"/>
    </row>
    <row r="991" spans="4:4">
      <c r="D991" s="10"/>
    </row>
    <row r="992" spans="4:4">
      <c r="D992" s="10"/>
    </row>
    <row r="993" spans="4:4">
      <c r="D993" s="10"/>
    </row>
    <row r="994" spans="4:4">
      <c r="D994" s="10"/>
    </row>
    <row r="995" spans="4:4">
      <c r="D995" s="10"/>
    </row>
    <row r="996" spans="4:4">
      <c r="D996" s="10"/>
    </row>
    <row r="997" spans="4:4">
      <c r="D997" s="10"/>
    </row>
    <row r="998" spans="4:4">
      <c r="D998" s="10"/>
    </row>
    <row r="999" spans="4:4">
      <c r="D999" s="10"/>
    </row>
    <row r="1000" spans="4:4">
      <c r="D1000" s="10"/>
    </row>
    <row r="1001" spans="4:4">
      <c r="D1001" s="10"/>
    </row>
    <row r="1002" spans="4:4">
      <c r="D1002" s="10"/>
    </row>
    <row r="1003" spans="4:4">
      <c r="D1003" s="10"/>
    </row>
    <row r="1004" spans="4:4">
      <c r="D1004" s="10"/>
    </row>
    <row r="1005" spans="4:4">
      <c r="D1005" s="10"/>
    </row>
    <row r="1006" spans="4:4">
      <c r="D1006" s="10"/>
    </row>
    <row r="1007" spans="4:4">
      <c r="D1007" s="10"/>
    </row>
    <row r="1008" spans="4:4">
      <c r="D1008" s="10"/>
    </row>
    <row r="1009" spans="4:4">
      <c r="D1009" s="10"/>
    </row>
    <row r="1010" spans="4:4">
      <c r="D1010" s="10"/>
    </row>
    <row r="1011" spans="4:4">
      <c r="D1011" s="10"/>
    </row>
    <row r="1012" spans="4:4">
      <c r="D1012" s="10"/>
    </row>
    <row r="1013" spans="4:4">
      <c r="D1013" s="10"/>
    </row>
    <row r="1014" spans="4:4">
      <c r="D1014" s="10"/>
    </row>
    <row r="1015" spans="4:4">
      <c r="D1015" s="10"/>
    </row>
    <row r="1016" spans="4:4">
      <c r="D1016" s="10"/>
    </row>
    <row r="1017" spans="4:4">
      <c r="D1017" s="10"/>
    </row>
    <row r="1018" spans="4:4">
      <c r="D1018" s="10"/>
    </row>
    <row r="1019" spans="4:4">
      <c r="D1019" s="10"/>
    </row>
    <row r="1020" spans="4:4">
      <c r="D1020" s="10"/>
    </row>
    <row r="1021" spans="4:4">
      <c r="D1021" s="10"/>
    </row>
    <row r="1022" spans="4:4">
      <c r="D1022" s="10"/>
    </row>
    <row r="1023" spans="4:4">
      <c r="D1023" s="10"/>
    </row>
    <row r="1024" spans="4:4">
      <c r="D1024" s="10"/>
    </row>
    <row r="1025" spans="4:4">
      <c r="D1025" s="10"/>
    </row>
    <row r="1026" spans="4:4">
      <c r="D1026" s="10"/>
    </row>
    <row r="1027" spans="4:4">
      <c r="D1027" s="10"/>
    </row>
    <row r="1028" spans="4:4">
      <c r="D1028" s="10"/>
    </row>
    <row r="1029" spans="4:4">
      <c r="D1029" s="10"/>
    </row>
    <row r="1030" spans="4:4">
      <c r="D1030" s="10"/>
    </row>
    <row r="1031" spans="4:4">
      <c r="D1031" s="10"/>
    </row>
    <row r="1032" spans="4:4">
      <c r="D1032" s="10"/>
    </row>
    <row r="1033" spans="4:4">
      <c r="D1033" s="10"/>
    </row>
    <row r="1034" spans="4:4">
      <c r="D1034" s="10"/>
    </row>
    <row r="1035" spans="4:4">
      <c r="D1035" s="10"/>
    </row>
    <row r="1036" spans="4:4">
      <c r="D1036" s="10"/>
    </row>
    <row r="1037" spans="4:4">
      <c r="D1037" s="10"/>
    </row>
    <row r="1038" spans="4:4">
      <c r="D1038" s="10"/>
    </row>
    <row r="1039" spans="4:4">
      <c r="D1039" s="10"/>
    </row>
    <row r="1040" spans="4:4">
      <c r="D1040" s="10"/>
    </row>
    <row r="1041" spans="4:4">
      <c r="D1041" s="10"/>
    </row>
    <row r="1042" spans="4:4">
      <c r="D1042" s="10"/>
    </row>
    <row r="1043" spans="4:4">
      <c r="D1043" s="10"/>
    </row>
    <row r="1044" spans="4:4">
      <c r="D1044" s="10"/>
    </row>
    <row r="1045" spans="4:4">
      <c r="D1045" s="10"/>
    </row>
    <row r="1046" spans="4:4">
      <c r="D1046" s="10"/>
    </row>
    <row r="1047" spans="4:4">
      <c r="D1047" s="10"/>
    </row>
    <row r="1048" spans="4:4">
      <c r="D1048" s="10"/>
    </row>
    <row r="1049" spans="4:4">
      <c r="D1049" s="10"/>
    </row>
    <row r="1050" spans="4:4">
      <c r="D1050" s="10"/>
    </row>
    <row r="1051" spans="4:4">
      <c r="D1051" s="10"/>
    </row>
    <row r="1052" spans="4:4">
      <c r="D1052" s="10"/>
    </row>
    <row r="1053" spans="4:4">
      <c r="D1053" s="10"/>
    </row>
    <row r="1054" spans="4:4">
      <c r="D1054" s="10"/>
    </row>
    <row r="1055" spans="4:4">
      <c r="D1055" s="10"/>
    </row>
    <row r="1056" spans="4:4">
      <c r="D1056" s="10"/>
    </row>
    <row r="1057" spans="4:4">
      <c r="D1057" s="10"/>
    </row>
    <row r="1058" spans="4:4">
      <c r="D1058" s="10"/>
    </row>
    <row r="1059" spans="4:4">
      <c r="D1059" s="10"/>
    </row>
    <row r="1060" spans="4:4">
      <c r="D1060" s="10"/>
    </row>
    <row r="1061" spans="4:4">
      <c r="D1061" s="10"/>
    </row>
    <row r="1062" spans="4:4">
      <c r="D1062" s="10"/>
    </row>
    <row r="1063" spans="4:4">
      <c r="D1063" s="10"/>
    </row>
    <row r="1064" spans="4:4">
      <c r="D1064" s="10"/>
    </row>
    <row r="1065" spans="4:4">
      <c r="D1065" s="10"/>
    </row>
    <row r="1066" spans="4:4">
      <c r="D1066" s="10"/>
    </row>
    <row r="1067" spans="4:4">
      <c r="D1067" s="10"/>
    </row>
    <row r="1068" spans="4:4">
      <c r="D1068" s="10"/>
    </row>
    <row r="1069" spans="4:4">
      <c r="D1069" s="10"/>
    </row>
    <row r="1070" spans="4:4">
      <c r="D1070" s="10"/>
    </row>
    <row r="1071" spans="4:4">
      <c r="D1071" s="10"/>
    </row>
    <row r="1072" spans="4:4">
      <c r="D1072" s="10"/>
    </row>
    <row r="1073" spans="4:4">
      <c r="D1073" s="10"/>
    </row>
    <row r="1074" spans="4:4">
      <c r="D1074" s="10"/>
    </row>
    <row r="1075" spans="4:4">
      <c r="D1075" s="10"/>
    </row>
    <row r="1076" spans="4:4">
      <c r="D1076" s="10"/>
    </row>
    <row r="1077" spans="4:4">
      <c r="D1077" s="10"/>
    </row>
    <row r="1078" spans="4:4">
      <c r="D1078" s="10"/>
    </row>
    <row r="1079" spans="4:4">
      <c r="D1079" s="10"/>
    </row>
    <row r="1080" spans="4:4">
      <c r="D1080" s="10"/>
    </row>
    <row r="1081" spans="4:4">
      <c r="D1081" s="10"/>
    </row>
    <row r="1082" spans="4:4">
      <c r="D1082" s="10"/>
    </row>
    <row r="1083" spans="4:4">
      <c r="D1083" s="10"/>
    </row>
    <row r="1084" spans="4:4">
      <c r="D1084" s="10"/>
    </row>
    <row r="1085" spans="4:4">
      <c r="D1085" s="10"/>
    </row>
    <row r="1086" spans="4:4">
      <c r="D1086" s="10"/>
    </row>
    <row r="1087" spans="4:4">
      <c r="D1087" s="10"/>
    </row>
    <row r="1088" spans="4:4">
      <c r="D1088" s="10"/>
    </row>
    <row r="1089" spans="4:4">
      <c r="D1089" s="10"/>
    </row>
    <row r="1090" spans="4:4">
      <c r="D1090" s="10"/>
    </row>
    <row r="1091" spans="4:4">
      <c r="D1091" s="10"/>
    </row>
    <row r="1092" spans="4:4">
      <c r="D1092" s="10"/>
    </row>
    <row r="1093" spans="4:4">
      <c r="D1093" s="10"/>
    </row>
    <row r="1094" spans="4:4">
      <c r="D1094" s="10"/>
    </row>
    <row r="1095" spans="4:4">
      <c r="D1095" s="10"/>
    </row>
    <row r="1096" spans="4:4">
      <c r="D1096" s="10"/>
    </row>
    <row r="1097" spans="4:4">
      <c r="D1097" s="10"/>
    </row>
    <row r="1098" spans="4:4">
      <c r="D1098" s="10"/>
    </row>
    <row r="1099" spans="4:4">
      <c r="D1099" s="10"/>
    </row>
    <row r="1100" spans="4:4">
      <c r="D1100" s="10"/>
    </row>
    <row r="1101" spans="4:4">
      <c r="D1101" s="10"/>
    </row>
    <row r="1102" spans="4:4">
      <c r="D1102" s="10"/>
    </row>
    <row r="1103" spans="4:4">
      <c r="D1103" s="10"/>
    </row>
    <row r="1104" spans="4:4">
      <c r="D1104" s="10"/>
    </row>
    <row r="1105" spans="4:4">
      <c r="D1105" s="10"/>
    </row>
    <row r="1106" spans="4:4">
      <c r="D1106" s="10"/>
    </row>
    <row r="1107" spans="4:4">
      <c r="D1107" s="10"/>
    </row>
    <row r="1108" spans="4:4">
      <c r="D1108" s="10"/>
    </row>
    <row r="1109" spans="4:4">
      <c r="D1109" s="10"/>
    </row>
    <row r="1110" spans="4:4">
      <c r="D1110" s="10"/>
    </row>
    <row r="1111" spans="4:4">
      <c r="D1111" s="10"/>
    </row>
    <row r="1112" spans="4:4">
      <c r="D1112" s="10"/>
    </row>
    <row r="1113" spans="4:4">
      <c r="D1113" s="10"/>
    </row>
    <row r="1114" spans="4:4">
      <c r="D1114" s="10"/>
    </row>
    <row r="1115" spans="4:4">
      <c r="D1115" s="10"/>
    </row>
    <row r="1116" spans="4:4">
      <c r="D1116" s="10"/>
    </row>
    <row r="1117" spans="4:4">
      <c r="D1117" s="10"/>
    </row>
    <row r="1118" spans="4:4">
      <c r="D1118" s="10"/>
    </row>
    <row r="1119" spans="4:4">
      <c r="D1119" s="10"/>
    </row>
    <row r="1120" spans="4:4">
      <c r="D1120" s="10"/>
    </row>
    <row r="1121" spans="4:4">
      <c r="D1121" s="10"/>
    </row>
    <row r="1122" spans="4:4">
      <c r="D1122" s="10"/>
    </row>
    <row r="1123" spans="4:4">
      <c r="D1123" s="10"/>
    </row>
    <row r="1124" spans="4:4">
      <c r="D1124" s="10"/>
    </row>
    <row r="1125" spans="4:4">
      <c r="D1125" s="10"/>
    </row>
    <row r="1126" spans="4:4">
      <c r="D1126" s="10"/>
    </row>
    <row r="1127" spans="4:4">
      <c r="D1127" s="10"/>
    </row>
    <row r="1128" spans="4:4">
      <c r="D1128" s="10"/>
    </row>
    <row r="1129" spans="4:4">
      <c r="D1129" s="10"/>
    </row>
    <row r="1130" spans="4:4">
      <c r="D1130" s="10"/>
    </row>
    <row r="1131" spans="4:4">
      <c r="D1131" s="10"/>
    </row>
    <row r="1132" spans="4:4">
      <c r="D1132" s="10"/>
    </row>
    <row r="1133" spans="4:4">
      <c r="D1133" s="10"/>
    </row>
    <row r="1134" spans="4:4">
      <c r="D1134" s="10"/>
    </row>
    <row r="1135" spans="4:4">
      <c r="D1135" s="10"/>
    </row>
    <row r="1136" spans="4:4">
      <c r="D1136" s="10"/>
    </row>
    <row r="1137" spans="4:4">
      <c r="D1137" s="10"/>
    </row>
    <row r="1138" spans="4:4">
      <c r="D1138" s="10"/>
    </row>
    <row r="1139" spans="4:4">
      <c r="D1139" s="10"/>
    </row>
    <row r="1140" spans="4:4">
      <c r="D1140" s="10"/>
    </row>
    <row r="1141" spans="4:4">
      <c r="D1141" s="10"/>
    </row>
    <row r="1142" spans="4:4">
      <c r="D1142" s="10"/>
    </row>
    <row r="1143" spans="4:4">
      <c r="D1143" s="10"/>
    </row>
    <row r="1144" spans="4:4">
      <c r="D1144" s="10"/>
    </row>
    <row r="1145" spans="4:4">
      <c r="D1145" s="10"/>
    </row>
    <row r="1146" spans="4:4">
      <c r="D1146" s="10"/>
    </row>
    <row r="1147" spans="4:4">
      <c r="D1147" s="10"/>
    </row>
    <row r="1148" spans="4:4">
      <c r="D1148" s="10"/>
    </row>
    <row r="1149" spans="4:4">
      <c r="D1149" s="10"/>
    </row>
    <row r="1150" spans="4:4">
      <c r="D1150" s="10"/>
    </row>
    <row r="1151" spans="4:4">
      <c r="D1151" s="10"/>
    </row>
    <row r="1152" spans="4:4">
      <c r="D1152" s="10"/>
    </row>
    <row r="1153" spans="4:4">
      <c r="D1153" s="10"/>
    </row>
    <row r="1154" spans="4:4">
      <c r="D1154" s="10"/>
    </row>
    <row r="1155" spans="4:4">
      <c r="D1155" s="10"/>
    </row>
    <row r="1156" spans="4:4">
      <c r="D1156" s="10"/>
    </row>
    <row r="1157" spans="4:4">
      <c r="D1157" s="10"/>
    </row>
    <row r="1158" spans="4:4">
      <c r="D1158" s="10"/>
    </row>
    <row r="1159" spans="4:4">
      <c r="D1159" s="10"/>
    </row>
    <row r="1160" spans="4:4">
      <c r="D1160" s="10"/>
    </row>
    <row r="1161" spans="4:4">
      <c r="D1161" s="10"/>
    </row>
    <row r="1162" spans="4:4">
      <c r="D1162" s="10"/>
    </row>
    <row r="1163" spans="4:4">
      <c r="D1163" s="10"/>
    </row>
    <row r="1164" spans="4:4">
      <c r="D1164" s="10"/>
    </row>
    <row r="1165" spans="4:4">
      <c r="D1165" s="10"/>
    </row>
    <row r="1166" spans="4:4">
      <c r="D1166" s="10"/>
    </row>
    <row r="1167" spans="4:4">
      <c r="D1167" s="10"/>
    </row>
    <row r="1168" spans="4:4">
      <c r="D1168" s="10"/>
    </row>
    <row r="1169" spans="4:4">
      <c r="D1169" s="10"/>
    </row>
    <row r="1170" spans="4:4">
      <c r="D1170" s="10"/>
    </row>
    <row r="1171" spans="4:4">
      <c r="D1171" s="10"/>
    </row>
    <row r="1172" spans="4:4">
      <c r="D1172" s="10"/>
    </row>
    <row r="1173" spans="4:4">
      <c r="D1173" s="10"/>
    </row>
    <row r="1174" spans="4:4">
      <c r="D1174" s="10"/>
    </row>
    <row r="1175" spans="4:4">
      <c r="D1175" s="10"/>
    </row>
    <row r="1176" spans="4:4">
      <c r="D1176" s="10"/>
    </row>
    <row r="1177" spans="4:4">
      <c r="D1177" s="10"/>
    </row>
    <row r="1178" spans="4:4">
      <c r="D1178" s="10"/>
    </row>
    <row r="1179" spans="4:4">
      <c r="D1179" s="10"/>
    </row>
    <row r="1180" spans="4:4">
      <c r="D1180" s="10"/>
    </row>
    <row r="1181" spans="4:4">
      <c r="D1181" s="10"/>
    </row>
    <row r="1182" spans="4:4">
      <c r="D1182" s="10"/>
    </row>
    <row r="1183" spans="4:4">
      <c r="D1183" s="10"/>
    </row>
    <row r="1184" spans="4:4">
      <c r="D1184" s="10"/>
    </row>
    <row r="1185" spans="4:4">
      <c r="D1185" s="10"/>
    </row>
    <row r="1186" spans="4:4">
      <c r="D1186" s="10"/>
    </row>
    <row r="1187" spans="4:4">
      <c r="D1187" s="10"/>
    </row>
    <row r="1188" spans="4:4">
      <c r="D1188" s="10"/>
    </row>
    <row r="1189" spans="4:4">
      <c r="D1189" s="10"/>
    </row>
    <row r="1190" spans="4:4">
      <c r="D1190" s="10"/>
    </row>
    <row r="1191" spans="4:4">
      <c r="D1191" s="10"/>
    </row>
    <row r="1192" spans="4:4">
      <c r="D1192" s="10"/>
    </row>
    <row r="1193" spans="4:4">
      <c r="D1193" s="10"/>
    </row>
    <row r="1194" spans="4:4">
      <c r="D1194" s="10"/>
    </row>
    <row r="1195" spans="4:4">
      <c r="D1195" s="10"/>
    </row>
    <row r="1196" spans="4:4">
      <c r="D1196" s="10"/>
    </row>
    <row r="1197" spans="4:4">
      <c r="D1197" s="10"/>
    </row>
    <row r="1198" spans="4:4">
      <c r="D1198" s="10"/>
    </row>
    <row r="1199" spans="4:4">
      <c r="D1199" s="10"/>
    </row>
    <row r="1200" spans="4:4">
      <c r="D1200" s="10"/>
    </row>
    <row r="1201" spans="4:4">
      <c r="D1201" s="10"/>
    </row>
    <row r="1202" spans="4:4">
      <c r="D1202" s="10"/>
    </row>
    <row r="1203" spans="4:4">
      <c r="D1203" s="10"/>
    </row>
    <row r="1204" spans="4:4">
      <c r="D1204" s="10"/>
    </row>
    <row r="1205" spans="4:4">
      <c r="D1205" s="10"/>
    </row>
    <row r="1206" spans="4:4">
      <c r="D1206" s="10"/>
    </row>
    <row r="1207" spans="4:4">
      <c r="D1207" s="10"/>
    </row>
    <row r="1208" spans="4:4">
      <c r="D1208" s="10"/>
    </row>
    <row r="1209" spans="4:4">
      <c r="D1209" s="10"/>
    </row>
    <row r="1210" spans="4:4">
      <c r="D1210" s="10"/>
    </row>
    <row r="1211" spans="4:4">
      <c r="D1211" s="10"/>
    </row>
    <row r="1212" spans="4:4">
      <c r="D1212" s="10"/>
    </row>
    <row r="1213" spans="4:4">
      <c r="D1213" s="10"/>
    </row>
    <row r="1214" spans="4:4">
      <c r="D1214" s="10"/>
    </row>
    <row r="1215" spans="4:4">
      <c r="D1215" s="10"/>
    </row>
    <row r="1216" spans="4:4">
      <c r="D1216" s="10"/>
    </row>
    <row r="1217" spans="4:4">
      <c r="D1217" s="10"/>
    </row>
    <row r="1218" spans="4:4">
      <c r="D1218" s="10"/>
    </row>
    <row r="1219" spans="4:4">
      <c r="D1219" s="10"/>
    </row>
    <row r="1220" spans="4:4">
      <c r="D1220" s="10"/>
    </row>
    <row r="1221" spans="4:4">
      <c r="D1221" s="10"/>
    </row>
    <row r="1222" spans="4:4">
      <c r="D1222" s="10"/>
    </row>
    <row r="1223" spans="4:4">
      <c r="D1223" s="10"/>
    </row>
    <row r="1224" spans="4:4">
      <c r="D1224" s="10"/>
    </row>
    <row r="1225" spans="4:4">
      <c r="D1225" s="10"/>
    </row>
    <row r="1226" spans="4:4">
      <c r="D1226" s="10"/>
    </row>
    <row r="1227" spans="4:4">
      <c r="D1227" s="10"/>
    </row>
    <row r="1228" spans="4:4">
      <c r="D1228" s="10"/>
    </row>
    <row r="1229" spans="4:4">
      <c r="D1229" s="10"/>
    </row>
    <row r="1230" spans="4:4">
      <c r="D1230" s="10"/>
    </row>
    <row r="1231" spans="4:4">
      <c r="D1231" s="10"/>
    </row>
    <row r="1232" spans="4:4">
      <c r="D1232" s="10"/>
    </row>
    <row r="1233" spans="4:4">
      <c r="D1233" s="10"/>
    </row>
    <row r="1234" spans="4:4">
      <c r="D1234" s="10"/>
    </row>
    <row r="1235" spans="4:4">
      <c r="D1235" s="10"/>
    </row>
    <row r="1236" spans="4:4">
      <c r="D1236" s="10"/>
    </row>
    <row r="1237" spans="4:4">
      <c r="D1237" s="10"/>
    </row>
    <row r="1238" spans="4:4">
      <c r="D1238" s="10"/>
    </row>
    <row r="1239" spans="4:4">
      <c r="D1239" s="10"/>
    </row>
    <row r="1240" spans="4:4">
      <c r="D1240" s="10"/>
    </row>
    <row r="1241" spans="4:4">
      <c r="D1241" s="10"/>
    </row>
    <row r="1242" spans="4:4">
      <c r="D1242" s="10"/>
    </row>
    <row r="1243" spans="4:4">
      <c r="D1243" s="10"/>
    </row>
    <row r="1244" spans="4:4">
      <c r="D1244" s="10"/>
    </row>
    <row r="1245" spans="4:4">
      <c r="D1245" s="10"/>
    </row>
    <row r="1246" spans="4:4">
      <c r="D1246" s="10"/>
    </row>
    <row r="1247" spans="4:4">
      <c r="D1247" s="10"/>
    </row>
    <row r="1248" spans="4:4">
      <c r="D1248" s="10"/>
    </row>
    <row r="1249" spans="4:4">
      <c r="D1249" s="10"/>
    </row>
    <row r="1250" spans="4:4">
      <c r="D1250" s="10"/>
    </row>
    <row r="1251" spans="4:4">
      <c r="D1251" s="10"/>
    </row>
    <row r="1252" spans="4:4">
      <c r="D1252" s="10"/>
    </row>
    <row r="1253" spans="4:4">
      <c r="D1253" s="10"/>
    </row>
    <row r="1254" spans="4:4">
      <c r="D1254" s="10"/>
    </row>
    <row r="1255" spans="4:4">
      <c r="D1255" s="10"/>
    </row>
    <row r="1256" spans="4:4">
      <c r="D1256" s="10"/>
    </row>
    <row r="1257" spans="4:4">
      <c r="D1257" s="10"/>
    </row>
    <row r="1258" spans="4:4">
      <c r="D1258" s="10"/>
    </row>
    <row r="1259" spans="4:4">
      <c r="D1259" s="10"/>
    </row>
    <row r="1260" spans="4:4">
      <c r="D1260" s="10"/>
    </row>
    <row r="1261" spans="4:4">
      <c r="D1261" s="10"/>
    </row>
    <row r="1262" spans="4:4">
      <c r="D1262" s="10"/>
    </row>
    <row r="1263" spans="4:4">
      <c r="D1263" s="10"/>
    </row>
    <row r="1264" spans="4:4">
      <c r="D1264" s="10"/>
    </row>
    <row r="1265" spans="4:4">
      <c r="D1265" s="10"/>
    </row>
    <row r="1266" spans="4:4">
      <c r="D1266" s="10"/>
    </row>
    <row r="1267" spans="4:4">
      <c r="D1267" s="10"/>
    </row>
    <row r="1268" spans="4:4">
      <c r="D1268" s="10"/>
    </row>
    <row r="1269" spans="4:4">
      <c r="D1269" s="10"/>
    </row>
    <row r="1270" spans="4:4">
      <c r="D1270" s="10"/>
    </row>
    <row r="1271" spans="4:4">
      <c r="D1271" s="10"/>
    </row>
    <row r="1272" spans="4:4">
      <c r="D1272" s="10"/>
    </row>
    <row r="1273" spans="4:4">
      <c r="D1273" s="10"/>
    </row>
    <row r="1274" spans="4:4">
      <c r="D1274" s="10"/>
    </row>
    <row r="1275" spans="4:4">
      <c r="D1275" s="10"/>
    </row>
    <row r="1276" spans="4:4">
      <c r="D1276" s="10"/>
    </row>
    <row r="1277" spans="4:4">
      <c r="D1277" s="10"/>
    </row>
    <row r="1278" spans="4:4">
      <c r="D1278" s="10"/>
    </row>
    <row r="1279" spans="4:4">
      <c r="D1279" s="10"/>
    </row>
    <row r="1280" spans="4:4">
      <c r="D1280" s="10"/>
    </row>
    <row r="1281" spans="4:4">
      <c r="D1281" s="10"/>
    </row>
    <row r="1282" spans="4:4">
      <c r="D1282" s="10"/>
    </row>
    <row r="1283" spans="4:4">
      <c r="D1283" s="10"/>
    </row>
    <row r="1284" spans="4:4">
      <c r="D1284" s="10"/>
    </row>
    <row r="1285" spans="4:4">
      <c r="D1285" s="10"/>
    </row>
    <row r="1286" spans="4:4">
      <c r="D1286" s="10"/>
    </row>
    <row r="1287" spans="4:4">
      <c r="D1287" s="10"/>
    </row>
    <row r="1288" spans="4:4">
      <c r="D1288" s="10"/>
    </row>
    <row r="1289" spans="4:4">
      <c r="D1289" s="10"/>
    </row>
    <row r="1290" spans="4:4">
      <c r="D1290" s="10"/>
    </row>
    <row r="1291" spans="4:4">
      <c r="D1291" s="10"/>
    </row>
    <row r="1292" spans="4:4">
      <c r="D1292" s="10"/>
    </row>
    <row r="1293" spans="4:4">
      <c r="D1293" s="10"/>
    </row>
    <row r="1294" spans="4:4">
      <c r="D1294" s="10"/>
    </row>
    <row r="1295" spans="4:4">
      <c r="D1295" s="10"/>
    </row>
    <row r="1296" spans="4:4">
      <c r="D1296" s="10"/>
    </row>
    <row r="1297" spans="4:4">
      <c r="D1297" s="10"/>
    </row>
    <row r="1298" spans="4:4">
      <c r="D1298" s="10"/>
    </row>
    <row r="1299" spans="4:4">
      <c r="D1299" s="10"/>
    </row>
    <row r="1300" spans="4:4">
      <c r="D1300" s="10"/>
    </row>
    <row r="1301" spans="4:4">
      <c r="D1301" s="10"/>
    </row>
    <row r="1302" spans="4:4">
      <c r="D1302" s="10"/>
    </row>
    <row r="1303" spans="4:4">
      <c r="D1303" s="10"/>
    </row>
    <row r="1304" spans="4:4">
      <c r="D1304" s="10"/>
    </row>
    <row r="1305" spans="4:4">
      <c r="D1305" s="10"/>
    </row>
    <row r="1306" spans="4:4">
      <c r="D1306" s="10"/>
    </row>
    <row r="1307" spans="4:4">
      <c r="D1307" s="10"/>
    </row>
    <row r="1308" spans="4:4">
      <c r="D1308" s="10"/>
    </row>
    <row r="1309" spans="4:4">
      <c r="D1309" s="10"/>
    </row>
    <row r="1310" spans="4:4">
      <c r="D1310" s="10"/>
    </row>
    <row r="1311" spans="4:4">
      <c r="D1311" s="10"/>
    </row>
    <row r="1312" spans="4:4">
      <c r="D1312" s="10"/>
    </row>
    <row r="1313" spans="4:4">
      <c r="D1313" s="10"/>
    </row>
    <row r="1314" spans="4:4">
      <c r="D1314" s="10"/>
    </row>
    <row r="1315" spans="4:4">
      <c r="D1315" s="10"/>
    </row>
    <row r="1316" spans="4:4">
      <c r="D1316" s="10"/>
    </row>
    <row r="1317" spans="4:4">
      <c r="D1317" s="10"/>
    </row>
    <row r="1318" spans="4:4">
      <c r="D1318" s="10"/>
    </row>
    <row r="1319" spans="4:4">
      <c r="D1319" s="10"/>
    </row>
    <row r="1320" spans="4:4">
      <c r="D1320" s="10"/>
    </row>
    <row r="1321" spans="4:4">
      <c r="D1321" s="10"/>
    </row>
    <row r="1322" spans="4:4">
      <c r="D1322" s="10"/>
    </row>
    <row r="1323" spans="4:4">
      <c r="D1323" s="10"/>
    </row>
    <row r="1324" spans="4:4">
      <c r="D1324" s="10"/>
    </row>
    <row r="1325" spans="4:4">
      <c r="D1325" s="10"/>
    </row>
    <row r="1326" spans="4:4">
      <c r="D1326" s="10"/>
    </row>
    <row r="1327" spans="4:4">
      <c r="D1327" s="10"/>
    </row>
    <row r="1328" spans="4:4">
      <c r="D1328" s="10"/>
    </row>
    <row r="1329" spans="4:4">
      <c r="D1329" s="10"/>
    </row>
    <row r="1330" spans="4:4">
      <c r="D1330" s="10"/>
    </row>
    <row r="1331" spans="4:4">
      <c r="D1331" s="10"/>
    </row>
    <row r="1332" spans="4:4">
      <c r="D1332" s="10"/>
    </row>
    <row r="1333" spans="4:4">
      <c r="D1333" s="10"/>
    </row>
    <row r="1334" spans="4:4">
      <c r="D1334" s="10"/>
    </row>
    <row r="1335" spans="4:4">
      <c r="D1335" s="10"/>
    </row>
    <row r="1336" spans="4:4">
      <c r="D1336" s="10"/>
    </row>
    <row r="1337" spans="4:4">
      <c r="D1337" s="10"/>
    </row>
    <row r="1338" spans="4:4">
      <c r="D1338" s="10"/>
    </row>
    <row r="1339" spans="4:4">
      <c r="D1339" s="10"/>
    </row>
    <row r="1340" spans="4:4">
      <c r="D1340" s="10"/>
    </row>
    <row r="1341" spans="4:4">
      <c r="D1341" s="10"/>
    </row>
    <row r="1342" spans="4:4">
      <c r="D1342" s="10"/>
    </row>
    <row r="1343" spans="4:4">
      <c r="D1343" s="10"/>
    </row>
    <row r="1344" spans="4:4">
      <c r="D1344" s="10"/>
    </row>
    <row r="1345" spans="4:4">
      <c r="D1345" s="10"/>
    </row>
    <row r="1346" spans="4:4">
      <c r="D1346" s="10"/>
    </row>
    <row r="1347" spans="4:4">
      <c r="D1347" s="10"/>
    </row>
    <row r="1348" spans="4:4">
      <c r="D1348" s="10"/>
    </row>
    <row r="1349" spans="4:4">
      <c r="D1349" s="10"/>
    </row>
    <row r="1350" spans="4:4">
      <c r="D1350" s="10"/>
    </row>
    <row r="1351" spans="4:4">
      <c r="D1351" s="10"/>
    </row>
    <row r="1352" spans="4:4">
      <c r="D1352" s="10"/>
    </row>
    <row r="1353" spans="4:4">
      <c r="D1353" s="10"/>
    </row>
    <row r="1354" spans="4:4">
      <c r="D1354" s="10"/>
    </row>
    <row r="1355" spans="4:4">
      <c r="D1355" s="10"/>
    </row>
    <row r="1356" spans="4:4">
      <c r="D1356" s="10"/>
    </row>
    <row r="1357" spans="4:4">
      <c r="D1357" s="10"/>
    </row>
    <row r="1358" spans="4:4">
      <c r="D1358" s="10"/>
    </row>
    <row r="1359" spans="4:4">
      <c r="D1359" s="10"/>
    </row>
    <row r="1360" spans="4:4">
      <c r="D1360" s="10"/>
    </row>
    <row r="1361" spans="4:4">
      <c r="D1361" s="10"/>
    </row>
    <row r="1362" spans="4:4">
      <c r="D1362" s="10"/>
    </row>
    <row r="1363" spans="4:4">
      <c r="D1363" s="10"/>
    </row>
    <row r="1364" spans="4:4">
      <c r="D1364" s="10"/>
    </row>
    <row r="1365" spans="4:4">
      <c r="D1365" s="10"/>
    </row>
    <row r="1366" spans="4:4">
      <c r="D1366" s="10"/>
    </row>
    <row r="1367" spans="4:4">
      <c r="D1367" s="10"/>
    </row>
    <row r="1368" spans="4:4">
      <c r="D1368" s="10"/>
    </row>
    <row r="1369" spans="4:4">
      <c r="D1369" s="10"/>
    </row>
    <row r="1370" spans="4:4">
      <c r="D1370" s="10"/>
    </row>
    <row r="1371" spans="4:4">
      <c r="D1371" s="10"/>
    </row>
    <row r="1372" spans="4:4">
      <c r="D1372" s="10"/>
    </row>
    <row r="1373" spans="4:4">
      <c r="D1373" s="10"/>
    </row>
    <row r="1374" spans="4:4">
      <c r="D1374" s="10"/>
    </row>
    <row r="1375" spans="4:4">
      <c r="D1375" s="10"/>
    </row>
    <row r="1376" spans="4:4">
      <c r="D1376" s="10"/>
    </row>
    <row r="1377" spans="4:4">
      <c r="D1377" s="10"/>
    </row>
    <row r="1378" spans="4:4">
      <c r="D1378" s="10"/>
    </row>
    <row r="1379" spans="4:4">
      <c r="D1379" s="10"/>
    </row>
    <row r="1380" spans="4:4">
      <c r="D1380" s="10"/>
    </row>
    <row r="1381" spans="4:4">
      <c r="D1381" s="10"/>
    </row>
    <row r="1382" spans="4:4">
      <c r="D1382" s="10"/>
    </row>
    <row r="1383" spans="4:4">
      <c r="D1383" s="10"/>
    </row>
    <row r="1384" spans="4:4">
      <c r="D1384" s="10"/>
    </row>
    <row r="1385" spans="4:4">
      <c r="D1385" s="10"/>
    </row>
    <row r="1386" spans="4:4">
      <c r="D1386" s="10"/>
    </row>
    <row r="1387" spans="4:4">
      <c r="D1387" s="10"/>
    </row>
    <row r="1388" spans="4:4">
      <c r="D1388" s="10"/>
    </row>
    <row r="1389" spans="4:4">
      <c r="D1389" s="10"/>
    </row>
    <row r="1390" spans="4:4">
      <c r="D1390" s="10"/>
    </row>
    <row r="1391" spans="4:4">
      <c r="D1391" s="10"/>
    </row>
    <row r="1392" spans="4:4">
      <c r="D1392" s="10"/>
    </row>
    <row r="1393" spans="4:4">
      <c r="D1393" s="10"/>
    </row>
    <row r="1394" spans="4:4">
      <c r="D1394" s="10"/>
    </row>
    <row r="1395" spans="4:4">
      <c r="D1395" s="10"/>
    </row>
    <row r="1396" spans="4:4">
      <c r="D1396" s="10"/>
    </row>
    <row r="1397" spans="4:4">
      <c r="D1397" s="10"/>
    </row>
    <row r="1398" spans="4:4">
      <c r="D1398" s="10"/>
    </row>
    <row r="1399" spans="4:4">
      <c r="D1399" s="10"/>
    </row>
    <row r="1400" spans="4:4">
      <c r="D1400" s="10"/>
    </row>
    <row r="1401" spans="4:4">
      <c r="D1401" s="10"/>
    </row>
    <row r="1402" spans="4:4">
      <c r="D1402" s="10"/>
    </row>
    <row r="1403" spans="4:4">
      <c r="D1403" s="10"/>
    </row>
    <row r="1404" spans="4:4">
      <c r="D1404" s="10"/>
    </row>
    <row r="1405" spans="4:4">
      <c r="D1405" s="10"/>
    </row>
    <row r="1406" spans="4:4">
      <c r="D1406" s="10"/>
    </row>
    <row r="1407" spans="4:4">
      <c r="D1407" s="10"/>
    </row>
    <row r="1408" spans="4:4">
      <c r="D1408" s="10"/>
    </row>
    <row r="1409" spans="4:4">
      <c r="D1409" s="10"/>
    </row>
    <row r="1410" spans="4:4">
      <c r="D1410" s="10"/>
    </row>
    <row r="1411" spans="4:4">
      <c r="D1411" s="10"/>
    </row>
    <row r="1412" spans="4:4">
      <c r="D1412" s="10"/>
    </row>
    <row r="1413" spans="4:4">
      <c r="D1413" s="10"/>
    </row>
    <row r="1414" spans="4:4">
      <c r="D1414" s="10"/>
    </row>
    <row r="1415" spans="4:4">
      <c r="D1415" s="10"/>
    </row>
    <row r="1416" spans="4:4">
      <c r="D1416" s="10"/>
    </row>
    <row r="1417" spans="4:4">
      <c r="D1417" s="10"/>
    </row>
    <row r="1418" spans="4:4">
      <c r="D1418" s="10"/>
    </row>
    <row r="1419" spans="4:4">
      <c r="D1419" s="10"/>
    </row>
    <row r="1420" spans="4:4">
      <c r="D1420" s="10"/>
    </row>
    <row r="1421" spans="4:4">
      <c r="D1421" s="10"/>
    </row>
    <row r="1422" spans="4:4">
      <c r="D1422" s="10"/>
    </row>
    <row r="1423" spans="4:4">
      <c r="D1423" s="10"/>
    </row>
    <row r="1424" spans="4:4">
      <c r="D1424" s="10"/>
    </row>
    <row r="1425" spans="4:4">
      <c r="D1425" s="10"/>
    </row>
    <row r="1426" spans="4:4">
      <c r="D1426" s="10"/>
    </row>
    <row r="1427" spans="4:4">
      <c r="D1427" s="10"/>
    </row>
    <row r="1428" spans="4:4">
      <c r="D1428" s="10"/>
    </row>
    <row r="1429" spans="4:4">
      <c r="D1429" s="10"/>
    </row>
    <row r="1430" spans="4:4">
      <c r="D1430" s="10"/>
    </row>
    <row r="1431" spans="4:4">
      <c r="D1431" s="10"/>
    </row>
    <row r="1432" spans="4:4">
      <c r="D1432" s="10"/>
    </row>
    <row r="1433" spans="4:4">
      <c r="D1433" s="10"/>
    </row>
    <row r="1434" spans="4:4">
      <c r="D1434" s="10"/>
    </row>
    <row r="1435" spans="4:4">
      <c r="D1435" s="10"/>
    </row>
    <row r="1436" spans="4:4">
      <c r="D1436" s="10"/>
    </row>
    <row r="1437" spans="4:4">
      <c r="D1437" s="10"/>
    </row>
    <row r="1438" spans="4:4">
      <c r="D1438" s="10"/>
    </row>
    <row r="1439" spans="4:4">
      <c r="D1439" s="10"/>
    </row>
    <row r="1440" spans="4:4">
      <c r="D1440" s="10"/>
    </row>
    <row r="1441" spans="4:4">
      <c r="D1441" s="10"/>
    </row>
    <row r="1442" spans="4:4">
      <c r="D1442" s="10"/>
    </row>
    <row r="1443" spans="4:4">
      <c r="D1443" s="10"/>
    </row>
    <row r="1444" spans="4:4">
      <c r="D1444" s="10"/>
    </row>
    <row r="1445" spans="4:4">
      <c r="D1445" s="10"/>
    </row>
    <row r="1446" spans="4:4">
      <c r="D1446" s="10"/>
    </row>
    <row r="1447" spans="4:4">
      <c r="D1447" s="10"/>
    </row>
    <row r="1448" spans="4:4">
      <c r="D1448" s="10"/>
    </row>
    <row r="1449" spans="4:4">
      <c r="D1449" s="10"/>
    </row>
    <row r="1450" spans="4:4">
      <c r="D1450" s="10"/>
    </row>
    <row r="1451" spans="4:4">
      <c r="D1451" s="10"/>
    </row>
    <row r="1452" spans="4:4">
      <c r="D1452" s="10"/>
    </row>
    <row r="1453" spans="4:4">
      <c r="D1453" s="10"/>
    </row>
    <row r="1454" spans="4:4">
      <c r="D1454" s="10"/>
    </row>
    <row r="1455" spans="4:4">
      <c r="D1455" s="10"/>
    </row>
    <row r="1456" spans="4:4">
      <c r="D1456" s="10"/>
    </row>
    <row r="1457" spans="4:4">
      <c r="D1457" s="10"/>
    </row>
    <row r="1458" spans="4:4">
      <c r="D1458" s="10"/>
    </row>
    <row r="1459" spans="4:4">
      <c r="D1459" s="10"/>
    </row>
    <row r="1460" spans="4:4">
      <c r="D1460" s="10"/>
    </row>
    <row r="1461" spans="4:4">
      <c r="D1461" s="10"/>
    </row>
    <row r="1462" spans="4:4">
      <c r="D1462" s="10"/>
    </row>
    <row r="1463" spans="4:4">
      <c r="D1463" s="10"/>
    </row>
    <row r="1464" spans="4:4">
      <c r="D1464" s="10"/>
    </row>
    <row r="1465" spans="4:4">
      <c r="D1465" s="10"/>
    </row>
    <row r="1466" spans="4:4">
      <c r="D1466" s="10"/>
    </row>
    <row r="1467" spans="4:4">
      <c r="D1467" s="10"/>
    </row>
    <row r="1468" spans="4:4">
      <c r="D1468" s="10"/>
    </row>
    <row r="1469" spans="4:4">
      <c r="D1469" s="10"/>
    </row>
    <row r="1470" spans="4:4">
      <c r="D1470" s="10"/>
    </row>
    <row r="1471" spans="4:4">
      <c r="D1471" s="10"/>
    </row>
    <row r="1472" spans="4:4">
      <c r="D1472" s="10"/>
    </row>
    <row r="1473" spans="4:4">
      <c r="D1473" s="10"/>
    </row>
    <row r="1474" spans="4:4">
      <c r="D1474" s="10"/>
    </row>
    <row r="1475" spans="4:4">
      <c r="D1475" s="10"/>
    </row>
    <row r="1476" spans="4:4">
      <c r="D1476" s="10"/>
    </row>
    <row r="1477" spans="4:4">
      <c r="D1477" s="10"/>
    </row>
    <row r="1478" spans="4:4">
      <c r="D1478" s="10"/>
    </row>
    <row r="1479" spans="4:4">
      <c r="D1479" s="10"/>
    </row>
    <row r="1480" spans="4:4">
      <c r="D1480" s="10"/>
    </row>
    <row r="1481" spans="4:4">
      <c r="D1481" s="10"/>
    </row>
    <row r="1482" spans="4:4">
      <c r="D1482" s="10"/>
    </row>
    <row r="1483" spans="4:4">
      <c r="D1483" s="10"/>
    </row>
    <row r="1484" spans="4:4">
      <c r="D1484" s="10"/>
    </row>
    <row r="1485" spans="4:4">
      <c r="D1485" s="10"/>
    </row>
    <row r="1486" spans="4:4">
      <c r="D1486" s="10"/>
    </row>
    <row r="1487" spans="4:4">
      <c r="D1487" s="10"/>
    </row>
    <row r="1488" spans="4:4">
      <c r="D1488" s="10"/>
    </row>
    <row r="1489" spans="4:4">
      <c r="D1489" s="10"/>
    </row>
    <row r="1490" spans="4:4">
      <c r="D1490" s="10"/>
    </row>
    <row r="1491" spans="4:4">
      <c r="D1491" s="10"/>
    </row>
    <row r="1492" spans="4:4">
      <c r="D1492" s="10"/>
    </row>
    <row r="1493" spans="4:4">
      <c r="D1493" s="10"/>
    </row>
    <row r="1494" spans="4:4">
      <c r="D1494" s="10"/>
    </row>
    <row r="1495" spans="4:4">
      <c r="D1495" s="10"/>
    </row>
    <row r="1496" spans="4:4">
      <c r="D1496" s="10"/>
    </row>
    <row r="1497" spans="4:4">
      <c r="D1497" s="10"/>
    </row>
    <row r="1498" spans="4:4">
      <c r="D1498" s="10"/>
    </row>
    <row r="1499" spans="4:4">
      <c r="D1499" s="10"/>
    </row>
    <row r="1500" spans="4:4">
      <c r="D1500" s="10"/>
    </row>
    <row r="1501" spans="4:4">
      <c r="D1501" s="10"/>
    </row>
    <row r="1502" spans="4:4">
      <c r="D1502" s="10"/>
    </row>
    <row r="1503" spans="4:4">
      <c r="D1503" s="10"/>
    </row>
    <row r="1504" spans="4:4">
      <c r="D1504" s="10"/>
    </row>
    <row r="1505" spans="4:4">
      <c r="D1505" s="10"/>
    </row>
    <row r="1506" spans="4:4">
      <c r="D1506" s="10"/>
    </row>
    <row r="1507" spans="4:4">
      <c r="D1507" s="10"/>
    </row>
    <row r="1508" spans="4:4">
      <c r="D1508" s="10"/>
    </row>
    <row r="1509" spans="4:4">
      <c r="D1509" s="10"/>
    </row>
    <row r="1510" spans="4:4">
      <c r="D1510" s="10"/>
    </row>
    <row r="1511" spans="4:4">
      <c r="D1511" s="10"/>
    </row>
    <row r="1512" spans="4:4">
      <c r="D1512" s="10"/>
    </row>
    <row r="1513" spans="4:4">
      <c r="D1513" s="10"/>
    </row>
    <row r="1514" spans="4:4">
      <c r="D1514" s="10"/>
    </row>
    <row r="1515" spans="4:4">
      <c r="D1515" s="10"/>
    </row>
    <row r="1516" spans="4:4">
      <c r="D1516" s="10"/>
    </row>
    <row r="1517" spans="4:4">
      <c r="D1517" s="10"/>
    </row>
    <row r="1518" spans="4:4">
      <c r="D1518" s="10"/>
    </row>
    <row r="1519" spans="4:4">
      <c r="D1519" s="10"/>
    </row>
    <row r="1520" spans="4:4">
      <c r="D1520" s="10"/>
    </row>
    <row r="1521" spans="4:4">
      <c r="D1521" s="10"/>
    </row>
    <row r="1522" spans="4:4">
      <c r="D1522" s="10"/>
    </row>
    <row r="1523" spans="4:4">
      <c r="D1523" s="10"/>
    </row>
    <row r="1524" spans="4:4">
      <c r="D1524" s="10"/>
    </row>
    <row r="1525" spans="4:4">
      <c r="D1525" s="10"/>
    </row>
    <row r="1526" spans="4:4">
      <c r="D1526" s="10"/>
    </row>
    <row r="1527" spans="4:4">
      <c r="D1527" s="10"/>
    </row>
    <row r="1528" spans="4:4">
      <c r="D1528" s="10"/>
    </row>
    <row r="1529" spans="4:4">
      <c r="D1529" s="10"/>
    </row>
    <row r="1530" spans="4:4">
      <c r="D1530" s="10"/>
    </row>
    <row r="1531" spans="4:4">
      <c r="D1531" s="10"/>
    </row>
    <row r="1532" spans="4:4">
      <c r="D1532" s="10"/>
    </row>
    <row r="1533" spans="4:4">
      <c r="D1533" s="10"/>
    </row>
    <row r="1534" spans="4:4">
      <c r="D1534" s="10"/>
    </row>
    <row r="1535" spans="4:4">
      <c r="D1535" s="10"/>
    </row>
    <row r="1536" spans="4:4">
      <c r="D1536" s="10"/>
    </row>
    <row r="1537" spans="4:4">
      <c r="D1537" s="10"/>
    </row>
    <row r="1538" spans="4:4">
      <c r="D1538" s="10"/>
    </row>
    <row r="1539" spans="4:4">
      <c r="D1539" s="10"/>
    </row>
    <row r="1540" spans="4:4">
      <c r="D1540" s="10"/>
    </row>
    <row r="1541" spans="4:4">
      <c r="D1541" s="10"/>
    </row>
    <row r="1542" spans="4:4">
      <c r="D1542" s="10"/>
    </row>
    <row r="1543" spans="4:4">
      <c r="D1543" s="10"/>
    </row>
    <row r="1544" spans="4:4">
      <c r="D1544" s="10"/>
    </row>
    <row r="1545" spans="4:4">
      <c r="D1545" s="10"/>
    </row>
    <row r="1546" spans="4:4">
      <c r="D1546" s="10"/>
    </row>
    <row r="1547" spans="4:4">
      <c r="D1547" s="10"/>
    </row>
    <row r="1548" spans="4:4">
      <c r="D1548" s="10"/>
    </row>
    <row r="1549" spans="4:4">
      <c r="D1549" s="10"/>
    </row>
    <row r="1550" spans="4:4">
      <c r="D1550" s="10"/>
    </row>
    <row r="1551" spans="4:4">
      <c r="D1551" s="10"/>
    </row>
    <row r="1552" spans="4:4">
      <c r="D1552" s="10"/>
    </row>
    <row r="1553" spans="4:4">
      <c r="D1553" s="10"/>
    </row>
    <row r="1554" spans="4:4">
      <c r="D1554" s="10"/>
    </row>
    <row r="1555" spans="4:4">
      <c r="D1555" s="10"/>
    </row>
    <row r="1556" spans="4:4">
      <c r="D1556" s="10"/>
    </row>
    <row r="1557" spans="4:4">
      <c r="D1557" s="10"/>
    </row>
    <row r="1558" spans="4:4">
      <c r="D1558" s="10"/>
    </row>
    <row r="1559" spans="4:4">
      <c r="D1559" s="10"/>
    </row>
    <row r="1560" spans="4:4">
      <c r="D1560" s="10"/>
    </row>
    <row r="1561" spans="4:4">
      <c r="D1561" s="10"/>
    </row>
    <row r="1562" spans="4:4">
      <c r="D1562" s="10"/>
    </row>
    <row r="1563" spans="4:4">
      <c r="D1563" s="10"/>
    </row>
    <row r="1564" spans="4:4">
      <c r="D1564" s="10"/>
    </row>
    <row r="1565" spans="4:4">
      <c r="D1565" s="10"/>
    </row>
    <row r="1566" spans="4:4">
      <c r="D1566" s="10"/>
    </row>
    <row r="1567" spans="4:4">
      <c r="D1567" s="10"/>
    </row>
    <row r="1568" spans="4:4">
      <c r="D1568" s="10"/>
    </row>
    <row r="1569" spans="4:4">
      <c r="D1569" s="10"/>
    </row>
    <row r="1570" spans="4:4">
      <c r="D1570" s="10"/>
    </row>
    <row r="1571" spans="4:4">
      <c r="D1571" s="10"/>
    </row>
    <row r="1572" spans="4:4">
      <c r="D1572" s="10"/>
    </row>
    <row r="1573" spans="4:4">
      <c r="D1573" s="10"/>
    </row>
    <row r="1574" spans="4:4">
      <c r="D1574" s="10"/>
    </row>
    <row r="1575" spans="4:4">
      <c r="D1575" s="10"/>
    </row>
    <row r="1576" spans="4:4">
      <c r="D1576" s="10"/>
    </row>
    <row r="1577" spans="4:4">
      <c r="D1577" s="10"/>
    </row>
    <row r="1578" spans="4:4">
      <c r="D1578" s="10"/>
    </row>
    <row r="1579" spans="4:4">
      <c r="D1579" s="10"/>
    </row>
    <row r="1580" spans="4:4">
      <c r="D1580" s="10"/>
    </row>
    <row r="1581" spans="4:4">
      <c r="D1581" s="10"/>
    </row>
    <row r="1582" spans="4:4">
      <c r="D1582" s="10"/>
    </row>
    <row r="1583" spans="4:4">
      <c r="D1583" s="10"/>
    </row>
    <row r="1584" spans="4:4">
      <c r="D1584" s="10"/>
    </row>
    <row r="1585" spans="4:4">
      <c r="D1585" s="10"/>
    </row>
    <row r="1586" spans="4:4">
      <c r="D1586" s="10"/>
    </row>
    <row r="1587" spans="4:4">
      <c r="D1587" s="10"/>
    </row>
    <row r="1588" spans="4:4">
      <c r="D1588" s="10"/>
    </row>
    <row r="1589" spans="4:4">
      <c r="D1589" s="10"/>
    </row>
    <row r="1590" spans="4:4">
      <c r="D1590" s="10"/>
    </row>
    <row r="1591" spans="4:4">
      <c r="D1591" s="10"/>
    </row>
    <row r="1592" spans="4:4">
      <c r="D1592" s="10"/>
    </row>
    <row r="1593" spans="4:4">
      <c r="D1593" s="10"/>
    </row>
    <row r="1594" spans="4:4">
      <c r="D1594" s="10"/>
    </row>
    <row r="1595" spans="4:4">
      <c r="D1595" s="10"/>
    </row>
    <row r="1596" spans="4:4">
      <c r="D1596" s="10"/>
    </row>
    <row r="1597" spans="4:4">
      <c r="D1597" s="10"/>
    </row>
    <row r="1598" spans="4:4">
      <c r="D1598" s="10"/>
    </row>
    <row r="1599" spans="4:4">
      <c r="D1599" s="10"/>
    </row>
    <row r="1600" spans="4:4">
      <c r="D1600" s="10"/>
    </row>
    <row r="1601" spans="4:4">
      <c r="D1601" s="10"/>
    </row>
    <row r="1602" spans="4:4">
      <c r="D1602" s="10"/>
    </row>
    <row r="1603" spans="4:4">
      <c r="D1603" s="10"/>
    </row>
    <row r="1604" spans="4:4">
      <c r="D1604" s="10"/>
    </row>
    <row r="1605" spans="4:4">
      <c r="D1605" s="10"/>
    </row>
    <row r="1606" spans="4:4">
      <c r="D1606" s="10"/>
    </row>
    <row r="1607" spans="4:4">
      <c r="D1607" s="10"/>
    </row>
    <row r="1608" spans="4:4">
      <c r="D1608" s="10"/>
    </row>
    <row r="1609" spans="4:4">
      <c r="D1609" s="10"/>
    </row>
    <row r="1610" spans="4:4">
      <c r="D1610" s="10"/>
    </row>
    <row r="1611" spans="4:4">
      <c r="D1611" s="10"/>
    </row>
    <row r="1612" spans="4:4">
      <c r="D1612" s="10"/>
    </row>
    <row r="1613" spans="4:4">
      <c r="D1613" s="10"/>
    </row>
    <row r="1614" spans="4:4">
      <c r="D1614" s="10"/>
    </row>
    <row r="1615" spans="4:4">
      <c r="D1615" s="10"/>
    </row>
    <row r="1616" spans="4:4">
      <c r="D1616" s="10"/>
    </row>
    <row r="1617" spans="4:4">
      <c r="D1617" s="10"/>
    </row>
    <row r="1618" spans="4:4">
      <c r="D1618" s="10"/>
    </row>
    <row r="1619" spans="4:4">
      <c r="D1619" s="10"/>
    </row>
    <row r="1620" spans="4:4">
      <c r="D1620" s="10"/>
    </row>
    <row r="1621" spans="4:4">
      <c r="D1621" s="10"/>
    </row>
    <row r="1622" spans="4:4">
      <c r="D1622" s="10"/>
    </row>
    <row r="1623" spans="4:4">
      <c r="D1623" s="10"/>
    </row>
    <row r="1624" spans="4:4">
      <c r="D1624" s="10"/>
    </row>
    <row r="1625" spans="4:4">
      <c r="D1625" s="10"/>
    </row>
    <row r="1626" spans="4:4">
      <c r="D1626" s="10"/>
    </row>
    <row r="1627" spans="4:4">
      <c r="D1627" s="10"/>
    </row>
    <row r="1628" spans="4:4">
      <c r="D1628" s="10"/>
    </row>
    <row r="1629" spans="4:4">
      <c r="D1629" s="10"/>
    </row>
    <row r="1630" spans="4:4">
      <c r="D1630" s="10"/>
    </row>
    <row r="1631" spans="4:4">
      <c r="D1631" s="10"/>
    </row>
    <row r="1632" spans="4:4">
      <c r="D1632" s="10"/>
    </row>
    <row r="1633" spans="4:4">
      <c r="D1633" s="10"/>
    </row>
    <row r="1634" spans="4:4">
      <c r="D1634" s="10"/>
    </row>
    <row r="1635" spans="4:4">
      <c r="D1635" s="10"/>
    </row>
    <row r="1636" spans="4:4">
      <c r="D1636" s="10"/>
    </row>
    <row r="1637" spans="4:4">
      <c r="D1637" s="10"/>
    </row>
    <row r="1638" spans="4:4">
      <c r="D1638" s="10"/>
    </row>
    <row r="1639" spans="4:4">
      <c r="D1639" s="10"/>
    </row>
    <row r="1640" spans="4:4">
      <c r="D1640" s="10"/>
    </row>
    <row r="1641" spans="4:4">
      <c r="D1641" s="10"/>
    </row>
    <row r="1642" spans="4:4">
      <c r="D1642" s="10"/>
    </row>
    <row r="1643" spans="4:4">
      <c r="D1643" s="10"/>
    </row>
    <row r="1644" spans="4:4">
      <c r="D1644" s="10"/>
    </row>
    <row r="1645" spans="4:4">
      <c r="D1645" s="10"/>
    </row>
    <row r="1646" spans="4:4">
      <c r="D1646" s="10"/>
    </row>
    <row r="1647" spans="4:4">
      <c r="D1647" s="10"/>
    </row>
    <row r="1648" spans="4:4">
      <c r="D1648" s="10"/>
    </row>
    <row r="1649" spans="4:4">
      <c r="D1649" s="10"/>
    </row>
    <row r="1650" spans="4:4">
      <c r="D1650" s="10"/>
    </row>
    <row r="1651" spans="4:4">
      <c r="D1651" s="10"/>
    </row>
    <row r="1652" spans="4:4">
      <c r="D1652" s="10"/>
    </row>
    <row r="1653" spans="4:4">
      <c r="D1653" s="10"/>
    </row>
    <row r="1654" spans="4:4">
      <c r="D1654" s="10"/>
    </row>
    <row r="1655" spans="4:4">
      <c r="D1655" s="10"/>
    </row>
    <row r="1656" spans="4:4">
      <c r="D1656" s="10"/>
    </row>
    <row r="1657" spans="4:4">
      <c r="D1657" s="10"/>
    </row>
    <row r="1658" spans="4:4">
      <c r="D1658" s="10"/>
    </row>
    <row r="1659" spans="4:4">
      <c r="D1659" s="10"/>
    </row>
    <row r="1660" spans="4:4">
      <c r="D1660" s="10"/>
    </row>
    <row r="1661" spans="4:4">
      <c r="D1661" s="10"/>
    </row>
    <row r="1662" spans="4:4">
      <c r="D1662" s="10"/>
    </row>
    <row r="1663" spans="4:4">
      <c r="D1663" s="10"/>
    </row>
    <row r="1664" spans="4:4">
      <c r="D1664" s="10"/>
    </row>
    <row r="1665" spans="4:4">
      <c r="D1665" s="10"/>
    </row>
    <row r="1666" spans="4:4">
      <c r="D1666" s="10"/>
    </row>
    <row r="1667" spans="4:4">
      <c r="D1667" s="10"/>
    </row>
    <row r="1668" spans="4:4">
      <c r="D1668" s="10"/>
    </row>
    <row r="1669" spans="4:4">
      <c r="D1669" s="10"/>
    </row>
    <row r="1670" spans="4:4">
      <c r="D1670" s="10"/>
    </row>
    <row r="1671" spans="4:4">
      <c r="D1671" s="10"/>
    </row>
    <row r="1672" spans="4:4">
      <c r="D1672" s="10"/>
    </row>
    <row r="1673" spans="4:4">
      <c r="D1673" s="10"/>
    </row>
    <row r="1674" spans="4:4">
      <c r="D1674" s="10"/>
    </row>
    <row r="1675" spans="4:4">
      <c r="D1675" s="10"/>
    </row>
    <row r="1676" spans="4:4">
      <c r="D1676" s="10"/>
    </row>
    <row r="1677" spans="4:4">
      <c r="D1677" s="10"/>
    </row>
    <row r="1678" spans="4:4">
      <c r="D1678" s="10"/>
    </row>
    <row r="1679" spans="4:4">
      <c r="D1679" s="10"/>
    </row>
    <row r="1680" spans="4:4">
      <c r="D1680" s="10"/>
    </row>
    <row r="1681" spans="4:4">
      <c r="D1681" s="10"/>
    </row>
    <row r="1682" spans="4:4">
      <c r="D1682" s="10"/>
    </row>
    <row r="1683" spans="4:4">
      <c r="D1683" s="10"/>
    </row>
    <row r="1684" spans="4:4">
      <c r="D1684" s="10"/>
    </row>
    <row r="1685" spans="4:4">
      <c r="D1685" s="10"/>
    </row>
    <row r="1686" spans="4:4">
      <c r="D1686" s="10"/>
    </row>
    <row r="1687" spans="4:4">
      <c r="D1687" s="10"/>
    </row>
    <row r="1688" spans="4:4">
      <c r="D1688" s="10"/>
    </row>
    <row r="1689" spans="4:4">
      <c r="D1689" s="10"/>
    </row>
    <row r="1690" spans="4:4">
      <c r="D1690" s="10"/>
    </row>
    <row r="1691" spans="4:4">
      <c r="D1691" s="10"/>
    </row>
    <row r="1692" spans="4:4">
      <c r="D1692" s="10"/>
    </row>
    <row r="1693" spans="4:4">
      <c r="D1693" s="10"/>
    </row>
    <row r="1694" spans="4:4">
      <c r="D1694" s="10"/>
    </row>
    <row r="1695" spans="4:4">
      <c r="D1695" s="10"/>
    </row>
    <row r="1696" spans="4:4">
      <c r="D1696" s="10"/>
    </row>
    <row r="1697" spans="4:4">
      <c r="D1697" s="10"/>
    </row>
    <row r="1698" spans="4:4">
      <c r="D1698" s="10"/>
    </row>
    <row r="1699" spans="4:4">
      <c r="D1699" s="10"/>
    </row>
    <row r="1700" spans="4:4">
      <c r="D1700" s="10"/>
    </row>
    <row r="1701" spans="4:4">
      <c r="D1701" s="10"/>
    </row>
    <row r="1702" spans="4:4">
      <c r="D1702" s="10"/>
    </row>
    <row r="1703" spans="4:4">
      <c r="D1703" s="10"/>
    </row>
    <row r="1704" spans="4:4">
      <c r="D1704" s="10"/>
    </row>
    <row r="1705" spans="4:4">
      <c r="D1705" s="10"/>
    </row>
    <row r="1706" spans="4:4">
      <c r="D1706" s="10"/>
    </row>
    <row r="1707" spans="4:4">
      <c r="D1707" s="10"/>
    </row>
    <row r="1708" spans="4:4">
      <c r="D1708" s="10"/>
    </row>
    <row r="1709" spans="4:4">
      <c r="D1709" s="10"/>
    </row>
    <row r="1710" spans="4:4">
      <c r="D1710" s="10"/>
    </row>
    <row r="1711" spans="4:4">
      <c r="D1711" s="10"/>
    </row>
    <row r="1712" spans="4:4">
      <c r="D1712" s="10"/>
    </row>
    <row r="1713" spans="4:4">
      <c r="D1713" s="10"/>
    </row>
    <row r="1714" spans="4:4">
      <c r="D1714" s="10"/>
    </row>
    <row r="1715" spans="4:4">
      <c r="D1715" s="10"/>
    </row>
    <row r="1716" spans="4:4">
      <c r="D1716" s="10"/>
    </row>
    <row r="1717" spans="4:4">
      <c r="D1717" s="10"/>
    </row>
    <row r="1718" spans="4:4">
      <c r="D1718" s="10"/>
    </row>
    <row r="1719" spans="4:4">
      <c r="D1719" s="10"/>
    </row>
    <row r="1720" spans="4:4">
      <c r="D1720" s="10"/>
    </row>
    <row r="1721" spans="4:4">
      <c r="D1721" s="10"/>
    </row>
    <row r="1722" spans="4:4">
      <c r="D1722" s="10"/>
    </row>
    <row r="1723" spans="4:4">
      <c r="D1723" s="10"/>
    </row>
    <row r="1724" spans="4:4">
      <c r="D1724" s="10"/>
    </row>
    <row r="1725" spans="4:4">
      <c r="D1725" s="10"/>
    </row>
    <row r="1726" spans="4:4">
      <c r="D1726" s="10"/>
    </row>
    <row r="1727" spans="4:4">
      <c r="D1727" s="10"/>
    </row>
    <row r="1728" spans="4:4">
      <c r="D1728" s="10"/>
    </row>
    <row r="1729" spans="4:4">
      <c r="D1729" s="10"/>
    </row>
    <row r="1730" spans="4:4">
      <c r="D1730" s="10"/>
    </row>
    <row r="1731" spans="4:4">
      <c r="D1731" s="10"/>
    </row>
    <row r="1732" spans="4:4">
      <c r="D1732" s="10"/>
    </row>
    <row r="1733" spans="4:4">
      <c r="D1733" s="10"/>
    </row>
    <row r="1734" spans="4:4">
      <c r="D1734" s="10"/>
    </row>
    <row r="1735" spans="4:4">
      <c r="D1735" s="10"/>
    </row>
    <row r="1736" spans="4:4">
      <c r="D1736" s="10"/>
    </row>
    <row r="1737" spans="4:4">
      <c r="D1737" s="10"/>
    </row>
    <row r="1738" spans="4:4">
      <c r="D1738" s="10"/>
    </row>
    <row r="1739" spans="4:4">
      <c r="D1739" s="10"/>
    </row>
    <row r="1740" spans="4:4">
      <c r="D1740" s="10"/>
    </row>
    <row r="1741" spans="4:4">
      <c r="D1741" s="10"/>
    </row>
    <row r="1742" spans="4:4">
      <c r="D1742" s="10"/>
    </row>
    <row r="1743" spans="4:4">
      <c r="D1743" s="10"/>
    </row>
    <row r="1744" spans="4:4">
      <c r="D1744" s="10"/>
    </row>
    <row r="1745" spans="4:4">
      <c r="D1745" s="10"/>
    </row>
    <row r="1746" spans="4:4">
      <c r="D1746" s="10"/>
    </row>
    <row r="1747" spans="4:4">
      <c r="D1747" s="10"/>
    </row>
    <row r="1748" spans="4:4">
      <c r="D1748" s="10"/>
    </row>
    <row r="1749" spans="4:4">
      <c r="D1749" s="10"/>
    </row>
    <row r="1750" spans="4:4">
      <c r="D1750" s="10"/>
    </row>
    <row r="1751" spans="4:4">
      <c r="D1751" s="10"/>
    </row>
    <row r="1752" spans="4:4">
      <c r="D1752" s="10"/>
    </row>
    <row r="1753" spans="4:4">
      <c r="D1753" s="10"/>
    </row>
    <row r="1754" spans="4:4">
      <c r="D1754" s="10"/>
    </row>
    <row r="1755" spans="4:4">
      <c r="D1755" s="10"/>
    </row>
    <row r="1756" spans="4:4">
      <c r="D1756" s="10"/>
    </row>
    <row r="1757" spans="4:4">
      <c r="D1757" s="10"/>
    </row>
    <row r="1758" spans="4:4">
      <c r="D1758" s="10"/>
    </row>
    <row r="1759" spans="4:4">
      <c r="D1759" s="10"/>
    </row>
    <row r="1760" spans="4:4">
      <c r="D1760" s="10"/>
    </row>
    <row r="1761" spans="4:4">
      <c r="D1761" s="10"/>
    </row>
    <row r="1762" spans="4:4">
      <c r="D1762" s="10"/>
    </row>
    <row r="1763" spans="4:4">
      <c r="D1763" s="10"/>
    </row>
    <row r="1764" spans="4:4">
      <c r="D1764" s="10"/>
    </row>
    <row r="1765" spans="4:4">
      <c r="D1765" s="10"/>
    </row>
    <row r="1766" spans="4:4">
      <c r="D1766" s="10"/>
    </row>
    <row r="1767" spans="4:4">
      <c r="D1767" s="10"/>
    </row>
    <row r="1768" spans="4:4">
      <c r="D1768" s="10"/>
    </row>
    <row r="1769" spans="4:4">
      <c r="D1769" s="10"/>
    </row>
    <row r="1770" spans="4:4">
      <c r="D1770" s="10"/>
    </row>
    <row r="1771" spans="4:4">
      <c r="D1771" s="10"/>
    </row>
    <row r="1772" spans="4:4">
      <c r="D1772" s="10"/>
    </row>
    <row r="1773" spans="4:4">
      <c r="D1773" s="10"/>
    </row>
    <row r="1774" spans="4:4">
      <c r="D1774" s="10"/>
    </row>
    <row r="1775" spans="4:4">
      <c r="D1775" s="10"/>
    </row>
    <row r="1776" spans="4:4">
      <c r="D1776" s="10"/>
    </row>
    <row r="1777" spans="4:4">
      <c r="D1777" s="10"/>
    </row>
    <row r="1778" spans="4:4">
      <c r="D1778" s="10"/>
    </row>
    <row r="1779" spans="4:4">
      <c r="D1779" s="10"/>
    </row>
    <row r="1780" spans="4:4">
      <c r="D1780" s="10"/>
    </row>
    <row r="1781" spans="4:4">
      <c r="D1781" s="10"/>
    </row>
    <row r="1782" spans="4:4">
      <c r="D1782" s="10"/>
    </row>
    <row r="1783" spans="4:4">
      <c r="D1783" s="10"/>
    </row>
    <row r="1784" spans="4:4">
      <c r="D1784" s="10"/>
    </row>
    <row r="1785" spans="4:4">
      <c r="D1785" s="10"/>
    </row>
    <row r="1786" spans="4:4">
      <c r="D1786" s="10"/>
    </row>
    <row r="1787" spans="4:4">
      <c r="D1787" s="10"/>
    </row>
    <row r="1788" spans="4:4">
      <c r="D1788" s="10"/>
    </row>
    <row r="1789" spans="4:4">
      <c r="D1789" s="10"/>
    </row>
    <row r="1790" spans="4:4">
      <c r="D1790" s="10"/>
    </row>
    <row r="1791" spans="4:4">
      <c r="D1791" s="10"/>
    </row>
    <row r="1792" spans="4:4">
      <c r="D1792" s="10"/>
    </row>
    <row r="1793" spans="4:4">
      <c r="D1793" s="10"/>
    </row>
    <row r="1794" spans="4:4">
      <c r="D1794" s="10"/>
    </row>
    <row r="1795" spans="4:4">
      <c r="D1795" s="10"/>
    </row>
    <row r="1796" spans="4:4">
      <c r="D1796" s="10"/>
    </row>
    <row r="1797" spans="4:4">
      <c r="D1797" s="10"/>
    </row>
    <row r="1798" spans="4:4">
      <c r="D1798" s="10"/>
    </row>
    <row r="1799" spans="4:4">
      <c r="D1799" s="10"/>
    </row>
    <row r="1800" spans="4:4">
      <c r="D1800" s="10"/>
    </row>
    <row r="1801" spans="4:4">
      <c r="D1801" s="10"/>
    </row>
    <row r="1802" spans="4:4">
      <c r="D1802" s="10"/>
    </row>
    <row r="1803" spans="4:4">
      <c r="D1803" s="10"/>
    </row>
    <row r="1804" spans="4:4">
      <c r="D1804" s="10"/>
    </row>
    <row r="1805" spans="4:4">
      <c r="D1805" s="10"/>
    </row>
    <row r="1806" spans="4:4">
      <c r="D1806" s="10"/>
    </row>
    <row r="1807" spans="4:4">
      <c r="D1807" s="10"/>
    </row>
    <row r="1808" spans="4:4">
      <c r="D1808" s="10"/>
    </row>
    <row r="1809" spans="4:4">
      <c r="D1809" s="10"/>
    </row>
    <row r="1810" spans="4:4">
      <c r="D1810" s="10"/>
    </row>
    <row r="1811" spans="4:4">
      <c r="D1811" s="10"/>
    </row>
    <row r="1812" spans="4:4">
      <c r="D1812" s="10"/>
    </row>
    <row r="1813" spans="4:4">
      <c r="D1813" s="10"/>
    </row>
    <row r="1814" spans="4:4">
      <c r="D1814" s="10"/>
    </row>
    <row r="1815" spans="4:4">
      <c r="D1815" s="10"/>
    </row>
    <row r="1816" spans="4:4">
      <c r="D1816" s="10"/>
    </row>
    <row r="1817" spans="4:4">
      <c r="D1817" s="10"/>
    </row>
    <row r="1818" spans="4:4">
      <c r="D1818" s="10"/>
    </row>
    <row r="1819" spans="4:4">
      <c r="D1819" s="10"/>
    </row>
    <row r="1820" spans="4:4">
      <c r="D1820" s="10"/>
    </row>
    <row r="1821" spans="4:4">
      <c r="D1821" s="10"/>
    </row>
    <row r="1822" spans="4:4">
      <c r="D1822" s="10"/>
    </row>
    <row r="1823" spans="4:4">
      <c r="D1823" s="10"/>
    </row>
    <row r="1824" spans="4:4">
      <c r="D1824" s="10"/>
    </row>
    <row r="1825" spans="4:4">
      <c r="D1825" s="10"/>
    </row>
    <row r="1826" spans="4:4">
      <c r="D1826" s="10"/>
    </row>
    <row r="1827" spans="4:4">
      <c r="D1827" s="10"/>
    </row>
    <row r="1828" spans="4:4">
      <c r="D1828" s="10"/>
    </row>
    <row r="1829" spans="4:4">
      <c r="D1829" s="10"/>
    </row>
    <row r="1830" spans="4:4">
      <c r="D1830" s="10"/>
    </row>
    <row r="1831" spans="4:4">
      <c r="D1831" s="10"/>
    </row>
    <row r="1832" spans="4:4">
      <c r="D1832" s="10"/>
    </row>
    <row r="1833" spans="4:4">
      <c r="D1833" s="10"/>
    </row>
    <row r="1834" spans="4:4">
      <c r="D1834" s="10"/>
    </row>
    <row r="1835" spans="4:4">
      <c r="D1835" s="10"/>
    </row>
    <row r="1836" spans="4:4">
      <c r="D1836" s="10"/>
    </row>
    <row r="1837" spans="4:4">
      <c r="D1837" s="10"/>
    </row>
    <row r="1838" spans="4:4">
      <c r="D1838" s="10"/>
    </row>
    <row r="1839" spans="4:4">
      <c r="D1839" s="10"/>
    </row>
    <row r="1840" spans="4:4">
      <c r="D1840" s="10"/>
    </row>
    <row r="1841" spans="4:4">
      <c r="D1841" s="10"/>
    </row>
    <row r="1842" spans="4:4">
      <c r="D1842" s="10"/>
    </row>
    <row r="1843" spans="4:4">
      <c r="D1843" s="10"/>
    </row>
    <row r="1844" spans="4:4">
      <c r="D1844" s="10"/>
    </row>
    <row r="1845" spans="4:4">
      <c r="D1845" s="10"/>
    </row>
    <row r="1846" spans="4:4">
      <c r="D1846" s="10"/>
    </row>
    <row r="1847" spans="4:4">
      <c r="D1847" s="10"/>
    </row>
    <row r="1848" spans="4:4">
      <c r="D1848" s="10"/>
    </row>
    <row r="1849" spans="4:4">
      <c r="D1849" s="10"/>
    </row>
    <row r="1850" spans="4:4">
      <c r="D1850" s="10"/>
    </row>
    <row r="1851" spans="4:4">
      <c r="D1851" s="10"/>
    </row>
    <row r="1852" spans="4:4">
      <c r="D1852" s="10"/>
    </row>
    <row r="1853" spans="4:4">
      <c r="D1853" s="10"/>
    </row>
    <row r="1854" spans="4:4">
      <c r="D1854" s="10"/>
    </row>
    <row r="1855" spans="4:4">
      <c r="D1855" s="10"/>
    </row>
    <row r="1856" spans="4:4">
      <c r="D1856" s="10"/>
    </row>
    <row r="1857" spans="4:4">
      <c r="D1857" s="10"/>
    </row>
    <row r="1858" spans="4:4">
      <c r="D1858" s="10"/>
    </row>
    <row r="1859" spans="4:4">
      <c r="D1859" s="10"/>
    </row>
    <row r="1860" spans="4:4">
      <c r="D1860" s="10"/>
    </row>
    <row r="1861" spans="4:4">
      <c r="D1861" s="10"/>
    </row>
    <row r="1862" spans="4:4">
      <c r="D1862" s="10"/>
    </row>
    <row r="1863" spans="4:4">
      <c r="D1863" s="10"/>
    </row>
    <row r="1864" spans="4:4">
      <c r="D1864" s="10"/>
    </row>
    <row r="1865" spans="4:4">
      <c r="D1865" s="10"/>
    </row>
    <row r="1866" spans="4:4">
      <c r="D1866" s="10"/>
    </row>
    <row r="1867" spans="4:4">
      <c r="D1867" s="10"/>
    </row>
    <row r="1868" spans="4:4">
      <c r="D1868" s="10"/>
    </row>
    <row r="1869" spans="4:4">
      <c r="D1869" s="10"/>
    </row>
    <row r="1870" spans="4:4">
      <c r="D1870" s="10"/>
    </row>
    <row r="1871" spans="4:4">
      <c r="D1871" s="10"/>
    </row>
    <row r="1872" spans="4:4">
      <c r="D1872" s="10"/>
    </row>
    <row r="1873" spans="4:4">
      <c r="D1873" s="10"/>
    </row>
    <row r="1874" spans="4:4">
      <c r="D1874" s="10"/>
    </row>
    <row r="1875" spans="4:4">
      <c r="D1875" s="10"/>
    </row>
    <row r="1876" spans="4:4">
      <c r="D1876" s="10"/>
    </row>
    <row r="1877" spans="4:4">
      <c r="D1877" s="10"/>
    </row>
    <row r="1878" spans="4:4">
      <c r="D1878" s="10"/>
    </row>
    <row r="1879" spans="4:4">
      <c r="D1879" s="10"/>
    </row>
    <row r="1880" spans="4:4">
      <c r="D1880" s="10"/>
    </row>
    <row r="1881" spans="4:4">
      <c r="D1881" s="10"/>
    </row>
    <row r="1882" spans="4:4">
      <c r="D1882" s="10"/>
    </row>
    <row r="1883" spans="4:4">
      <c r="D1883" s="10"/>
    </row>
    <row r="1884" spans="4:4">
      <c r="D1884" s="10"/>
    </row>
    <row r="1885" spans="4:4">
      <c r="D1885" s="10"/>
    </row>
    <row r="1886" spans="4:4">
      <c r="D1886" s="10"/>
    </row>
    <row r="1887" spans="4:4">
      <c r="D1887" s="10"/>
    </row>
    <row r="1888" spans="4:4">
      <c r="D1888" s="10"/>
    </row>
    <row r="1889" spans="4:4">
      <c r="D1889" s="10"/>
    </row>
    <row r="1890" spans="4:4">
      <c r="D1890" s="10"/>
    </row>
    <row r="1891" spans="4:4">
      <c r="D1891" s="10"/>
    </row>
    <row r="1892" spans="4:4">
      <c r="D1892" s="10"/>
    </row>
    <row r="1893" spans="4:4">
      <c r="D1893" s="10"/>
    </row>
    <row r="1894" spans="4:4">
      <c r="D1894" s="10"/>
    </row>
    <row r="1895" spans="4:4">
      <c r="D1895" s="10"/>
    </row>
    <row r="1896" spans="4:4">
      <c r="D1896" s="10"/>
    </row>
    <row r="1897" spans="4:4">
      <c r="D1897" s="10"/>
    </row>
    <row r="1898" spans="4:4">
      <c r="D1898" s="10"/>
    </row>
    <row r="1899" spans="4:4">
      <c r="D1899" s="10"/>
    </row>
    <row r="1900" spans="4:4">
      <c r="D1900" s="10"/>
    </row>
    <row r="1901" spans="4:4">
      <c r="D1901" s="10"/>
    </row>
    <row r="1902" spans="4:4">
      <c r="D1902" s="10"/>
    </row>
    <row r="1903" spans="4:4">
      <c r="D1903" s="10"/>
    </row>
    <row r="1904" spans="4:4">
      <c r="D1904" s="10"/>
    </row>
    <row r="1905" spans="4:4">
      <c r="D1905" s="10"/>
    </row>
    <row r="1906" spans="4:4">
      <c r="D1906" s="10"/>
    </row>
    <row r="1907" spans="4:4">
      <c r="D1907" s="10"/>
    </row>
    <row r="1908" spans="4:4">
      <c r="D1908" s="10"/>
    </row>
    <row r="1909" spans="4:4">
      <c r="D1909" s="10"/>
    </row>
    <row r="1910" spans="4:4">
      <c r="D1910" s="10"/>
    </row>
    <row r="1911" spans="4:4">
      <c r="D1911" s="10"/>
    </row>
    <row r="1912" spans="4:4">
      <c r="D1912" s="10"/>
    </row>
    <row r="1913" spans="4:4">
      <c r="D1913" s="10"/>
    </row>
    <row r="1914" spans="4:4">
      <c r="D1914" s="10"/>
    </row>
    <row r="1915" spans="4:4">
      <c r="D1915" s="10"/>
    </row>
    <row r="1916" spans="4:4">
      <c r="D1916" s="10"/>
    </row>
    <row r="1917" spans="4:4">
      <c r="D1917" s="10"/>
    </row>
    <row r="1918" spans="4:4">
      <c r="D1918" s="10"/>
    </row>
    <row r="1919" spans="4:4">
      <c r="D1919" s="10"/>
    </row>
    <row r="1920" spans="4:4">
      <c r="D1920" s="10"/>
    </row>
    <row r="1921" spans="4:4">
      <c r="D1921" s="10"/>
    </row>
    <row r="1922" spans="4:4">
      <c r="D1922" s="10"/>
    </row>
    <row r="1923" spans="4:4">
      <c r="D1923" s="10"/>
    </row>
    <row r="1924" spans="4:4">
      <c r="D1924" s="10"/>
    </row>
    <row r="1925" spans="4:4">
      <c r="D1925" s="10"/>
    </row>
    <row r="1926" spans="4:4">
      <c r="D1926" s="10"/>
    </row>
    <row r="1927" spans="4:4">
      <c r="D1927" s="10"/>
    </row>
    <row r="1928" spans="4:4">
      <c r="D1928" s="10"/>
    </row>
    <row r="1929" spans="4:4">
      <c r="D1929" s="10"/>
    </row>
    <row r="1930" spans="4:4">
      <c r="D1930" s="10"/>
    </row>
    <row r="1931" spans="4:4">
      <c r="D1931" s="10"/>
    </row>
    <row r="1932" spans="4:4">
      <c r="D1932" s="10"/>
    </row>
    <row r="1933" spans="4:4">
      <c r="D1933" s="10"/>
    </row>
    <row r="1934" spans="4:4">
      <c r="D1934" s="10"/>
    </row>
    <row r="1935" spans="4:4">
      <c r="D1935" s="10"/>
    </row>
    <row r="1936" spans="4:4">
      <c r="D1936" s="10"/>
    </row>
    <row r="1937" spans="4:4">
      <c r="D1937" s="10"/>
    </row>
    <row r="1938" spans="4:4">
      <c r="D1938" s="10"/>
    </row>
    <row r="1939" spans="4:4">
      <c r="D1939" s="10"/>
    </row>
    <row r="1940" spans="4:4">
      <c r="D1940" s="10"/>
    </row>
    <row r="1941" spans="4:4">
      <c r="D1941" s="10"/>
    </row>
    <row r="1942" spans="4:4">
      <c r="D1942" s="10"/>
    </row>
    <row r="1943" spans="4:4">
      <c r="D1943" s="10"/>
    </row>
    <row r="1944" spans="4:4">
      <c r="D1944" s="10"/>
    </row>
    <row r="1945" spans="4:4">
      <c r="D1945" s="10"/>
    </row>
    <row r="1946" spans="4:4">
      <c r="D1946" s="10"/>
    </row>
    <row r="1947" spans="4:4">
      <c r="D1947" s="10"/>
    </row>
    <row r="1948" spans="4:4">
      <c r="D1948" s="10"/>
    </row>
    <row r="1949" spans="4:4">
      <c r="D1949" s="10"/>
    </row>
    <row r="1950" spans="4:4">
      <c r="D1950" s="10"/>
    </row>
    <row r="1951" spans="4:4">
      <c r="D1951" s="10"/>
    </row>
    <row r="1952" spans="4:4">
      <c r="D1952" s="10"/>
    </row>
    <row r="1953" spans="4:4">
      <c r="D1953" s="10"/>
    </row>
    <row r="1954" spans="4:4">
      <c r="D1954" s="10"/>
    </row>
    <row r="1955" spans="4:4">
      <c r="D1955" s="10"/>
    </row>
    <row r="1956" spans="4:4">
      <c r="D1956" s="10"/>
    </row>
    <row r="1957" spans="4:4">
      <c r="D1957" s="10"/>
    </row>
    <row r="1958" spans="4:4">
      <c r="D1958" s="10"/>
    </row>
    <row r="1959" spans="4:4">
      <c r="D1959" s="10"/>
    </row>
    <row r="1960" spans="4:4">
      <c r="D1960" s="10"/>
    </row>
    <row r="1961" spans="4:4">
      <c r="D1961" s="10"/>
    </row>
    <row r="1962" spans="4:4">
      <c r="D1962" s="10"/>
    </row>
    <row r="1963" spans="4:4">
      <c r="D1963" s="10"/>
    </row>
    <row r="1964" spans="4:4">
      <c r="D1964" s="10"/>
    </row>
    <row r="1965" spans="4:4">
      <c r="D1965" s="10"/>
    </row>
    <row r="1966" spans="4:4">
      <c r="D1966" s="10"/>
    </row>
    <row r="1967" spans="4:4">
      <c r="D1967" s="10"/>
    </row>
    <row r="1968" spans="4:4">
      <c r="D1968" s="10"/>
    </row>
    <row r="1969" spans="4:4">
      <c r="D1969" s="10"/>
    </row>
    <row r="1970" spans="4:4">
      <c r="D1970" s="10"/>
    </row>
    <row r="1971" spans="4:4">
      <c r="D1971" s="10"/>
    </row>
    <row r="1972" spans="4:4">
      <c r="D1972" s="10"/>
    </row>
    <row r="1973" spans="4:4">
      <c r="D1973" s="10"/>
    </row>
    <row r="1974" spans="4:4">
      <c r="D1974" s="10"/>
    </row>
    <row r="1975" spans="4:4">
      <c r="D1975" s="10"/>
    </row>
    <row r="1976" spans="4:4">
      <c r="D1976" s="10"/>
    </row>
    <row r="1977" spans="4:4">
      <c r="D1977" s="10"/>
    </row>
    <row r="1978" spans="4:4">
      <c r="D1978" s="10"/>
    </row>
    <row r="1979" spans="4:4">
      <c r="D1979" s="10"/>
    </row>
    <row r="1980" spans="4:4">
      <c r="D1980" s="10"/>
    </row>
    <row r="1981" spans="4:4">
      <c r="D1981" s="10"/>
    </row>
    <row r="1982" spans="4:4">
      <c r="D1982" s="10"/>
    </row>
    <row r="1983" spans="4:4">
      <c r="D1983" s="10"/>
    </row>
    <row r="1984" spans="4:4">
      <c r="D1984" s="10"/>
    </row>
    <row r="1985" spans="4:4">
      <c r="D1985" s="10"/>
    </row>
    <row r="1986" spans="4:4">
      <c r="D1986" s="10"/>
    </row>
    <row r="1987" spans="4:4">
      <c r="D1987" s="10"/>
    </row>
    <row r="1988" spans="4:4">
      <c r="D1988" s="10"/>
    </row>
    <row r="1989" spans="4:4">
      <c r="D1989" s="10"/>
    </row>
    <row r="1990" spans="4:4">
      <c r="D1990" s="10"/>
    </row>
    <row r="1991" spans="4:4">
      <c r="D1991" s="10"/>
    </row>
    <row r="1992" spans="4:4">
      <c r="D1992" s="10"/>
    </row>
    <row r="1993" spans="4:4">
      <c r="D1993" s="10"/>
    </row>
    <row r="1994" spans="4:4">
      <c r="D1994" s="10"/>
    </row>
    <row r="1995" spans="4:4">
      <c r="D1995" s="10"/>
    </row>
    <row r="1996" spans="4:4">
      <c r="D1996" s="10"/>
    </row>
    <row r="1997" spans="4:4">
      <c r="D1997" s="10"/>
    </row>
    <row r="1998" spans="4:4">
      <c r="D1998" s="10"/>
    </row>
    <row r="1999" spans="4:4">
      <c r="D1999" s="10"/>
    </row>
    <row r="2000" spans="4:4">
      <c r="D2000" s="10"/>
    </row>
    <row r="2001" spans="4:4">
      <c r="D2001" s="10"/>
    </row>
    <row r="2002" spans="4:4">
      <c r="D2002" s="10"/>
    </row>
    <row r="2003" spans="4:4">
      <c r="D2003" s="10"/>
    </row>
    <row r="2004" spans="4:4">
      <c r="D2004" s="10"/>
    </row>
    <row r="2005" spans="4:4">
      <c r="D2005" s="10"/>
    </row>
    <row r="2006" spans="4:4">
      <c r="D2006" s="10"/>
    </row>
    <row r="2007" spans="4:4">
      <c r="D2007" s="10"/>
    </row>
    <row r="2008" spans="4:4">
      <c r="D2008" s="10"/>
    </row>
    <row r="2009" spans="4:4">
      <c r="D2009" s="10"/>
    </row>
    <row r="2010" spans="4:4">
      <c r="D2010" s="10"/>
    </row>
    <row r="2011" spans="4:4">
      <c r="D2011" s="10"/>
    </row>
    <row r="2012" spans="4:4">
      <c r="D2012" s="10"/>
    </row>
    <row r="2013" spans="4:4">
      <c r="D2013" s="10"/>
    </row>
    <row r="2014" spans="4:4">
      <c r="D2014" s="10"/>
    </row>
    <row r="2015" spans="4:4">
      <c r="D2015" s="10"/>
    </row>
    <row r="2016" spans="4:4">
      <c r="D2016" s="10"/>
    </row>
    <row r="2017" spans="4:4">
      <c r="D2017" s="10"/>
    </row>
    <row r="2018" spans="4:4">
      <c r="D2018" s="10"/>
    </row>
    <row r="2019" spans="4:4">
      <c r="D2019" s="10"/>
    </row>
    <row r="2020" spans="4:4">
      <c r="D2020" s="10"/>
    </row>
    <row r="2021" spans="4:4">
      <c r="D2021" s="10"/>
    </row>
    <row r="2022" spans="4:4">
      <c r="D2022" s="10"/>
    </row>
    <row r="2023" spans="4:4">
      <c r="D2023" s="10"/>
    </row>
    <row r="2024" spans="4:4">
      <c r="D2024" s="10"/>
    </row>
    <row r="2025" spans="4:4">
      <c r="D2025" s="10"/>
    </row>
    <row r="2026" spans="4:4">
      <c r="D2026" s="10"/>
    </row>
    <row r="2027" spans="4:4">
      <c r="D2027" s="10"/>
    </row>
    <row r="2028" spans="4:4">
      <c r="D2028" s="10"/>
    </row>
    <row r="2029" spans="4:4">
      <c r="D2029" s="10"/>
    </row>
    <row r="2030" spans="4:4">
      <c r="D2030" s="10"/>
    </row>
    <row r="2031" spans="4:4">
      <c r="D2031" s="10"/>
    </row>
    <row r="2032" spans="4:4">
      <c r="D2032" s="10"/>
    </row>
    <row r="2033" spans="4:4">
      <c r="D2033" s="10"/>
    </row>
    <row r="2034" spans="4:4">
      <c r="D2034" s="10"/>
    </row>
    <row r="2035" spans="4:4">
      <c r="D2035" s="10"/>
    </row>
    <row r="2036" spans="4:4">
      <c r="D2036" s="10"/>
    </row>
    <row r="2037" spans="4:4">
      <c r="D2037" s="10"/>
    </row>
    <row r="2038" spans="4:4">
      <c r="D2038" s="10"/>
    </row>
    <row r="2039" spans="4:4">
      <c r="D2039" s="10"/>
    </row>
    <row r="2040" spans="4:4">
      <c r="D2040" s="10"/>
    </row>
    <row r="2041" spans="4:4">
      <c r="D2041" s="10"/>
    </row>
    <row r="2042" spans="4:4">
      <c r="D2042" s="10"/>
    </row>
    <row r="2043" spans="4:4">
      <c r="D2043" s="10"/>
    </row>
    <row r="2044" spans="4:4">
      <c r="D2044" s="10"/>
    </row>
    <row r="2045" spans="4:4">
      <c r="D2045" s="10"/>
    </row>
    <row r="2046" spans="4:4">
      <c r="D2046" s="10"/>
    </row>
    <row r="2047" spans="4:4">
      <c r="D2047" s="10"/>
    </row>
    <row r="2048" spans="4:4">
      <c r="D2048" s="10"/>
    </row>
    <row r="2049" spans="4:4">
      <c r="D2049" s="10"/>
    </row>
    <row r="2050" spans="4:4">
      <c r="D2050" s="10"/>
    </row>
    <row r="2051" spans="4:4">
      <c r="D2051" s="10"/>
    </row>
    <row r="2052" spans="4:4">
      <c r="D2052" s="10"/>
    </row>
    <row r="2053" spans="4:4">
      <c r="D2053" s="10"/>
    </row>
    <row r="2054" spans="4:4">
      <c r="D2054" s="10"/>
    </row>
    <row r="2055" spans="4:4">
      <c r="D2055" s="10"/>
    </row>
    <row r="2056" spans="4:4">
      <c r="D2056" s="10"/>
    </row>
    <row r="2057" spans="4:4">
      <c r="D2057" s="10"/>
    </row>
    <row r="2058" spans="4:4">
      <c r="D2058" s="10"/>
    </row>
    <row r="2059" spans="4:4">
      <c r="D2059" s="10"/>
    </row>
    <row r="2060" spans="4:4">
      <c r="D2060" s="10"/>
    </row>
    <row r="2061" spans="4:4">
      <c r="D2061" s="10"/>
    </row>
    <row r="2062" spans="4:4">
      <c r="D2062" s="10"/>
    </row>
    <row r="2063" spans="4:4">
      <c r="D2063" s="10"/>
    </row>
    <row r="2064" spans="4:4">
      <c r="D2064" s="10"/>
    </row>
    <row r="2065" spans="4:4">
      <c r="D2065" s="10"/>
    </row>
    <row r="2066" spans="4:4">
      <c r="D2066" s="10"/>
    </row>
    <row r="2067" spans="4:4">
      <c r="D2067" s="10"/>
    </row>
    <row r="2068" spans="4:4">
      <c r="D2068" s="10"/>
    </row>
    <row r="2069" spans="4:4">
      <c r="D2069" s="10"/>
    </row>
    <row r="2070" spans="4:4">
      <c r="D2070" s="10"/>
    </row>
    <row r="2071" spans="4:4">
      <c r="D2071" s="10"/>
    </row>
    <row r="2072" spans="4:4">
      <c r="D2072" s="10"/>
    </row>
    <row r="2073" spans="4:4">
      <c r="D2073" s="10"/>
    </row>
    <row r="2074" spans="4:4">
      <c r="D2074" s="10"/>
    </row>
    <row r="2075" spans="4:4">
      <c r="D2075" s="10"/>
    </row>
    <row r="2076" spans="4:4">
      <c r="D2076" s="10"/>
    </row>
    <row r="2077" spans="4:4">
      <c r="D2077" s="10"/>
    </row>
    <row r="2078" spans="4:4">
      <c r="D2078" s="10"/>
    </row>
    <row r="2079" spans="4:4">
      <c r="D2079" s="10"/>
    </row>
    <row r="2080" spans="4:4">
      <c r="D2080" s="10"/>
    </row>
    <row r="2081" spans="4:4">
      <c r="D2081" s="10"/>
    </row>
    <row r="2082" spans="4:4">
      <c r="D2082" s="10"/>
    </row>
    <row r="2083" spans="4:4">
      <c r="D2083" s="10"/>
    </row>
    <row r="2084" spans="4:4">
      <c r="D2084" s="10"/>
    </row>
    <row r="2085" spans="4:4">
      <c r="D2085" s="10"/>
    </row>
    <row r="2086" spans="4:4">
      <c r="D2086" s="10"/>
    </row>
    <row r="2087" spans="4:4">
      <c r="D2087" s="10"/>
    </row>
    <row r="2088" spans="4:4">
      <c r="D2088" s="10"/>
    </row>
    <row r="2089" spans="4:4">
      <c r="D2089" s="10"/>
    </row>
    <row r="2090" spans="4:4">
      <c r="D2090" s="10"/>
    </row>
    <row r="2091" spans="4:4">
      <c r="D2091" s="10"/>
    </row>
    <row r="2092" spans="4:4">
      <c r="D2092" s="10"/>
    </row>
    <row r="2093" spans="4:4">
      <c r="D2093" s="10"/>
    </row>
    <row r="2094" spans="4:4">
      <c r="D2094" s="10"/>
    </row>
    <row r="2095" spans="4:4">
      <c r="D2095" s="10"/>
    </row>
    <row r="2096" spans="4:4">
      <c r="D2096" s="10"/>
    </row>
    <row r="2097" spans="4:4">
      <c r="D2097" s="10"/>
    </row>
    <row r="2098" spans="4:4">
      <c r="D2098" s="10"/>
    </row>
    <row r="2099" spans="4:4">
      <c r="D2099" s="10"/>
    </row>
    <row r="2100" spans="4:4">
      <c r="D2100" s="10"/>
    </row>
    <row r="2101" spans="4:4">
      <c r="D2101" s="10"/>
    </row>
    <row r="2102" spans="4:4">
      <c r="D2102" s="10"/>
    </row>
    <row r="2103" spans="4:4">
      <c r="D2103" s="10"/>
    </row>
    <row r="2104" spans="4:4">
      <c r="D2104" s="10"/>
    </row>
    <row r="2105" spans="4:4">
      <c r="D2105" s="10"/>
    </row>
    <row r="2106" spans="4:4">
      <c r="D2106" s="10"/>
    </row>
    <row r="2107" spans="4:4">
      <c r="D2107" s="10"/>
    </row>
    <row r="2108" spans="4:4">
      <c r="D2108" s="10"/>
    </row>
    <row r="2109" spans="4:4">
      <c r="D2109" s="10"/>
    </row>
    <row r="2110" spans="4:4">
      <c r="D2110" s="10"/>
    </row>
    <row r="2111" spans="4:4">
      <c r="D2111" s="10"/>
    </row>
    <row r="2112" spans="4:4">
      <c r="D2112" s="10"/>
    </row>
    <row r="2113" spans="4:4">
      <c r="D2113" s="10"/>
    </row>
    <row r="2114" spans="4:4">
      <c r="D2114" s="10"/>
    </row>
    <row r="2115" spans="4:4">
      <c r="D2115" s="10"/>
    </row>
    <row r="2116" spans="4:4">
      <c r="D2116" s="10"/>
    </row>
    <row r="2117" spans="4:4">
      <c r="D2117" s="10"/>
    </row>
    <row r="2118" spans="4:4">
      <c r="D2118" s="10"/>
    </row>
    <row r="2119" spans="4:4">
      <c r="D2119" s="10"/>
    </row>
    <row r="2120" spans="4:4">
      <c r="D2120" s="10"/>
    </row>
    <row r="2121" spans="4:4">
      <c r="D2121" s="10"/>
    </row>
    <row r="2122" spans="4:4">
      <c r="D2122" s="10"/>
    </row>
    <row r="2123" spans="4:4">
      <c r="D2123" s="10"/>
    </row>
    <row r="2124" spans="4:4">
      <c r="D2124" s="10"/>
    </row>
    <row r="2125" spans="4:4">
      <c r="D2125" s="10"/>
    </row>
    <row r="2126" spans="4:4">
      <c r="D2126" s="10"/>
    </row>
    <row r="2127" spans="4:4">
      <c r="D2127" s="10"/>
    </row>
    <row r="2128" spans="4:4">
      <c r="D2128" s="10"/>
    </row>
    <row r="2129" spans="4:4">
      <c r="D2129" s="10"/>
    </row>
    <row r="2130" spans="4:4">
      <c r="D2130" s="10"/>
    </row>
    <row r="2131" spans="4:4">
      <c r="D2131" s="10"/>
    </row>
    <row r="2132" spans="4:4">
      <c r="D2132" s="10"/>
    </row>
    <row r="2133" spans="4:4">
      <c r="D2133" s="10"/>
    </row>
    <row r="2134" spans="4:4">
      <c r="D2134" s="10"/>
    </row>
    <row r="2135" spans="4:4">
      <c r="D2135" s="10"/>
    </row>
    <row r="2136" spans="4:4">
      <c r="D2136" s="10"/>
    </row>
    <row r="2137" spans="4:4">
      <c r="D2137" s="10"/>
    </row>
    <row r="2138" spans="4:4">
      <c r="D2138" s="10"/>
    </row>
    <row r="2139" spans="4:4">
      <c r="D2139" s="10"/>
    </row>
    <row r="2140" spans="4:4">
      <c r="D2140" s="10"/>
    </row>
    <row r="2141" spans="4:4">
      <c r="D2141" s="10"/>
    </row>
    <row r="2142" spans="4:4">
      <c r="D2142" s="10"/>
    </row>
    <row r="2143" spans="4:4">
      <c r="D2143" s="10"/>
    </row>
    <row r="2144" spans="4:4">
      <c r="D2144" s="10"/>
    </row>
    <row r="2145" spans="4:4">
      <c r="D2145" s="10"/>
    </row>
    <row r="2146" spans="4:4">
      <c r="D2146" s="10"/>
    </row>
    <row r="2147" spans="4:4">
      <c r="D2147" s="10"/>
    </row>
    <row r="2148" spans="4:4">
      <c r="D2148" s="10"/>
    </row>
    <row r="2149" spans="4:4">
      <c r="D2149" s="10"/>
    </row>
    <row r="2150" spans="4:4">
      <c r="D2150" s="10"/>
    </row>
    <row r="2151" spans="4:4">
      <c r="D2151" s="10"/>
    </row>
    <row r="2152" spans="4:4">
      <c r="D2152" s="10"/>
    </row>
    <row r="2153" spans="4:4">
      <c r="D2153" s="10"/>
    </row>
    <row r="2154" spans="4:4">
      <c r="D2154" s="10"/>
    </row>
    <row r="2155" spans="4:4">
      <c r="D2155" s="10"/>
    </row>
    <row r="2156" spans="4:4">
      <c r="D2156" s="10"/>
    </row>
    <row r="2157" spans="4:4">
      <c r="D2157" s="10"/>
    </row>
    <row r="2158" spans="4:4">
      <c r="D2158" s="10"/>
    </row>
    <row r="2159" spans="4:4">
      <c r="D2159" s="10"/>
    </row>
    <row r="2160" spans="4:4">
      <c r="D2160" s="10"/>
    </row>
    <row r="2161" spans="4:4">
      <c r="D2161" s="10"/>
    </row>
    <row r="2162" spans="4:4">
      <c r="D2162" s="10"/>
    </row>
    <row r="2163" spans="4:4">
      <c r="D2163" s="10"/>
    </row>
    <row r="2164" spans="4:4">
      <c r="D2164" s="10"/>
    </row>
    <row r="2165" spans="4:4">
      <c r="D2165" s="10"/>
    </row>
    <row r="2166" spans="4:4">
      <c r="D2166" s="10"/>
    </row>
    <row r="2167" spans="4:4">
      <c r="D2167" s="10"/>
    </row>
    <row r="2168" spans="4:4">
      <c r="D2168" s="10"/>
    </row>
    <row r="2169" spans="4:4">
      <c r="D2169" s="10"/>
    </row>
    <row r="2170" spans="4:4">
      <c r="D2170" s="10"/>
    </row>
    <row r="2171" spans="4:4">
      <c r="D2171" s="10"/>
    </row>
    <row r="2172" spans="4:4">
      <c r="D2172" s="10"/>
    </row>
    <row r="2173" spans="4:4">
      <c r="D2173" s="10"/>
    </row>
    <row r="2174" spans="4:4">
      <c r="D2174" s="10"/>
    </row>
    <row r="2175" spans="4:4">
      <c r="D2175" s="10"/>
    </row>
    <row r="2176" spans="4:4">
      <c r="D2176" s="10"/>
    </row>
    <row r="2177" spans="4:4">
      <c r="D2177" s="10"/>
    </row>
    <row r="2178" spans="4:4">
      <c r="D2178" s="10"/>
    </row>
    <row r="2179" spans="4:4">
      <c r="D2179" s="10"/>
    </row>
    <row r="2180" spans="4:4">
      <c r="D2180" s="10"/>
    </row>
    <row r="2181" spans="4:4">
      <c r="D2181" s="10"/>
    </row>
    <row r="2182" spans="4:4">
      <c r="D2182" s="10"/>
    </row>
    <row r="2183" spans="4:4">
      <c r="D2183" s="10"/>
    </row>
    <row r="2184" spans="4:4">
      <c r="D2184" s="10"/>
    </row>
    <row r="2185" spans="4:4">
      <c r="D2185" s="10"/>
    </row>
    <row r="2186" spans="4:4">
      <c r="D2186" s="10"/>
    </row>
    <row r="2187" spans="4:4">
      <c r="D2187" s="10"/>
    </row>
    <row r="2188" spans="4:4">
      <c r="D2188" s="10"/>
    </row>
    <row r="2189" spans="4:4">
      <c r="D2189" s="10"/>
    </row>
    <row r="2190" spans="4:4">
      <c r="D2190" s="10"/>
    </row>
    <row r="2191" spans="4:4">
      <c r="D2191" s="10"/>
    </row>
    <row r="2192" spans="4:4">
      <c r="D2192" s="10"/>
    </row>
    <row r="2193" spans="4:4">
      <c r="D2193" s="10"/>
    </row>
    <row r="2194" spans="4:4">
      <c r="D2194" s="10"/>
    </row>
    <row r="2195" spans="4:4">
      <c r="D2195" s="10"/>
    </row>
    <row r="2196" spans="4:4">
      <c r="D2196" s="10"/>
    </row>
    <row r="2197" spans="4:4">
      <c r="D2197" s="10"/>
    </row>
    <row r="2198" spans="4:4">
      <c r="D2198" s="10"/>
    </row>
    <row r="2199" spans="4:4">
      <c r="D2199" s="10"/>
    </row>
    <row r="2200" spans="4:4">
      <c r="D2200" s="10"/>
    </row>
    <row r="2201" spans="4:4">
      <c r="D2201" s="10"/>
    </row>
    <row r="2202" spans="4:4">
      <c r="D2202" s="10"/>
    </row>
    <row r="2203" spans="4:4">
      <c r="D2203" s="10"/>
    </row>
    <row r="2204" spans="4:4">
      <c r="D2204" s="10"/>
    </row>
    <row r="2205" spans="4:4">
      <c r="D2205" s="10"/>
    </row>
    <row r="2206" spans="4:4">
      <c r="D2206" s="10"/>
    </row>
    <row r="2207" spans="4:4">
      <c r="D2207" s="10"/>
    </row>
    <row r="2208" spans="4:4">
      <c r="D2208" s="10"/>
    </row>
    <row r="2209" spans="4:4">
      <c r="D2209" s="10"/>
    </row>
    <row r="2210" spans="4:4">
      <c r="D2210" s="10"/>
    </row>
    <row r="2211" spans="4:4">
      <c r="D2211" s="10"/>
    </row>
    <row r="2212" spans="4:4">
      <c r="D2212" s="10"/>
    </row>
    <row r="2213" spans="4:4">
      <c r="D2213" s="10"/>
    </row>
    <row r="2214" spans="4:4">
      <c r="D2214" s="10"/>
    </row>
    <row r="2215" spans="4:4">
      <c r="D2215" s="10"/>
    </row>
    <row r="2216" spans="4:4">
      <c r="D2216" s="10"/>
    </row>
    <row r="2217" spans="4:4">
      <c r="D2217" s="10"/>
    </row>
    <row r="2218" spans="4:4">
      <c r="D2218" s="10"/>
    </row>
    <row r="2219" spans="4:4">
      <c r="D2219" s="10"/>
    </row>
    <row r="2220" spans="4:4">
      <c r="D2220" s="10"/>
    </row>
    <row r="2221" spans="4:4">
      <c r="D2221" s="10"/>
    </row>
    <row r="2222" spans="4:4">
      <c r="D2222" s="10"/>
    </row>
    <row r="2223" spans="4:4">
      <c r="D2223" s="10"/>
    </row>
    <row r="2224" spans="4:4">
      <c r="D2224" s="10"/>
    </row>
    <row r="2225" spans="4:4">
      <c r="D2225" s="10"/>
    </row>
    <row r="2226" spans="4:4">
      <c r="D2226" s="10"/>
    </row>
    <row r="2227" spans="4:4">
      <c r="D2227" s="10"/>
    </row>
    <row r="2228" spans="4:4">
      <c r="D2228" s="10"/>
    </row>
    <row r="2229" spans="4:4">
      <c r="D2229" s="10"/>
    </row>
    <row r="2230" spans="4:4">
      <c r="D2230" s="10"/>
    </row>
    <row r="2231" spans="4:4">
      <c r="D2231" s="10"/>
    </row>
    <row r="2232" spans="4:4">
      <c r="D2232" s="10"/>
    </row>
    <row r="2233" spans="4:4">
      <c r="D2233" s="10"/>
    </row>
    <row r="2234" spans="4:4">
      <c r="D2234" s="10"/>
    </row>
    <row r="2235" spans="4:4">
      <c r="D2235" s="10"/>
    </row>
    <row r="2236" spans="4:4">
      <c r="D2236" s="10"/>
    </row>
    <row r="2237" spans="4:4">
      <c r="D2237" s="10"/>
    </row>
    <row r="2238" spans="4:4">
      <c r="D2238" s="10"/>
    </row>
    <row r="2239" spans="4:4">
      <c r="D2239" s="10"/>
    </row>
    <row r="2240" spans="4:4">
      <c r="D2240" s="10"/>
    </row>
    <row r="2241" spans="4:4">
      <c r="D2241" s="10"/>
    </row>
    <row r="2242" spans="4:4">
      <c r="D2242" s="10"/>
    </row>
    <row r="2243" spans="4:4">
      <c r="D2243" s="10"/>
    </row>
    <row r="2244" spans="4:4">
      <c r="D2244" s="10"/>
    </row>
    <row r="2245" spans="4:4">
      <c r="D2245" s="10"/>
    </row>
    <row r="2246" spans="4:4">
      <c r="D2246" s="10"/>
    </row>
    <row r="2247" spans="4:4">
      <c r="D2247" s="10"/>
    </row>
    <row r="2248" spans="4:4">
      <c r="D2248" s="10"/>
    </row>
    <row r="2249" spans="4:4">
      <c r="D2249" s="10"/>
    </row>
    <row r="2250" spans="4:4">
      <c r="D2250" s="10"/>
    </row>
    <row r="2251" spans="4:4">
      <c r="D2251" s="10"/>
    </row>
    <row r="2252" spans="4:4">
      <c r="D2252" s="10"/>
    </row>
    <row r="2253" spans="4:4">
      <c r="D2253" s="10"/>
    </row>
    <row r="2254" spans="4:4">
      <c r="D2254" s="10"/>
    </row>
    <row r="2255" spans="4:4">
      <c r="D2255" s="10"/>
    </row>
    <row r="2256" spans="4:4">
      <c r="D2256" s="10"/>
    </row>
    <row r="2257" spans="4:4">
      <c r="D2257" s="10"/>
    </row>
    <row r="2258" spans="4:4">
      <c r="D2258" s="10"/>
    </row>
    <row r="2259" spans="4:4">
      <c r="D2259" s="10"/>
    </row>
    <row r="2260" spans="4:4">
      <c r="D2260" s="10"/>
    </row>
    <row r="2261" spans="4:4">
      <c r="D2261" s="10"/>
    </row>
    <row r="2262" spans="4:4">
      <c r="D2262" s="10"/>
    </row>
    <row r="2263" spans="4:4">
      <c r="D2263" s="10"/>
    </row>
    <row r="2264" spans="4:4">
      <c r="D2264" s="10"/>
    </row>
    <row r="2265" spans="4:4">
      <c r="D2265" s="10"/>
    </row>
    <row r="2266" spans="4:4">
      <c r="D2266" s="10"/>
    </row>
    <row r="2267" spans="4:4">
      <c r="D2267" s="10"/>
    </row>
    <row r="2268" spans="4:4">
      <c r="D2268" s="10"/>
    </row>
    <row r="2269" spans="4:4">
      <c r="D2269" s="10"/>
    </row>
    <row r="2270" spans="4:4">
      <c r="D2270" s="10"/>
    </row>
    <row r="2271" spans="4:4">
      <c r="D2271" s="10"/>
    </row>
    <row r="2272" spans="4:4">
      <c r="D2272" s="10"/>
    </row>
    <row r="2273" spans="4:4">
      <c r="D2273" s="10"/>
    </row>
    <row r="2274" spans="4:4">
      <c r="D2274" s="10"/>
    </row>
    <row r="2275" spans="4:4">
      <c r="D2275" s="10"/>
    </row>
    <row r="2276" spans="4:4">
      <c r="D2276" s="10"/>
    </row>
    <row r="2277" spans="4:4">
      <c r="D2277" s="10"/>
    </row>
    <row r="2278" spans="4:4">
      <c r="D2278" s="10"/>
    </row>
    <row r="2279" spans="4:4">
      <c r="D2279" s="10"/>
    </row>
    <row r="2280" spans="4:4">
      <c r="D2280" s="10"/>
    </row>
    <row r="2281" spans="4:4">
      <c r="D2281" s="10"/>
    </row>
    <row r="2282" spans="4:4">
      <c r="D2282" s="10"/>
    </row>
    <row r="2283" spans="4:4">
      <c r="D2283" s="10"/>
    </row>
    <row r="2284" spans="4:4">
      <c r="D2284" s="10"/>
    </row>
    <row r="2285" spans="4:4">
      <c r="D2285" s="10"/>
    </row>
    <row r="2286" spans="4:4">
      <c r="D2286" s="10"/>
    </row>
    <row r="2287" spans="4:4">
      <c r="D2287" s="10"/>
    </row>
    <row r="2288" spans="4:4">
      <c r="D2288" s="10"/>
    </row>
    <row r="2289" spans="4:4">
      <c r="D2289" s="10"/>
    </row>
    <row r="2290" spans="4:4">
      <c r="D2290" s="10"/>
    </row>
    <row r="2291" spans="4:4">
      <c r="D2291" s="10"/>
    </row>
    <row r="2292" spans="4:4">
      <c r="D2292" s="10"/>
    </row>
    <row r="2293" spans="4:4">
      <c r="D2293" s="10"/>
    </row>
    <row r="2294" spans="4:4">
      <c r="D2294" s="10"/>
    </row>
    <row r="2295" spans="4:4">
      <c r="D2295" s="10"/>
    </row>
    <row r="2296" spans="4:4">
      <c r="D2296" s="10"/>
    </row>
    <row r="2297" spans="4:4">
      <c r="D2297" s="10"/>
    </row>
    <row r="2298" spans="4:4">
      <c r="D2298" s="10"/>
    </row>
    <row r="2299" spans="4:4">
      <c r="D2299" s="10"/>
    </row>
    <row r="2300" spans="4:4">
      <c r="D2300" s="10"/>
    </row>
    <row r="2301" spans="4:4">
      <c r="D2301" s="10"/>
    </row>
    <row r="2302" spans="4:4">
      <c r="D2302" s="10"/>
    </row>
    <row r="2303" spans="4:4">
      <c r="D2303" s="10"/>
    </row>
    <row r="2304" spans="4:4">
      <c r="D2304" s="10"/>
    </row>
    <row r="2305" spans="4:4">
      <c r="D2305" s="10"/>
    </row>
    <row r="2306" spans="4:4">
      <c r="D2306" s="10"/>
    </row>
    <row r="2307" spans="4:4">
      <c r="D2307" s="10"/>
    </row>
    <row r="2308" spans="4:4">
      <c r="D2308" s="10"/>
    </row>
    <row r="2309" spans="4:4">
      <c r="D2309" s="10"/>
    </row>
    <row r="2310" spans="4:4">
      <c r="D2310" s="10"/>
    </row>
    <row r="2311" spans="4:4">
      <c r="D2311" s="10"/>
    </row>
    <row r="2312" spans="4:4">
      <c r="D2312" s="10"/>
    </row>
    <row r="2313" spans="4:4">
      <c r="D2313" s="10"/>
    </row>
    <row r="2314" spans="4:4">
      <c r="D2314" s="10"/>
    </row>
    <row r="2315" spans="4:4">
      <c r="D2315" s="10"/>
    </row>
    <row r="2316" spans="4:4">
      <c r="D2316" s="10"/>
    </row>
    <row r="2317" spans="4:4">
      <c r="D2317" s="10"/>
    </row>
    <row r="2318" spans="4:4">
      <c r="D2318" s="10"/>
    </row>
    <row r="2319" spans="4:4">
      <c r="D2319" s="10"/>
    </row>
    <row r="2320" spans="4:4">
      <c r="D2320" s="10"/>
    </row>
    <row r="2321" spans="4:4">
      <c r="D2321" s="10"/>
    </row>
    <row r="2322" spans="4:4">
      <c r="D2322" s="10"/>
    </row>
    <row r="2323" spans="4:4">
      <c r="D2323" s="10"/>
    </row>
    <row r="2324" spans="4:4">
      <c r="D2324" s="10"/>
    </row>
    <row r="2325" spans="4:4">
      <c r="D2325" s="10"/>
    </row>
    <row r="2326" spans="4:4">
      <c r="D2326" s="10"/>
    </row>
    <row r="2327" spans="4:4">
      <c r="D2327" s="10"/>
    </row>
    <row r="2328" spans="4:4">
      <c r="D2328" s="10"/>
    </row>
    <row r="2329" spans="4:4">
      <c r="D2329" s="10"/>
    </row>
    <row r="2330" spans="4:4">
      <c r="D2330" s="10"/>
    </row>
    <row r="2331" spans="4:4">
      <c r="D2331" s="10"/>
    </row>
    <row r="2332" spans="4:4">
      <c r="D2332" s="10"/>
    </row>
    <row r="2333" spans="4:4">
      <c r="D2333" s="10"/>
    </row>
    <row r="2334" spans="4:4">
      <c r="D2334" s="10"/>
    </row>
    <row r="2335" spans="4:4">
      <c r="D2335" s="10"/>
    </row>
    <row r="2336" spans="4:4">
      <c r="D2336" s="10"/>
    </row>
    <row r="2337" spans="4:4">
      <c r="D2337" s="10"/>
    </row>
    <row r="2338" spans="4:4">
      <c r="D2338" s="10"/>
    </row>
    <row r="2339" spans="4:4">
      <c r="D2339" s="10"/>
    </row>
    <row r="2340" spans="4:4">
      <c r="D2340" s="10"/>
    </row>
    <row r="2341" spans="4:4">
      <c r="D2341" s="10"/>
    </row>
    <row r="2342" spans="4:4">
      <c r="D2342" s="10"/>
    </row>
    <row r="2343" spans="4:4">
      <c r="D2343" s="10"/>
    </row>
    <row r="2344" spans="4:4">
      <c r="D2344" s="10"/>
    </row>
    <row r="2345" spans="4:4">
      <c r="D2345" s="10"/>
    </row>
    <row r="2346" spans="4:4">
      <c r="D2346" s="10"/>
    </row>
    <row r="2347" spans="4:4">
      <c r="D2347" s="10"/>
    </row>
    <row r="2348" spans="4:4">
      <c r="D2348" s="10"/>
    </row>
    <row r="2349" spans="4:4">
      <c r="D2349" s="10"/>
    </row>
    <row r="2350" spans="4:4">
      <c r="D2350" s="10"/>
    </row>
    <row r="2351" spans="4:4">
      <c r="D2351" s="10"/>
    </row>
    <row r="2352" spans="4:4">
      <c r="D2352" s="10"/>
    </row>
    <row r="2353" spans="4:4">
      <c r="D2353" s="10"/>
    </row>
    <row r="2354" spans="4:4">
      <c r="D2354" s="10"/>
    </row>
    <row r="2355" spans="4:4">
      <c r="D2355" s="10"/>
    </row>
    <row r="2356" spans="4:4">
      <c r="D2356" s="10"/>
    </row>
    <row r="2357" spans="4:4">
      <c r="D2357" s="10"/>
    </row>
    <row r="2358" spans="4:4">
      <c r="D2358" s="10"/>
    </row>
    <row r="2359" spans="4:4">
      <c r="D2359" s="10"/>
    </row>
    <row r="2360" spans="4:4">
      <c r="D2360" s="10"/>
    </row>
    <row r="2361" spans="4:4">
      <c r="D2361" s="10"/>
    </row>
    <row r="2362" spans="4:4">
      <c r="D2362" s="10"/>
    </row>
    <row r="2363" spans="4:4">
      <c r="D2363" s="10"/>
    </row>
    <row r="2364" spans="4:4">
      <c r="D2364" s="10"/>
    </row>
    <row r="2365" spans="4:4">
      <c r="D2365" s="10"/>
    </row>
    <row r="2366" spans="4:4">
      <c r="D2366" s="10"/>
    </row>
    <row r="2367" spans="4:4">
      <c r="D2367" s="10"/>
    </row>
    <row r="2368" spans="4:4">
      <c r="D2368" s="10"/>
    </row>
    <row r="2369" spans="4:4">
      <c r="D2369" s="10"/>
    </row>
    <row r="2370" spans="4:4">
      <c r="D2370" s="10"/>
    </row>
    <row r="2371" spans="4:4">
      <c r="D2371" s="10"/>
    </row>
    <row r="2372" spans="4:4">
      <c r="D2372" s="10"/>
    </row>
    <row r="2373" spans="4:4">
      <c r="D2373" s="10"/>
    </row>
    <row r="2374" spans="4:4">
      <c r="D2374" s="10"/>
    </row>
    <row r="2375" spans="4:4">
      <c r="D2375" s="10"/>
    </row>
    <row r="2376" spans="4:4">
      <c r="D2376" s="10"/>
    </row>
    <row r="2377" spans="4:4">
      <c r="D2377" s="10"/>
    </row>
    <row r="2378" spans="4:4">
      <c r="D2378" s="10"/>
    </row>
    <row r="2379" spans="4:4">
      <c r="D2379" s="10"/>
    </row>
    <row r="2380" spans="4:4">
      <c r="D2380" s="10"/>
    </row>
    <row r="2381" spans="4:4">
      <c r="D2381" s="10"/>
    </row>
    <row r="2382" spans="4:4">
      <c r="D2382" s="10"/>
    </row>
    <row r="2383" spans="4:4">
      <c r="D2383" s="10"/>
    </row>
    <row r="2384" spans="4:4">
      <c r="D2384" s="10"/>
    </row>
    <row r="2385" spans="4:4">
      <c r="D2385" s="10"/>
    </row>
    <row r="2386" spans="4:4">
      <c r="D2386" s="10"/>
    </row>
    <row r="2387" spans="4:4">
      <c r="D2387" s="10"/>
    </row>
    <row r="2388" spans="4:4">
      <c r="D2388" s="10"/>
    </row>
    <row r="2389" spans="4:4">
      <c r="D2389" s="10"/>
    </row>
    <row r="2390" spans="4:4">
      <c r="D2390" s="10"/>
    </row>
    <row r="2391" spans="4:4">
      <c r="D2391" s="10"/>
    </row>
    <row r="2392" spans="4:4">
      <c r="D2392" s="10"/>
    </row>
    <row r="2393" spans="4:4">
      <c r="D2393" s="10"/>
    </row>
    <row r="2394" spans="4:4">
      <c r="D2394" s="10"/>
    </row>
    <row r="2395" spans="4:4">
      <c r="D2395" s="10"/>
    </row>
    <row r="2396" spans="4:4">
      <c r="D2396" s="10"/>
    </row>
    <row r="2397" spans="4:4">
      <c r="D2397" s="10"/>
    </row>
    <row r="2398" spans="4:4">
      <c r="D2398" s="10"/>
    </row>
    <row r="2399" spans="4:4">
      <c r="D2399" s="10"/>
    </row>
    <row r="2400" spans="4:4">
      <c r="D2400" s="10"/>
    </row>
    <row r="2401" spans="4:4">
      <c r="D2401" s="10"/>
    </row>
    <row r="2402" spans="4:4">
      <c r="D2402" s="10"/>
    </row>
    <row r="2403" spans="4:4">
      <c r="D2403" s="10"/>
    </row>
    <row r="2404" spans="4:4">
      <c r="D2404" s="10"/>
    </row>
    <row r="2405" spans="4:4">
      <c r="D2405" s="10"/>
    </row>
    <row r="2406" spans="4:4">
      <c r="D2406" s="10"/>
    </row>
    <row r="2407" spans="4:4">
      <c r="D2407" s="10"/>
    </row>
    <row r="2408" spans="4:4">
      <c r="D2408" s="10"/>
    </row>
    <row r="2409" spans="4:4">
      <c r="D2409" s="10"/>
    </row>
    <row r="2410" spans="4:4">
      <c r="D2410" s="10"/>
    </row>
    <row r="2411" spans="4:4">
      <c r="D2411" s="10"/>
    </row>
    <row r="2412" spans="4:4">
      <c r="D2412" s="10"/>
    </row>
    <row r="2413" spans="4:4">
      <c r="D2413" s="10"/>
    </row>
    <row r="2414" spans="4:4">
      <c r="D2414" s="10"/>
    </row>
    <row r="2415" spans="4:4">
      <c r="D2415" s="10"/>
    </row>
    <row r="2416" spans="4:4">
      <c r="D2416" s="10"/>
    </row>
    <row r="2417" spans="4:4">
      <c r="D2417" s="10"/>
    </row>
    <row r="2418" spans="4:4">
      <c r="D2418" s="10"/>
    </row>
    <row r="2419" spans="4:4">
      <c r="D2419" s="10"/>
    </row>
    <row r="2420" spans="4:4">
      <c r="D2420" s="10"/>
    </row>
    <row r="2421" spans="4:4">
      <c r="D2421" s="10"/>
    </row>
    <row r="2422" spans="4:4">
      <c r="D2422" s="10"/>
    </row>
    <row r="2423" spans="4:4">
      <c r="D2423" s="10"/>
    </row>
    <row r="2424" spans="4:4">
      <c r="D2424" s="10"/>
    </row>
    <row r="2425" spans="4:4">
      <c r="D2425" s="10"/>
    </row>
    <row r="2426" spans="4:4">
      <c r="D2426" s="10"/>
    </row>
    <row r="2427" spans="4:4">
      <c r="D2427" s="10"/>
    </row>
    <row r="2428" spans="4:4">
      <c r="D2428" s="10"/>
    </row>
    <row r="2429" spans="4:4">
      <c r="D2429" s="10"/>
    </row>
    <row r="2430" spans="4:4">
      <c r="D2430" s="10"/>
    </row>
    <row r="2431" spans="4:4">
      <c r="D2431" s="10"/>
    </row>
    <row r="2432" spans="4:4">
      <c r="D2432" s="10"/>
    </row>
    <row r="2433" spans="4:4">
      <c r="D2433" s="10"/>
    </row>
    <row r="2434" spans="4:4">
      <c r="D2434" s="10"/>
    </row>
    <row r="2435" spans="4:4">
      <c r="D2435" s="10"/>
    </row>
    <row r="2436" spans="4:4">
      <c r="D2436" s="10"/>
    </row>
    <row r="2437" spans="4:4">
      <c r="D2437" s="10"/>
    </row>
    <row r="2438" spans="4:4">
      <c r="D2438" s="10"/>
    </row>
    <row r="2439" spans="4:4">
      <c r="D2439" s="10"/>
    </row>
    <row r="2440" spans="4:4">
      <c r="D2440" s="10"/>
    </row>
    <row r="2441" spans="4:4">
      <c r="D2441" s="10"/>
    </row>
    <row r="2442" spans="4:4">
      <c r="D2442" s="10"/>
    </row>
    <row r="2443" spans="4:4">
      <c r="D2443" s="10"/>
    </row>
    <row r="2444" spans="4:4">
      <c r="D2444" s="10"/>
    </row>
    <row r="2445" spans="4:4">
      <c r="D2445" s="10"/>
    </row>
    <row r="2446" spans="4:4">
      <c r="D2446" s="10"/>
    </row>
    <row r="2447" spans="4:4">
      <c r="D2447" s="10"/>
    </row>
    <row r="2448" spans="4:4">
      <c r="D2448" s="10"/>
    </row>
    <row r="2449" spans="4:4">
      <c r="D2449" s="10"/>
    </row>
    <row r="2450" spans="4:4">
      <c r="D2450" s="10"/>
    </row>
    <row r="2451" spans="4:4">
      <c r="D2451" s="10"/>
    </row>
    <row r="2452" spans="4:4">
      <c r="D2452" s="10"/>
    </row>
    <row r="2453" spans="4:4">
      <c r="D2453" s="10"/>
    </row>
    <row r="2454" spans="4:4">
      <c r="D2454" s="10"/>
    </row>
    <row r="2455" spans="4:4">
      <c r="D2455" s="10"/>
    </row>
    <row r="2456" spans="4:4">
      <c r="D2456" s="10"/>
    </row>
    <row r="2457" spans="4:4">
      <c r="D2457" s="10"/>
    </row>
    <row r="2458" spans="4:4">
      <c r="D2458" s="10"/>
    </row>
    <row r="2459" spans="4:4">
      <c r="D2459" s="10"/>
    </row>
    <row r="2460" spans="4:4">
      <c r="D2460" s="10"/>
    </row>
    <row r="2461" spans="4:4">
      <c r="D2461" s="10"/>
    </row>
    <row r="2462" spans="4:4">
      <c r="D2462" s="10"/>
    </row>
    <row r="2463" spans="4:4">
      <c r="D2463" s="10"/>
    </row>
    <row r="2464" spans="4:4">
      <c r="D2464" s="10"/>
    </row>
    <row r="2465" spans="4:4">
      <c r="D2465" s="10"/>
    </row>
    <row r="2466" spans="4:4">
      <c r="D2466" s="10"/>
    </row>
    <row r="2467" spans="4:4">
      <c r="D2467" s="10"/>
    </row>
    <row r="2468" spans="4:4">
      <c r="D2468" s="10"/>
    </row>
    <row r="2469" spans="4:4">
      <c r="D2469" s="10"/>
    </row>
    <row r="2470" spans="4:4">
      <c r="D2470" s="10"/>
    </row>
    <row r="2471" spans="4:4">
      <c r="D2471" s="10"/>
    </row>
    <row r="2472" spans="4:4">
      <c r="D2472" s="10"/>
    </row>
    <row r="2473" spans="4:4">
      <c r="D2473" s="10"/>
    </row>
    <row r="2474" spans="4:4">
      <c r="D2474" s="10"/>
    </row>
    <row r="2475" spans="4:4">
      <c r="D2475" s="10"/>
    </row>
    <row r="2476" spans="4:4">
      <c r="D2476" s="10"/>
    </row>
    <row r="2477" spans="4:4">
      <c r="D2477" s="10"/>
    </row>
    <row r="2478" spans="4:4">
      <c r="D2478" s="10"/>
    </row>
    <row r="2479" spans="4:4">
      <c r="D2479" s="10"/>
    </row>
    <row r="2480" spans="4:4">
      <c r="D2480" s="10"/>
    </row>
    <row r="2481" spans="4:4">
      <c r="D2481" s="10"/>
    </row>
    <row r="2482" spans="4:4">
      <c r="D2482" s="10"/>
    </row>
    <row r="2483" spans="4:4">
      <c r="D2483" s="10"/>
    </row>
    <row r="2484" spans="4:4">
      <c r="D2484" s="10"/>
    </row>
    <row r="2485" spans="4:4">
      <c r="D2485" s="10"/>
    </row>
    <row r="2486" spans="4:4">
      <c r="D2486" s="10"/>
    </row>
    <row r="2487" spans="4:4">
      <c r="D2487" s="10"/>
    </row>
    <row r="2488" spans="4:4">
      <c r="D2488" s="10"/>
    </row>
    <row r="2489" spans="4:4">
      <c r="D2489" s="10"/>
    </row>
    <row r="2490" spans="4:4">
      <c r="D2490" s="10"/>
    </row>
    <row r="2491" spans="4:4">
      <c r="D2491" s="10"/>
    </row>
    <row r="2492" spans="4:4">
      <c r="D2492" s="10"/>
    </row>
    <row r="2493" spans="4:4">
      <c r="D2493" s="10"/>
    </row>
    <row r="2494" spans="4:4">
      <c r="D2494" s="10"/>
    </row>
    <row r="2495" spans="4:4">
      <c r="D2495" s="10"/>
    </row>
    <row r="2496" spans="4:4">
      <c r="D2496" s="10"/>
    </row>
    <row r="2497" spans="4:4">
      <c r="D2497" s="10"/>
    </row>
    <row r="2498" spans="4:4">
      <c r="D2498" s="10"/>
    </row>
    <row r="2499" spans="4:4">
      <c r="D2499" s="10"/>
    </row>
    <row r="2500" spans="4:4">
      <c r="D2500" s="10"/>
    </row>
    <row r="2501" spans="4:4">
      <c r="D2501" s="10"/>
    </row>
    <row r="2502" spans="4:4">
      <c r="D2502" s="10"/>
    </row>
    <row r="2503" spans="4:4">
      <c r="D2503" s="10"/>
    </row>
    <row r="2504" spans="4:4">
      <c r="D2504" s="10"/>
    </row>
    <row r="2505" spans="4:4">
      <c r="D2505" s="10"/>
    </row>
    <row r="2506" spans="4:4">
      <c r="D2506" s="10"/>
    </row>
    <row r="2507" spans="4:4">
      <c r="D2507" s="10"/>
    </row>
    <row r="2508" spans="4:4">
      <c r="D2508" s="10"/>
    </row>
    <row r="2509" spans="4:4">
      <c r="D2509" s="10"/>
    </row>
    <row r="2510" spans="4:4">
      <c r="D2510" s="10"/>
    </row>
    <row r="2511" spans="4:4">
      <c r="D2511" s="10"/>
    </row>
    <row r="2512" spans="4:4">
      <c r="D2512" s="10"/>
    </row>
    <row r="2513" spans="4:4">
      <c r="D2513" s="10"/>
    </row>
    <row r="2514" spans="4:4">
      <c r="D2514" s="10"/>
    </row>
    <row r="2515" spans="4:4">
      <c r="D2515" s="10"/>
    </row>
    <row r="2516" spans="4:4">
      <c r="D2516" s="10"/>
    </row>
    <row r="2517" spans="4:4">
      <c r="D2517" s="10"/>
    </row>
    <row r="2518" spans="4:4">
      <c r="D2518" s="10"/>
    </row>
    <row r="2519" spans="4:4">
      <c r="D2519" s="10"/>
    </row>
    <row r="2520" spans="4:4">
      <c r="D2520" s="10"/>
    </row>
    <row r="2521" spans="4:4">
      <c r="D2521" s="10"/>
    </row>
    <row r="2522" spans="4:4">
      <c r="D2522" s="10"/>
    </row>
    <row r="2523" spans="4:4">
      <c r="D2523" s="10"/>
    </row>
    <row r="2524" spans="4:4">
      <c r="D2524" s="10"/>
    </row>
    <row r="2525" spans="4:4">
      <c r="D2525" s="10"/>
    </row>
    <row r="2526" spans="4:4">
      <c r="D2526" s="10"/>
    </row>
    <row r="2527" spans="4:4">
      <c r="D2527" s="10"/>
    </row>
    <row r="2528" spans="4:4">
      <c r="D2528" s="10"/>
    </row>
    <row r="2529" spans="4:4">
      <c r="D2529" s="10"/>
    </row>
    <row r="2530" spans="4:4">
      <c r="D2530" s="10"/>
    </row>
    <row r="2531" spans="4:4">
      <c r="D2531" s="10"/>
    </row>
    <row r="2532" spans="4:4">
      <c r="D2532" s="10"/>
    </row>
    <row r="2533" spans="4:4">
      <c r="D2533" s="10"/>
    </row>
    <row r="2534" spans="4:4">
      <c r="D2534" s="10"/>
    </row>
    <row r="2535" spans="4:4">
      <c r="D2535" s="10"/>
    </row>
    <row r="2536" spans="4:4">
      <c r="D2536" s="10"/>
    </row>
    <row r="2537" spans="4:4">
      <c r="D2537" s="10"/>
    </row>
    <row r="2538" spans="4:4">
      <c r="D2538" s="10"/>
    </row>
    <row r="2539" spans="4:4">
      <c r="D2539" s="10"/>
    </row>
    <row r="2540" spans="4:4">
      <c r="D2540" s="10"/>
    </row>
    <row r="2541" spans="4:4">
      <c r="D2541" s="10"/>
    </row>
    <row r="2542" spans="4:4">
      <c r="D2542" s="10"/>
    </row>
    <row r="2543" spans="4:4">
      <c r="D2543" s="10"/>
    </row>
    <row r="2544" spans="4:4">
      <c r="D2544" s="10"/>
    </row>
    <row r="2545" spans="4:4">
      <c r="D2545" s="10"/>
    </row>
    <row r="2546" spans="4:4">
      <c r="D2546" s="10"/>
    </row>
    <row r="2547" spans="4:4">
      <c r="D2547" s="10"/>
    </row>
    <row r="2548" spans="4:4">
      <c r="D2548" s="10"/>
    </row>
    <row r="2549" spans="4:4">
      <c r="D2549" s="10"/>
    </row>
    <row r="2550" spans="4:4">
      <c r="D2550" s="10"/>
    </row>
    <row r="2551" spans="4:4">
      <c r="D2551" s="10"/>
    </row>
    <row r="2552" spans="4:4">
      <c r="D2552" s="10"/>
    </row>
    <row r="2553" spans="4:4">
      <c r="D2553" s="10"/>
    </row>
    <row r="2554" spans="4:4">
      <c r="D2554" s="10"/>
    </row>
    <row r="2555" spans="4:4">
      <c r="D2555" s="10"/>
    </row>
    <row r="2556" spans="4:4">
      <c r="D2556" s="10"/>
    </row>
    <row r="2557" spans="4:4">
      <c r="D2557" s="10"/>
    </row>
    <row r="2558" spans="4:4">
      <c r="D2558" s="10"/>
    </row>
    <row r="2559" spans="4:4">
      <c r="D2559" s="10"/>
    </row>
    <row r="2560" spans="4:4">
      <c r="D2560" s="10"/>
    </row>
    <row r="2561" spans="4:4">
      <c r="D2561" s="10"/>
    </row>
    <row r="2562" spans="4:4">
      <c r="D2562" s="10"/>
    </row>
    <row r="2563" spans="4:4">
      <c r="D2563" s="10"/>
    </row>
    <row r="2564" spans="4:4">
      <c r="D2564" s="10"/>
    </row>
    <row r="2565" spans="4:4">
      <c r="D2565" s="10"/>
    </row>
    <row r="2566" spans="4:4">
      <c r="D2566" s="10"/>
    </row>
    <row r="2567" spans="4:4">
      <c r="D2567" s="10"/>
    </row>
    <row r="2568" spans="4:4">
      <c r="D2568" s="10"/>
    </row>
    <row r="2569" spans="4:4">
      <c r="D2569" s="10"/>
    </row>
    <row r="2570" spans="4:4">
      <c r="D2570" s="10"/>
    </row>
    <row r="2571" spans="4:4">
      <c r="D2571" s="10"/>
    </row>
    <row r="2572" spans="4:4">
      <c r="D2572" s="10"/>
    </row>
    <row r="2573" spans="4:4">
      <c r="D2573" s="10"/>
    </row>
    <row r="2574" spans="4:4">
      <c r="D2574" s="10"/>
    </row>
    <row r="2575" spans="4:4">
      <c r="D2575" s="10"/>
    </row>
    <row r="2576" spans="4:4">
      <c r="D2576" s="10"/>
    </row>
    <row r="2577" spans="4:4">
      <c r="D2577" s="10"/>
    </row>
    <row r="2578" spans="4:4">
      <c r="D2578" s="10"/>
    </row>
    <row r="2579" spans="4:4">
      <c r="D2579" s="10"/>
    </row>
    <row r="2580" spans="4:4">
      <c r="D2580" s="10"/>
    </row>
    <row r="2581" spans="4:4">
      <c r="D2581" s="10"/>
    </row>
    <row r="2582" spans="4:4">
      <c r="D2582" s="10"/>
    </row>
    <row r="2583" spans="4:4">
      <c r="D2583" s="10"/>
    </row>
    <row r="2584" spans="4:4">
      <c r="D2584" s="10"/>
    </row>
    <row r="2585" spans="4:4">
      <c r="D2585" s="10"/>
    </row>
    <row r="2586" spans="4:4">
      <c r="D2586" s="10"/>
    </row>
    <row r="2587" spans="4:4">
      <c r="D2587" s="10"/>
    </row>
    <row r="2588" spans="4:4">
      <c r="D2588" s="10"/>
    </row>
    <row r="2589" spans="4:4">
      <c r="D2589" s="10"/>
    </row>
    <row r="2590" spans="4:4">
      <c r="D2590" s="10"/>
    </row>
    <row r="2591" spans="4:4">
      <c r="D2591" s="10"/>
    </row>
    <row r="2592" spans="4:4">
      <c r="D2592" s="10"/>
    </row>
    <row r="2593" spans="4:4">
      <c r="D2593" s="10"/>
    </row>
    <row r="2594" spans="4:4">
      <c r="D2594" s="10"/>
    </row>
    <row r="2595" spans="4:4">
      <c r="D2595" s="10"/>
    </row>
    <row r="2596" spans="4:4">
      <c r="D2596" s="10"/>
    </row>
    <row r="2597" spans="4:4">
      <c r="D2597" s="10"/>
    </row>
    <row r="2598" spans="4:4">
      <c r="D2598" s="10"/>
    </row>
    <row r="2599" spans="4:4">
      <c r="D2599" s="10"/>
    </row>
    <row r="2600" spans="4:4">
      <c r="D2600" s="10"/>
    </row>
    <row r="2601" spans="4:4">
      <c r="D2601" s="10"/>
    </row>
    <row r="2602" spans="4:4">
      <c r="D2602" s="10"/>
    </row>
    <row r="2603" spans="4:4">
      <c r="D2603" s="10"/>
    </row>
    <row r="2604" spans="4:4">
      <c r="D2604" s="10"/>
    </row>
    <row r="2605" spans="4:4">
      <c r="D2605" s="10"/>
    </row>
    <row r="2606" spans="4:4">
      <c r="D2606" s="10"/>
    </row>
    <row r="2607" spans="4:4">
      <c r="D2607" s="10"/>
    </row>
    <row r="2608" spans="4:4">
      <c r="D2608" s="10"/>
    </row>
    <row r="2609" spans="4:4">
      <c r="D2609" s="10"/>
    </row>
    <row r="2610" spans="4:4">
      <c r="D2610" s="10"/>
    </row>
    <row r="2611" spans="4:4">
      <c r="D2611" s="10"/>
    </row>
    <row r="2612" spans="4:4">
      <c r="D2612" s="10"/>
    </row>
    <row r="2613" spans="4:4">
      <c r="D2613" s="10"/>
    </row>
    <row r="2614" spans="4:4">
      <c r="D2614" s="10"/>
    </row>
    <row r="2615" spans="4:4">
      <c r="D2615" s="10"/>
    </row>
    <row r="2616" spans="4:4">
      <c r="D2616" s="10"/>
    </row>
    <row r="2617" spans="4:4">
      <c r="D2617" s="10"/>
    </row>
    <row r="2618" spans="4:4">
      <c r="D2618" s="10"/>
    </row>
    <row r="2619" spans="4:4">
      <c r="D2619" s="10"/>
    </row>
    <row r="2620" spans="4:4">
      <c r="D2620" s="10"/>
    </row>
    <row r="2621" spans="4:4">
      <c r="D2621" s="10"/>
    </row>
    <row r="2622" spans="4:4">
      <c r="D2622" s="10"/>
    </row>
    <row r="2623" spans="4:4">
      <c r="D2623" s="10"/>
    </row>
    <row r="2624" spans="4:4">
      <c r="D2624" s="10"/>
    </row>
    <row r="2625" spans="4:4">
      <c r="D2625" s="10"/>
    </row>
    <row r="2626" spans="4:4">
      <c r="D2626" s="10"/>
    </row>
    <row r="2627" spans="4:4">
      <c r="D2627" s="10"/>
    </row>
    <row r="2628" spans="4:4">
      <c r="D2628" s="10"/>
    </row>
    <row r="2629" spans="4:4">
      <c r="D2629" s="10"/>
    </row>
    <row r="2630" spans="4:4">
      <c r="D2630" s="10"/>
    </row>
    <row r="2631" spans="4:4">
      <c r="D2631" s="10"/>
    </row>
    <row r="2632" spans="4:4">
      <c r="D2632" s="10"/>
    </row>
    <row r="2633" spans="4:4">
      <c r="D2633" s="10"/>
    </row>
    <row r="2634" spans="4:4">
      <c r="D2634" s="10"/>
    </row>
    <row r="2635" spans="4:4">
      <c r="D2635" s="10"/>
    </row>
    <row r="2636" spans="4:4">
      <c r="D2636" s="10"/>
    </row>
    <row r="2637" spans="4:4">
      <c r="D2637" s="10"/>
    </row>
    <row r="2638" spans="4:4">
      <c r="D2638" s="10"/>
    </row>
    <row r="2639" spans="4:4">
      <c r="D2639" s="10"/>
    </row>
    <row r="2640" spans="4:4">
      <c r="D2640" s="10"/>
    </row>
    <row r="2641" spans="4:4">
      <c r="D2641" s="10"/>
    </row>
    <row r="2642" spans="4:4">
      <c r="D2642" s="10"/>
    </row>
    <row r="2643" spans="4:4">
      <c r="D2643" s="10"/>
    </row>
    <row r="2644" spans="4:4">
      <c r="D2644" s="10"/>
    </row>
    <row r="2645" spans="4:4">
      <c r="D2645" s="10"/>
    </row>
    <row r="2646" spans="4:4">
      <c r="D2646" s="10"/>
    </row>
    <row r="2647" spans="4:4">
      <c r="D2647" s="10"/>
    </row>
    <row r="2648" spans="4:4">
      <c r="D2648" s="10"/>
    </row>
    <row r="2649" spans="4:4">
      <c r="D2649" s="10"/>
    </row>
    <row r="2650" spans="4:4">
      <c r="D2650" s="10"/>
    </row>
    <row r="2651" spans="4:4">
      <c r="D2651" s="10"/>
    </row>
    <row r="2652" spans="4:4">
      <c r="D2652" s="10"/>
    </row>
    <row r="2653" spans="4:4">
      <c r="D2653" s="10"/>
    </row>
    <row r="2654" spans="4:4">
      <c r="D2654" s="10"/>
    </row>
    <row r="2655" spans="4:4">
      <c r="D2655" s="10"/>
    </row>
    <row r="2656" spans="4:4">
      <c r="D2656" s="10"/>
    </row>
    <row r="2657" spans="4:4">
      <c r="D2657" s="10"/>
    </row>
    <row r="2658" spans="4:4">
      <c r="D2658" s="10"/>
    </row>
    <row r="2659" spans="4:4">
      <c r="D2659" s="10"/>
    </row>
    <row r="2660" spans="4:4">
      <c r="D2660" s="10"/>
    </row>
    <row r="2661" spans="4:4">
      <c r="D2661" s="10"/>
    </row>
    <row r="2662" spans="4:4">
      <c r="D2662" s="10"/>
    </row>
    <row r="2663" spans="4:4">
      <c r="D2663" s="10"/>
    </row>
    <row r="2664" spans="4:4">
      <c r="D2664" s="10"/>
    </row>
    <row r="2665" spans="4:4">
      <c r="D2665" s="10"/>
    </row>
    <row r="2666" spans="4:4">
      <c r="D2666" s="10"/>
    </row>
    <row r="2667" spans="4:4">
      <c r="D2667" s="10"/>
    </row>
    <row r="2668" spans="4:4">
      <c r="D2668" s="10"/>
    </row>
    <row r="2669" spans="4:4">
      <c r="D2669" s="10"/>
    </row>
    <row r="2670" spans="4:4">
      <c r="D2670" s="10"/>
    </row>
    <row r="2671" spans="4:4">
      <c r="D2671" s="10"/>
    </row>
    <row r="2672" spans="4:4">
      <c r="D2672" s="10"/>
    </row>
    <row r="2673" spans="4:4">
      <c r="D2673" s="10"/>
    </row>
    <row r="2674" spans="4:4">
      <c r="D2674" s="10"/>
    </row>
    <row r="2675" spans="4:4">
      <c r="D2675" s="10"/>
    </row>
    <row r="2676" spans="4:4">
      <c r="D2676" s="10"/>
    </row>
    <row r="2677" spans="4:4">
      <c r="D2677" s="10"/>
    </row>
    <row r="2678" spans="4:4">
      <c r="D2678" s="10"/>
    </row>
    <row r="2679" spans="4:4">
      <c r="D2679" s="10"/>
    </row>
    <row r="2680" spans="4:4">
      <c r="D2680" s="10"/>
    </row>
    <row r="2681" spans="4:4">
      <c r="D2681" s="10"/>
    </row>
    <row r="2682" spans="4:4">
      <c r="D2682" s="10"/>
    </row>
    <row r="2683" spans="4:4">
      <c r="D2683" s="10"/>
    </row>
    <row r="2684" spans="4:4">
      <c r="D2684" s="10"/>
    </row>
    <row r="2685" spans="4:4">
      <c r="D2685" s="10"/>
    </row>
    <row r="2686" spans="4:4">
      <c r="D2686" s="10"/>
    </row>
    <row r="2687" spans="4:4">
      <c r="D2687" s="10"/>
    </row>
    <row r="2688" spans="4:4">
      <c r="D2688" s="10"/>
    </row>
    <row r="2689" spans="4:4">
      <c r="D2689" s="10"/>
    </row>
    <row r="2690" spans="4:4">
      <c r="D2690" s="10"/>
    </row>
    <row r="2691" spans="4:4">
      <c r="D2691" s="10"/>
    </row>
    <row r="2692" spans="4:4">
      <c r="D2692" s="10"/>
    </row>
    <row r="2693" spans="4:4">
      <c r="D2693" s="10"/>
    </row>
    <row r="2694" spans="4:4">
      <c r="D2694" s="10"/>
    </row>
    <row r="2695" spans="4:4">
      <c r="D2695" s="10"/>
    </row>
    <row r="2696" spans="4:4">
      <c r="D2696" s="10"/>
    </row>
    <row r="2697" spans="4:4">
      <c r="D2697" s="10"/>
    </row>
    <row r="2698" spans="4:4">
      <c r="D2698" s="10"/>
    </row>
    <row r="2699" spans="4:4">
      <c r="D2699" s="10"/>
    </row>
    <row r="2700" spans="4:4">
      <c r="D2700" s="10"/>
    </row>
    <row r="2701" spans="4:4">
      <c r="D2701" s="10"/>
    </row>
    <row r="2702" spans="4:4">
      <c r="D2702" s="10"/>
    </row>
    <row r="2703" spans="4:4">
      <c r="D2703" s="10"/>
    </row>
    <row r="2704" spans="4:4">
      <c r="D2704" s="10"/>
    </row>
    <row r="2705" spans="4:4">
      <c r="D2705" s="10"/>
    </row>
    <row r="2706" spans="4:4">
      <c r="D2706" s="10"/>
    </row>
    <row r="2707" spans="4:4">
      <c r="D2707" s="10"/>
    </row>
    <row r="2708" spans="4:4">
      <c r="D2708" s="10"/>
    </row>
    <row r="2709" spans="4:4">
      <c r="D2709" s="10"/>
    </row>
    <row r="2710" spans="4:4">
      <c r="D2710" s="10"/>
    </row>
    <row r="2711" spans="4:4">
      <c r="D2711" s="10"/>
    </row>
    <row r="2712" spans="4:4">
      <c r="D2712" s="10"/>
    </row>
    <row r="2713" spans="4:4">
      <c r="D2713" s="10"/>
    </row>
    <row r="2714" spans="4:4">
      <c r="D2714" s="10"/>
    </row>
    <row r="2715" spans="4:4">
      <c r="D2715" s="10"/>
    </row>
    <row r="2716" spans="4:4">
      <c r="D2716" s="10"/>
    </row>
    <row r="2717" spans="4:4">
      <c r="D2717" s="10"/>
    </row>
    <row r="2718" spans="4:4">
      <c r="D2718" s="10"/>
    </row>
    <row r="2719" spans="4:4">
      <c r="D2719" s="10"/>
    </row>
    <row r="2720" spans="4:4">
      <c r="D2720" s="10"/>
    </row>
    <row r="2721" spans="4:4">
      <c r="D2721" s="10"/>
    </row>
    <row r="2722" spans="4:4">
      <c r="D2722" s="10"/>
    </row>
    <row r="2723" spans="4:4">
      <c r="D2723" s="10"/>
    </row>
    <row r="2724" spans="4:4">
      <c r="D2724" s="10"/>
    </row>
    <row r="2725" spans="4:4">
      <c r="D2725" s="10"/>
    </row>
    <row r="2726" spans="4:4">
      <c r="D2726" s="10"/>
    </row>
    <row r="2727" spans="4:4">
      <c r="D2727" s="10"/>
    </row>
    <row r="2728" spans="4:4">
      <c r="D2728" s="10"/>
    </row>
    <row r="2729" spans="4:4">
      <c r="D2729" s="10"/>
    </row>
    <row r="2730" spans="4:4">
      <c r="D2730" s="10"/>
    </row>
    <row r="2731" spans="4:4">
      <c r="D2731" s="10"/>
    </row>
    <row r="2732" spans="4:4">
      <c r="D2732" s="10"/>
    </row>
    <row r="2733" spans="4:4">
      <c r="D2733" s="10"/>
    </row>
    <row r="2734" spans="4:4">
      <c r="D2734" s="10"/>
    </row>
    <row r="2735" spans="4:4">
      <c r="D2735" s="10"/>
    </row>
    <row r="2736" spans="4:4">
      <c r="D2736" s="10"/>
    </row>
    <row r="2737" spans="4:4">
      <c r="D2737" s="10"/>
    </row>
    <row r="2738" spans="4:4">
      <c r="D2738" s="10"/>
    </row>
    <row r="2739" spans="4:4">
      <c r="D2739" s="10"/>
    </row>
    <row r="2740" spans="4:4">
      <c r="D2740" s="10"/>
    </row>
    <row r="2741" spans="4:4">
      <c r="D2741" s="10"/>
    </row>
    <row r="2742" spans="4:4">
      <c r="D2742" s="10"/>
    </row>
    <row r="2743" spans="4:4">
      <c r="D2743" s="10"/>
    </row>
    <row r="2744" spans="4:4">
      <c r="D2744" s="10"/>
    </row>
    <row r="2745" spans="4:4">
      <c r="D2745" s="10"/>
    </row>
    <row r="2746" spans="4:4">
      <c r="D2746" s="10"/>
    </row>
    <row r="2747" spans="4:4">
      <c r="D2747" s="10"/>
    </row>
    <row r="2748" spans="4:4">
      <c r="D2748" s="10"/>
    </row>
    <row r="2749" spans="4:4">
      <c r="D2749" s="10"/>
    </row>
    <row r="2750" spans="4:4">
      <c r="D2750" s="10"/>
    </row>
    <row r="2751" spans="4:4">
      <c r="D2751" s="10"/>
    </row>
    <row r="2752" spans="4:4">
      <c r="D2752" s="10"/>
    </row>
    <row r="2753" spans="4:4">
      <c r="D2753" s="10"/>
    </row>
    <row r="2754" spans="4:4">
      <c r="D2754" s="10"/>
    </row>
    <row r="2755" spans="4:4">
      <c r="D2755" s="10"/>
    </row>
    <row r="2756" spans="4:4">
      <c r="D2756" s="10"/>
    </row>
    <row r="2757" spans="4:4">
      <c r="D2757" s="10"/>
    </row>
    <row r="2758" spans="4:4">
      <c r="D2758" s="10"/>
    </row>
    <row r="2759" spans="4:4">
      <c r="D2759" s="10"/>
    </row>
    <row r="2760" spans="4:4">
      <c r="D2760" s="10"/>
    </row>
    <row r="2761" spans="4:4">
      <c r="D2761" s="10"/>
    </row>
    <row r="2762" spans="4:4">
      <c r="D2762" s="10"/>
    </row>
    <row r="2763" spans="4:4">
      <c r="D2763" s="10"/>
    </row>
    <row r="2764" spans="4:4">
      <c r="D2764" s="10"/>
    </row>
    <row r="2765" spans="4:4">
      <c r="D2765" s="10"/>
    </row>
    <row r="2766" spans="4:4">
      <c r="D2766" s="10"/>
    </row>
    <row r="2767" spans="4:4">
      <c r="D2767" s="10"/>
    </row>
    <row r="2768" spans="4:4">
      <c r="D2768" s="10"/>
    </row>
    <row r="2769" spans="4:4">
      <c r="D2769" s="10"/>
    </row>
    <row r="2770" spans="4:4">
      <c r="D2770" s="10"/>
    </row>
    <row r="2771" spans="4:4">
      <c r="D2771" s="10"/>
    </row>
    <row r="2772" spans="4:4">
      <c r="D2772" s="10"/>
    </row>
    <row r="2773" spans="4:4">
      <c r="D2773" s="10"/>
    </row>
    <row r="2774" spans="4:4">
      <c r="D2774" s="10"/>
    </row>
    <row r="2775" spans="4:4">
      <c r="D2775" s="10"/>
    </row>
    <row r="2776" spans="4:4">
      <c r="D2776" s="10"/>
    </row>
    <row r="2777" spans="4:4">
      <c r="D2777" s="10"/>
    </row>
    <row r="2778" spans="4:4">
      <c r="D2778" s="10"/>
    </row>
    <row r="2779" spans="4:4">
      <c r="D2779" s="10"/>
    </row>
    <row r="2780" spans="4:4">
      <c r="D2780" s="10"/>
    </row>
    <row r="2781" spans="4:4">
      <c r="D2781" s="10"/>
    </row>
    <row r="2782" spans="4:4">
      <c r="D2782" s="10"/>
    </row>
    <row r="2783" spans="4:4">
      <c r="D2783" s="10"/>
    </row>
    <row r="2784" spans="4:4">
      <c r="D2784" s="10"/>
    </row>
    <row r="2785" spans="4:4">
      <c r="D2785" s="10"/>
    </row>
    <row r="2786" spans="4:4">
      <c r="D2786" s="10"/>
    </row>
    <row r="2787" spans="4:4">
      <c r="D2787" s="10"/>
    </row>
    <row r="2788" spans="4:4">
      <c r="D2788" s="10"/>
    </row>
    <row r="2789" spans="4:4">
      <c r="D2789" s="10"/>
    </row>
    <row r="2790" spans="4:4">
      <c r="D2790" s="10"/>
    </row>
    <row r="2791" spans="4:4">
      <c r="D2791" s="10"/>
    </row>
    <row r="2792" spans="4:4">
      <c r="D2792" s="10"/>
    </row>
    <row r="2793" spans="4:4">
      <c r="D2793" s="10"/>
    </row>
    <row r="2794" spans="4:4">
      <c r="D2794" s="10"/>
    </row>
    <row r="2795" spans="4:4">
      <c r="D2795" s="10"/>
    </row>
    <row r="2796" spans="4:4">
      <c r="D2796" s="10"/>
    </row>
    <row r="2797" spans="4:4">
      <c r="D2797" s="10"/>
    </row>
    <row r="2798" spans="4:4">
      <c r="D2798" s="10"/>
    </row>
    <row r="2799" spans="4:4">
      <c r="D2799" s="10"/>
    </row>
    <row r="2800" spans="4:4">
      <c r="D2800" s="10"/>
    </row>
    <row r="2801" spans="4:4">
      <c r="D2801" s="10"/>
    </row>
    <row r="2802" spans="4:4">
      <c r="D2802" s="10"/>
    </row>
    <row r="2803" spans="4:4">
      <c r="D2803" s="10"/>
    </row>
    <row r="2804" spans="4:4">
      <c r="D2804" s="10"/>
    </row>
    <row r="2805" spans="4:4">
      <c r="D2805" s="10"/>
    </row>
    <row r="2806" spans="4:4">
      <c r="D2806" s="10"/>
    </row>
    <row r="2807" spans="4:4">
      <c r="D2807" s="10"/>
    </row>
    <row r="2808" spans="4:4">
      <c r="D2808" s="10"/>
    </row>
    <row r="2809" spans="4:4">
      <c r="D2809" s="10"/>
    </row>
    <row r="2810" spans="4:4">
      <c r="D2810" s="10"/>
    </row>
    <row r="2811" spans="4:4">
      <c r="D2811" s="10"/>
    </row>
    <row r="2812" spans="4:4">
      <c r="D2812" s="10"/>
    </row>
    <row r="2813" spans="4:4">
      <c r="D2813" s="10"/>
    </row>
    <row r="2814" spans="4:4">
      <c r="D2814" s="10"/>
    </row>
    <row r="2815" spans="4:4">
      <c r="D2815" s="10"/>
    </row>
    <row r="2816" spans="4:4">
      <c r="D2816" s="10"/>
    </row>
    <row r="2817" spans="4:4">
      <c r="D2817" s="10"/>
    </row>
    <row r="2818" spans="4:4">
      <c r="D2818" s="10"/>
    </row>
    <row r="2819" spans="4:4">
      <c r="D2819" s="10"/>
    </row>
    <row r="2820" spans="4:4">
      <c r="D2820" s="10"/>
    </row>
    <row r="2821" spans="4:4">
      <c r="D2821" s="10"/>
    </row>
    <row r="2822" spans="4:4">
      <c r="D2822" s="10"/>
    </row>
    <row r="2823" spans="4:4">
      <c r="D2823" s="10"/>
    </row>
    <row r="2824" spans="4:4">
      <c r="D2824" s="10"/>
    </row>
    <row r="2825" spans="4:4">
      <c r="D2825" s="10"/>
    </row>
    <row r="2826" spans="4:4">
      <c r="D2826" s="10"/>
    </row>
    <row r="2827" spans="4:4">
      <c r="D2827" s="10"/>
    </row>
    <row r="2828" spans="4:4">
      <c r="D2828" s="10"/>
    </row>
    <row r="2829" spans="4:4">
      <c r="D2829" s="10"/>
    </row>
    <row r="2830" spans="4:4">
      <c r="D2830" s="10"/>
    </row>
    <row r="2831" spans="4:4">
      <c r="D2831" s="10"/>
    </row>
    <row r="2832" spans="4:4">
      <c r="D2832" s="10"/>
    </row>
    <row r="2833" spans="4:4">
      <c r="D2833" s="10"/>
    </row>
    <row r="2834" spans="4:4">
      <c r="D2834" s="10"/>
    </row>
    <row r="2835" spans="4:4">
      <c r="D2835" s="10"/>
    </row>
    <row r="2836" spans="4:4">
      <c r="D2836" s="10"/>
    </row>
    <row r="2837" spans="4:4">
      <c r="D2837" s="10"/>
    </row>
    <row r="2838" spans="4:4">
      <c r="D2838" s="10"/>
    </row>
    <row r="2839" spans="4:4">
      <c r="D2839" s="10"/>
    </row>
    <row r="2840" spans="4:4">
      <c r="D2840" s="10"/>
    </row>
    <row r="2841" spans="4:4">
      <c r="D2841" s="10"/>
    </row>
    <row r="2842" spans="4:4">
      <c r="D2842" s="10"/>
    </row>
    <row r="2843" spans="4:4">
      <c r="D2843" s="10"/>
    </row>
    <row r="2844" spans="4:4">
      <c r="D2844" s="10"/>
    </row>
    <row r="2845" spans="4:4">
      <c r="D2845" s="10"/>
    </row>
    <row r="2846" spans="4:4">
      <c r="D2846" s="10"/>
    </row>
    <row r="2847" spans="4:4">
      <c r="D2847" s="10"/>
    </row>
    <row r="2848" spans="4:4">
      <c r="D2848" s="10"/>
    </row>
    <row r="2849" spans="4:4">
      <c r="D2849" s="10"/>
    </row>
    <row r="2850" spans="4:4">
      <c r="D2850" s="10"/>
    </row>
    <row r="2851" spans="4:4">
      <c r="D2851" s="10"/>
    </row>
    <row r="2852" spans="4:4">
      <c r="D2852" s="10"/>
    </row>
    <row r="2853" spans="4:4">
      <c r="D2853" s="10"/>
    </row>
    <row r="2854" spans="4:4">
      <c r="D2854" s="10"/>
    </row>
    <row r="2855" spans="4:4">
      <c r="D2855" s="10"/>
    </row>
    <row r="2856" spans="4:4">
      <c r="D2856" s="10"/>
    </row>
    <row r="2857" spans="4:4">
      <c r="D2857" s="10"/>
    </row>
    <row r="2858" spans="4:4">
      <c r="D2858" s="10"/>
    </row>
    <row r="2859" spans="4:4">
      <c r="D2859" s="10"/>
    </row>
    <row r="2860" spans="4:4">
      <c r="D2860" s="10"/>
    </row>
    <row r="2861" spans="4:4">
      <c r="D2861" s="10"/>
    </row>
    <row r="2862" spans="4:4">
      <c r="D2862" s="10"/>
    </row>
    <row r="2863" spans="4:4">
      <c r="D2863" s="10"/>
    </row>
    <row r="2864" spans="4:4">
      <c r="D2864" s="10"/>
    </row>
    <row r="2865" spans="4:4">
      <c r="D2865" s="10"/>
    </row>
    <row r="2866" spans="4:4">
      <c r="D2866" s="10"/>
    </row>
    <row r="2867" spans="4:4">
      <c r="D2867" s="10"/>
    </row>
    <row r="2868" spans="4:4">
      <c r="D2868" s="10"/>
    </row>
    <row r="2869" spans="4:4">
      <c r="D2869" s="10"/>
    </row>
    <row r="2870" spans="4:4">
      <c r="D2870" s="10"/>
    </row>
    <row r="2871" spans="4:4">
      <c r="D2871" s="10"/>
    </row>
    <row r="2872" spans="4:4">
      <c r="D2872" s="10"/>
    </row>
    <row r="2873" spans="4:4">
      <c r="D2873" s="10"/>
    </row>
    <row r="2874" spans="4:4">
      <c r="D2874" s="10"/>
    </row>
    <row r="2875" spans="4:4">
      <c r="D2875" s="10"/>
    </row>
    <row r="2876" spans="4:4">
      <c r="D2876" s="10"/>
    </row>
    <row r="2877" spans="4:4">
      <c r="D2877" s="10"/>
    </row>
    <row r="2878" spans="4:4">
      <c r="D2878" s="10"/>
    </row>
    <row r="2879" spans="4:4">
      <c r="D2879" s="10"/>
    </row>
    <row r="2880" spans="4:4">
      <c r="D2880" s="10"/>
    </row>
    <row r="2881" spans="4:4">
      <c r="D2881" s="10"/>
    </row>
    <row r="2882" spans="4:4">
      <c r="D2882" s="10"/>
    </row>
    <row r="2883" spans="4:4">
      <c r="D2883" s="10"/>
    </row>
    <row r="2884" spans="4:4">
      <c r="D2884" s="10"/>
    </row>
    <row r="2885" spans="4:4">
      <c r="D2885" s="10"/>
    </row>
    <row r="2886" spans="4:4">
      <c r="D2886" s="10"/>
    </row>
    <row r="2887" spans="4:4">
      <c r="D2887" s="10"/>
    </row>
    <row r="2888" spans="4:4">
      <c r="D2888" s="10"/>
    </row>
    <row r="2889" spans="4:4">
      <c r="D2889" s="10"/>
    </row>
    <row r="2890" spans="4:4">
      <c r="D2890" s="10"/>
    </row>
    <row r="2891" spans="4:4">
      <c r="D2891" s="10"/>
    </row>
    <row r="2892" spans="4:4">
      <c r="D2892" s="10"/>
    </row>
    <row r="2893" spans="4:4">
      <c r="D2893" s="10"/>
    </row>
    <row r="2894" spans="4:4">
      <c r="D2894" s="10"/>
    </row>
    <row r="2895" spans="4:4">
      <c r="D2895" s="10"/>
    </row>
    <row r="2896" spans="4:4">
      <c r="D2896" s="10"/>
    </row>
    <row r="2897" spans="4:4">
      <c r="D2897" s="10"/>
    </row>
    <row r="2898" spans="4:4">
      <c r="D2898" s="10"/>
    </row>
    <row r="2899" spans="4:4">
      <c r="D2899" s="10"/>
    </row>
    <row r="2900" spans="4:4">
      <c r="D2900" s="10"/>
    </row>
    <row r="2901" spans="4:4">
      <c r="D2901" s="10"/>
    </row>
    <row r="2902" spans="4:4">
      <c r="D2902" s="10"/>
    </row>
    <row r="2903" spans="4:4">
      <c r="D2903" s="10"/>
    </row>
    <row r="2904" spans="4:4">
      <c r="D2904" s="10"/>
    </row>
    <row r="2905" spans="4:4">
      <c r="D2905" s="10"/>
    </row>
    <row r="2906" spans="4:4">
      <c r="D2906" s="10"/>
    </row>
    <row r="2907" spans="4:4">
      <c r="D2907" s="10"/>
    </row>
    <row r="2908" spans="4:4">
      <c r="D2908" s="10"/>
    </row>
    <row r="2909" spans="4:4">
      <c r="D2909" s="10"/>
    </row>
    <row r="2910" spans="4:4">
      <c r="D2910" s="10"/>
    </row>
    <row r="2911" spans="4:4">
      <c r="D2911" s="10"/>
    </row>
    <row r="2912" spans="4:4">
      <c r="D2912" s="10"/>
    </row>
    <row r="2913" spans="4:4">
      <c r="D2913" s="10"/>
    </row>
    <row r="2914" spans="4:4">
      <c r="D2914" s="10"/>
    </row>
    <row r="2915" spans="4:4">
      <c r="D2915" s="10"/>
    </row>
    <row r="2916" spans="4:4">
      <c r="D2916" s="10"/>
    </row>
    <row r="2917" spans="4:4">
      <c r="D2917" s="10"/>
    </row>
    <row r="2918" spans="4:4">
      <c r="D2918" s="10"/>
    </row>
    <row r="2919" spans="4:4">
      <c r="D2919" s="10"/>
    </row>
    <row r="2920" spans="4:4">
      <c r="D2920" s="10"/>
    </row>
    <row r="2921" spans="4:4">
      <c r="D2921" s="10"/>
    </row>
    <row r="2922" spans="4:4">
      <c r="D2922" s="10"/>
    </row>
    <row r="2923" spans="4:4">
      <c r="D2923" s="10"/>
    </row>
    <row r="2924" spans="4:4">
      <c r="D2924" s="10"/>
    </row>
    <row r="2925" spans="4:4">
      <c r="D2925" s="10"/>
    </row>
    <row r="2926" spans="4:4">
      <c r="D2926" s="10"/>
    </row>
    <row r="2927" spans="4:4">
      <c r="D2927" s="10"/>
    </row>
    <row r="2928" spans="4:4">
      <c r="D2928" s="10"/>
    </row>
    <row r="2929" spans="4:4">
      <c r="D2929" s="10"/>
    </row>
    <row r="2930" spans="4:4">
      <c r="D2930" s="10"/>
    </row>
    <row r="2931" spans="4:4">
      <c r="D2931" s="10"/>
    </row>
    <row r="2932" spans="4:4">
      <c r="D2932" s="10"/>
    </row>
    <row r="2933" spans="4:4">
      <c r="D2933" s="10"/>
    </row>
    <row r="2934" spans="4:4">
      <c r="D2934" s="10"/>
    </row>
    <row r="2935" spans="4:4">
      <c r="D2935" s="10"/>
    </row>
    <row r="2936" spans="4:4">
      <c r="D2936" s="10"/>
    </row>
    <row r="2937" spans="4:4">
      <c r="D2937" s="10"/>
    </row>
    <row r="2938" spans="4:4">
      <c r="D2938" s="10"/>
    </row>
    <row r="2939" spans="4:4">
      <c r="D2939" s="10"/>
    </row>
    <row r="2940" spans="4:4">
      <c r="D2940" s="10"/>
    </row>
    <row r="2941" spans="4:4">
      <c r="D2941" s="10"/>
    </row>
    <row r="2942" spans="4:4">
      <c r="D2942" s="10"/>
    </row>
    <row r="2943" spans="4:4">
      <c r="D2943" s="10"/>
    </row>
    <row r="2944" spans="4:4">
      <c r="D2944" s="10"/>
    </row>
    <row r="2945" spans="4:4">
      <c r="D2945" s="10"/>
    </row>
    <row r="2946" spans="4:4">
      <c r="D2946" s="10"/>
    </row>
    <row r="2947" spans="4:4">
      <c r="D2947" s="10"/>
    </row>
    <row r="2948" spans="4:4">
      <c r="D2948" s="10"/>
    </row>
    <row r="2949" spans="4:4">
      <c r="D2949" s="10"/>
    </row>
    <row r="2950" spans="4:4">
      <c r="D2950" s="10"/>
    </row>
    <row r="2951" spans="4:4">
      <c r="D2951" s="10"/>
    </row>
    <row r="2952" spans="4:4">
      <c r="D2952" s="10"/>
    </row>
    <row r="2953" spans="4:4">
      <c r="D2953" s="10"/>
    </row>
    <row r="2954" spans="4:4">
      <c r="D2954" s="10"/>
    </row>
    <row r="2955" spans="4:4">
      <c r="D2955" s="10"/>
    </row>
    <row r="2956" spans="4:4">
      <c r="D2956" s="10"/>
    </row>
    <row r="2957" spans="4:4">
      <c r="D2957" s="10"/>
    </row>
    <row r="2958" spans="4:4">
      <c r="D2958" s="10"/>
    </row>
    <row r="2959" spans="4:4">
      <c r="D2959" s="10"/>
    </row>
    <row r="2960" spans="4:4">
      <c r="D2960" s="10"/>
    </row>
    <row r="2961" spans="4:4">
      <c r="D2961" s="10"/>
    </row>
    <row r="2962" spans="4:4">
      <c r="D2962" s="10"/>
    </row>
    <row r="2963" spans="4:4">
      <c r="D2963" s="10"/>
    </row>
    <row r="2964" spans="4:4">
      <c r="D2964" s="10"/>
    </row>
    <row r="2965" spans="4:4">
      <c r="D2965" s="10"/>
    </row>
    <row r="2966" spans="4:4">
      <c r="D2966" s="10"/>
    </row>
    <row r="2967" spans="4:4">
      <c r="D2967" s="10"/>
    </row>
    <row r="2968" spans="4:4">
      <c r="D2968" s="10"/>
    </row>
    <row r="2969" spans="4:4">
      <c r="D2969" s="10"/>
    </row>
    <row r="2970" spans="4:4">
      <c r="D2970" s="10"/>
    </row>
    <row r="2971" spans="4:4">
      <c r="D2971" s="10"/>
    </row>
    <row r="2972" spans="4:4">
      <c r="D2972" s="10"/>
    </row>
    <row r="2973" spans="4:4">
      <c r="D2973" s="10"/>
    </row>
    <row r="2974" spans="4:4">
      <c r="D2974" s="10"/>
    </row>
    <row r="2975" spans="4:4">
      <c r="D2975" s="10"/>
    </row>
    <row r="2976" spans="4:4">
      <c r="D2976" s="10"/>
    </row>
    <row r="2977" spans="4:4">
      <c r="D2977" s="10"/>
    </row>
    <row r="2978" spans="4:4">
      <c r="D2978" s="10"/>
    </row>
    <row r="2979" spans="4:4">
      <c r="D2979" s="10"/>
    </row>
    <row r="2980" spans="4:4">
      <c r="D2980" s="10"/>
    </row>
    <row r="2981" spans="4:4">
      <c r="D2981" s="10"/>
    </row>
    <row r="2982" spans="4:4">
      <c r="D2982" s="10"/>
    </row>
    <row r="2983" spans="4:4">
      <c r="D2983" s="10"/>
    </row>
    <row r="2984" spans="4:4">
      <c r="D2984" s="10"/>
    </row>
    <row r="2985" spans="4:4">
      <c r="D2985" s="10"/>
    </row>
    <row r="2986" spans="4:4">
      <c r="D2986" s="10"/>
    </row>
    <row r="2987" spans="4:4">
      <c r="D2987" s="10"/>
    </row>
    <row r="2988" spans="4:4">
      <c r="D2988" s="10"/>
    </row>
    <row r="2989" spans="4:4">
      <c r="D2989" s="10"/>
    </row>
    <row r="2990" spans="4:4">
      <c r="D2990" s="10"/>
    </row>
    <row r="2991" spans="4:4">
      <c r="D2991" s="10"/>
    </row>
    <row r="2992" spans="4:4">
      <c r="D2992" s="10"/>
    </row>
    <row r="2993" spans="4:4">
      <c r="D2993" s="10"/>
    </row>
    <row r="2994" spans="4:4">
      <c r="D2994" s="10"/>
    </row>
    <row r="2995" spans="4:4">
      <c r="D2995" s="10"/>
    </row>
    <row r="2996" spans="4:4">
      <c r="D2996" s="10"/>
    </row>
    <row r="2997" spans="4:4">
      <c r="D2997" s="10"/>
    </row>
    <row r="2998" spans="4:4">
      <c r="D2998" s="10"/>
    </row>
    <row r="2999" spans="4:4">
      <c r="D2999" s="10"/>
    </row>
    <row r="3000" spans="4:4">
      <c r="D3000" s="10"/>
    </row>
    <row r="3001" spans="4:4">
      <c r="D3001" s="10"/>
    </row>
    <row r="3002" spans="4:4">
      <c r="D3002" s="10"/>
    </row>
    <row r="3003" spans="4:4">
      <c r="D3003" s="10"/>
    </row>
    <row r="3004" spans="4:4">
      <c r="D3004" s="10"/>
    </row>
    <row r="3005" spans="4:4">
      <c r="D3005" s="10"/>
    </row>
    <row r="3006" spans="4:4">
      <c r="D3006" s="10"/>
    </row>
    <row r="3007" spans="4:4">
      <c r="D3007" s="10"/>
    </row>
    <row r="3008" spans="4:4">
      <c r="D3008" s="10"/>
    </row>
    <row r="3009" spans="4:4">
      <c r="D3009" s="10"/>
    </row>
    <row r="3010" spans="4:4">
      <c r="D3010" s="10"/>
    </row>
    <row r="3011" spans="4:4">
      <c r="D3011" s="10"/>
    </row>
    <row r="3012" spans="4:4">
      <c r="D3012" s="10"/>
    </row>
    <row r="3013" spans="4:4">
      <c r="D3013" s="10"/>
    </row>
    <row r="3014" spans="4:4">
      <c r="D3014" s="10"/>
    </row>
    <row r="3015" spans="4:4">
      <c r="D3015" s="10"/>
    </row>
    <row r="3016" spans="4:4">
      <c r="D3016" s="10"/>
    </row>
    <row r="3017" spans="4:4">
      <c r="D3017" s="10"/>
    </row>
    <row r="3018" spans="4:4">
      <c r="D3018" s="10"/>
    </row>
    <row r="3019" spans="4:4">
      <c r="D3019" s="10"/>
    </row>
    <row r="3020" spans="4:4">
      <c r="D3020" s="10"/>
    </row>
    <row r="3021" spans="4:4">
      <c r="D3021" s="10"/>
    </row>
    <row r="3022" spans="4:4">
      <c r="D3022" s="10"/>
    </row>
    <row r="3023" spans="4:4">
      <c r="D3023" s="10"/>
    </row>
    <row r="3024" spans="4:4">
      <c r="D3024" s="10"/>
    </row>
    <row r="3025" spans="4:4">
      <c r="D3025" s="10"/>
    </row>
    <row r="3026" spans="4:4">
      <c r="D3026" s="10"/>
    </row>
    <row r="3027" spans="4:4">
      <c r="D3027" s="10"/>
    </row>
    <row r="3028" spans="4:4">
      <c r="D3028" s="10"/>
    </row>
    <row r="3029" spans="4:4">
      <c r="D3029" s="10"/>
    </row>
    <row r="3030" spans="4:4">
      <c r="D3030" s="10"/>
    </row>
    <row r="3031" spans="4:4">
      <c r="D3031" s="10"/>
    </row>
    <row r="3032" spans="4:4">
      <c r="D3032" s="10"/>
    </row>
    <row r="3033" spans="4:4">
      <c r="D3033" s="10"/>
    </row>
    <row r="3034" spans="4:4">
      <c r="D3034" s="10"/>
    </row>
    <row r="3035" spans="4:4">
      <c r="D3035" s="10"/>
    </row>
    <row r="3036" spans="4:4">
      <c r="D3036" s="10"/>
    </row>
    <row r="3037" spans="4:4">
      <c r="D3037" s="10"/>
    </row>
    <row r="3038" spans="4:4">
      <c r="D3038" s="10"/>
    </row>
    <row r="3039" spans="4:4">
      <c r="D3039" s="10"/>
    </row>
    <row r="3040" spans="4:4">
      <c r="D3040" s="10"/>
    </row>
    <row r="3041" spans="4:4">
      <c r="D3041" s="10"/>
    </row>
    <row r="3042" spans="4:4">
      <c r="D3042" s="10"/>
    </row>
    <row r="3043" spans="4:4">
      <c r="D3043" s="10"/>
    </row>
    <row r="3044" spans="4:4">
      <c r="D3044" s="10"/>
    </row>
    <row r="3045" spans="4:4">
      <c r="D3045" s="10"/>
    </row>
    <row r="3046" spans="4:4">
      <c r="D3046" s="10"/>
    </row>
    <row r="3047" spans="4:4">
      <c r="D3047" s="10"/>
    </row>
    <row r="3048" spans="4:4">
      <c r="D3048" s="10"/>
    </row>
    <row r="3049" spans="4:4">
      <c r="D3049" s="10"/>
    </row>
    <row r="3050" spans="4:4">
      <c r="D3050" s="10"/>
    </row>
    <row r="3051" spans="4:4">
      <c r="D3051" s="10"/>
    </row>
    <row r="3052" spans="4:4">
      <c r="D3052" s="10"/>
    </row>
    <row r="3053" spans="4:4">
      <c r="D3053" s="10"/>
    </row>
    <row r="3054" spans="4:4">
      <c r="D3054" s="10"/>
    </row>
    <row r="3055" spans="4:4">
      <c r="D3055" s="10"/>
    </row>
    <row r="3056" spans="4:4">
      <c r="D3056" s="10"/>
    </row>
    <row r="3057" spans="4:4">
      <c r="D3057" s="10"/>
    </row>
    <row r="3058" spans="4:4">
      <c r="D3058" s="10"/>
    </row>
    <row r="3059" spans="4:4">
      <c r="D3059" s="10"/>
    </row>
    <row r="3060" spans="4:4">
      <c r="D3060" s="10"/>
    </row>
    <row r="3061" spans="4:4">
      <c r="D3061" s="10"/>
    </row>
    <row r="3062" spans="4:4">
      <c r="D3062" s="10"/>
    </row>
    <row r="3063" spans="4:4">
      <c r="D3063" s="10"/>
    </row>
    <row r="3064" spans="4:4">
      <c r="D3064" s="10"/>
    </row>
    <row r="3065" spans="4:4">
      <c r="D3065" s="10"/>
    </row>
    <row r="3066" spans="4:4">
      <c r="D3066" s="10"/>
    </row>
    <row r="3067" spans="4:4">
      <c r="D3067" s="10"/>
    </row>
    <row r="3068" spans="4:4">
      <c r="D3068" s="10"/>
    </row>
    <row r="3069" spans="4:4">
      <c r="D3069" s="10"/>
    </row>
    <row r="3070" spans="4:4">
      <c r="D3070" s="10"/>
    </row>
    <row r="3071" spans="4:4">
      <c r="D3071" s="10"/>
    </row>
    <row r="3072" spans="4:4">
      <c r="D3072" s="10"/>
    </row>
    <row r="3073" spans="4:4">
      <c r="D3073" s="10"/>
    </row>
    <row r="3074" spans="4:4">
      <c r="D3074" s="10"/>
    </row>
    <row r="3075" spans="4:4">
      <c r="D3075" s="10"/>
    </row>
    <row r="3076" spans="4:4">
      <c r="D3076" s="10"/>
    </row>
    <row r="3077" spans="4:4">
      <c r="D3077" s="10"/>
    </row>
    <row r="3078" spans="4:4">
      <c r="D3078" s="10"/>
    </row>
    <row r="3079" spans="4:4">
      <c r="D3079" s="10"/>
    </row>
    <row r="3080" spans="4:4">
      <c r="D3080" s="10"/>
    </row>
    <row r="3081" spans="4:4">
      <c r="D3081" s="10"/>
    </row>
    <row r="3082" spans="4:4">
      <c r="D3082" s="10"/>
    </row>
    <row r="3083" spans="4:4">
      <c r="D3083" s="10"/>
    </row>
    <row r="3084" spans="4:4">
      <c r="D3084" s="10"/>
    </row>
    <row r="3085" spans="4:4">
      <c r="D3085" s="10"/>
    </row>
    <row r="3086" spans="4:4">
      <c r="D3086" s="10"/>
    </row>
    <row r="3087" spans="4:4">
      <c r="D3087" s="10"/>
    </row>
    <row r="3088" spans="4:4">
      <c r="D3088" s="10"/>
    </row>
    <row r="3089" spans="4:4">
      <c r="D3089" s="10"/>
    </row>
    <row r="3090" spans="4:4">
      <c r="D3090" s="10"/>
    </row>
    <row r="3091" spans="4:4">
      <c r="D3091" s="10"/>
    </row>
    <row r="3092" spans="4:4">
      <c r="D3092" s="10"/>
    </row>
    <row r="3093" spans="4:4">
      <c r="D3093" s="10"/>
    </row>
    <row r="3094" spans="4:4">
      <c r="D3094" s="10"/>
    </row>
    <row r="3095" spans="4:4">
      <c r="D3095" s="10"/>
    </row>
    <row r="3096" spans="4:4">
      <c r="D3096" s="10"/>
    </row>
    <row r="3097" spans="4:4">
      <c r="D3097" s="10"/>
    </row>
    <row r="3098" spans="4:4">
      <c r="D3098" s="10"/>
    </row>
    <row r="3099" spans="4:4">
      <c r="D3099" s="10"/>
    </row>
    <row r="3100" spans="4:4">
      <c r="D3100" s="10"/>
    </row>
    <row r="3101" spans="4:4">
      <c r="D3101" s="10"/>
    </row>
    <row r="3102" spans="4:4">
      <c r="D3102" s="10"/>
    </row>
    <row r="3103" spans="4:4">
      <c r="D3103" s="10"/>
    </row>
    <row r="3104" spans="4:4">
      <c r="D3104" s="10"/>
    </row>
    <row r="3105" spans="4:4">
      <c r="D3105" s="10"/>
    </row>
    <row r="3106" spans="4:4">
      <c r="D3106" s="10"/>
    </row>
    <row r="3107" spans="4:4">
      <c r="D3107" s="10"/>
    </row>
    <row r="3108" spans="4:4">
      <c r="D3108" s="10"/>
    </row>
    <row r="3109" spans="4:4">
      <c r="D3109" s="10"/>
    </row>
    <row r="3110" spans="4:4">
      <c r="D3110" s="10"/>
    </row>
    <row r="3111" spans="4:4">
      <c r="D3111" s="10"/>
    </row>
    <row r="3112" spans="4:4">
      <c r="D3112" s="10"/>
    </row>
    <row r="3113" spans="4:4">
      <c r="D3113" s="10"/>
    </row>
    <row r="3114" spans="4:4">
      <c r="D3114" s="10"/>
    </row>
    <row r="3115" spans="4:4">
      <c r="D3115" s="10"/>
    </row>
    <row r="3116" spans="4:4">
      <c r="D3116" s="10"/>
    </row>
    <row r="3117" spans="4:4">
      <c r="D3117" s="10"/>
    </row>
    <row r="3118" spans="4:4">
      <c r="D3118" s="10"/>
    </row>
    <row r="3119" spans="4:4">
      <c r="D3119" s="10"/>
    </row>
    <row r="3120" spans="4:4">
      <c r="D3120" s="10"/>
    </row>
    <row r="3121" spans="4:4">
      <c r="D3121" s="10"/>
    </row>
    <row r="3122" spans="4:4">
      <c r="D3122" s="10"/>
    </row>
    <row r="3123" spans="4:4">
      <c r="D3123" s="10"/>
    </row>
    <row r="3124" spans="4:4">
      <c r="D3124" s="10"/>
    </row>
    <row r="3125" spans="4:4">
      <c r="D3125" s="10"/>
    </row>
    <row r="3126" spans="4:4">
      <c r="D3126" s="10"/>
    </row>
    <row r="3127" spans="4:4">
      <c r="D3127" s="10"/>
    </row>
    <row r="3128" spans="4:4">
      <c r="D3128" s="10"/>
    </row>
    <row r="3129" spans="4:4">
      <c r="D3129" s="10"/>
    </row>
    <row r="3130" spans="4:4">
      <c r="D3130" s="10"/>
    </row>
    <row r="3131" spans="4:4">
      <c r="D3131" s="10"/>
    </row>
    <row r="3132" spans="4:4">
      <c r="D3132" s="10"/>
    </row>
    <row r="3133" spans="4:4">
      <c r="D3133" s="10"/>
    </row>
    <row r="3134" spans="4:4">
      <c r="D3134" s="10"/>
    </row>
    <row r="3135" spans="4:4">
      <c r="D3135" s="10"/>
    </row>
    <row r="3136" spans="4:4">
      <c r="D3136" s="10"/>
    </row>
    <row r="3137" spans="4:4">
      <c r="D3137" s="10"/>
    </row>
    <row r="3138" spans="4:4">
      <c r="D3138" s="10"/>
    </row>
    <row r="3139" spans="4:4">
      <c r="D3139" s="10"/>
    </row>
    <row r="3140" spans="4:4">
      <c r="D3140" s="10"/>
    </row>
    <row r="3141" spans="4:4">
      <c r="D3141" s="10"/>
    </row>
    <row r="3142" spans="4:4">
      <c r="D3142" s="10"/>
    </row>
    <row r="3143" spans="4:4">
      <c r="D3143" s="10"/>
    </row>
    <row r="3144" spans="4:4">
      <c r="D3144" s="10"/>
    </row>
    <row r="3145" spans="4:4">
      <c r="D3145" s="10"/>
    </row>
    <row r="3146" spans="4:4">
      <c r="D3146" s="10"/>
    </row>
    <row r="3147" spans="4:4">
      <c r="D3147" s="10"/>
    </row>
    <row r="3148" spans="4:4">
      <c r="D3148" s="10"/>
    </row>
    <row r="3149" spans="4:4">
      <c r="D3149" s="10"/>
    </row>
    <row r="3150" spans="4:4">
      <c r="D3150" s="10"/>
    </row>
    <row r="3151" spans="4:4">
      <c r="D3151" s="10"/>
    </row>
    <row r="3152" spans="4:4">
      <c r="D3152" s="10"/>
    </row>
    <row r="3153" spans="4:4">
      <c r="D3153" s="10"/>
    </row>
    <row r="3154" spans="4:4">
      <c r="D3154" s="10"/>
    </row>
    <row r="3155" spans="4:4">
      <c r="D3155" s="10"/>
    </row>
    <row r="3156" spans="4:4">
      <c r="D3156" s="10"/>
    </row>
    <row r="3157" spans="4:4">
      <c r="D3157" s="10"/>
    </row>
    <row r="3158" spans="4:4">
      <c r="D3158" s="10"/>
    </row>
    <row r="3159" spans="4:4">
      <c r="D3159" s="10"/>
    </row>
    <row r="3160" spans="4:4">
      <c r="D3160" s="10"/>
    </row>
    <row r="3161" spans="4:4">
      <c r="D3161" s="10"/>
    </row>
    <row r="3162" spans="4:4">
      <c r="D3162" s="10"/>
    </row>
    <row r="3163" spans="4:4">
      <c r="D3163" s="10"/>
    </row>
    <row r="3164" spans="4:4">
      <c r="D3164" s="10"/>
    </row>
    <row r="3165" spans="4:4">
      <c r="D3165" s="10"/>
    </row>
    <row r="3166" spans="4:4">
      <c r="D3166" s="10"/>
    </row>
    <row r="3167" spans="4:4">
      <c r="D3167" s="10"/>
    </row>
    <row r="3168" spans="4:4">
      <c r="D3168" s="10"/>
    </row>
    <row r="3169" spans="4:4">
      <c r="D3169" s="10"/>
    </row>
    <row r="3170" spans="4:4">
      <c r="D3170" s="10"/>
    </row>
    <row r="3171" spans="4:4">
      <c r="D3171" s="10"/>
    </row>
    <row r="3172" spans="4:4">
      <c r="D3172" s="10"/>
    </row>
    <row r="3173" spans="4:4">
      <c r="D3173" s="10"/>
    </row>
    <row r="3174" spans="4:4">
      <c r="D3174" s="10"/>
    </row>
    <row r="3175" spans="4:4">
      <c r="D3175" s="10"/>
    </row>
    <row r="3176" spans="4:4">
      <c r="D3176" s="10"/>
    </row>
    <row r="3177" spans="4:4">
      <c r="D3177" s="10"/>
    </row>
    <row r="3178" spans="4:4">
      <c r="D3178" s="10"/>
    </row>
    <row r="3179" spans="4:4">
      <c r="D3179" s="10"/>
    </row>
    <row r="3180" spans="4:4">
      <c r="D3180" s="10"/>
    </row>
    <row r="3181" spans="4:4">
      <c r="D3181" s="10"/>
    </row>
    <row r="3182" spans="4:4">
      <c r="D3182" s="10"/>
    </row>
    <row r="3183" spans="4:4">
      <c r="D3183" s="10"/>
    </row>
    <row r="3184" spans="4:4">
      <c r="D3184" s="10"/>
    </row>
    <row r="3185" spans="4:4">
      <c r="D3185" s="10"/>
    </row>
    <row r="3186" spans="4:4">
      <c r="D3186" s="10"/>
    </row>
    <row r="3187" spans="4:4">
      <c r="D3187" s="10"/>
    </row>
    <row r="3188" spans="4:4">
      <c r="D3188" s="10"/>
    </row>
    <row r="3189" spans="4:4">
      <c r="D3189" s="10"/>
    </row>
    <row r="3190" spans="4:4">
      <c r="D3190" s="10"/>
    </row>
    <row r="3191" spans="4:4">
      <c r="D3191" s="10"/>
    </row>
    <row r="3192" spans="4:4">
      <c r="D3192" s="10"/>
    </row>
    <row r="3193" spans="4:4">
      <c r="D3193" s="10"/>
    </row>
    <row r="3194" spans="4:4">
      <c r="D3194" s="10"/>
    </row>
    <row r="3195" spans="4:4">
      <c r="D3195" s="10"/>
    </row>
    <row r="3196" spans="4:4">
      <c r="D3196" s="10"/>
    </row>
    <row r="3197" spans="4:4">
      <c r="D3197" s="10"/>
    </row>
    <row r="3198" spans="4:4">
      <c r="D3198" s="10"/>
    </row>
    <row r="3199" spans="4:4">
      <c r="D3199" s="10"/>
    </row>
    <row r="3200" spans="4:4">
      <c r="D3200" s="10"/>
    </row>
    <row r="3201" spans="4:4">
      <c r="D3201" s="10"/>
    </row>
    <row r="3202" spans="4:4">
      <c r="D3202" s="10"/>
    </row>
    <row r="3203" spans="4:4">
      <c r="D3203" s="10"/>
    </row>
    <row r="3204" spans="4:4">
      <c r="D3204" s="10"/>
    </row>
    <row r="3205" spans="4:4">
      <c r="D3205" s="10"/>
    </row>
    <row r="3206" spans="4:4">
      <c r="D3206" s="10"/>
    </row>
    <row r="3207" spans="4:4">
      <c r="D3207" s="10"/>
    </row>
    <row r="3208" spans="4:4">
      <c r="D3208" s="10"/>
    </row>
    <row r="3209" spans="4:4">
      <c r="D3209" s="10"/>
    </row>
    <row r="3210" spans="4:4">
      <c r="D3210" s="10"/>
    </row>
    <row r="3211" spans="4:4">
      <c r="D3211" s="10"/>
    </row>
    <row r="3212" spans="4:4">
      <c r="D3212" s="10"/>
    </row>
    <row r="3213" spans="4:4">
      <c r="D3213" s="10"/>
    </row>
    <row r="3214" spans="4:4">
      <c r="D3214" s="10"/>
    </row>
    <row r="3215" spans="4:4">
      <c r="D3215" s="10"/>
    </row>
    <row r="3216" spans="4:4">
      <c r="D3216" s="10"/>
    </row>
    <row r="3217" spans="4:4">
      <c r="D3217" s="10"/>
    </row>
    <row r="3218" spans="4:4">
      <c r="D3218" s="10"/>
    </row>
    <row r="3219" spans="4:4">
      <c r="D3219" s="10"/>
    </row>
    <row r="3220" spans="4:4">
      <c r="D3220" s="10"/>
    </row>
    <row r="3221" spans="4:4">
      <c r="D3221" s="10"/>
    </row>
    <row r="3222" spans="4:4">
      <c r="D3222" s="10"/>
    </row>
    <row r="3223" spans="4:4">
      <c r="D3223" s="10"/>
    </row>
    <row r="3224" spans="4:4">
      <c r="D3224" s="10"/>
    </row>
    <row r="3225" spans="4:4">
      <c r="D3225" s="10"/>
    </row>
    <row r="3226" spans="4:4">
      <c r="D3226" s="10"/>
    </row>
    <row r="3227" spans="4:4">
      <c r="D3227" s="10"/>
    </row>
    <row r="3228" spans="4:4">
      <c r="D3228" s="10"/>
    </row>
    <row r="3229" spans="4:4">
      <c r="D3229" s="10"/>
    </row>
    <row r="3230" spans="4:4">
      <c r="D3230" s="10"/>
    </row>
    <row r="3231" spans="4:4">
      <c r="D3231" s="10"/>
    </row>
    <row r="3232" spans="4:4">
      <c r="D3232" s="10"/>
    </row>
    <row r="3233" spans="4:4">
      <c r="D3233" s="10"/>
    </row>
    <row r="3234" spans="4:4">
      <c r="D3234" s="10"/>
    </row>
    <row r="3235" spans="4:4">
      <c r="D3235" s="10"/>
    </row>
    <row r="3236" spans="4:4">
      <c r="D3236" s="10"/>
    </row>
    <row r="3237" spans="4:4">
      <c r="D3237" s="10"/>
    </row>
    <row r="3238" spans="4:4">
      <c r="D3238" s="10"/>
    </row>
    <row r="3239" spans="4:4">
      <c r="D3239" s="10"/>
    </row>
    <row r="3240" spans="4:4">
      <c r="D3240" s="10"/>
    </row>
    <row r="3241" spans="4:4">
      <c r="D3241" s="10"/>
    </row>
    <row r="3242" spans="4:4">
      <c r="D3242" s="10"/>
    </row>
    <row r="3243" spans="4:4">
      <c r="D3243" s="10"/>
    </row>
    <row r="3244" spans="4:4">
      <c r="D3244" s="10"/>
    </row>
    <row r="3245" spans="4:4">
      <c r="D3245" s="10"/>
    </row>
    <row r="3246" spans="4:4">
      <c r="D3246" s="10"/>
    </row>
    <row r="3247" spans="4:4">
      <c r="D3247" s="10"/>
    </row>
    <row r="3248" spans="4:4">
      <c r="D3248" s="10"/>
    </row>
    <row r="3249" spans="4:4">
      <c r="D3249" s="10"/>
    </row>
    <row r="3250" spans="4:4">
      <c r="D3250" s="10"/>
    </row>
    <row r="3251" spans="4:4">
      <c r="D3251" s="10"/>
    </row>
    <row r="3252" spans="4:4">
      <c r="D3252" s="10"/>
    </row>
    <row r="3253" spans="4:4">
      <c r="D3253" s="10"/>
    </row>
    <row r="3254" spans="4:4">
      <c r="D3254" s="10"/>
    </row>
    <row r="3255" spans="4:4">
      <c r="D3255" s="10"/>
    </row>
    <row r="3256" spans="4:4">
      <c r="D3256" s="10"/>
    </row>
    <row r="3257" spans="4:4">
      <c r="D3257" s="10"/>
    </row>
    <row r="3258" spans="4:4">
      <c r="D3258" s="10"/>
    </row>
    <row r="3259" spans="4:4">
      <c r="D3259" s="10"/>
    </row>
    <row r="3260" spans="4:4">
      <c r="D3260" s="10"/>
    </row>
    <row r="3261" spans="4:4">
      <c r="D3261" s="10"/>
    </row>
    <row r="3262" spans="4:4">
      <c r="D3262" s="10"/>
    </row>
    <row r="3263" spans="4:4">
      <c r="D3263" s="10"/>
    </row>
    <row r="3264" spans="4:4">
      <c r="D3264" s="10"/>
    </row>
    <row r="3265" spans="4:4">
      <c r="D3265" s="10"/>
    </row>
    <row r="3266" spans="4:4">
      <c r="D3266" s="10"/>
    </row>
    <row r="3267" spans="4:4">
      <c r="D3267" s="10"/>
    </row>
    <row r="3268" spans="4:4">
      <c r="D3268" s="10"/>
    </row>
    <row r="3269" spans="4:4">
      <c r="D3269" s="10"/>
    </row>
    <row r="3270" spans="4:4">
      <c r="D3270" s="10"/>
    </row>
    <row r="3271" spans="4:4">
      <c r="D3271" s="10"/>
    </row>
    <row r="3272" spans="4:4">
      <c r="D3272" s="10"/>
    </row>
    <row r="3273" spans="4:4">
      <c r="D3273" s="10"/>
    </row>
    <row r="3274" spans="4:4">
      <c r="D3274" s="10"/>
    </row>
    <row r="3275" spans="4:4">
      <c r="D3275" s="10"/>
    </row>
    <row r="3276" spans="4:4">
      <c r="D3276" s="10"/>
    </row>
    <row r="3277" spans="4:4">
      <c r="D3277" s="10"/>
    </row>
    <row r="3278" spans="4:4">
      <c r="D3278" s="10"/>
    </row>
    <row r="3279" spans="4:4">
      <c r="D3279" s="10"/>
    </row>
    <row r="3280" spans="4:4">
      <c r="D3280" s="10"/>
    </row>
    <row r="3281" spans="4:4">
      <c r="D3281" s="10"/>
    </row>
    <row r="3282" spans="4:4">
      <c r="D3282" s="10"/>
    </row>
    <row r="3283" spans="4:4">
      <c r="D3283" s="10"/>
    </row>
    <row r="3284" spans="4:4">
      <c r="D3284" s="10"/>
    </row>
    <row r="3285" spans="4:4">
      <c r="D3285" s="10"/>
    </row>
    <row r="3286" spans="4:4">
      <c r="D3286" s="10"/>
    </row>
    <row r="3287" spans="4:4">
      <c r="D3287" s="10"/>
    </row>
    <row r="3288" spans="4:4">
      <c r="D3288" s="10"/>
    </row>
    <row r="3289" spans="4:4">
      <c r="D3289" s="10"/>
    </row>
    <row r="3290" spans="4:4">
      <c r="D3290" s="10"/>
    </row>
    <row r="3291" spans="4:4">
      <c r="D3291" s="10"/>
    </row>
    <row r="3292" spans="4:4">
      <c r="D3292" s="10"/>
    </row>
    <row r="3293" spans="4:4">
      <c r="D3293" s="10"/>
    </row>
    <row r="3294" spans="4:4">
      <c r="D3294" s="10"/>
    </row>
    <row r="3295" spans="4:4">
      <c r="D3295" s="10"/>
    </row>
    <row r="3296" spans="4:4">
      <c r="D3296" s="10"/>
    </row>
    <row r="3297" spans="4:4">
      <c r="D3297" s="10"/>
    </row>
    <row r="3298" spans="4:4">
      <c r="D3298" s="10"/>
    </row>
    <row r="3299" spans="4:4">
      <c r="D3299" s="10"/>
    </row>
    <row r="3300" spans="4:4">
      <c r="D3300" s="10"/>
    </row>
    <row r="3301" spans="4:4">
      <c r="D3301" s="10"/>
    </row>
    <row r="3302" spans="4:4">
      <c r="D3302" s="10"/>
    </row>
    <row r="3303" spans="4:4">
      <c r="D3303" s="10"/>
    </row>
    <row r="3304" spans="4:4">
      <c r="D3304" s="10"/>
    </row>
    <row r="3305" spans="4:4">
      <c r="D3305" s="10"/>
    </row>
    <row r="3306" spans="4:4">
      <c r="D3306" s="10"/>
    </row>
    <row r="3307" spans="4:4">
      <c r="D3307" s="10"/>
    </row>
    <row r="3308" spans="4:4">
      <c r="D3308" s="10"/>
    </row>
    <row r="3309" spans="4:4">
      <c r="D3309" s="10"/>
    </row>
    <row r="3310" spans="4:4">
      <c r="D3310" s="10"/>
    </row>
    <row r="3311" spans="4:4">
      <c r="D3311" s="10"/>
    </row>
    <row r="3312" spans="4:4">
      <c r="D3312" s="10"/>
    </row>
    <row r="3313" spans="4:4">
      <c r="D3313" s="10"/>
    </row>
    <row r="3314" spans="4:4">
      <c r="D3314" s="10"/>
    </row>
    <row r="3315" spans="4:4">
      <c r="D3315" s="10"/>
    </row>
    <row r="3316" spans="4:4">
      <c r="D3316" s="10"/>
    </row>
    <row r="3317" spans="4:4">
      <c r="D3317" s="10"/>
    </row>
    <row r="3318" spans="4:4">
      <c r="D3318" s="10"/>
    </row>
    <row r="3319" spans="4:4">
      <c r="D3319" s="10"/>
    </row>
    <row r="3320" spans="4:4">
      <c r="D3320" s="10"/>
    </row>
    <row r="3321" spans="4:4">
      <c r="D3321" s="10"/>
    </row>
    <row r="3322" spans="4:4">
      <c r="D3322" s="10"/>
    </row>
    <row r="3323" spans="4:4">
      <c r="D3323" s="10"/>
    </row>
    <row r="3324" spans="4:4">
      <c r="D3324" s="10"/>
    </row>
    <row r="3325" spans="4:4">
      <c r="D3325" s="10"/>
    </row>
    <row r="3326" spans="4:4">
      <c r="D3326" s="10"/>
    </row>
    <row r="3327" spans="4:4">
      <c r="D3327" s="10"/>
    </row>
    <row r="3328" spans="4:4">
      <c r="D3328" s="10"/>
    </row>
    <row r="3329" spans="4:4">
      <c r="D3329" s="10"/>
    </row>
    <row r="3330" spans="4:4">
      <c r="D3330" s="10"/>
    </row>
    <row r="3331" spans="4:4">
      <c r="D3331" s="10"/>
    </row>
    <row r="3332" spans="4:4">
      <c r="D3332" s="10"/>
    </row>
    <row r="3333" spans="4:4">
      <c r="D3333" s="10"/>
    </row>
    <row r="3334" spans="4:4">
      <c r="D3334" s="10"/>
    </row>
    <row r="3335" spans="4:4">
      <c r="D3335" s="10"/>
    </row>
    <row r="3336" spans="4:4">
      <c r="D3336" s="10"/>
    </row>
    <row r="3337" spans="4:4">
      <c r="D3337" s="10"/>
    </row>
    <row r="3338" spans="4:4">
      <c r="D3338" s="10"/>
    </row>
    <row r="3339" spans="4:4">
      <c r="D3339" s="10"/>
    </row>
    <row r="3340" spans="4:4">
      <c r="D3340" s="10"/>
    </row>
    <row r="3341" spans="4:4">
      <c r="D3341" s="10"/>
    </row>
    <row r="3342" spans="4:4">
      <c r="D3342" s="10"/>
    </row>
    <row r="3343" spans="4:4">
      <c r="D3343" s="10"/>
    </row>
    <row r="3344" spans="4:4">
      <c r="D3344" s="10"/>
    </row>
    <row r="3345" spans="4:4">
      <c r="D3345" s="10"/>
    </row>
    <row r="3346" spans="4:4">
      <c r="D3346" s="10"/>
    </row>
    <row r="3347" spans="4:4">
      <c r="D3347" s="10"/>
    </row>
    <row r="3348" spans="4:4">
      <c r="D3348" s="10"/>
    </row>
    <row r="3349" spans="4:4">
      <c r="D3349" s="10"/>
    </row>
    <row r="3350" spans="4:4">
      <c r="D3350" s="10"/>
    </row>
    <row r="3351" spans="4:4">
      <c r="D3351" s="10"/>
    </row>
    <row r="3352" spans="4:4">
      <c r="D3352" s="10"/>
    </row>
    <row r="3353" spans="4:4">
      <c r="D3353" s="10"/>
    </row>
    <row r="3354" spans="4:4">
      <c r="D3354" s="10"/>
    </row>
    <row r="3355" spans="4:4">
      <c r="D3355" s="10"/>
    </row>
    <row r="3356" spans="4:4">
      <c r="D3356" s="10"/>
    </row>
    <row r="3357" spans="4:4">
      <c r="D3357" s="10"/>
    </row>
    <row r="3358" spans="4:4">
      <c r="D3358" s="10"/>
    </row>
    <row r="3359" spans="4:4">
      <c r="D3359" s="10"/>
    </row>
    <row r="3360" spans="4:4">
      <c r="D3360" s="10"/>
    </row>
    <row r="3361" spans="4:4">
      <c r="D3361" s="10"/>
    </row>
    <row r="3362" spans="4:4">
      <c r="D3362" s="10"/>
    </row>
    <row r="3363" spans="4:4">
      <c r="D3363" s="10"/>
    </row>
    <row r="3364" spans="4:4">
      <c r="D3364" s="10"/>
    </row>
    <row r="3365" spans="4:4">
      <c r="D3365" s="10"/>
    </row>
    <row r="3366" spans="4:4">
      <c r="D3366" s="10"/>
    </row>
    <row r="3367" spans="4:4">
      <c r="D3367" s="10"/>
    </row>
    <row r="3368" spans="4:4">
      <c r="D3368" s="10"/>
    </row>
    <row r="3369" spans="4:4">
      <c r="D3369" s="10"/>
    </row>
    <row r="3370" spans="4:4">
      <c r="D3370" s="10"/>
    </row>
    <row r="3371" spans="4:4">
      <c r="D3371" s="10"/>
    </row>
    <row r="3372" spans="4:4">
      <c r="D3372" s="10"/>
    </row>
    <row r="3373" spans="4:4">
      <c r="D3373" s="10"/>
    </row>
    <row r="3374" spans="4:4">
      <c r="D3374" s="10"/>
    </row>
    <row r="3375" spans="4:4">
      <c r="D3375" s="10"/>
    </row>
    <row r="3376" spans="4:4">
      <c r="D3376" s="10"/>
    </row>
    <row r="3377" spans="4:4">
      <c r="D3377" s="10"/>
    </row>
    <row r="3378" spans="4:4">
      <c r="D3378" s="10"/>
    </row>
    <row r="3379" spans="4:4">
      <c r="D3379" s="10"/>
    </row>
    <row r="3380" spans="4:4">
      <c r="D3380" s="10"/>
    </row>
    <row r="3381" spans="4:4">
      <c r="D3381" s="10"/>
    </row>
    <row r="3382" spans="4:4">
      <c r="D3382" s="10"/>
    </row>
    <row r="3383" spans="4:4">
      <c r="D3383" s="10"/>
    </row>
    <row r="3384" spans="4:4">
      <c r="D3384" s="10"/>
    </row>
    <row r="3385" spans="4:4">
      <c r="D3385" s="10"/>
    </row>
    <row r="3386" spans="4:4">
      <c r="D3386" s="10"/>
    </row>
    <row r="3387" spans="4:4">
      <c r="D3387" s="10"/>
    </row>
    <row r="3388" spans="4:4">
      <c r="D3388" s="10"/>
    </row>
    <row r="3389" spans="4:4">
      <c r="D3389" s="10"/>
    </row>
    <row r="3390" spans="4:4">
      <c r="D3390" s="10"/>
    </row>
    <row r="3391" spans="4:4">
      <c r="D3391" s="10"/>
    </row>
    <row r="3392" spans="4:4">
      <c r="D3392" s="10"/>
    </row>
    <row r="3393" spans="4:4">
      <c r="D3393" s="10"/>
    </row>
    <row r="3394" spans="4:4">
      <c r="D3394" s="10"/>
    </row>
    <row r="3395" spans="4:4">
      <c r="D3395" s="10"/>
    </row>
    <row r="3396" spans="4:4">
      <c r="D3396" s="10"/>
    </row>
    <row r="3397" spans="4:4">
      <c r="D3397" s="10"/>
    </row>
    <row r="3398" spans="4:4">
      <c r="D3398" s="10"/>
    </row>
    <row r="3399" spans="4:4">
      <c r="D3399" s="10"/>
    </row>
    <row r="3400" spans="4:4">
      <c r="D3400" s="10"/>
    </row>
    <row r="3401" spans="4:4">
      <c r="D3401" s="10"/>
    </row>
    <row r="3402" spans="4:4">
      <c r="D3402" s="10"/>
    </row>
    <row r="3403" spans="4:4">
      <c r="D3403" s="10"/>
    </row>
    <row r="3404" spans="4:4">
      <c r="D3404" s="10"/>
    </row>
    <row r="3405" spans="4:4">
      <c r="D3405" s="10"/>
    </row>
    <row r="3406" spans="4:4">
      <c r="D3406" s="10"/>
    </row>
    <row r="3407" spans="4:4">
      <c r="D3407" s="10"/>
    </row>
    <row r="3408" spans="4:4">
      <c r="D3408" s="10"/>
    </row>
    <row r="3409" spans="4:4">
      <c r="D3409" s="10"/>
    </row>
    <row r="3410" spans="4:4">
      <c r="D3410" s="10"/>
    </row>
    <row r="3411" spans="4:4">
      <c r="D3411" s="10"/>
    </row>
    <row r="3412" spans="4:4">
      <c r="D3412" s="10"/>
    </row>
    <row r="3413" spans="4:4">
      <c r="D3413" s="10"/>
    </row>
    <row r="3414" spans="4:4">
      <c r="D3414" s="10"/>
    </row>
    <row r="3415" spans="4:4">
      <c r="D3415" s="10"/>
    </row>
    <row r="3416" spans="4:4">
      <c r="D3416" s="10"/>
    </row>
    <row r="3417" spans="4:4">
      <c r="D3417" s="10"/>
    </row>
    <row r="3418" spans="4:4">
      <c r="D3418" s="10"/>
    </row>
    <row r="3419" spans="4:4">
      <c r="D3419" s="10"/>
    </row>
    <row r="3420" spans="4:4">
      <c r="D3420" s="10"/>
    </row>
    <row r="3421" spans="4:4">
      <c r="D3421" s="10"/>
    </row>
    <row r="3422" spans="4:4">
      <c r="D3422" s="10"/>
    </row>
    <row r="3423" spans="4:4">
      <c r="D3423" s="10"/>
    </row>
    <row r="3424" spans="4:4">
      <c r="D3424" s="10"/>
    </row>
    <row r="3425" spans="4:4">
      <c r="D3425" s="10"/>
    </row>
    <row r="3426" spans="4:4">
      <c r="D3426" s="10"/>
    </row>
    <row r="3427" spans="4:4">
      <c r="D3427" s="10"/>
    </row>
    <row r="3428" spans="4:4">
      <c r="D3428" s="10"/>
    </row>
    <row r="3429" spans="4:4">
      <c r="D3429" s="10"/>
    </row>
    <row r="3430" spans="4:4">
      <c r="D3430" s="10"/>
    </row>
    <row r="3431" spans="4:4">
      <c r="D3431" s="10"/>
    </row>
    <row r="3432" spans="4:4">
      <c r="D3432" s="10"/>
    </row>
    <row r="3433" spans="4:4">
      <c r="D3433" s="10"/>
    </row>
    <row r="3434" spans="4:4">
      <c r="D3434" s="10"/>
    </row>
    <row r="3435" spans="4:4">
      <c r="D3435" s="10"/>
    </row>
    <row r="3436" spans="4:4">
      <c r="D3436" s="10"/>
    </row>
    <row r="3437" spans="4:4">
      <c r="D3437" s="10"/>
    </row>
    <row r="3438" spans="4:4">
      <c r="D3438" s="10"/>
    </row>
    <row r="3439" spans="4:4">
      <c r="D3439" s="10"/>
    </row>
    <row r="3440" spans="4:4">
      <c r="D3440" s="10"/>
    </row>
    <row r="3441" spans="4:4">
      <c r="D3441" s="10"/>
    </row>
    <row r="3442" spans="4:4">
      <c r="D3442" s="10"/>
    </row>
    <row r="3443" spans="4:4">
      <c r="D3443" s="10"/>
    </row>
    <row r="3444" spans="4:4">
      <c r="D3444" s="10"/>
    </row>
    <row r="3445" spans="4:4">
      <c r="D3445" s="10"/>
    </row>
    <row r="3446" spans="4:4">
      <c r="D3446" s="10"/>
    </row>
    <row r="3447" spans="4:4">
      <c r="D3447" s="10"/>
    </row>
    <row r="3448" spans="4:4">
      <c r="D3448" s="10"/>
    </row>
    <row r="3449" spans="4:4">
      <c r="D3449" s="10"/>
    </row>
    <row r="3450" spans="4:4">
      <c r="D3450" s="10"/>
    </row>
    <row r="3451" spans="4:4">
      <c r="D3451" s="10"/>
    </row>
    <row r="3452" spans="4:4">
      <c r="D3452" s="10"/>
    </row>
    <row r="3453" spans="4:4">
      <c r="D3453" s="10"/>
    </row>
    <row r="3454" spans="4:4">
      <c r="D3454" s="10"/>
    </row>
    <row r="3455" spans="4:4">
      <c r="D3455" s="10"/>
    </row>
    <row r="3456" spans="4:4">
      <c r="D3456" s="10"/>
    </row>
    <row r="3457" spans="4:4">
      <c r="D3457" s="10"/>
    </row>
    <row r="3458" spans="4:4">
      <c r="D3458" s="10"/>
    </row>
    <row r="3459" spans="4:4">
      <c r="D3459" s="10"/>
    </row>
    <row r="3460" spans="4:4">
      <c r="D3460" s="10"/>
    </row>
    <row r="3461" spans="4:4">
      <c r="D3461" s="10"/>
    </row>
    <row r="3462" spans="4:4">
      <c r="D3462" s="10"/>
    </row>
    <row r="3463" spans="4:4">
      <c r="D3463" s="10"/>
    </row>
    <row r="3464" spans="4:4">
      <c r="D3464" s="10"/>
    </row>
    <row r="3465" spans="4:4">
      <c r="D3465" s="10"/>
    </row>
    <row r="3466" spans="4:4">
      <c r="D3466" s="10"/>
    </row>
    <row r="3467" spans="4:4">
      <c r="D3467" s="10"/>
    </row>
    <row r="3468" spans="4:4">
      <c r="D3468" s="10"/>
    </row>
    <row r="3469" spans="4:4">
      <c r="D3469" s="10"/>
    </row>
    <row r="3470" spans="4:4">
      <c r="D3470" s="10"/>
    </row>
    <row r="3471" spans="4:4">
      <c r="D3471" s="10"/>
    </row>
    <row r="3472" spans="4:4">
      <c r="D3472" s="10"/>
    </row>
    <row r="3473" spans="4:4">
      <c r="D3473" s="10"/>
    </row>
    <row r="3474" spans="4:4">
      <c r="D3474" s="10"/>
    </row>
    <row r="3475" spans="4:4">
      <c r="D3475" s="10"/>
    </row>
    <row r="3476" spans="4:4">
      <c r="D3476" s="10"/>
    </row>
    <row r="3477" spans="4:4">
      <c r="D3477" s="10"/>
    </row>
    <row r="3478" spans="4:4">
      <c r="D3478" s="10"/>
    </row>
    <row r="3479" spans="4:4">
      <c r="D3479" s="10"/>
    </row>
    <row r="3480" spans="4:4">
      <c r="D3480" s="10"/>
    </row>
    <row r="3481" spans="4:4">
      <c r="D3481" s="10"/>
    </row>
    <row r="3482" spans="4:4">
      <c r="D3482" s="10"/>
    </row>
    <row r="3483" spans="4:4">
      <c r="D3483" s="10"/>
    </row>
    <row r="3484" spans="4:4">
      <c r="D3484" s="10"/>
    </row>
    <row r="3485" spans="4:4">
      <c r="D3485" s="10"/>
    </row>
    <row r="3486" spans="4:4">
      <c r="D3486" s="10"/>
    </row>
    <row r="3487" spans="4:4">
      <c r="D3487" s="10"/>
    </row>
    <row r="3488" spans="4:4">
      <c r="D3488" s="10"/>
    </row>
    <row r="3489" spans="4:4">
      <c r="D3489" s="10"/>
    </row>
    <row r="3490" spans="4:4">
      <c r="D3490" s="10"/>
    </row>
    <row r="3491" spans="4:4">
      <c r="D3491" s="10"/>
    </row>
    <row r="3492" spans="4:4">
      <c r="D3492" s="10"/>
    </row>
    <row r="3493" spans="4:4">
      <c r="D3493" s="10"/>
    </row>
    <row r="3494" spans="4:4">
      <c r="D3494" s="10"/>
    </row>
    <row r="3495" spans="4:4">
      <c r="D3495" s="10"/>
    </row>
    <row r="3496" spans="4:4">
      <c r="D3496" s="10"/>
    </row>
    <row r="3497" spans="4:4">
      <c r="D3497" s="10"/>
    </row>
    <row r="3498" spans="4:4">
      <c r="D3498" s="10"/>
    </row>
    <row r="3499" spans="4:4">
      <c r="D3499" s="10"/>
    </row>
    <row r="3500" spans="4:4">
      <c r="D3500" s="10"/>
    </row>
    <row r="3501" spans="4:4">
      <c r="D3501" s="10"/>
    </row>
    <row r="3502" spans="4:4">
      <c r="D3502" s="10"/>
    </row>
    <row r="3503" spans="4:4">
      <c r="D3503" s="10"/>
    </row>
    <row r="3504" spans="4:4">
      <c r="D3504" s="10"/>
    </row>
    <row r="3505" spans="4:4">
      <c r="D3505" s="10"/>
    </row>
    <row r="3506" spans="4:4">
      <c r="D3506" s="10"/>
    </row>
    <row r="3507" spans="4:4">
      <c r="D3507" s="10"/>
    </row>
    <row r="3508" spans="4:4">
      <c r="D3508" s="10"/>
    </row>
    <row r="3509" spans="4:4">
      <c r="D3509" s="10"/>
    </row>
    <row r="3510" spans="4:4">
      <c r="D3510" s="10"/>
    </row>
    <row r="3511" spans="4:4">
      <c r="D3511" s="10"/>
    </row>
    <row r="3512" spans="4:4">
      <c r="D3512" s="10"/>
    </row>
    <row r="3513" spans="4:4">
      <c r="D3513" s="10"/>
    </row>
    <row r="3514" spans="4:4">
      <c r="D3514" s="10"/>
    </row>
    <row r="3515" spans="4:4">
      <c r="D3515" s="10"/>
    </row>
    <row r="3516" spans="4:4">
      <c r="D3516" s="10"/>
    </row>
    <row r="3517" spans="4:4">
      <c r="D3517" s="10"/>
    </row>
    <row r="3518" spans="4:4">
      <c r="D3518" s="10"/>
    </row>
    <row r="3519" spans="4:4">
      <c r="D3519" s="10"/>
    </row>
    <row r="3520" spans="4:4">
      <c r="D3520" s="10"/>
    </row>
    <row r="3521" spans="4:4">
      <c r="D3521" s="10"/>
    </row>
    <row r="3522" spans="4:4">
      <c r="D3522" s="10"/>
    </row>
    <row r="3523" spans="4:4">
      <c r="D3523" s="10"/>
    </row>
    <row r="3524" spans="4:4">
      <c r="D3524" s="10"/>
    </row>
    <row r="3525" spans="4:4">
      <c r="D3525" s="10"/>
    </row>
    <row r="3526" spans="4:4">
      <c r="D3526" s="10"/>
    </row>
    <row r="3527" spans="4:4">
      <c r="D3527" s="10"/>
    </row>
    <row r="3528" spans="4:4">
      <c r="D3528" s="10"/>
    </row>
    <row r="3529" spans="4:4">
      <c r="D3529" s="10"/>
    </row>
    <row r="3530" spans="4:4">
      <c r="D3530" s="10"/>
    </row>
    <row r="3531" spans="4:4">
      <c r="D3531" s="10"/>
    </row>
    <row r="3532" spans="4:4">
      <c r="D3532" s="10"/>
    </row>
    <row r="3533" spans="4:4">
      <c r="D3533" s="10"/>
    </row>
    <row r="3534" spans="4:4">
      <c r="D3534" s="10"/>
    </row>
    <row r="3535" spans="4:4">
      <c r="D3535" s="10"/>
    </row>
    <row r="3536" spans="4:4">
      <c r="D3536" s="10"/>
    </row>
    <row r="3537" spans="4:4">
      <c r="D3537" s="10"/>
    </row>
    <row r="3538" spans="4:4">
      <c r="D3538" s="10"/>
    </row>
    <row r="3539" spans="4:4">
      <c r="D3539" s="10"/>
    </row>
    <row r="3540" spans="4:4">
      <c r="D3540" s="10"/>
    </row>
    <row r="3541" spans="4:4">
      <c r="D3541" s="10"/>
    </row>
    <row r="3542" spans="4:4">
      <c r="D3542" s="10"/>
    </row>
    <row r="3543" spans="4:4">
      <c r="D3543" s="10"/>
    </row>
    <row r="3544" spans="4:4">
      <c r="D3544" s="10"/>
    </row>
    <row r="3545" spans="4:4">
      <c r="D3545" s="10"/>
    </row>
    <row r="3546" spans="4:4">
      <c r="D3546" s="10"/>
    </row>
    <row r="3547" spans="4:4">
      <c r="D3547" s="10"/>
    </row>
    <row r="3548" spans="4:4">
      <c r="D3548" s="10"/>
    </row>
    <row r="3549" spans="4:4">
      <c r="D3549" s="10"/>
    </row>
    <row r="3550" spans="4:4">
      <c r="D3550" s="10"/>
    </row>
    <row r="3551" spans="4:4">
      <c r="D3551" s="10"/>
    </row>
    <row r="3552" spans="4:4">
      <c r="D3552" s="10"/>
    </row>
    <row r="3553" spans="4:4">
      <c r="D3553" s="10"/>
    </row>
    <row r="3554" spans="4:4">
      <c r="D3554" s="10"/>
    </row>
    <row r="3555" spans="4:4">
      <c r="D3555" s="10"/>
    </row>
    <row r="3556" spans="4:4">
      <c r="D3556" s="10"/>
    </row>
    <row r="3557" spans="4:4">
      <c r="D3557" s="10"/>
    </row>
    <row r="3558" spans="4:4">
      <c r="D3558" s="10"/>
    </row>
    <row r="3559" spans="4:4">
      <c r="D3559" s="10"/>
    </row>
    <row r="3560" spans="4:4">
      <c r="D3560" s="10"/>
    </row>
    <row r="3561" spans="4:4">
      <c r="D3561" s="10"/>
    </row>
    <row r="3562" spans="4:4">
      <c r="D3562" s="10"/>
    </row>
    <row r="3563" spans="4:4">
      <c r="D3563" s="10"/>
    </row>
    <row r="3564" spans="4:4">
      <c r="D3564" s="10"/>
    </row>
    <row r="3565" spans="4:4">
      <c r="D3565" s="10"/>
    </row>
    <row r="3566" spans="4:4">
      <c r="D3566" s="10"/>
    </row>
    <row r="3567" spans="4:4">
      <c r="D3567" s="10"/>
    </row>
    <row r="3568" spans="4:4">
      <c r="D3568" s="10"/>
    </row>
    <row r="3569" spans="4:4">
      <c r="D3569" s="10"/>
    </row>
    <row r="3570" spans="4:4">
      <c r="D3570" s="10"/>
    </row>
    <row r="3571" spans="4:4">
      <c r="D3571" s="10"/>
    </row>
    <row r="3572" spans="4:4">
      <c r="D3572" s="10"/>
    </row>
    <row r="3573" spans="4:4">
      <c r="D3573" s="10"/>
    </row>
    <row r="3574" spans="4:4">
      <c r="D3574" s="10"/>
    </row>
    <row r="3575" spans="4:4">
      <c r="D3575" s="10"/>
    </row>
    <row r="3576" spans="4:4">
      <c r="D3576" s="10"/>
    </row>
    <row r="3577" spans="4:4">
      <c r="D3577" s="10"/>
    </row>
    <row r="3578" spans="4:4">
      <c r="D3578" s="10"/>
    </row>
    <row r="3579" spans="4:4">
      <c r="D3579" s="10"/>
    </row>
    <row r="3580" spans="4:4">
      <c r="D3580" s="10"/>
    </row>
    <row r="3581" spans="4:4">
      <c r="D3581" s="10"/>
    </row>
    <row r="3582" spans="4:4">
      <c r="D3582" s="10"/>
    </row>
    <row r="3583" spans="4:4">
      <c r="D3583" s="10"/>
    </row>
    <row r="3584" spans="4:4">
      <c r="D3584" s="10"/>
    </row>
    <row r="3585" spans="4:4">
      <c r="D3585" s="10"/>
    </row>
    <row r="3586" spans="4:4">
      <c r="D3586" s="10"/>
    </row>
    <row r="3587" spans="4:4">
      <c r="D3587" s="10"/>
    </row>
    <row r="3588" spans="4:4">
      <c r="D3588" s="10"/>
    </row>
    <row r="3589" spans="4:4">
      <c r="D3589" s="10"/>
    </row>
    <row r="3590" spans="4:4">
      <c r="D3590" s="10"/>
    </row>
    <row r="3591" spans="4:4">
      <c r="D3591" s="10"/>
    </row>
    <row r="3592" spans="4:4">
      <c r="D3592" s="10"/>
    </row>
    <row r="3593" spans="4:4">
      <c r="D3593" s="10"/>
    </row>
    <row r="3594" spans="4:4">
      <c r="D3594" s="10"/>
    </row>
    <row r="3595" spans="4:4">
      <c r="D3595" s="10"/>
    </row>
    <row r="3596" spans="4:4">
      <c r="D3596" s="10"/>
    </row>
    <row r="3597" spans="4:4">
      <c r="D3597" s="10"/>
    </row>
    <row r="3598" spans="4:4">
      <c r="D3598" s="10"/>
    </row>
    <row r="3599" spans="4:4">
      <c r="D3599" s="10"/>
    </row>
    <row r="3600" spans="4:4">
      <c r="D3600" s="10"/>
    </row>
    <row r="3601" spans="4:4">
      <c r="D3601" s="10"/>
    </row>
    <row r="3602" spans="4:4">
      <c r="D3602" s="10"/>
    </row>
    <row r="3603" spans="4:4">
      <c r="D3603" s="10"/>
    </row>
    <row r="3604" spans="4:4">
      <c r="D3604" s="10"/>
    </row>
    <row r="3605" spans="4:4">
      <c r="D3605" s="10"/>
    </row>
    <row r="3606" spans="4:4">
      <c r="D3606" s="10"/>
    </row>
    <row r="3607" spans="4:4">
      <c r="D3607" s="10"/>
    </row>
    <row r="3608" spans="4:4">
      <c r="D3608" s="10"/>
    </row>
    <row r="3609" spans="4:4">
      <c r="D3609" s="10"/>
    </row>
    <row r="3610" spans="4:4">
      <c r="D3610" s="10"/>
    </row>
    <row r="3611" spans="4:4">
      <c r="D3611" s="10"/>
    </row>
    <row r="3612" spans="4:4">
      <c r="D3612" s="10"/>
    </row>
    <row r="3613" spans="4:4">
      <c r="D3613" s="10"/>
    </row>
    <row r="3614" spans="4:4">
      <c r="D3614" s="10"/>
    </row>
    <row r="3615" spans="4:4">
      <c r="D3615" s="10"/>
    </row>
    <row r="3616" spans="4:4">
      <c r="D3616" s="10"/>
    </row>
    <row r="3617" spans="4:4">
      <c r="D3617" s="10"/>
    </row>
    <row r="3618" spans="4:4">
      <c r="D3618" s="10"/>
    </row>
    <row r="3619" spans="4:4">
      <c r="D3619" s="10"/>
    </row>
    <row r="3620" spans="4:4">
      <c r="D3620" s="10"/>
    </row>
    <row r="3621" spans="4:4">
      <c r="D3621" s="10"/>
    </row>
    <row r="3622" spans="4:4">
      <c r="D3622" s="10"/>
    </row>
    <row r="3623" spans="4:4">
      <c r="D3623" s="10"/>
    </row>
    <row r="3624" spans="4:4">
      <c r="D3624" s="10"/>
    </row>
    <row r="3625" spans="4:4">
      <c r="D3625" s="10"/>
    </row>
    <row r="3626" spans="4:4">
      <c r="D3626" s="10"/>
    </row>
    <row r="3627" spans="4:4">
      <c r="D3627" s="10"/>
    </row>
    <row r="3628" spans="4:4">
      <c r="D3628" s="10"/>
    </row>
    <row r="3629" spans="4:4">
      <c r="D3629" s="10"/>
    </row>
    <row r="3630" spans="4:4">
      <c r="D3630" s="10"/>
    </row>
    <row r="3631" spans="4:4">
      <c r="D3631" s="10"/>
    </row>
    <row r="3632" spans="4:4">
      <c r="D3632" s="10"/>
    </row>
    <row r="3633" spans="4:4">
      <c r="D3633" s="10"/>
    </row>
    <row r="3634" spans="4:4">
      <c r="D3634" s="10"/>
    </row>
    <row r="3635" spans="4:4">
      <c r="D3635" s="10"/>
    </row>
    <row r="3636" spans="4:4">
      <c r="D3636" s="10"/>
    </row>
    <row r="3637" spans="4:4">
      <c r="D3637" s="10"/>
    </row>
    <row r="3638" spans="4:4">
      <c r="D3638" s="10"/>
    </row>
    <row r="3639" spans="4:4">
      <c r="D3639" s="10"/>
    </row>
    <row r="3640" spans="4:4">
      <c r="D3640" s="10"/>
    </row>
    <row r="3641" spans="4:4">
      <c r="D3641" s="10"/>
    </row>
    <row r="3642" spans="4:4">
      <c r="D3642" s="10"/>
    </row>
    <row r="3643" spans="4:4">
      <c r="D3643" s="10"/>
    </row>
    <row r="3644" spans="4:4">
      <c r="D3644" s="10"/>
    </row>
    <row r="3645" spans="4:4">
      <c r="D3645" s="10"/>
    </row>
    <row r="3646" spans="4:4">
      <c r="D3646" s="10"/>
    </row>
    <row r="3647" spans="4:4">
      <c r="D3647" s="10"/>
    </row>
    <row r="3648" spans="4:4">
      <c r="D3648" s="10"/>
    </row>
    <row r="3649" spans="4:4">
      <c r="D3649" s="10"/>
    </row>
    <row r="3650" spans="4:4">
      <c r="D3650" s="10"/>
    </row>
    <row r="3651" spans="4:4">
      <c r="D3651" s="10"/>
    </row>
    <row r="3652" spans="4:4">
      <c r="D3652" s="10"/>
    </row>
    <row r="3653" spans="4:4">
      <c r="D3653" s="10"/>
    </row>
    <row r="3654" spans="4:4">
      <c r="D3654" s="10"/>
    </row>
    <row r="3655" spans="4:4">
      <c r="D3655" s="10"/>
    </row>
    <row r="3656" spans="4:4">
      <c r="D3656" s="10"/>
    </row>
    <row r="3657" spans="4:4">
      <c r="D3657" s="10"/>
    </row>
    <row r="3658" spans="4:4">
      <c r="D3658" s="10"/>
    </row>
    <row r="3659" spans="4:4">
      <c r="D3659" s="10"/>
    </row>
    <row r="3660" spans="4:4">
      <c r="D3660" s="10"/>
    </row>
    <row r="3661" spans="4:4">
      <c r="D3661" s="10"/>
    </row>
    <row r="3662" spans="4:4">
      <c r="D3662" s="10"/>
    </row>
    <row r="3663" spans="4:4">
      <c r="D3663" s="10"/>
    </row>
    <row r="3664" spans="4:4">
      <c r="D3664" s="10"/>
    </row>
    <row r="3665" spans="4:4">
      <c r="D3665" s="10"/>
    </row>
    <row r="3666" spans="4:4">
      <c r="D3666" s="10"/>
    </row>
    <row r="3667" spans="4:4">
      <c r="D3667" s="10"/>
    </row>
    <row r="3668" spans="4:4">
      <c r="D3668" s="10"/>
    </row>
    <row r="3669" spans="4:4">
      <c r="D3669" s="10"/>
    </row>
    <row r="3670" spans="4:4">
      <c r="D3670" s="10"/>
    </row>
    <row r="3671" spans="4:4">
      <c r="D3671" s="10"/>
    </row>
    <row r="3672" spans="4:4">
      <c r="D3672" s="10"/>
    </row>
    <row r="3673" spans="4:4">
      <c r="D3673" s="10"/>
    </row>
    <row r="3674" spans="4:4">
      <c r="D3674" s="10"/>
    </row>
    <row r="3675" spans="4:4">
      <c r="D3675" s="10"/>
    </row>
    <row r="3676" spans="4:4">
      <c r="D3676" s="10"/>
    </row>
    <row r="3677" spans="4:4">
      <c r="D3677" s="10"/>
    </row>
    <row r="3678" spans="4:4">
      <c r="D3678" s="10"/>
    </row>
    <row r="3679" spans="4:4">
      <c r="D3679" s="10"/>
    </row>
    <row r="3680" spans="4:4">
      <c r="D3680" s="10"/>
    </row>
    <row r="3681" spans="4:4">
      <c r="D3681" s="10"/>
    </row>
    <row r="3682" spans="4:4">
      <c r="D3682" s="10"/>
    </row>
    <row r="3683" spans="4:4">
      <c r="D3683" s="10"/>
    </row>
    <row r="3684" spans="4:4">
      <c r="D3684" s="10"/>
    </row>
    <row r="3685" spans="4:4">
      <c r="D3685" s="10"/>
    </row>
    <row r="3686" spans="4:4">
      <c r="D3686" s="10"/>
    </row>
    <row r="3687" spans="4:4">
      <c r="D3687" s="10"/>
    </row>
    <row r="3688" spans="4:4">
      <c r="D3688" s="10"/>
    </row>
    <row r="3689" spans="4:4">
      <c r="D3689" s="10"/>
    </row>
    <row r="3690" spans="4:4">
      <c r="D3690" s="10"/>
    </row>
    <row r="3691" spans="4:4">
      <c r="D3691" s="10"/>
    </row>
    <row r="3692" spans="4:4">
      <c r="D3692" s="10"/>
    </row>
    <row r="3693" spans="4:4">
      <c r="D3693" s="10"/>
    </row>
    <row r="3694" spans="4:4">
      <c r="D3694" s="10"/>
    </row>
    <row r="3695" spans="4:4">
      <c r="D3695" s="10"/>
    </row>
    <row r="3696" spans="4:4">
      <c r="D3696" s="10"/>
    </row>
    <row r="3697" spans="4:4">
      <c r="D3697" s="10"/>
    </row>
    <row r="3698" spans="4:4">
      <c r="D3698" s="10"/>
    </row>
    <row r="3699" spans="4:4">
      <c r="D3699" s="10"/>
    </row>
    <row r="3700" spans="4:4">
      <c r="D3700" s="10"/>
    </row>
    <row r="3701" spans="4:4">
      <c r="D3701" s="10"/>
    </row>
    <row r="3702" spans="4:4">
      <c r="D3702" s="10"/>
    </row>
    <row r="3703" spans="4:4">
      <c r="D3703" s="10"/>
    </row>
    <row r="3704" spans="4:4">
      <c r="D3704" s="10"/>
    </row>
    <row r="3705" spans="4:4">
      <c r="D3705" s="10"/>
    </row>
    <row r="3706" spans="4:4">
      <c r="D3706" s="10"/>
    </row>
    <row r="3707" spans="4:4">
      <c r="D3707" s="10"/>
    </row>
    <row r="3708" spans="4:4">
      <c r="D3708" s="10"/>
    </row>
    <row r="3709" spans="4:4">
      <c r="D3709" s="10"/>
    </row>
    <row r="3710" spans="4:4">
      <c r="D3710" s="10"/>
    </row>
    <row r="3711" spans="4:4">
      <c r="D3711" s="10"/>
    </row>
    <row r="3712" spans="4:4">
      <c r="D3712" s="10"/>
    </row>
    <row r="3713" spans="4:4">
      <c r="D3713" s="10"/>
    </row>
    <row r="3714" spans="4:4">
      <c r="D3714" s="10"/>
    </row>
    <row r="3715" spans="4:4">
      <c r="D3715" s="10"/>
    </row>
    <row r="3716" spans="4:4">
      <c r="D3716" s="10"/>
    </row>
    <row r="3717" spans="4:4">
      <c r="D3717" s="10"/>
    </row>
    <row r="3718" spans="4:4">
      <c r="D3718" s="10"/>
    </row>
    <row r="3719" spans="4:4">
      <c r="D3719" s="10"/>
    </row>
    <row r="3720" spans="4:4">
      <c r="D3720" s="10"/>
    </row>
    <row r="3721" spans="4:4">
      <c r="D3721" s="10"/>
    </row>
    <row r="3722" spans="4:4">
      <c r="D3722" s="10"/>
    </row>
    <row r="3723" spans="4:4">
      <c r="D3723" s="10"/>
    </row>
    <row r="3724" spans="4:4">
      <c r="D3724" s="10"/>
    </row>
    <row r="3725" spans="4:4">
      <c r="D3725" s="10"/>
    </row>
    <row r="3726" spans="4:4">
      <c r="D3726" s="10"/>
    </row>
    <row r="3727" spans="4:4">
      <c r="D3727" s="10"/>
    </row>
    <row r="3728" spans="4:4">
      <c r="D3728" s="10"/>
    </row>
    <row r="3729" spans="4:4">
      <c r="D3729" s="10"/>
    </row>
    <row r="3730" spans="4:4">
      <c r="D3730" s="10"/>
    </row>
    <row r="3731" spans="4:4">
      <c r="D3731" s="10"/>
    </row>
    <row r="3732" spans="4:4">
      <c r="D3732" s="10"/>
    </row>
    <row r="3733" spans="4:4">
      <c r="D3733" s="10"/>
    </row>
    <row r="3734" spans="4:4">
      <c r="D3734" s="10"/>
    </row>
    <row r="3735" spans="4:4">
      <c r="D3735" s="10"/>
    </row>
    <row r="3736" spans="4:4">
      <c r="D3736" s="10"/>
    </row>
    <row r="3737" spans="4:4">
      <c r="D3737" s="10"/>
    </row>
    <row r="3738" spans="4:4">
      <c r="D3738" s="10"/>
    </row>
    <row r="3739" spans="4:4">
      <c r="D3739" s="10"/>
    </row>
    <row r="3740" spans="4:4">
      <c r="D3740" s="10"/>
    </row>
    <row r="3741" spans="4:4">
      <c r="D3741" s="10"/>
    </row>
    <row r="3742" spans="4:4">
      <c r="D3742" s="10"/>
    </row>
    <row r="3743" spans="4:4">
      <c r="D3743" s="10"/>
    </row>
    <row r="3744" spans="4:4">
      <c r="D3744" s="10"/>
    </row>
    <row r="3745" spans="4:4">
      <c r="D3745" s="10"/>
    </row>
    <row r="3746" spans="4:4">
      <c r="D3746" s="10"/>
    </row>
    <row r="3747" spans="4:4">
      <c r="D3747" s="10"/>
    </row>
    <row r="3748" spans="4:4">
      <c r="D3748" s="10"/>
    </row>
    <row r="3749" spans="4:4">
      <c r="D3749" s="10"/>
    </row>
    <row r="3750" spans="4:4">
      <c r="D3750" s="10"/>
    </row>
    <row r="3751" spans="4:4">
      <c r="D3751" s="10"/>
    </row>
    <row r="3752" spans="4:4">
      <c r="D3752" s="10"/>
    </row>
    <row r="3753" spans="4:4">
      <c r="D3753" s="10"/>
    </row>
    <row r="3754" spans="4:4">
      <c r="D3754" s="10"/>
    </row>
    <row r="3755" spans="4:4">
      <c r="D3755" s="10"/>
    </row>
    <row r="3756" spans="4:4">
      <c r="D3756" s="10"/>
    </row>
    <row r="3757" spans="4:4">
      <c r="D3757" s="10"/>
    </row>
    <row r="3758" spans="4:4">
      <c r="D3758" s="10"/>
    </row>
    <row r="3759" spans="4:4">
      <c r="D3759" s="10"/>
    </row>
    <row r="3760" spans="4:4">
      <c r="D3760" s="10"/>
    </row>
    <row r="3761" spans="4:4">
      <c r="D3761" s="10"/>
    </row>
    <row r="3762" spans="4:4">
      <c r="D3762" s="10"/>
    </row>
    <row r="3763" spans="4:4">
      <c r="D3763" s="10"/>
    </row>
    <row r="3764" spans="4:4">
      <c r="D3764" s="10"/>
    </row>
    <row r="3765" spans="4:4">
      <c r="D3765" s="10"/>
    </row>
    <row r="3766" spans="4:4">
      <c r="D3766" s="10"/>
    </row>
    <row r="3767" spans="4:4">
      <c r="D3767" s="10"/>
    </row>
    <row r="3768" spans="4:4">
      <c r="D3768" s="10"/>
    </row>
    <row r="3769" spans="4:4">
      <c r="D3769" s="10"/>
    </row>
    <row r="3770" spans="4:4">
      <c r="D3770" s="10"/>
    </row>
    <row r="3771" spans="4:4">
      <c r="D3771" s="10"/>
    </row>
    <row r="3772" spans="4:4">
      <c r="D3772" s="10"/>
    </row>
    <row r="3773" spans="4:4">
      <c r="D3773" s="10"/>
    </row>
    <row r="3774" spans="4:4">
      <c r="D3774" s="10"/>
    </row>
    <row r="3775" spans="4:4">
      <c r="D3775" s="10"/>
    </row>
    <row r="3776" spans="4:4">
      <c r="D3776" s="10"/>
    </row>
    <row r="3777" spans="4:4">
      <c r="D3777" s="10"/>
    </row>
    <row r="3778" spans="4:4">
      <c r="D3778" s="10"/>
    </row>
    <row r="3779" spans="4:4">
      <c r="D3779" s="10"/>
    </row>
    <row r="3780" spans="4:4">
      <c r="D3780" s="10"/>
    </row>
    <row r="3781" spans="4:4">
      <c r="D3781" s="10"/>
    </row>
    <row r="3782" spans="4:4">
      <c r="D3782" s="10"/>
    </row>
    <row r="3783" spans="4:4">
      <c r="D3783" s="10"/>
    </row>
    <row r="3784" spans="4:4">
      <c r="D3784" s="10"/>
    </row>
    <row r="3785" spans="4:4">
      <c r="D3785" s="10"/>
    </row>
    <row r="3786" spans="4:4">
      <c r="D3786" s="10"/>
    </row>
    <row r="3787" spans="4:4">
      <c r="D3787" s="10"/>
    </row>
    <row r="3788" spans="4:4">
      <c r="D3788" s="10"/>
    </row>
    <row r="3789" spans="4:4">
      <c r="D3789" s="10"/>
    </row>
    <row r="3790" spans="4:4">
      <c r="D3790" s="10"/>
    </row>
    <row r="3791" spans="4:4">
      <c r="D3791" s="10"/>
    </row>
    <row r="3792" spans="4:4">
      <c r="D3792" s="10"/>
    </row>
    <row r="3793" spans="4:4">
      <c r="D3793" s="10"/>
    </row>
    <row r="3794" spans="4:4">
      <c r="D3794" s="10"/>
    </row>
    <row r="3795" spans="4:4">
      <c r="D3795" s="10"/>
    </row>
    <row r="3796" spans="4:4">
      <c r="D3796" s="10"/>
    </row>
    <row r="3797" spans="4:4">
      <c r="D3797" s="10"/>
    </row>
    <row r="3798" spans="4:4">
      <c r="D3798" s="10"/>
    </row>
    <row r="3799" spans="4:4">
      <c r="D3799" s="10"/>
    </row>
    <row r="3800" spans="4:4">
      <c r="D3800" s="10"/>
    </row>
    <row r="3801" spans="4:4">
      <c r="D3801" s="10"/>
    </row>
    <row r="3802" spans="4:4">
      <c r="D3802" s="10"/>
    </row>
    <row r="3803" spans="4:4">
      <c r="D3803" s="10"/>
    </row>
    <row r="3804" spans="4:4">
      <c r="D3804" s="10"/>
    </row>
    <row r="3805" spans="4:4">
      <c r="D3805" s="10"/>
    </row>
    <row r="3806" spans="4:4">
      <c r="D3806" s="10"/>
    </row>
    <row r="3807" spans="4:4">
      <c r="D3807" s="10"/>
    </row>
    <row r="3808" spans="4:4">
      <c r="D3808" s="10"/>
    </row>
    <row r="3809" spans="4:4">
      <c r="D3809" s="10"/>
    </row>
    <row r="3810" spans="4:4">
      <c r="D3810" s="10"/>
    </row>
    <row r="3811" spans="4:4">
      <c r="D3811" s="10"/>
    </row>
    <row r="3812" spans="4:4">
      <c r="D3812" s="10"/>
    </row>
    <row r="3813" spans="4:4">
      <c r="D3813" s="10"/>
    </row>
    <row r="3814" spans="4:4">
      <c r="D3814" s="10"/>
    </row>
    <row r="3815" spans="4:4">
      <c r="D3815" s="10"/>
    </row>
    <row r="3816" spans="4:4">
      <c r="D3816" s="10"/>
    </row>
    <row r="3817" spans="4:4">
      <c r="D3817" s="10"/>
    </row>
    <row r="3818" spans="4:4">
      <c r="D3818" s="10"/>
    </row>
    <row r="3819" spans="4:4">
      <c r="D3819" s="10"/>
    </row>
    <row r="3820" spans="4:4">
      <c r="D3820" s="10"/>
    </row>
    <row r="3821" spans="4:4">
      <c r="D3821" s="10"/>
    </row>
    <row r="3822" spans="4:4">
      <c r="D3822" s="10"/>
    </row>
    <row r="3823" spans="4:4">
      <c r="D3823" s="10"/>
    </row>
    <row r="3824" spans="4:4">
      <c r="D3824" s="10"/>
    </row>
    <row r="3825" spans="4:4">
      <c r="D3825" s="10"/>
    </row>
    <row r="3826" spans="4:4">
      <c r="D3826" s="10"/>
    </row>
    <row r="3827" spans="4:4">
      <c r="D3827" s="10"/>
    </row>
    <row r="3828" spans="4:4">
      <c r="D3828" s="10"/>
    </row>
    <row r="3829" spans="4:4">
      <c r="D3829" s="10"/>
    </row>
    <row r="3830" spans="4:4">
      <c r="D3830" s="10"/>
    </row>
    <row r="3831" spans="4:4">
      <c r="D3831" s="10"/>
    </row>
    <row r="3832" spans="4:4">
      <c r="D3832" s="10"/>
    </row>
    <row r="3833" spans="4:4">
      <c r="D3833" s="10"/>
    </row>
    <row r="3834" spans="4:4">
      <c r="D3834" s="10"/>
    </row>
    <row r="3835" spans="4:4">
      <c r="D3835" s="10"/>
    </row>
    <row r="3836" spans="4:4">
      <c r="D3836" s="10"/>
    </row>
    <row r="3837" spans="4:4">
      <c r="D3837" s="10"/>
    </row>
    <row r="3838" spans="4:4">
      <c r="D3838" s="10"/>
    </row>
    <row r="3839" spans="4:4">
      <c r="D3839" s="10"/>
    </row>
    <row r="3840" spans="4:4">
      <c r="D3840" s="10"/>
    </row>
    <row r="3841" spans="4:4">
      <c r="D3841" s="10"/>
    </row>
    <row r="3842" spans="4:4">
      <c r="D3842" s="10"/>
    </row>
    <row r="3843" spans="4:4">
      <c r="D3843" s="10"/>
    </row>
    <row r="3844" spans="4:4">
      <c r="D3844" s="10"/>
    </row>
    <row r="3845" spans="4:4">
      <c r="D3845" s="10"/>
    </row>
    <row r="3846" spans="4:4">
      <c r="D3846" s="10"/>
    </row>
    <row r="3847" spans="4:4">
      <c r="D3847" s="10"/>
    </row>
    <row r="3848" spans="4:4">
      <c r="D3848" s="10"/>
    </row>
    <row r="3849" spans="4:4">
      <c r="D3849" s="10"/>
    </row>
    <row r="3850" spans="4:4">
      <c r="D3850" s="10"/>
    </row>
    <row r="3851" spans="4:4">
      <c r="D3851" s="10"/>
    </row>
    <row r="3852" spans="4:4">
      <c r="D3852" s="10"/>
    </row>
    <row r="3853" spans="4:4">
      <c r="D3853" s="10"/>
    </row>
    <row r="3854" spans="4:4">
      <c r="D3854" s="10"/>
    </row>
    <row r="3855" spans="4:4">
      <c r="D3855" s="10"/>
    </row>
    <row r="3856" spans="4:4">
      <c r="D3856" s="10"/>
    </row>
    <row r="3857" spans="4:4">
      <c r="D3857" s="10"/>
    </row>
    <row r="3858" spans="4:4">
      <c r="D3858" s="10"/>
    </row>
    <row r="3859" spans="4:4">
      <c r="D3859" s="10"/>
    </row>
    <row r="3860" spans="4:4">
      <c r="D3860" s="10"/>
    </row>
    <row r="3861" spans="4:4">
      <c r="D3861" s="10"/>
    </row>
    <row r="3862" spans="4:4">
      <c r="D3862" s="10"/>
    </row>
    <row r="3863" spans="4:4">
      <c r="D3863" s="10"/>
    </row>
    <row r="3864" spans="4:4">
      <c r="D3864" s="10"/>
    </row>
    <row r="3865" spans="4:4">
      <c r="D3865" s="10"/>
    </row>
    <row r="3866" spans="4:4">
      <c r="D3866" s="10"/>
    </row>
    <row r="3867" spans="4:4">
      <c r="D3867" s="10"/>
    </row>
    <row r="3868" spans="4:4">
      <c r="D3868" s="10"/>
    </row>
    <row r="3869" spans="4:4">
      <c r="D3869" s="10"/>
    </row>
    <row r="3870" spans="4:4">
      <c r="D3870" s="10"/>
    </row>
    <row r="3871" spans="4:4">
      <c r="D3871" s="10"/>
    </row>
    <row r="3872" spans="4:4">
      <c r="D3872" s="10"/>
    </row>
    <row r="3873" spans="4:4">
      <c r="D3873" s="10"/>
    </row>
    <row r="3874" spans="4:4">
      <c r="D3874" s="10"/>
    </row>
    <row r="3875" spans="4:4">
      <c r="D3875" s="10"/>
    </row>
    <row r="3876" spans="4:4">
      <c r="D3876" s="10"/>
    </row>
    <row r="3877" spans="4:4">
      <c r="D3877" s="10"/>
    </row>
    <row r="3878" spans="4:4">
      <c r="D3878" s="10"/>
    </row>
    <row r="3879" spans="4:4">
      <c r="D3879" s="10"/>
    </row>
    <row r="3880" spans="4:4">
      <c r="D3880" s="10"/>
    </row>
    <row r="3881" spans="4:4">
      <c r="D3881" s="10"/>
    </row>
    <row r="3882" spans="4:4">
      <c r="D3882" s="10"/>
    </row>
    <row r="3883" spans="4:4">
      <c r="D3883" s="10"/>
    </row>
    <row r="3884" spans="4:4">
      <c r="D3884" s="10"/>
    </row>
    <row r="3885" spans="4:4">
      <c r="D3885" s="10"/>
    </row>
    <row r="3886" spans="4:4">
      <c r="D3886" s="10"/>
    </row>
    <row r="3887" spans="4:4">
      <c r="D3887" s="10"/>
    </row>
    <row r="3888" spans="4:4">
      <c r="D3888" s="10"/>
    </row>
    <row r="3889" spans="4:4">
      <c r="D3889" s="10"/>
    </row>
    <row r="3890" spans="4:4">
      <c r="D3890" s="10"/>
    </row>
    <row r="3891" spans="4:4">
      <c r="D3891" s="10"/>
    </row>
    <row r="3892" spans="4:4">
      <c r="D3892" s="10"/>
    </row>
    <row r="3893" spans="4:4">
      <c r="D3893" s="10"/>
    </row>
    <row r="3894" spans="4:4">
      <c r="D3894" s="10"/>
    </row>
    <row r="3895" spans="4:4">
      <c r="D3895" s="10"/>
    </row>
    <row r="3896" spans="4:4">
      <c r="D3896" s="10"/>
    </row>
    <row r="3897" spans="4:4">
      <c r="D3897" s="10"/>
    </row>
    <row r="3898" spans="4:4">
      <c r="D3898" s="10"/>
    </row>
    <row r="3899" spans="4:4">
      <c r="D3899" s="10"/>
    </row>
    <row r="3900" spans="4:4">
      <c r="D3900" s="10"/>
    </row>
    <row r="3901" spans="4:4">
      <c r="D3901" s="10"/>
    </row>
    <row r="3902" spans="4:4">
      <c r="D3902" s="10"/>
    </row>
    <row r="3903" spans="4:4">
      <c r="D3903" s="10"/>
    </row>
    <row r="3904" spans="4:4">
      <c r="D3904" s="10"/>
    </row>
    <row r="3905" spans="4:4">
      <c r="D3905" s="10"/>
    </row>
    <row r="3906" spans="4:4">
      <c r="D3906" s="10"/>
    </row>
    <row r="3907" spans="4:4">
      <c r="D3907" s="10"/>
    </row>
    <row r="3908" spans="4:4">
      <c r="D3908" s="10"/>
    </row>
    <row r="3909" spans="4:4">
      <c r="D3909" s="10"/>
    </row>
    <row r="3910" spans="4:4">
      <c r="D3910" s="10"/>
    </row>
    <row r="3911" spans="4:4">
      <c r="D3911" s="10"/>
    </row>
    <row r="3912" spans="4:4">
      <c r="D3912" s="10"/>
    </row>
    <row r="3913" spans="4:4">
      <c r="D3913" s="10"/>
    </row>
    <row r="3914" spans="4:4">
      <c r="D3914" s="10"/>
    </row>
    <row r="3915" spans="4:4">
      <c r="D3915" s="10"/>
    </row>
    <row r="3916" spans="4:4">
      <c r="D3916" s="10"/>
    </row>
    <row r="3917" spans="4:4">
      <c r="D3917" s="10"/>
    </row>
    <row r="3918" spans="4:4">
      <c r="D3918" s="10"/>
    </row>
    <row r="3919" spans="4:4">
      <c r="D3919" s="10"/>
    </row>
    <row r="3920" spans="4:4">
      <c r="D3920" s="10"/>
    </row>
    <row r="3921" spans="4:4">
      <c r="D3921" s="10"/>
    </row>
    <row r="3922" spans="4:4">
      <c r="D3922" s="10"/>
    </row>
    <row r="3923" spans="4:4">
      <c r="D3923" s="10"/>
    </row>
    <row r="3924" spans="4:4">
      <c r="D3924" s="10"/>
    </row>
    <row r="3925" spans="4:4">
      <c r="D3925" s="10"/>
    </row>
    <row r="3926" spans="4:4">
      <c r="D3926" s="10"/>
    </row>
    <row r="3927" spans="4:4">
      <c r="D3927" s="10"/>
    </row>
    <row r="3928" spans="4:4">
      <c r="D3928" s="10"/>
    </row>
    <row r="3929" spans="4:4">
      <c r="D3929" s="10"/>
    </row>
    <row r="3930" spans="4:4">
      <c r="D3930" s="10"/>
    </row>
    <row r="3931" spans="4:4">
      <c r="D3931" s="10"/>
    </row>
    <row r="3932" spans="4:4">
      <c r="D3932" s="10"/>
    </row>
    <row r="3933" spans="4:4">
      <c r="D3933" s="10"/>
    </row>
    <row r="3934" spans="4:4">
      <c r="D3934" s="10"/>
    </row>
    <row r="3935" spans="4:4">
      <c r="D3935" s="10"/>
    </row>
    <row r="3936" spans="4:4">
      <c r="D3936" s="10"/>
    </row>
    <row r="3937" spans="4:4">
      <c r="D3937" s="10"/>
    </row>
    <row r="3938" spans="4:4">
      <c r="D3938" s="10"/>
    </row>
    <row r="3939" spans="4:4">
      <c r="D3939" s="10"/>
    </row>
    <row r="3940" spans="4:4">
      <c r="D3940" s="10"/>
    </row>
    <row r="3941" spans="4:4">
      <c r="D3941" s="10"/>
    </row>
    <row r="3942" spans="4:4">
      <c r="D3942" s="10"/>
    </row>
    <row r="3943" spans="4:4">
      <c r="D3943" s="10"/>
    </row>
    <row r="3944" spans="4:4">
      <c r="D3944" s="10"/>
    </row>
    <row r="3945" spans="4:4">
      <c r="D3945" s="10"/>
    </row>
    <row r="3946" spans="4:4">
      <c r="D3946" s="10"/>
    </row>
    <row r="3947" spans="4:4">
      <c r="D3947" s="10"/>
    </row>
    <row r="3948" spans="4:4">
      <c r="D3948" s="10"/>
    </row>
    <row r="3949" spans="4:4">
      <c r="D3949" s="10"/>
    </row>
    <row r="3950" spans="4:4">
      <c r="D3950" s="10"/>
    </row>
    <row r="3951" spans="4:4">
      <c r="D3951" s="10"/>
    </row>
    <row r="3952" spans="4:4">
      <c r="D3952" s="10"/>
    </row>
    <row r="3953" spans="4:4">
      <c r="D3953" s="10"/>
    </row>
    <row r="3954" spans="4:4">
      <c r="D3954" s="10"/>
    </row>
    <row r="3955" spans="4:4">
      <c r="D3955" s="10"/>
    </row>
    <row r="3956" spans="4:4">
      <c r="D3956" s="10"/>
    </row>
    <row r="3957" spans="4:4">
      <c r="D3957" s="10"/>
    </row>
    <row r="3958" spans="4:4">
      <c r="D3958" s="10"/>
    </row>
    <row r="3959" spans="4:4">
      <c r="D3959" s="10"/>
    </row>
    <row r="3960" spans="4:4">
      <c r="D3960" s="10"/>
    </row>
    <row r="3961" spans="4:4">
      <c r="D3961" s="10"/>
    </row>
    <row r="3962" spans="4:4">
      <c r="D3962" s="10"/>
    </row>
    <row r="3963" spans="4:4">
      <c r="D3963" s="10"/>
    </row>
    <row r="3964" spans="4:4">
      <c r="D3964" s="10"/>
    </row>
    <row r="3965" spans="4:4">
      <c r="D3965" s="10"/>
    </row>
    <row r="3966" spans="4:4">
      <c r="D3966" s="10"/>
    </row>
    <row r="3967" spans="4:4">
      <c r="D3967" s="10"/>
    </row>
    <row r="3968" spans="4:4">
      <c r="D3968" s="10"/>
    </row>
    <row r="3969" spans="4:4">
      <c r="D3969" s="10"/>
    </row>
    <row r="3970" spans="4:4">
      <c r="D3970" s="10"/>
    </row>
    <row r="3971" spans="4:4">
      <c r="D3971" s="10"/>
    </row>
    <row r="3972" spans="4:4">
      <c r="D3972" s="10"/>
    </row>
    <row r="3973" spans="4:4">
      <c r="D3973" s="10"/>
    </row>
    <row r="3974" spans="4:4">
      <c r="D3974" s="10"/>
    </row>
    <row r="3975" spans="4:4">
      <c r="D3975" s="10"/>
    </row>
    <row r="3976" spans="4:4">
      <c r="D3976" s="10"/>
    </row>
    <row r="3977" spans="4:4">
      <c r="D3977" s="10"/>
    </row>
    <row r="3978" spans="4:4">
      <c r="D3978" s="10"/>
    </row>
    <row r="3979" spans="4:4">
      <c r="D3979" s="10"/>
    </row>
    <row r="3980" spans="4:4">
      <c r="D3980" s="10"/>
    </row>
    <row r="3981" spans="4:4">
      <c r="D3981" s="10"/>
    </row>
    <row r="3982" spans="4:4">
      <c r="D3982" s="10"/>
    </row>
    <row r="3983" spans="4:4">
      <c r="D3983" s="10"/>
    </row>
    <row r="3984" spans="4:4">
      <c r="D3984" s="10"/>
    </row>
    <row r="3985" spans="4:4">
      <c r="D3985" s="10"/>
    </row>
    <row r="3986" spans="4:4">
      <c r="D3986" s="10"/>
    </row>
    <row r="3987" spans="4:4">
      <c r="D3987" s="10"/>
    </row>
    <row r="3988" spans="4:4">
      <c r="D3988" s="10"/>
    </row>
    <row r="3989" spans="4:4">
      <c r="D3989" s="10"/>
    </row>
    <row r="3990" spans="4:4">
      <c r="D3990" s="10"/>
    </row>
    <row r="3991" spans="4:4">
      <c r="D3991" s="10"/>
    </row>
    <row r="3992" spans="4:4">
      <c r="D3992" s="10"/>
    </row>
    <row r="3993" spans="4:4">
      <c r="D3993" s="10"/>
    </row>
    <row r="3994" spans="4:4">
      <c r="D3994" s="10"/>
    </row>
    <row r="3995" spans="4:4">
      <c r="D3995" s="10"/>
    </row>
    <row r="3996" spans="4:4">
      <c r="D3996" s="10"/>
    </row>
    <row r="3997" spans="4:4">
      <c r="D3997" s="10"/>
    </row>
    <row r="3998" spans="4:4">
      <c r="D3998" s="10"/>
    </row>
    <row r="3999" spans="4:4">
      <c r="D3999" s="10"/>
    </row>
    <row r="4000" spans="4:4">
      <c r="D4000" s="10"/>
    </row>
    <row r="4001" spans="4:4">
      <c r="D4001" s="10"/>
    </row>
    <row r="4002" spans="4:4">
      <c r="D4002" s="10"/>
    </row>
    <row r="4003" spans="4:4">
      <c r="D4003" s="10"/>
    </row>
    <row r="4004" spans="4:4">
      <c r="D4004" s="10"/>
    </row>
    <row r="4005" spans="4:4">
      <c r="D4005" s="10"/>
    </row>
    <row r="4006" spans="4:4">
      <c r="D4006" s="10"/>
    </row>
    <row r="4007" spans="4:4">
      <c r="D4007" s="10"/>
    </row>
    <row r="4008" spans="4:4">
      <c r="D4008" s="10"/>
    </row>
    <row r="4009" spans="4:4">
      <c r="D4009" s="10"/>
    </row>
    <row r="4010" spans="4:4">
      <c r="D4010" s="10"/>
    </row>
    <row r="4011" spans="4:4">
      <c r="D4011" s="10"/>
    </row>
    <row r="4012" spans="4:4">
      <c r="D4012" s="10"/>
    </row>
    <row r="4013" spans="4:4">
      <c r="D4013" s="10"/>
    </row>
    <row r="4014" spans="4:4">
      <c r="D4014" s="10"/>
    </row>
    <row r="4015" spans="4:4">
      <c r="D4015" s="10"/>
    </row>
    <row r="4016" spans="4:4">
      <c r="D4016" s="10"/>
    </row>
    <row r="4017" spans="4:4">
      <c r="D4017" s="10"/>
    </row>
    <row r="4018" spans="4:4">
      <c r="D4018" s="10"/>
    </row>
    <row r="4019" spans="4:4">
      <c r="D4019" s="10"/>
    </row>
    <row r="4020" spans="4:4">
      <c r="D4020" s="10"/>
    </row>
    <row r="4021" spans="4:4">
      <c r="D4021" s="10"/>
    </row>
    <row r="4022" spans="4:4">
      <c r="D4022" s="10"/>
    </row>
    <row r="4023" spans="4:4">
      <c r="D4023" s="10"/>
    </row>
    <row r="4024" spans="4:4">
      <c r="D4024" s="10"/>
    </row>
    <row r="4025" spans="4:4">
      <c r="D4025" s="10"/>
    </row>
    <row r="4026" spans="4:4">
      <c r="D4026" s="10"/>
    </row>
    <row r="4027" spans="4:4">
      <c r="D4027" s="10"/>
    </row>
    <row r="4028" spans="4:4">
      <c r="D4028" s="10"/>
    </row>
    <row r="4029" spans="4:4">
      <c r="D4029" s="10"/>
    </row>
    <row r="4030" spans="4:4">
      <c r="D4030" s="10"/>
    </row>
    <row r="4031" spans="4:4">
      <c r="D4031" s="10"/>
    </row>
    <row r="4032" spans="4:4">
      <c r="D4032" s="10"/>
    </row>
    <row r="4033" spans="4:4">
      <c r="D4033" s="10"/>
    </row>
    <row r="4034" spans="4:4">
      <c r="D4034" s="10"/>
    </row>
    <row r="4035" spans="4:4">
      <c r="D4035" s="10"/>
    </row>
    <row r="4036" spans="4:4">
      <c r="D4036" s="10"/>
    </row>
    <row r="4037" spans="4:4">
      <c r="D4037" s="10"/>
    </row>
    <row r="4038" spans="4:4">
      <c r="D4038" s="10"/>
    </row>
    <row r="4039" spans="4:4">
      <c r="D4039" s="10"/>
    </row>
    <row r="4040" spans="4:4">
      <c r="D4040" s="10"/>
    </row>
    <row r="4041" spans="4:4">
      <c r="D4041" s="10"/>
    </row>
    <row r="4042" spans="4:4">
      <c r="D4042" s="10"/>
    </row>
    <row r="4043" spans="4:4">
      <c r="D4043" s="10"/>
    </row>
    <row r="4044" spans="4:4">
      <c r="D4044" s="10"/>
    </row>
    <row r="4045" spans="4:4">
      <c r="D4045" s="10"/>
    </row>
    <row r="4046" spans="4:4">
      <c r="D4046" s="10"/>
    </row>
    <row r="4047" spans="4:4">
      <c r="D4047" s="10"/>
    </row>
    <row r="4048" spans="4:4">
      <c r="D4048" s="10"/>
    </row>
    <row r="4049" spans="4:4">
      <c r="D4049" s="10"/>
    </row>
    <row r="4050" spans="4:4">
      <c r="D4050" s="10"/>
    </row>
    <row r="4051" spans="4:4">
      <c r="D4051" s="10"/>
    </row>
    <row r="4052" spans="4:4">
      <c r="D4052" s="10"/>
    </row>
    <row r="4053" spans="4:4">
      <c r="D4053" s="10"/>
    </row>
    <row r="4054" spans="4:4">
      <c r="D4054" s="10"/>
    </row>
    <row r="4055" spans="4:4">
      <c r="D4055" s="10"/>
    </row>
    <row r="4056" spans="4:4">
      <c r="D4056" s="10"/>
    </row>
    <row r="4057" spans="4:4">
      <c r="D4057" s="10"/>
    </row>
    <row r="4058" spans="4:4">
      <c r="D4058" s="10"/>
    </row>
    <row r="4059" spans="4:4">
      <c r="D4059" s="10"/>
    </row>
    <row r="4060" spans="4:4">
      <c r="D4060" s="10"/>
    </row>
    <row r="4061" spans="4:4">
      <c r="D4061" s="10"/>
    </row>
    <row r="4062" spans="4:4">
      <c r="D4062" s="10"/>
    </row>
    <row r="4063" spans="4:4">
      <c r="D4063" s="10"/>
    </row>
    <row r="4064" spans="4:4">
      <c r="D4064" s="10"/>
    </row>
    <row r="4065" spans="4:4">
      <c r="D4065" s="10"/>
    </row>
    <row r="4066" spans="4:4">
      <c r="D4066" s="10"/>
    </row>
    <row r="4067" spans="4:4">
      <c r="D4067" s="10"/>
    </row>
    <row r="4068" spans="4:4">
      <c r="D4068" s="10"/>
    </row>
    <row r="4069" spans="4:4">
      <c r="D4069" s="10"/>
    </row>
    <row r="4070" spans="4:4">
      <c r="D4070" s="10"/>
    </row>
    <row r="4071" spans="4:4">
      <c r="D4071" s="10"/>
    </row>
    <row r="4072" spans="4:4">
      <c r="D4072" s="10"/>
    </row>
    <row r="4073" spans="4:4">
      <c r="D4073" s="10"/>
    </row>
    <row r="4074" spans="4:4">
      <c r="D4074" s="10"/>
    </row>
    <row r="4075" spans="4:4">
      <c r="D4075" s="10"/>
    </row>
    <row r="4076" spans="4:4">
      <c r="D4076" s="10"/>
    </row>
    <row r="4077" spans="4:4">
      <c r="D4077" s="10"/>
    </row>
    <row r="4078" spans="4:4">
      <c r="D4078" s="10"/>
    </row>
    <row r="4079" spans="4:4">
      <c r="D4079" s="10"/>
    </row>
    <row r="4080" spans="4:4">
      <c r="D4080" s="10"/>
    </row>
    <row r="4081" spans="4:4">
      <c r="D4081" s="10"/>
    </row>
    <row r="4082" spans="4:4">
      <c r="D4082" s="10"/>
    </row>
    <row r="4083" spans="4:4">
      <c r="D4083" s="10"/>
    </row>
    <row r="4084" spans="4:4">
      <c r="D4084" s="10"/>
    </row>
    <row r="4085" spans="4:4">
      <c r="D4085" s="10"/>
    </row>
    <row r="4086" spans="4:4">
      <c r="D4086" s="10"/>
    </row>
    <row r="4087" spans="4:4">
      <c r="D4087" s="10"/>
    </row>
    <row r="4088" spans="4:4">
      <c r="D4088" s="10"/>
    </row>
    <row r="4089" spans="4:4">
      <c r="D4089" s="10"/>
    </row>
    <row r="4090" spans="4:4">
      <c r="D4090" s="10"/>
    </row>
    <row r="4091" spans="4:4">
      <c r="D4091" s="10"/>
    </row>
    <row r="4092" spans="4:4">
      <c r="D4092" s="10"/>
    </row>
    <row r="4093" spans="4:4">
      <c r="D4093" s="10"/>
    </row>
    <row r="4094" spans="4:4">
      <c r="D4094" s="10"/>
    </row>
    <row r="4095" spans="4:4">
      <c r="D4095" s="10"/>
    </row>
    <row r="4096" spans="4:4">
      <c r="D4096" s="10"/>
    </row>
    <row r="4097" spans="4:4">
      <c r="D4097" s="10"/>
    </row>
    <row r="4098" spans="4:4">
      <c r="D4098" s="10"/>
    </row>
    <row r="4099" spans="4:4">
      <c r="D4099" s="10"/>
    </row>
    <row r="4100" spans="4:4">
      <c r="D4100" s="10"/>
    </row>
    <row r="4101" spans="4:4">
      <c r="D4101" s="10"/>
    </row>
    <row r="4102" spans="4:4">
      <c r="D4102" s="10"/>
    </row>
    <row r="4103" spans="4:4">
      <c r="D4103" s="10"/>
    </row>
    <row r="4104" spans="4:4">
      <c r="D4104" s="10"/>
    </row>
    <row r="4105" spans="4:4">
      <c r="D4105" s="10"/>
    </row>
    <row r="4106" spans="4:4">
      <c r="D4106" s="10"/>
    </row>
    <row r="4107" spans="4:4">
      <c r="D4107" s="10"/>
    </row>
    <row r="4108" spans="4:4">
      <c r="D4108" s="10"/>
    </row>
    <row r="4109" spans="4:4">
      <c r="D4109" s="10"/>
    </row>
    <row r="4110" spans="4:4">
      <c r="D4110" s="10"/>
    </row>
    <row r="4111" spans="4:4">
      <c r="D4111" s="10"/>
    </row>
    <row r="4112" spans="4:4">
      <c r="D4112" s="10"/>
    </row>
    <row r="4113" spans="4:4">
      <c r="D4113" s="10"/>
    </row>
    <row r="4114" spans="4:4">
      <c r="D4114" s="10"/>
    </row>
    <row r="4115" spans="4:4">
      <c r="D4115" s="10"/>
    </row>
    <row r="4116" spans="4:4">
      <c r="D4116" s="10"/>
    </row>
    <row r="4117" spans="4:4">
      <c r="D4117" s="10"/>
    </row>
    <row r="4118" spans="4:4">
      <c r="D4118" s="10"/>
    </row>
    <row r="4119" spans="4:4">
      <c r="D4119" s="10"/>
    </row>
    <row r="4120" spans="4:4">
      <c r="D4120" s="10"/>
    </row>
    <row r="4121" spans="4:4">
      <c r="D4121" s="10"/>
    </row>
    <row r="4122" spans="4:4">
      <c r="D4122" s="10"/>
    </row>
    <row r="4123" spans="4:4">
      <c r="D4123" s="10"/>
    </row>
    <row r="4124" spans="4:4">
      <c r="D4124" s="10"/>
    </row>
    <row r="4125" spans="4:4">
      <c r="D4125" s="10"/>
    </row>
    <row r="4126" spans="4:4">
      <c r="D4126" s="10"/>
    </row>
    <row r="4127" spans="4:4">
      <c r="D4127" s="10"/>
    </row>
    <row r="4128" spans="4:4">
      <c r="D4128" s="10"/>
    </row>
    <row r="4129" spans="4:4">
      <c r="D4129" s="10"/>
    </row>
    <row r="4130" spans="4:4">
      <c r="D4130" s="10"/>
    </row>
    <row r="4131" spans="4:4">
      <c r="D4131" s="10"/>
    </row>
    <row r="4132" spans="4:4">
      <c r="D4132" s="10"/>
    </row>
    <row r="4133" spans="4:4">
      <c r="D4133" s="10"/>
    </row>
    <row r="4134" spans="4:4">
      <c r="D4134" s="10"/>
    </row>
    <row r="4135" spans="4:4">
      <c r="D4135" s="10"/>
    </row>
    <row r="4136" spans="4:4">
      <c r="D4136" s="10"/>
    </row>
    <row r="4137" spans="4:4">
      <c r="D4137" s="10"/>
    </row>
    <row r="4138" spans="4:4">
      <c r="D4138" s="10"/>
    </row>
    <row r="4139" spans="4:4">
      <c r="D4139" s="10"/>
    </row>
    <row r="4140" spans="4:4">
      <c r="D4140" s="10"/>
    </row>
    <row r="4141" spans="4:4">
      <c r="D4141" s="10"/>
    </row>
    <row r="4142" spans="4:4">
      <c r="D4142" s="10"/>
    </row>
    <row r="4143" spans="4:4">
      <c r="D4143" s="10"/>
    </row>
    <row r="4144" spans="4:4">
      <c r="D4144" s="10"/>
    </row>
    <row r="4145" spans="4:4">
      <c r="D4145" s="10"/>
    </row>
    <row r="4146" spans="4:4">
      <c r="D4146" s="10"/>
    </row>
    <row r="4147" spans="4:4">
      <c r="D4147" s="10"/>
    </row>
    <row r="4148" spans="4:4">
      <c r="D4148" s="10"/>
    </row>
    <row r="4149" spans="4:4">
      <c r="D4149" s="10"/>
    </row>
    <row r="4150" spans="4:4">
      <c r="D4150" s="10"/>
    </row>
    <row r="4151" spans="4:4">
      <c r="D4151" s="10"/>
    </row>
    <row r="4152" spans="4:4">
      <c r="D4152" s="10"/>
    </row>
    <row r="4153" spans="4:4">
      <c r="D4153" s="10"/>
    </row>
    <row r="4154" spans="4:4">
      <c r="D4154" s="10"/>
    </row>
    <row r="4155" spans="4:4">
      <c r="D4155" s="10"/>
    </row>
    <row r="4156" spans="4:4">
      <c r="D4156" s="10"/>
    </row>
    <row r="4157" spans="4:4">
      <c r="D4157" s="10"/>
    </row>
    <row r="4158" spans="4:4">
      <c r="D4158" s="10"/>
    </row>
    <row r="4159" spans="4:4">
      <c r="D4159" s="10"/>
    </row>
    <row r="4160" spans="4:4">
      <c r="D4160" s="10"/>
    </row>
    <row r="4161" spans="4:4">
      <c r="D4161" s="10"/>
    </row>
    <row r="4162" spans="4:4">
      <c r="D4162" s="10"/>
    </row>
    <row r="4163" spans="4:4">
      <c r="D4163" s="10"/>
    </row>
    <row r="4164" spans="4:4">
      <c r="D4164" s="10"/>
    </row>
    <row r="4165" spans="4:4">
      <c r="D4165" s="10"/>
    </row>
    <row r="4166" spans="4:4">
      <c r="D4166" s="10"/>
    </row>
    <row r="4167" spans="4:4">
      <c r="D4167" s="10"/>
    </row>
    <row r="4168" spans="4:4">
      <c r="D4168" s="10"/>
    </row>
    <row r="4169" spans="4:4">
      <c r="D4169" s="10"/>
    </row>
    <row r="4170" spans="4:4">
      <c r="D4170" s="10"/>
    </row>
    <row r="4171" spans="4:4">
      <c r="D4171" s="10"/>
    </row>
    <row r="4172" spans="4:4">
      <c r="D4172" s="10"/>
    </row>
    <row r="4173" spans="4:4">
      <c r="D4173" s="10"/>
    </row>
    <row r="4174" spans="4:4">
      <c r="D4174" s="10"/>
    </row>
    <row r="4175" spans="4:4">
      <c r="D4175" s="10"/>
    </row>
    <row r="4176" spans="4:4">
      <c r="D4176" s="10"/>
    </row>
    <row r="4177" spans="4:4">
      <c r="D4177" s="10"/>
    </row>
    <row r="4178" spans="4:4">
      <c r="D4178" s="10"/>
    </row>
    <row r="4179" spans="4:4">
      <c r="D4179" s="10"/>
    </row>
    <row r="4180" spans="4:4">
      <c r="D4180" s="10"/>
    </row>
    <row r="4181" spans="4:4">
      <c r="D4181" s="10"/>
    </row>
    <row r="4182" spans="4:4">
      <c r="D4182" s="10"/>
    </row>
    <row r="4183" spans="4:4">
      <c r="D4183" s="10"/>
    </row>
    <row r="4184" spans="4:4">
      <c r="D4184" s="10"/>
    </row>
    <row r="4185" spans="4:4">
      <c r="D4185" s="10"/>
    </row>
    <row r="4186" spans="4:4">
      <c r="D4186" s="10"/>
    </row>
    <row r="4187" spans="4:4">
      <c r="D4187" s="10"/>
    </row>
    <row r="4188" spans="4:4">
      <c r="D4188" s="10"/>
    </row>
    <row r="4189" spans="4:4">
      <c r="D4189" s="10"/>
    </row>
    <row r="4190" spans="4:4">
      <c r="D4190" s="10"/>
    </row>
    <row r="4191" spans="4:4">
      <c r="D4191" s="10"/>
    </row>
    <row r="4192" spans="4:4">
      <c r="D4192" s="10"/>
    </row>
    <row r="4193" spans="4:4">
      <c r="D4193" s="10"/>
    </row>
    <row r="4194" spans="4:4">
      <c r="D4194" s="10"/>
    </row>
    <row r="4195" spans="4:4">
      <c r="D4195" s="10"/>
    </row>
    <row r="4196" spans="4:4">
      <c r="D4196" s="10"/>
    </row>
    <row r="4197" spans="4:4">
      <c r="D4197" s="10"/>
    </row>
    <row r="4198" spans="4:4">
      <c r="D4198" s="10"/>
    </row>
    <row r="4199" spans="4:4">
      <c r="D4199" s="10"/>
    </row>
    <row r="4200" spans="4:4">
      <c r="D4200" s="10"/>
    </row>
    <row r="4201" spans="4:4">
      <c r="D4201" s="10"/>
    </row>
    <row r="4202" spans="4:4">
      <c r="D4202" s="10"/>
    </row>
    <row r="4203" spans="4:4">
      <c r="D4203" s="10"/>
    </row>
    <row r="4204" spans="4:4">
      <c r="D4204" s="10"/>
    </row>
    <row r="4205" spans="4:4">
      <c r="D4205" s="10"/>
    </row>
    <row r="4206" spans="4:4">
      <c r="D4206" s="10"/>
    </row>
    <row r="4207" spans="4:4">
      <c r="D4207" s="10"/>
    </row>
    <row r="4208" spans="4:4">
      <c r="D4208" s="10"/>
    </row>
    <row r="4209" spans="4:4">
      <c r="D4209" s="10"/>
    </row>
    <row r="4210" spans="4:4">
      <c r="D4210" s="10"/>
    </row>
    <row r="4211" spans="4:4">
      <c r="D4211" s="10"/>
    </row>
    <row r="4212" spans="4:4">
      <c r="D4212" s="10"/>
    </row>
    <row r="4213" spans="4:4">
      <c r="D4213" s="10"/>
    </row>
    <row r="4214" spans="4:4">
      <c r="D4214" s="10"/>
    </row>
    <row r="4215" spans="4:4">
      <c r="D4215" s="10"/>
    </row>
    <row r="4216" spans="4:4">
      <c r="D4216" s="10"/>
    </row>
    <row r="4217" spans="4:4">
      <c r="D4217" s="10"/>
    </row>
    <row r="4218" spans="4:4">
      <c r="D4218" s="10"/>
    </row>
    <row r="4219" spans="4:4">
      <c r="D4219" s="10"/>
    </row>
    <row r="4220" spans="4:4">
      <c r="D4220" s="10"/>
    </row>
    <row r="4221" spans="4:4">
      <c r="D4221" s="10"/>
    </row>
    <row r="4222" spans="4:4">
      <c r="D4222" s="10"/>
    </row>
    <row r="4223" spans="4:4">
      <c r="D4223" s="10"/>
    </row>
    <row r="4224" spans="4:4">
      <c r="D4224" s="10"/>
    </row>
    <row r="4225" spans="4:4">
      <c r="D4225" s="10"/>
    </row>
    <row r="4226" spans="4:4">
      <c r="D4226" s="10"/>
    </row>
    <row r="4227" spans="4:4">
      <c r="D4227" s="10"/>
    </row>
    <row r="4228" spans="4:4">
      <c r="D4228" s="10"/>
    </row>
    <row r="4229" spans="4:4">
      <c r="D4229" s="10"/>
    </row>
    <row r="4230" spans="4:4">
      <c r="D4230" s="10"/>
    </row>
    <row r="4231" spans="4:4">
      <c r="D4231" s="10"/>
    </row>
    <row r="4232" spans="4:4">
      <c r="D4232" s="10"/>
    </row>
    <row r="4233" spans="4:4">
      <c r="D4233" s="10"/>
    </row>
    <row r="4234" spans="4:4">
      <c r="D4234" s="10"/>
    </row>
    <row r="4235" spans="4:4">
      <c r="D4235" s="10"/>
    </row>
    <row r="4236" spans="4:4">
      <c r="D4236" s="10"/>
    </row>
    <row r="4237" spans="4:4">
      <c r="D4237" s="10"/>
    </row>
    <row r="4238" spans="4:4">
      <c r="D4238" s="10"/>
    </row>
    <row r="4239" spans="4:4">
      <c r="D4239" s="10"/>
    </row>
    <row r="4240" spans="4:4">
      <c r="D4240" s="10"/>
    </row>
    <row r="4241" spans="4:4">
      <c r="D4241" s="10"/>
    </row>
    <row r="4242" spans="4:4">
      <c r="D4242" s="10"/>
    </row>
    <row r="4243" spans="4:4">
      <c r="D4243" s="10"/>
    </row>
    <row r="4244" spans="4:4">
      <c r="D4244" s="10"/>
    </row>
    <row r="4245" spans="4:4">
      <c r="D4245" s="10"/>
    </row>
    <row r="4246" spans="4:4">
      <c r="D4246" s="10"/>
    </row>
    <row r="4247" spans="4:4">
      <c r="D4247" s="10"/>
    </row>
    <row r="4248" spans="4:4">
      <c r="D4248" s="10"/>
    </row>
    <row r="4249" spans="4:4">
      <c r="D4249" s="10"/>
    </row>
    <row r="4250" spans="4:4">
      <c r="D4250" s="10"/>
    </row>
    <row r="4251" spans="4:4">
      <c r="D4251" s="10"/>
    </row>
    <row r="4252" spans="4:4">
      <c r="D4252" s="10"/>
    </row>
    <row r="4253" spans="4:4">
      <c r="D4253" s="10"/>
    </row>
    <row r="4254" spans="4:4">
      <c r="D4254" s="10"/>
    </row>
    <row r="4255" spans="4:4">
      <c r="D4255" s="10"/>
    </row>
    <row r="4256" spans="4:4">
      <c r="D4256" s="10"/>
    </row>
    <row r="4257" spans="4:4">
      <c r="D4257" s="10"/>
    </row>
    <row r="4258" spans="4:4">
      <c r="D4258" s="10"/>
    </row>
    <row r="4259" spans="4:4">
      <c r="D4259" s="10"/>
    </row>
    <row r="4260" spans="4:4">
      <c r="D4260" s="10"/>
    </row>
    <row r="4261" spans="4:4">
      <c r="D4261" s="10"/>
    </row>
    <row r="4262" spans="4:4">
      <c r="D4262" s="10"/>
    </row>
    <row r="4263" spans="4:4">
      <c r="D4263" s="10"/>
    </row>
    <row r="4264" spans="4:4">
      <c r="D4264" s="10"/>
    </row>
    <row r="4265" spans="4:4">
      <c r="D4265" s="10"/>
    </row>
    <row r="4266" spans="4:4">
      <c r="D4266" s="10"/>
    </row>
    <row r="4267" spans="4:4">
      <c r="D4267" s="10"/>
    </row>
    <row r="4268" spans="4:4">
      <c r="D4268" s="10"/>
    </row>
    <row r="4269" spans="4:4">
      <c r="D4269" s="10"/>
    </row>
    <row r="4270" spans="4:4">
      <c r="D4270" s="10"/>
    </row>
    <row r="4271" spans="4:4">
      <c r="D4271" s="10"/>
    </row>
    <row r="4272" spans="4:4">
      <c r="D4272" s="10"/>
    </row>
    <row r="4273" spans="4:4">
      <c r="D4273" s="10"/>
    </row>
    <row r="4274" spans="4:4">
      <c r="D4274" s="10"/>
    </row>
    <row r="4275" spans="4:4">
      <c r="D4275" s="10"/>
    </row>
    <row r="4276" spans="4:4">
      <c r="D4276" s="10"/>
    </row>
    <row r="4277" spans="4:4">
      <c r="D4277" s="10"/>
    </row>
    <row r="4278" spans="4:4">
      <c r="D4278" s="10"/>
    </row>
    <row r="4279" spans="4:4">
      <c r="D4279" s="10"/>
    </row>
    <row r="4280" spans="4:4">
      <c r="D4280" s="10"/>
    </row>
    <row r="4281" spans="4:4">
      <c r="D4281" s="10"/>
    </row>
    <row r="4282" spans="4:4">
      <c r="D4282" s="10"/>
    </row>
    <row r="4283" spans="4:4">
      <c r="D4283" s="10"/>
    </row>
    <row r="4284" spans="4:4">
      <c r="D4284" s="10"/>
    </row>
    <row r="4285" spans="4:4">
      <c r="D4285" s="10"/>
    </row>
    <row r="4286" spans="4:4">
      <c r="D4286" s="10"/>
    </row>
    <row r="4287" spans="4:4">
      <c r="D4287" s="10"/>
    </row>
    <row r="4288" spans="4:4">
      <c r="D4288" s="10"/>
    </row>
    <row r="4289" spans="4:4">
      <c r="D4289" s="10"/>
    </row>
    <row r="4290" spans="4:4">
      <c r="D4290" s="10"/>
    </row>
    <row r="4291" spans="4:4">
      <c r="D4291" s="10"/>
    </row>
    <row r="4292" spans="4:4">
      <c r="D4292" s="10"/>
    </row>
    <row r="4293" spans="4:4">
      <c r="D4293" s="10"/>
    </row>
    <row r="4294" spans="4:4">
      <c r="D4294" s="10"/>
    </row>
    <row r="4295" spans="4:4">
      <c r="D4295" s="10"/>
    </row>
    <row r="4296" spans="4:4">
      <c r="D4296" s="10"/>
    </row>
    <row r="4297" spans="4:4">
      <c r="D4297" s="10"/>
    </row>
    <row r="4298" spans="4:4">
      <c r="D4298" s="10"/>
    </row>
    <row r="4299" spans="4:4">
      <c r="D4299" s="10"/>
    </row>
    <row r="4300" spans="4:4">
      <c r="D4300" s="10"/>
    </row>
    <row r="4301" spans="4:4">
      <c r="D4301" s="10"/>
    </row>
    <row r="4302" spans="4:4">
      <c r="D4302" s="10"/>
    </row>
    <row r="4303" spans="4:4">
      <c r="D4303" s="10"/>
    </row>
    <row r="4304" spans="4:4">
      <c r="D4304" s="10"/>
    </row>
    <row r="4305" spans="4:4">
      <c r="D4305" s="10"/>
    </row>
    <row r="4306" spans="4:4">
      <c r="D4306" s="10"/>
    </row>
    <row r="4307" spans="4:4">
      <c r="D4307" s="10"/>
    </row>
    <row r="4308" spans="4:4">
      <c r="D4308" s="10"/>
    </row>
    <row r="4309" spans="4:4">
      <c r="D4309" s="10"/>
    </row>
    <row r="4310" spans="4:4">
      <c r="D4310" s="10"/>
    </row>
    <row r="4311" spans="4:4">
      <c r="D4311" s="10"/>
    </row>
    <row r="4312" spans="4:4">
      <c r="D4312" s="10"/>
    </row>
    <row r="4313" spans="4:4">
      <c r="D4313" s="10"/>
    </row>
    <row r="4314" spans="4:4">
      <c r="D4314" s="10"/>
    </row>
    <row r="4315" spans="4:4">
      <c r="D4315" s="10"/>
    </row>
    <row r="4316" spans="4:4">
      <c r="D4316" s="10"/>
    </row>
    <row r="4317" spans="4:4">
      <c r="D4317" s="10"/>
    </row>
    <row r="4318" spans="4:4">
      <c r="D4318" s="10"/>
    </row>
    <row r="4319" spans="4:4">
      <c r="D4319" s="10"/>
    </row>
    <row r="4320" spans="4:4">
      <c r="D4320" s="10"/>
    </row>
    <row r="4321" spans="4:4">
      <c r="D4321" s="10"/>
    </row>
    <row r="4322" spans="4:4">
      <c r="D4322" s="10"/>
    </row>
    <row r="4323" spans="4:4">
      <c r="D4323" s="10"/>
    </row>
    <row r="4324" spans="4:4">
      <c r="D4324" s="10"/>
    </row>
    <row r="4325" spans="4:4">
      <c r="D4325" s="10"/>
    </row>
    <row r="4326" spans="4:4">
      <c r="D4326" s="10"/>
    </row>
    <row r="4327" spans="4:4">
      <c r="D4327" s="10"/>
    </row>
    <row r="4328" spans="4:4">
      <c r="D4328" s="10"/>
    </row>
    <row r="4329" spans="4:4">
      <c r="D4329" s="10"/>
    </row>
    <row r="4330" spans="4:4">
      <c r="D4330" s="10"/>
    </row>
    <row r="4331" spans="4:4">
      <c r="D4331" s="10"/>
    </row>
    <row r="4332" spans="4:4">
      <c r="D4332" s="10"/>
    </row>
    <row r="4333" spans="4:4">
      <c r="D4333" s="10"/>
    </row>
    <row r="4334" spans="4:4">
      <c r="D4334" s="10"/>
    </row>
    <row r="4335" spans="4:4">
      <c r="D4335" s="10"/>
    </row>
    <row r="4336" spans="4:4">
      <c r="D4336" s="10"/>
    </row>
    <row r="4337" spans="4:4">
      <c r="D4337" s="10"/>
    </row>
    <row r="4338" spans="4:4">
      <c r="D4338" s="10"/>
    </row>
    <row r="4339" spans="4:4">
      <c r="D4339" s="10"/>
    </row>
    <row r="4340" spans="4:4">
      <c r="D4340" s="10"/>
    </row>
    <row r="4341" spans="4:4">
      <c r="D4341" s="10"/>
    </row>
    <row r="4342" spans="4:4">
      <c r="D4342" s="10"/>
    </row>
    <row r="4343" spans="4:4">
      <c r="D4343" s="10"/>
    </row>
    <row r="4344" spans="4:4">
      <c r="D4344" s="10"/>
    </row>
    <row r="4345" spans="4:4">
      <c r="D4345" s="10"/>
    </row>
    <row r="4346" spans="4:4">
      <c r="D4346" s="10"/>
    </row>
    <row r="4347" spans="4:4">
      <c r="D4347" s="10"/>
    </row>
    <row r="4348" spans="4:4">
      <c r="D4348" s="10"/>
    </row>
    <row r="4349" spans="4:4">
      <c r="D4349" s="10"/>
    </row>
    <row r="4350" spans="4:4">
      <c r="D4350" s="10"/>
    </row>
    <row r="4351" spans="4:4">
      <c r="D4351" s="10"/>
    </row>
    <row r="4352" spans="4:4">
      <c r="D4352" s="10"/>
    </row>
    <row r="4353" spans="4:4">
      <c r="D4353" s="10"/>
    </row>
    <row r="4354" spans="4:4">
      <c r="D4354" s="10"/>
    </row>
    <row r="4355" spans="4:4">
      <c r="D4355" s="10"/>
    </row>
    <row r="4356" spans="4:4">
      <c r="D4356" s="10"/>
    </row>
    <row r="4357" spans="4:4">
      <c r="D4357" s="10"/>
    </row>
    <row r="4358" spans="4:4">
      <c r="D4358" s="10"/>
    </row>
    <row r="4359" spans="4:4">
      <c r="D4359" s="10"/>
    </row>
    <row r="4360" spans="4:4">
      <c r="D4360" s="10"/>
    </row>
    <row r="4361" spans="4:4">
      <c r="D4361" s="10"/>
    </row>
    <row r="4362" spans="4:4">
      <c r="D4362" s="10"/>
    </row>
    <row r="4363" spans="4:4">
      <c r="D4363" s="10"/>
    </row>
    <row r="4364" spans="4:4">
      <c r="D4364" s="10"/>
    </row>
    <row r="4365" spans="4:4">
      <c r="D4365" s="10"/>
    </row>
    <row r="4366" spans="4:4">
      <c r="D4366" s="10"/>
    </row>
    <row r="4367" spans="4:4">
      <c r="D4367" s="10"/>
    </row>
    <row r="4368" spans="4:4">
      <c r="D4368" s="10"/>
    </row>
    <row r="4369" spans="4:4">
      <c r="D4369" s="10"/>
    </row>
    <row r="4370" spans="4:4">
      <c r="D4370" s="10"/>
    </row>
    <row r="4371" spans="4:4">
      <c r="D4371" s="10"/>
    </row>
    <row r="4372" spans="4:4">
      <c r="D4372" s="10"/>
    </row>
    <row r="4373" spans="4:4">
      <c r="D4373" s="10"/>
    </row>
    <row r="4374" spans="4:4">
      <c r="D4374" s="10"/>
    </row>
    <row r="4375" spans="4:4">
      <c r="D4375" s="10"/>
    </row>
    <row r="4376" spans="4:4">
      <c r="D4376" s="10"/>
    </row>
    <row r="4377" spans="4:4">
      <c r="D4377" s="10"/>
    </row>
    <row r="4378" spans="4:4">
      <c r="D4378" s="10"/>
    </row>
    <row r="4379" spans="4:4">
      <c r="D4379" s="10"/>
    </row>
    <row r="4380" spans="4:4">
      <c r="D4380" s="10"/>
    </row>
    <row r="4381" spans="4:4">
      <c r="D4381" s="10"/>
    </row>
    <row r="4382" spans="4:4">
      <c r="D4382" s="10"/>
    </row>
    <row r="4383" spans="4:4">
      <c r="D4383" s="10"/>
    </row>
    <row r="4384" spans="4:4">
      <c r="D4384" s="10"/>
    </row>
    <row r="4385" spans="4:4">
      <c r="D4385" s="10"/>
    </row>
    <row r="4386" spans="4:4">
      <c r="D4386" s="10"/>
    </row>
    <row r="4387" spans="4:4">
      <c r="D4387" s="10"/>
    </row>
    <row r="4388" spans="4:4">
      <c r="D4388" s="10"/>
    </row>
    <row r="4389" spans="4:4">
      <c r="D4389" s="10"/>
    </row>
    <row r="4390" spans="4:4">
      <c r="D4390" s="10"/>
    </row>
    <row r="4391" spans="4:4">
      <c r="D4391" s="10"/>
    </row>
    <row r="4392" spans="4:4">
      <c r="D4392" s="10"/>
    </row>
    <row r="4393" spans="4:4">
      <c r="D4393" s="10"/>
    </row>
    <row r="4394" spans="4:4">
      <c r="D4394" s="10"/>
    </row>
    <row r="4395" spans="4:4">
      <c r="D4395" s="10"/>
    </row>
    <row r="4396" spans="4:4">
      <c r="D4396" s="10"/>
    </row>
    <row r="4397" spans="4:4">
      <c r="D4397" s="10"/>
    </row>
    <row r="4398" spans="4:4">
      <c r="D4398" s="10"/>
    </row>
    <row r="4399" spans="4:4">
      <c r="D4399" s="10"/>
    </row>
    <row r="4400" spans="4:4">
      <c r="D4400" s="10"/>
    </row>
    <row r="4401" spans="4:4">
      <c r="D4401" s="10"/>
    </row>
    <row r="4402" spans="4:4">
      <c r="D4402" s="10"/>
    </row>
    <row r="4403" spans="4:4">
      <c r="D4403" s="10"/>
    </row>
    <row r="4404" spans="4:4">
      <c r="D4404" s="10"/>
    </row>
    <row r="4405" spans="4:4">
      <c r="D4405" s="10"/>
    </row>
    <row r="4406" spans="4:4">
      <c r="D4406" s="10"/>
    </row>
    <row r="4407" spans="4:4">
      <c r="D4407" s="10"/>
    </row>
    <row r="4408" spans="4:4">
      <c r="D4408" s="10"/>
    </row>
    <row r="4409" spans="4:4">
      <c r="D4409" s="10"/>
    </row>
    <row r="4410" spans="4:4">
      <c r="D4410" s="10"/>
    </row>
    <row r="4411" spans="4:4">
      <c r="D4411" s="10"/>
    </row>
    <row r="4412" spans="4:4">
      <c r="D4412" s="10"/>
    </row>
    <row r="4413" spans="4:4">
      <c r="D4413" s="10"/>
    </row>
    <row r="4414" spans="4:4">
      <c r="D4414" s="10"/>
    </row>
    <row r="4415" spans="4:4">
      <c r="D4415" s="10"/>
    </row>
    <row r="4416" spans="4:4">
      <c r="D4416" s="10"/>
    </row>
    <row r="4417" spans="4:4">
      <c r="D4417" s="10"/>
    </row>
    <row r="4418" spans="4:4">
      <c r="D4418" s="10"/>
    </row>
    <row r="4419" spans="4:4">
      <c r="D4419" s="10"/>
    </row>
    <row r="4420" spans="4:4">
      <c r="D4420" s="10"/>
    </row>
    <row r="4421" spans="4:4">
      <c r="D4421" s="10"/>
    </row>
    <row r="4422" spans="4:4">
      <c r="D4422" s="10"/>
    </row>
    <row r="4423" spans="4:4">
      <c r="D4423" s="10"/>
    </row>
    <row r="4424" spans="4:4">
      <c r="D4424" s="10"/>
    </row>
    <row r="4425" spans="4:4">
      <c r="D4425" s="10"/>
    </row>
    <row r="4426" spans="4:4">
      <c r="D4426" s="10"/>
    </row>
    <row r="4427" spans="4:4">
      <c r="D4427" s="10"/>
    </row>
    <row r="4428" spans="4:4">
      <c r="D4428" s="10"/>
    </row>
    <row r="4429" spans="4:4">
      <c r="D4429" s="10"/>
    </row>
    <row r="4430" spans="4:4">
      <c r="D4430" s="10"/>
    </row>
    <row r="4431" spans="4:4">
      <c r="D4431" s="10"/>
    </row>
    <row r="4432" spans="4:4">
      <c r="D4432" s="10"/>
    </row>
    <row r="4433" spans="4:4">
      <c r="D4433" s="10"/>
    </row>
    <row r="4434" spans="4:4">
      <c r="D4434" s="10"/>
    </row>
    <row r="4435" spans="4:4">
      <c r="D4435" s="10"/>
    </row>
    <row r="4436" spans="4:4">
      <c r="D4436" s="10"/>
    </row>
    <row r="4437" spans="4:4">
      <c r="D4437" s="10"/>
    </row>
    <row r="4438" spans="4:4">
      <c r="D4438" s="10"/>
    </row>
    <row r="4439" spans="4:4">
      <c r="D4439" s="10"/>
    </row>
    <row r="4440" spans="4:4">
      <c r="D4440" s="10"/>
    </row>
    <row r="4441" spans="4:4">
      <c r="D4441" s="10"/>
    </row>
    <row r="4442" spans="4:4">
      <c r="D4442" s="10"/>
    </row>
    <row r="4443" spans="4:4">
      <c r="D4443" s="10"/>
    </row>
    <row r="4444" spans="4:4">
      <c r="D4444" s="10"/>
    </row>
    <row r="4445" spans="4:4">
      <c r="D4445" s="10"/>
    </row>
    <row r="4446" spans="4:4">
      <c r="D4446" s="10"/>
    </row>
    <row r="4447" spans="4:4">
      <c r="D4447" s="10"/>
    </row>
    <row r="4448" spans="4:4">
      <c r="D4448" s="10"/>
    </row>
    <row r="4449" spans="4:4">
      <c r="D4449" s="10"/>
    </row>
    <row r="4450" spans="4:4">
      <c r="D4450" s="10"/>
    </row>
    <row r="4451" spans="4:4">
      <c r="D4451" s="10"/>
    </row>
    <row r="4452" spans="4:4">
      <c r="D4452" s="10"/>
    </row>
    <row r="4453" spans="4:4">
      <c r="D4453" s="10"/>
    </row>
    <row r="4454" spans="4:4">
      <c r="D4454" s="10"/>
    </row>
    <row r="4455" spans="4:4">
      <c r="D4455" s="10"/>
    </row>
    <row r="4456" spans="4:4">
      <c r="D4456" s="10"/>
    </row>
    <row r="4457" spans="4:4">
      <c r="D4457" s="10"/>
    </row>
    <row r="4458" spans="4:4">
      <c r="D4458" s="10"/>
    </row>
    <row r="4459" spans="4:4">
      <c r="D4459" s="10"/>
    </row>
    <row r="4460" spans="4:4">
      <c r="D4460" s="10"/>
    </row>
    <row r="4461" spans="4:4">
      <c r="D4461" s="10"/>
    </row>
    <row r="4462" spans="4:4">
      <c r="D4462" s="10"/>
    </row>
    <row r="4463" spans="4:4">
      <c r="D4463" s="10"/>
    </row>
    <row r="4464" spans="4:4">
      <c r="D4464" s="10"/>
    </row>
    <row r="4465" spans="4:4">
      <c r="D4465" s="10"/>
    </row>
    <row r="4466" spans="4:4">
      <c r="D4466" s="10"/>
    </row>
    <row r="4467" spans="4:4">
      <c r="D4467" s="10"/>
    </row>
    <row r="4468" spans="4:4">
      <c r="D4468" s="10"/>
    </row>
    <row r="4469" spans="4:4">
      <c r="D4469" s="10"/>
    </row>
    <row r="4470" spans="4:4">
      <c r="D4470" s="10"/>
    </row>
    <row r="4471" spans="4:4">
      <c r="D4471" s="10"/>
    </row>
    <row r="4472" spans="4:4">
      <c r="D4472" s="10"/>
    </row>
    <row r="4473" spans="4:4">
      <c r="D4473" s="10"/>
    </row>
    <row r="4474" spans="4:4">
      <c r="D4474" s="10"/>
    </row>
    <row r="4475" spans="4:4">
      <c r="D4475" s="10"/>
    </row>
    <row r="4476" spans="4:4">
      <c r="D4476" s="10"/>
    </row>
    <row r="4477" spans="4:4">
      <c r="D4477" s="10"/>
    </row>
    <row r="4478" spans="4:4">
      <c r="D4478" s="10"/>
    </row>
    <row r="4479" spans="4:4">
      <c r="D4479" s="10"/>
    </row>
    <row r="4480" spans="4:4">
      <c r="D4480" s="10"/>
    </row>
    <row r="4481" spans="4:4">
      <c r="D4481" s="10"/>
    </row>
    <row r="4482" spans="4:4">
      <c r="D4482" s="10"/>
    </row>
    <row r="4483" spans="4:4">
      <c r="D4483" s="10"/>
    </row>
    <row r="4484" spans="4:4">
      <c r="D4484" s="10"/>
    </row>
    <row r="4485" spans="4:4">
      <c r="D4485" s="10"/>
    </row>
    <row r="4486" spans="4:4">
      <c r="D4486" s="10"/>
    </row>
    <row r="4487" spans="4:4">
      <c r="D4487" s="10"/>
    </row>
    <row r="4488" spans="4:4">
      <c r="D4488" s="10"/>
    </row>
    <row r="4489" spans="4:4">
      <c r="D4489" s="10"/>
    </row>
    <row r="4490" spans="4:4">
      <c r="D4490" s="10"/>
    </row>
    <row r="4491" spans="4:4">
      <c r="D4491" s="10"/>
    </row>
    <row r="4492" spans="4:4">
      <c r="D4492" s="10"/>
    </row>
    <row r="4493" spans="4:4">
      <c r="D4493" s="10"/>
    </row>
    <row r="4494" spans="4:4">
      <c r="D4494" s="10"/>
    </row>
    <row r="4495" spans="4:4">
      <c r="D4495" s="10"/>
    </row>
    <row r="4496" spans="4:4">
      <c r="D4496" s="10"/>
    </row>
    <row r="4497" spans="4:4">
      <c r="D4497" s="10"/>
    </row>
    <row r="4498" spans="4:4">
      <c r="D4498" s="10"/>
    </row>
    <row r="4499" spans="4:4">
      <c r="D4499" s="10"/>
    </row>
    <row r="4500" spans="4:4">
      <c r="D4500" s="10"/>
    </row>
    <row r="4501" spans="4:4">
      <c r="D4501" s="10"/>
    </row>
    <row r="4502" spans="4:4">
      <c r="D4502" s="10"/>
    </row>
    <row r="4503" spans="4:4">
      <c r="D4503" s="10"/>
    </row>
    <row r="4504" spans="4:4">
      <c r="D4504" s="10"/>
    </row>
    <row r="4505" spans="4:4">
      <c r="D4505" s="10"/>
    </row>
    <row r="4506" spans="4:4">
      <c r="D4506" s="10"/>
    </row>
    <row r="4507" spans="4:4">
      <c r="D4507" s="10"/>
    </row>
    <row r="4508" spans="4:4">
      <c r="D4508" s="10"/>
    </row>
    <row r="4509" spans="4:4">
      <c r="D4509" s="10"/>
    </row>
    <row r="4510" spans="4:4">
      <c r="D4510" s="10"/>
    </row>
    <row r="4511" spans="4:4">
      <c r="D4511" s="10"/>
    </row>
    <row r="4512" spans="4:4">
      <c r="D4512" s="10"/>
    </row>
    <row r="4513" spans="4:4">
      <c r="D4513" s="10"/>
    </row>
    <row r="4514" spans="4:4">
      <c r="D4514" s="10"/>
    </row>
    <row r="4515" spans="4:4">
      <c r="D4515" s="10"/>
    </row>
    <row r="4516" spans="4:4">
      <c r="D4516" s="10"/>
    </row>
    <row r="4517" spans="4:4">
      <c r="D4517" s="10"/>
    </row>
    <row r="4518" spans="4:4">
      <c r="D4518" s="10"/>
    </row>
    <row r="4519" spans="4:4">
      <c r="D4519" s="10"/>
    </row>
    <row r="4520" spans="4:4">
      <c r="D4520" s="10"/>
    </row>
    <row r="4521" spans="4:4">
      <c r="D4521" s="10"/>
    </row>
    <row r="4522" spans="4:4">
      <c r="D4522" s="10"/>
    </row>
    <row r="4523" spans="4:4">
      <c r="D4523" s="10"/>
    </row>
    <row r="4524" spans="4:4">
      <c r="D4524" s="10"/>
    </row>
    <row r="4525" spans="4:4">
      <c r="D4525" s="10"/>
    </row>
    <row r="4526" spans="4:4">
      <c r="D4526" s="10"/>
    </row>
    <row r="4527" spans="4:4">
      <c r="D4527" s="10"/>
    </row>
    <row r="4528" spans="4:4">
      <c r="D4528" s="10"/>
    </row>
    <row r="4529" spans="4:4">
      <c r="D4529" s="10"/>
    </row>
    <row r="4530" spans="4:4">
      <c r="D4530" s="10"/>
    </row>
    <row r="4531" spans="4:4">
      <c r="D4531" s="10"/>
    </row>
    <row r="4532" spans="4:4">
      <c r="D4532" s="10"/>
    </row>
    <row r="4533" spans="4:4">
      <c r="D4533" s="10"/>
    </row>
    <row r="4534" spans="4:4">
      <c r="D4534" s="10"/>
    </row>
    <row r="4535" spans="4:4">
      <c r="D4535" s="10"/>
    </row>
    <row r="4536" spans="4:4">
      <c r="D4536" s="10"/>
    </row>
    <row r="4537" spans="4:4">
      <c r="D4537" s="10"/>
    </row>
    <row r="4538" spans="4:4">
      <c r="D4538" s="10"/>
    </row>
    <row r="4539" spans="4:4">
      <c r="D4539" s="10"/>
    </row>
    <row r="4540" spans="4:4">
      <c r="D4540" s="10"/>
    </row>
    <row r="4541" spans="4:4">
      <c r="D4541" s="10"/>
    </row>
    <row r="4542" spans="4:4">
      <c r="D4542" s="10"/>
    </row>
    <row r="4543" spans="4:4">
      <c r="D4543" s="10"/>
    </row>
    <row r="4544" spans="4:4">
      <c r="D4544" s="10"/>
    </row>
    <row r="4545" spans="4:4">
      <c r="D4545" s="10"/>
    </row>
    <row r="4546" spans="4:4">
      <c r="D4546" s="10"/>
    </row>
    <row r="4547" spans="4:4">
      <c r="D4547" s="10"/>
    </row>
    <row r="4548" spans="4:4">
      <c r="D4548" s="10"/>
    </row>
    <row r="4549" spans="4:4">
      <c r="D4549" s="10"/>
    </row>
    <row r="4550" spans="4:4">
      <c r="D4550" s="10"/>
    </row>
    <row r="4551" spans="4:4">
      <c r="D4551" s="10"/>
    </row>
    <row r="4552" spans="4:4">
      <c r="D4552" s="10"/>
    </row>
    <row r="4553" spans="4:4">
      <c r="D4553" s="10"/>
    </row>
    <row r="4554" spans="4:4">
      <c r="D4554" s="10"/>
    </row>
    <row r="4555" spans="4:4">
      <c r="D4555" s="10"/>
    </row>
    <row r="4556" spans="4:4">
      <c r="D4556" s="10"/>
    </row>
    <row r="4557" spans="4:4">
      <c r="D4557" s="10"/>
    </row>
    <row r="4558" spans="4:4">
      <c r="D4558" s="10"/>
    </row>
    <row r="4559" spans="4:4">
      <c r="D4559" s="10"/>
    </row>
    <row r="4560" spans="4:4">
      <c r="D4560" s="10"/>
    </row>
    <row r="4561" spans="4:4">
      <c r="D4561" s="10"/>
    </row>
    <row r="4562" spans="4:4">
      <c r="D4562" s="10"/>
    </row>
    <row r="4563" spans="4:4">
      <c r="D4563" s="10"/>
    </row>
    <row r="4564" spans="4:4">
      <c r="D4564" s="10"/>
    </row>
    <row r="4565" spans="4:4">
      <c r="D4565" s="10"/>
    </row>
    <row r="4566" spans="4:4">
      <c r="D4566" s="10"/>
    </row>
    <row r="4567" spans="4:4">
      <c r="D4567" s="10"/>
    </row>
    <row r="4568" spans="4:4">
      <c r="D4568" s="10"/>
    </row>
    <row r="4569" spans="4:4">
      <c r="D4569" s="10"/>
    </row>
    <row r="4570" spans="4:4">
      <c r="D4570" s="10"/>
    </row>
    <row r="4571" spans="4:4">
      <c r="D4571" s="10"/>
    </row>
    <row r="4572" spans="4:4">
      <c r="D4572" s="10"/>
    </row>
    <row r="4573" spans="4:4">
      <c r="D4573" s="10"/>
    </row>
    <row r="4574" spans="4:4">
      <c r="D4574" s="10"/>
    </row>
    <row r="4575" spans="4:4">
      <c r="D4575" s="10"/>
    </row>
    <row r="4576" spans="4:4">
      <c r="D4576" s="10"/>
    </row>
    <row r="4577" spans="4:4">
      <c r="D4577" s="10"/>
    </row>
    <row r="4578" spans="4:4">
      <c r="D4578" s="10"/>
    </row>
    <row r="4579" spans="4:4">
      <c r="D4579" s="10"/>
    </row>
    <row r="4580" spans="4:4">
      <c r="D4580" s="10"/>
    </row>
    <row r="4581" spans="4:4">
      <c r="D4581" s="10"/>
    </row>
    <row r="4582" spans="4:4">
      <c r="D4582" s="10"/>
    </row>
    <row r="4583" spans="4:4">
      <c r="D4583" s="10"/>
    </row>
    <row r="4584" spans="4:4">
      <c r="D4584" s="10"/>
    </row>
    <row r="4585" spans="4:4">
      <c r="D4585" s="10"/>
    </row>
    <row r="4586" spans="4:4">
      <c r="D4586" s="10"/>
    </row>
    <row r="4587" spans="4:4">
      <c r="D4587" s="10"/>
    </row>
    <row r="4588" spans="4:4">
      <c r="D4588" s="10"/>
    </row>
    <row r="4589" spans="4:4">
      <c r="D4589" s="10"/>
    </row>
    <row r="4590" spans="4:4">
      <c r="D4590" s="10"/>
    </row>
    <row r="4591" spans="4:4">
      <c r="D4591" s="10"/>
    </row>
    <row r="4592" spans="4:4">
      <c r="D4592" s="10"/>
    </row>
    <row r="4593" spans="4:4">
      <c r="D4593" s="10"/>
    </row>
    <row r="4594" spans="4:4">
      <c r="D4594" s="10"/>
    </row>
    <row r="4595" spans="4:4">
      <c r="D4595" s="10"/>
    </row>
    <row r="4596" spans="4:4">
      <c r="D4596" s="10"/>
    </row>
    <row r="4597" spans="4:4">
      <c r="D4597" s="10"/>
    </row>
    <row r="4598" spans="4:4">
      <c r="D4598" s="10"/>
    </row>
    <row r="4599" spans="4:4">
      <c r="D4599" s="10"/>
    </row>
    <row r="4600" spans="4:4">
      <c r="D4600" s="10"/>
    </row>
    <row r="4601" spans="4:4">
      <c r="D4601" s="10"/>
    </row>
    <row r="4602" spans="4:4">
      <c r="D4602" s="10"/>
    </row>
    <row r="4603" spans="4:4">
      <c r="D4603" s="10"/>
    </row>
    <row r="4604" spans="4:4">
      <c r="D4604" s="10"/>
    </row>
    <row r="4605" spans="4:4">
      <c r="D4605" s="10"/>
    </row>
    <row r="4606" spans="4:4">
      <c r="D4606" s="10"/>
    </row>
    <row r="4607" spans="4:4">
      <c r="D4607" s="10"/>
    </row>
    <row r="4608" spans="4:4">
      <c r="D4608" s="10"/>
    </row>
    <row r="4609" spans="4:4">
      <c r="D4609" s="10"/>
    </row>
    <row r="4610" spans="4:4">
      <c r="D4610" s="10"/>
    </row>
    <row r="4611" spans="4:4">
      <c r="D4611" s="10"/>
    </row>
    <row r="4612" spans="4:4">
      <c r="D4612" s="10"/>
    </row>
    <row r="4613" spans="4:4">
      <c r="D4613" s="10"/>
    </row>
    <row r="4614" spans="4:4">
      <c r="D4614" s="10"/>
    </row>
    <row r="4615" spans="4:4">
      <c r="D4615" s="10"/>
    </row>
    <row r="4616" spans="4:4">
      <c r="D4616" s="10"/>
    </row>
    <row r="4617" spans="4:4">
      <c r="D4617" s="10"/>
    </row>
    <row r="4618" spans="4:4">
      <c r="D4618" s="10"/>
    </row>
    <row r="4619" spans="4:4">
      <c r="D4619" s="10"/>
    </row>
    <row r="4620" spans="4:4">
      <c r="D4620" s="10"/>
    </row>
    <row r="4621" spans="4:4">
      <c r="D4621" s="10"/>
    </row>
    <row r="4622" spans="4:4">
      <c r="D4622" s="10"/>
    </row>
    <row r="4623" spans="4:4">
      <c r="D4623" s="10"/>
    </row>
    <row r="4624" spans="4:4">
      <c r="D4624" s="10"/>
    </row>
    <row r="4625" spans="4:4">
      <c r="D4625" s="10"/>
    </row>
    <row r="4626" spans="4:4">
      <c r="D4626" s="10"/>
    </row>
    <row r="4627" spans="4:4">
      <c r="D4627" s="10"/>
    </row>
    <row r="4628" spans="4:4">
      <c r="D4628" s="10"/>
    </row>
    <row r="4629" spans="4:4">
      <c r="D4629" s="10"/>
    </row>
    <row r="4630" spans="4:4">
      <c r="D4630" s="10"/>
    </row>
    <row r="4631" spans="4:4">
      <c r="D4631" s="10"/>
    </row>
    <row r="4632" spans="4:4">
      <c r="D4632" s="10"/>
    </row>
    <row r="4633" spans="4:4">
      <c r="D4633" s="10"/>
    </row>
    <row r="4634" spans="4:4">
      <c r="D4634" s="10"/>
    </row>
    <row r="4635" spans="4:4">
      <c r="D4635" s="10"/>
    </row>
    <row r="4636" spans="4:4">
      <c r="D4636" s="10"/>
    </row>
    <row r="4637" spans="4:4">
      <c r="D4637" s="10"/>
    </row>
    <row r="4638" spans="4:4">
      <c r="D4638" s="10"/>
    </row>
    <row r="4639" spans="4:4">
      <c r="D4639" s="10"/>
    </row>
    <row r="4640" spans="4:4">
      <c r="D4640" s="10"/>
    </row>
    <row r="4641" spans="4:4">
      <c r="D4641" s="10"/>
    </row>
    <row r="4642" spans="4:4">
      <c r="D4642" s="10"/>
    </row>
    <row r="4643" spans="4:4">
      <c r="D4643" s="10"/>
    </row>
    <row r="4644" spans="4:4">
      <c r="D4644" s="10"/>
    </row>
    <row r="4645" spans="4:4">
      <c r="D4645" s="10"/>
    </row>
    <row r="4646" spans="4:4">
      <c r="D4646" s="10"/>
    </row>
    <row r="4647" spans="4:4">
      <c r="D4647" s="10"/>
    </row>
    <row r="4648" spans="4:4">
      <c r="D4648" s="10"/>
    </row>
    <row r="4649" spans="4:4">
      <c r="D4649" s="10"/>
    </row>
    <row r="4650" spans="4:4">
      <c r="D4650" s="10"/>
    </row>
    <row r="4651" spans="4:4">
      <c r="D4651" s="10"/>
    </row>
    <row r="4652" spans="4:4">
      <c r="D4652" s="10"/>
    </row>
    <row r="4653" spans="4:4">
      <c r="D4653" s="10"/>
    </row>
    <row r="4654" spans="4:4">
      <c r="D4654" s="10"/>
    </row>
    <row r="4655" spans="4:4">
      <c r="D4655" s="10"/>
    </row>
    <row r="4656" spans="4:4">
      <c r="D4656" s="10"/>
    </row>
    <row r="4657" spans="4:4">
      <c r="D4657" s="10"/>
    </row>
    <row r="4658" spans="4:4">
      <c r="D4658" s="10"/>
    </row>
    <row r="4659" spans="4:4">
      <c r="D4659" s="10"/>
    </row>
    <row r="4660" spans="4:4">
      <c r="D4660" s="10"/>
    </row>
    <row r="4661" spans="4:4">
      <c r="D4661" s="10"/>
    </row>
    <row r="4662" spans="4:4">
      <c r="D4662" s="10"/>
    </row>
    <row r="4663" spans="4:4">
      <c r="D4663" s="10"/>
    </row>
    <row r="4664" spans="4:4">
      <c r="D4664" s="10"/>
    </row>
    <row r="4665" spans="4:4">
      <c r="D4665" s="10"/>
    </row>
    <row r="4666" spans="4:4">
      <c r="D4666" s="10"/>
    </row>
    <row r="4667" spans="4:4">
      <c r="D4667" s="10"/>
    </row>
    <row r="4668" spans="4:4">
      <c r="D4668" s="10"/>
    </row>
    <row r="4669" spans="4:4">
      <c r="D4669" s="10"/>
    </row>
    <row r="4670" spans="4:4">
      <c r="D4670" s="10"/>
    </row>
    <row r="4671" spans="4:4">
      <c r="D4671" s="10"/>
    </row>
    <row r="4672" spans="4:4">
      <c r="D4672" s="10"/>
    </row>
    <row r="4673" spans="4:4">
      <c r="D4673" s="10"/>
    </row>
    <row r="4674" spans="4:4">
      <c r="D4674" s="10"/>
    </row>
    <row r="4675" spans="4:4">
      <c r="D4675" s="10"/>
    </row>
    <row r="4676" spans="4:4">
      <c r="D4676" s="10"/>
    </row>
    <row r="4677" spans="4:4">
      <c r="D4677" s="10"/>
    </row>
    <row r="4678" spans="4:4">
      <c r="D4678" s="10"/>
    </row>
    <row r="4679" spans="4:4">
      <c r="D4679" s="10"/>
    </row>
    <row r="4680" spans="4:4">
      <c r="D4680" s="10"/>
    </row>
    <row r="4681" spans="4:4">
      <c r="D4681" s="10"/>
    </row>
    <row r="4682" spans="4:4">
      <c r="D4682" s="10"/>
    </row>
    <row r="4683" spans="4:4">
      <c r="D4683" s="10"/>
    </row>
    <row r="4684" spans="4:4">
      <c r="D4684" s="10"/>
    </row>
    <row r="4685" spans="4:4">
      <c r="D4685" s="10"/>
    </row>
    <row r="4686" spans="4:4">
      <c r="D4686" s="10"/>
    </row>
    <row r="4687" spans="4:4">
      <c r="D4687" s="10"/>
    </row>
    <row r="4688" spans="4:4">
      <c r="D4688" s="10"/>
    </row>
    <row r="4689" spans="4:4">
      <c r="D4689" s="10"/>
    </row>
    <row r="4690" spans="4:4">
      <c r="D4690" s="10"/>
    </row>
    <row r="4691" spans="4:4">
      <c r="D4691" s="10"/>
    </row>
    <row r="4692" spans="4:4">
      <c r="D4692" s="10"/>
    </row>
    <row r="4693" spans="4:4">
      <c r="D4693" s="10"/>
    </row>
    <row r="4694" spans="4:4">
      <c r="D4694" s="10"/>
    </row>
    <row r="4695" spans="4:4">
      <c r="D4695" s="10"/>
    </row>
    <row r="4696" spans="4:4">
      <c r="D4696" s="10"/>
    </row>
    <row r="4697" spans="4:4">
      <c r="D4697" s="10"/>
    </row>
    <row r="4698" spans="4:4">
      <c r="D4698" s="10"/>
    </row>
    <row r="4699" spans="4:4">
      <c r="D4699" s="10"/>
    </row>
    <row r="4700" spans="4:4">
      <c r="D4700" s="10"/>
    </row>
    <row r="4701" spans="4:4">
      <c r="D4701" s="10"/>
    </row>
    <row r="4702" spans="4:4">
      <c r="D4702" s="10"/>
    </row>
    <row r="4703" spans="4:4">
      <c r="D4703" s="10"/>
    </row>
    <row r="4704" spans="4:4">
      <c r="D4704" s="10"/>
    </row>
    <row r="4705" spans="4:4">
      <c r="D4705" s="10"/>
    </row>
    <row r="4706" spans="4:4">
      <c r="D4706" s="10"/>
    </row>
    <row r="4707" spans="4:4">
      <c r="D4707" s="10"/>
    </row>
    <row r="4708" spans="4:4">
      <c r="D4708" s="10"/>
    </row>
    <row r="4709" spans="4:4">
      <c r="D4709" s="10"/>
    </row>
    <row r="4710" spans="4:4">
      <c r="D4710" s="10"/>
    </row>
    <row r="4711" spans="4:4">
      <c r="D4711" s="10"/>
    </row>
    <row r="4712" spans="4:4">
      <c r="D4712" s="10"/>
    </row>
    <row r="4713" spans="4:4">
      <c r="D4713" s="10"/>
    </row>
    <row r="4714" spans="4:4">
      <c r="D4714" s="10"/>
    </row>
    <row r="4715" spans="4:4">
      <c r="D4715" s="10"/>
    </row>
    <row r="4716" spans="4:4">
      <c r="D4716" s="10"/>
    </row>
    <row r="4717" spans="4:4">
      <c r="D4717" s="10"/>
    </row>
    <row r="4718" spans="4:4">
      <c r="D4718" s="10"/>
    </row>
    <row r="4719" spans="4:4">
      <c r="D4719" s="10"/>
    </row>
    <row r="4720" spans="4:4">
      <c r="D4720" s="10"/>
    </row>
    <row r="4721" spans="4:4">
      <c r="D4721" s="10"/>
    </row>
    <row r="4722" spans="4:4">
      <c r="D4722" s="10"/>
    </row>
    <row r="4723" spans="4:4">
      <c r="D4723" s="10"/>
    </row>
    <row r="4724" spans="4:4">
      <c r="D4724" s="10"/>
    </row>
    <row r="4725" spans="4:4">
      <c r="D4725" s="10"/>
    </row>
    <row r="4726" spans="4:4">
      <c r="D4726" s="10"/>
    </row>
    <row r="4727" spans="4:4">
      <c r="D4727" s="10"/>
    </row>
    <row r="4728" spans="4:4">
      <c r="D4728" s="10"/>
    </row>
    <row r="4729" spans="4:4">
      <c r="D4729" s="10"/>
    </row>
    <row r="4730" spans="4:4">
      <c r="D4730" s="10"/>
    </row>
    <row r="4731" spans="4:4">
      <c r="D4731" s="10"/>
    </row>
    <row r="4732" spans="4:4">
      <c r="D4732" s="10"/>
    </row>
    <row r="4733" spans="4:4">
      <c r="D4733" s="10"/>
    </row>
    <row r="4734" spans="4:4">
      <c r="D4734" s="10"/>
    </row>
    <row r="4735" spans="4:4">
      <c r="D4735" s="10"/>
    </row>
    <row r="4736" spans="4:4">
      <c r="D4736" s="10"/>
    </row>
    <row r="4737" spans="4:4">
      <c r="D4737" s="10"/>
    </row>
    <row r="4738" spans="4:4">
      <c r="D4738" s="10"/>
    </row>
    <row r="4739" spans="4:4">
      <c r="D4739" s="10"/>
    </row>
    <row r="4740" spans="4:4">
      <c r="D4740" s="10"/>
    </row>
    <row r="4741" spans="4:4">
      <c r="D4741" s="10"/>
    </row>
    <row r="4742" spans="4:4">
      <c r="D4742" s="10"/>
    </row>
    <row r="4743" spans="4:4">
      <c r="D4743" s="10"/>
    </row>
    <row r="4744" spans="4:4">
      <c r="D4744" s="10"/>
    </row>
    <row r="4745" spans="4:4">
      <c r="D4745" s="10"/>
    </row>
    <row r="4746" spans="4:4">
      <c r="D4746" s="10"/>
    </row>
    <row r="4747" spans="4:4">
      <c r="D4747" s="10"/>
    </row>
    <row r="4748" spans="4:4">
      <c r="D4748" s="10"/>
    </row>
    <row r="4749" spans="4:4">
      <c r="D4749" s="10"/>
    </row>
    <row r="4750" spans="4:4">
      <c r="D4750" s="10"/>
    </row>
    <row r="4751" spans="4:4">
      <c r="D4751" s="10"/>
    </row>
    <row r="4752" spans="4:4">
      <c r="D4752" s="10"/>
    </row>
    <row r="4753" spans="4:4">
      <c r="D4753" s="10"/>
    </row>
    <row r="4754" spans="4:4">
      <c r="D4754" s="10"/>
    </row>
    <row r="4755" spans="4:4">
      <c r="D4755" s="10"/>
    </row>
    <row r="4756" spans="4:4">
      <c r="D4756" s="10"/>
    </row>
    <row r="4757" spans="4:4">
      <c r="D4757" s="10"/>
    </row>
    <row r="4758" spans="4:4">
      <c r="D4758" s="10"/>
    </row>
    <row r="4759" spans="4:4">
      <c r="D4759" s="10"/>
    </row>
    <row r="4760" spans="4:4">
      <c r="D4760" s="10"/>
    </row>
    <row r="4761" spans="4:4">
      <c r="D4761" s="10"/>
    </row>
    <row r="4762" spans="4:4">
      <c r="D4762" s="10"/>
    </row>
    <row r="4763" spans="4:4">
      <c r="D4763" s="10"/>
    </row>
    <row r="4764" spans="4:4">
      <c r="D4764" s="10"/>
    </row>
    <row r="4765" spans="4:4">
      <c r="D4765" s="10"/>
    </row>
    <row r="4766" spans="4:4">
      <c r="D4766" s="10"/>
    </row>
    <row r="4767" spans="4:4">
      <c r="D4767" s="10"/>
    </row>
    <row r="4768" spans="4:4">
      <c r="D4768" s="10"/>
    </row>
    <row r="4769" spans="4:4">
      <c r="D4769" s="10"/>
    </row>
    <row r="4770" spans="4:4">
      <c r="D4770" s="10"/>
    </row>
    <row r="4771" spans="4:4">
      <c r="D4771" s="10"/>
    </row>
    <row r="4772" spans="4:4">
      <c r="D4772" s="10"/>
    </row>
    <row r="4773" spans="4:4">
      <c r="D4773" s="10"/>
    </row>
    <row r="4774" spans="4:4">
      <c r="D4774" s="10"/>
    </row>
    <row r="4775" spans="4:4">
      <c r="D4775" s="10"/>
    </row>
    <row r="4776" spans="4:4">
      <c r="D4776" s="10"/>
    </row>
    <row r="4777" spans="4:4">
      <c r="D4777" s="10"/>
    </row>
    <row r="4778" spans="4:4">
      <c r="D4778" s="10"/>
    </row>
    <row r="4779" spans="4:4">
      <c r="D4779" s="10"/>
    </row>
    <row r="4780" spans="4:4">
      <c r="D4780" s="10"/>
    </row>
    <row r="4781" spans="4:4">
      <c r="D4781" s="10"/>
    </row>
    <row r="4782" spans="4:4">
      <c r="D4782" s="10"/>
    </row>
    <row r="4783" spans="4:4">
      <c r="D4783" s="10"/>
    </row>
    <row r="4784" spans="4:4">
      <c r="D4784" s="10"/>
    </row>
    <row r="4785" spans="4:4">
      <c r="D4785" s="10"/>
    </row>
    <row r="4786" spans="4:4">
      <c r="D4786" s="10"/>
    </row>
    <row r="4787" spans="4:4">
      <c r="D4787" s="10"/>
    </row>
    <row r="4788" spans="4:4">
      <c r="D4788" s="10"/>
    </row>
    <row r="4789" spans="4:4">
      <c r="D4789" s="10"/>
    </row>
    <row r="4790" spans="4:4">
      <c r="D4790" s="10"/>
    </row>
    <row r="4791" spans="4:4">
      <c r="D4791" s="10"/>
    </row>
    <row r="4792" spans="4:4">
      <c r="D4792" s="10"/>
    </row>
    <row r="4793" spans="4:4">
      <c r="D4793" s="10"/>
    </row>
    <row r="4794" spans="4:4">
      <c r="D4794" s="10"/>
    </row>
    <row r="4795" spans="4:4">
      <c r="D4795" s="10"/>
    </row>
    <row r="4796" spans="4:4">
      <c r="D4796" s="10"/>
    </row>
    <row r="4797" spans="4:4">
      <c r="D4797" s="10"/>
    </row>
    <row r="4798" spans="4:4">
      <c r="D4798" s="10"/>
    </row>
    <row r="4799" spans="4:4">
      <c r="D4799" s="10"/>
    </row>
    <row r="4800" spans="4:4">
      <c r="D4800" s="10"/>
    </row>
    <row r="4801" spans="4:4">
      <c r="D4801" s="10"/>
    </row>
    <row r="4802" spans="4:4">
      <c r="D4802" s="10"/>
    </row>
    <row r="4803" spans="4:4">
      <c r="D4803" s="10"/>
    </row>
    <row r="4804" spans="4:4">
      <c r="D4804" s="10"/>
    </row>
    <row r="4805" spans="4:4">
      <c r="D4805" s="10"/>
    </row>
    <row r="4806" spans="4:4">
      <c r="D4806" s="10"/>
    </row>
    <row r="4807" spans="4:4">
      <c r="D4807" s="10"/>
    </row>
    <row r="4808" spans="4:4">
      <c r="D4808" s="10"/>
    </row>
    <row r="4809" spans="4:4">
      <c r="D4809" s="10"/>
    </row>
    <row r="4810" spans="4:4">
      <c r="D4810" s="10"/>
    </row>
    <row r="4811" spans="4:4">
      <c r="D4811" s="10"/>
    </row>
    <row r="4812" spans="4:4">
      <c r="D4812" s="10"/>
    </row>
    <row r="4813" spans="4:4">
      <c r="D4813" s="10"/>
    </row>
    <row r="4814" spans="4:4">
      <c r="D4814" s="10"/>
    </row>
    <row r="4815" spans="4:4">
      <c r="D4815" s="10"/>
    </row>
    <row r="4816" spans="4:4">
      <c r="D4816" s="10"/>
    </row>
    <row r="4817" spans="4:4">
      <c r="D4817" s="10"/>
    </row>
    <row r="4818" spans="4:4">
      <c r="D4818" s="10"/>
    </row>
    <row r="4819" spans="4:4">
      <c r="D4819" s="10"/>
    </row>
    <row r="4820" spans="4:4">
      <c r="D4820" s="10"/>
    </row>
    <row r="4821" spans="4:4">
      <c r="D4821" s="10"/>
    </row>
    <row r="4822" spans="4:4">
      <c r="D4822" s="10"/>
    </row>
    <row r="4823" spans="4:4">
      <c r="D4823" s="10"/>
    </row>
    <row r="4824" spans="4:4">
      <c r="D4824" s="10"/>
    </row>
    <row r="4825" spans="4:4">
      <c r="D4825" s="10"/>
    </row>
    <row r="4826" spans="4:4">
      <c r="D4826" s="10"/>
    </row>
    <row r="4827" spans="4:4">
      <c r="D4827" s="10"/>
    </row>
    <row r="4828" spans="4:4">
      <c r="D4828" s="10"/>
    </row>
    <row r="4829" spans="4:4">
      <c r="D4829" s="10"/>
    </row>
    <row r="4830" spans="4:4">
      <c r="D4830" s="10"/>
    </row>
    <row r="4831" spans="4:4">
      <c r="D4831" s="10"/>
    </row>
    <row r="4832" spans="4:4">
      <c r="D4832" s="10"/>
    </row>
    <row r="4833" spans="4:4">
      <c r="D4833" s="10"/>
    </row>
    <row r="4834" spans="4:4">
      <c r="D4834" s="10"/>
    </row>
    <row r="4835" spans="4:4">
      <c r="D4835" s="10"/>
    </row>
    <row r="4836" spans="4:4">
      <c r="D4836" s="10"/>
    </row>
    <row r="4837" spans="4:4">
      <c r="D4837" s="10"/>
    </row>
    <row r="4838" spans="4:4">
      <c r="D4838" s="10"/>
    </row>
    <row r="4839" spans="4:4">
      <c r="D4839" s="10"/>
    </row>
    <row r="4840" spans="4:4">
      <c r="D4840" s="10"/>
    </row>
    <row r="4841" spans="4:4">
      <c r="D4841" s="10"/>
    </row>
    <row r="4842" spans="4:4">
      <c r="D4842" s="10"/>
    </row>
    <row r="4843" spans="4:4">
      <c r="D4843" s="10"/>
    </row>
    <row r="4844" spans="4:4">
      <c r="D4844" s="10"/>
    </row>
    <row r="4845" spans="4:4">
      <c r="D4845" s="10"/>
    </row>
    <row r="4846" spans="4:4">
      <c r="D4846" s="10"/>
    </row>
    <row r="4847" spans="4:4">
      <c r="D4847" s="10"/>
    </row>
    <row r="4848" spans="4:4">
      <c r="D4848" s="10"/>
    </row>
    <row r="4849" spans="4:4">
      <c r="D4849" s="10"/>
    </row>
    <row r="4850" spans="4:4">
      <c r="D4850" s="10"/>
    </row>
    <row r="4851" spans="4:4">
      <c r="D4851" s="10"/>
    </row>
    <row r="4852" spans="4:4">
      <c r="D4852" s="10"/>
    </row>
    <row r="4853" spans="4:4">
      <c r="D4853" s="10"/>
    </row>
    <row r="4854" spans="4:4">
      <c r="D4854" s="10"/>
    </row>
    <row r="4855" spans="4:4">
      <c r="D4855" s="10"/>
    </row>
    <row r="4856" spans="4:4">
      <c r="D4856" s="10"/>
    </row>
    <row r="4857" spans="4:4">
      <c r="D4857" s="10"/>
    </row>
    <row r="4858" spans="4:4">
      <c r="D4858" s="10"/>
    </row>
    <row r="4859" spans="4:4">
      <c r="D4859" s="10"/>
    </row>
    <row r="4860" spans="4:4">
      <c r="D4860" s="10"/>
    </row>
    <row r="4861" spans="4:4">
      <c r="D4861" s="10"/>
    </row>
    <row r="4862" spans="4:4">
      <c r="D4862" s="10"/>
    </row>
    <row r="4863" spans="4:4">
      <c r="D4863" s="10"/>
    </row>
    <row r="4864" spans="4:4">
      <c r="D4864" s="10"/>
    </row>
    <row r="4865" spans="4:4">
      <c r="D4865" s="10"/>
    </row>
    <row r="4866" spans="4:4">
      <c r="D4866" s="10"/>
    </row>
    <row r="4867" spans="4:4">
      <c r="D4867" s="10"/>
    </row>
    <row r="4868" spans="4:4">
      <c r="D4868" s="10"/>
    </row>
    <row r="4869" spans="4:4">
      <c r="D4869" s="10"/>
    </row>
    <row r="4870" spans="4:4">
      <c r="D4870" s="10"/>
    </row>
    <row r="4871" spans="4:4">
      <c r="D4871" s="10"/>
    </row>
    <row r="4872" spans="4:4">
      <c r="D4872" s="10"/>
    </row>
    <row r="4873" spans="4:4">
      <c r="D4873" s="10"/>
    </row>
    <row r="4874" spans="4:4">
      <c r="D4874" s="10"/>
    </row>
    <row r="4875" spans="4:4">
      <c r="D4875" s="10"/>
    </row>
    <row r="4876" spans="4:4">
      <c r="D4876" s="10"/>
    </row>
    <row r="4877" spans="4:4">
      <c r="D4877" s="10"/>
    </row>
    <row r="4878" spans="4:4">
      <c r="D4878" s="10"/>
    </row>
    <row r="4879" spans="4:4">
      <c r="D4879" s="10"/>
    </row>
    <row r="4880" spans="4:4">
      <c r="D4880" s="10"/>
    </row>
    <row r="4881" spans="4:4">
      <c r="D4881" s="10"/>
    </row>
    <row r="4882" spans="4:4">
      <c r="D4882" s="10"/>
    </row>
    <row r="4883" spans="4:4">
      <c r="D4883" s="10"/>
    </row>
    <row r="4884" spans="4:4">
      <c r="D4884" s="10"/>
    </row>
    <row r="4885" spans="4:4">
      <c r="D4885" s="10"/>
    </row>
    <row r="4886" spans="4:4">
      <c r="D4886" s="10"/>
    </row>
    <row r="4887" spans="4:4">
      <c r="D4887" s="10"/>
    </row>
    <row r="4888" spans="4:4">
      <c r="D4888" s="10"/>
    </row>
    <row r="4889" spans="4:4">
      <c r="D4889" s="10"/>
    </row>
    <row r="4890" spans="4:4">
      <c r="D4890" s="10"/>
    </row>
    <row r="4891" spans="4:4">
      <c r="D4891" s="10"/>
    </row>
    <row r="4892" spans="4:4">
      <c r="D4892" s="10"/>
    </row>
    <row r="4893" spans="4:4">
      <c r="D4893" s="10"/>
    </row>
    <row r="4894" spans="4:4">
      <c r="D4894" s="10"/>
    </row>
    <row r="4895" spans="4:4">
      <c r="D4895" s="10"/>
    </row>
    <row r="4896" spans="4:4">
      <c r="D4896" s="10"/>
    </row>
    <row r="4897" spans="4:4">
      <c r="D4897" s="10"/>
    </row>
    <row r="4898" spans="4:4">
      <c r="D4898" s="10"/>
    </row>
    <row r="4899" spans="4:4">
      <c r="D4899" s="10"/>
    </row>
    <row r="4900" spans="4:4">
      <c r="D4900" s="10"/>
    </row>
    <row r="4901" spans="4:4">
      <c r="D4901" s="10"/>
    </row>
    <row r="4902" spans="4:4">
      <c r="D4902" s="10"/>
    </row>
    <row r="4903" spans="4:4">
      <c r="D4903" s="10"/>
    </row>
    <row r="4904" spans="4:4">
      <c r="D4904" s="10"/>
    </row>
    <row r="4905" spans="4:4">
      <c r="D4905" s="10"/>
    </row>
    <row r="4906" spans="4:4">
      <c r="D4906" s="10"/>
    </row>
    <row r="4907" spans="4:4">
      <c r="D4907" s="10"/>
    </row>
    <row r="4908" spans="4:4">
      <c r="D4908" s="10"/>
    </row>
    <row r="4909" spans="4:4">
      <c r="D4909" s="10"/>
    </row>
    <row r="4910" spans="4:4">
      <c r="D4910" s="10"/>
    </row>
    <row r="4911" spans="4:4">
      <c r="D4911" s="10"/>
    </row>
    <row r="4912" spans="4:4">
      <c r="D4912" s="10"/>
    </row>
    <row r="4913" spans="4:4">
      <c r="D4913" s="10"/>
    </row>
    <row r="4914" spans="4:4">
      <c r="D4914" s="10"/>
    </row>
    <row r="4915" spans="4:4">
      <c r="D4915" s="10"/>
    </row>
    <row r="4916" spans="4:4">
      <c r="D4916" s="10"/>
    </row>
    <row r="4917" spans="4:4">
      <c r="D4917" s="10"/>
    </row>
    <row r="4918" spans="4:4">
      <c r="D4918" s="10"/>
    </row>
    <row r="4919" spans="4:4">
      <c r="D4919" s="10"/>
    </row>
    <row r="4920" spans="4:4">
      <c r="D4920" s="10"/>
    </row>
    <row r="4921" spans="4:4">
      <c r="D4921" s="10"/>
    </row>
    <row r="4922" spans="4:4">
      <c r="D4922" s="10"/>
    </row>
    <row r="4923" spans="4:4">
      <c r="D4923" s="10"/>
    </row>
    <row r="4924" spans="4:4">
      <c r="D4924" s="10"/>
    </row>
    <row r="4925" spans="4:4">
      <c r="D4925" s="10"/>
    </row>
    <row r="4926" spans="4:4">
      <c r="D4926" s="10"/>
    </row>
    <row r="4927" spans="4:4">
      <c r="D4927" s="10"/>
    </row>
    <row r="4928" spans="4:4">
      <c r="D4928" s="10"/>
    </row>
    <row r="4929" spans="4:4">
      <c r="D4929" s="10"/>
    </row>
    <row r="4930" spans="4:4">
      <c r="D4930" s="10"/>
    </row>
    <row r="4931" spans="4:4">
      <c r="D4931" s="10"/>
    </row>
    <row r="4932" spans="4:4">
      <c r="D4932" s="10"/>
    </row>
    <row r="4933" spans="4:4">
      <c r="D4933" s="10"/>
    </row>
    <row r="4934" spans="4:4">
      <c r="D4934" s="10"/>
    </row>
    <row r="4935" spans="4:4">
      <c r="D4935" s="10"/>
    </row>
    <row r="4936" spans="4:4">
      <c r="D4936" s="10"/>
    </row>
    <row r="4937" spans="4:4">
      <c r="D4937" s="10"/>
    </row>
    <row r="4938" spans="4:4">
      <c r="D4938" s="10"/>
    </row>
    <row r="4939" spans="4:4">
      <c r="D4939" s="10"/>
    </row>
    <row r="4940" spans="4:4">
      <c r="D4940" s="10"/>
    </row>
    <row r="4941" spans="4:4">
      <c r="D4941" s="10"/>
    </row>
    <row r="4942" spans="4:4">
      <c r="D4942" s="10"/>
    </row>
    <row r="4943" spans="4:4">
      <c r="D4943" s="10"/>
    </row>
    <row r="4944" spans="4:4">
      <c r="D4944" s="10"/>
    </row>
    <row r="4945" spans="4:4">
      <c r="D4945" s="10"/>
    </row>
    <row r="4946" spans="4:4">
      <c r="D4946" s="10"/>
    </row>
    <row r="4947" spans="4:4">
      <c r="D4947" s="10"/>
    </row>
    <row r="4948" spans="4:4">
      <c r="D4948" s="10"/>
    </row>
    <row r="4949" spans="4:4">
      <c r="D4949" s="10"/>
    </row>
    <row r="4950" spans="4:4">
      <c r="D4950" s="10"/>
    </row>
    <row r="4951" spans="4:4">
      <c r="D4951" s="10"/>
    </row>
    <row r="4952" spans="4:4">
      <c r="D4952" s="10"/>
    </row>
    <row r="4953" spans="4:4">
      <c r="D4953" s="10"/>
    </row>
    <row r="4954" spans="4:4">
      <c r="D4954" s="10"/>
    </row>
    <row r="4955" spans="4:4">
      <c r="D4955" s="10"/>
    </row>
    <row r="4956" spans="4:4">
      <c r="D4956" s="10"/>
    </row>
    <row r="4957" spans="4:4">
      <c r="D4957" s="10"/>
    </row>
    <row r="4958" spans="4:4">
      <c r="D4958" s="10"/>
    </row>
    <row r="4959" spans="4:4">
      <c r="D4959" s="10"/>
    </row>
    <row r="4960" spans="4:4">
      <c r="D4960" s="10"/>
    </row>
    <row r="4961" spans="4:4">
      <c r="D4961" s="10"/>
    </row>
    <row r="4962" spans="4:4">
      <c r="D4962" s="10"/>
    </row>
    <row r="4963" spans="4:4">
      <c r="D4963" s="10"/>
    </row>
    <row r="4964" spans="4:4">
      <c r="D4964" s="10"/>
    </row>
    <row r="4965" spans="4:4">
      <c r="D4965" s="10"/>
    </row>
    <row r="4966" spans="4:4">
      <c r="D4966" s="10"/>
    </row>
    <row r="4967" spans="4:4">
      <c r="D4967" s="10"/>
    </row>
    <row r="4968" spans="4:4">
      <c r="D4968" s="10"/>
    </row>
    <row r="4969" spans="4:4">
      <c r="D4969" s="10"/>
    </row>
    <row r="4970" spans="4:4">
      <c r="D4970" s="10"/>
    </row>
    <row r="4971" spans="4:4">
      <c r="D4971" s="10"/>
    </row>
    <row r="4972" spans="4:4">
      <c r="D4972" s="10"/>
    </row>
    <row r="4973" spans="4:4">
      <c r="D4973" s="10"/>
    </row>
    <row r="4974" spans="4:4">
      <c r="D4974" s="10"/>
    </row>
    <row r="4975" spans="4:4">
      <c r="D4975" s="10"/>
    </row>
    <row r="4976" spans="4:4">
      <c r="D4976" s="10"/>
    </row>
    <row r="4977" spans="4:4">
      <c r="D4977" s="10"/>
    </row>
    <row r="4978" spans="4:4">
      <c r="D4978" s="10"/>
    </row>
    <row r="4979" spans="4:4">
      <c r="D4979" s="10"/>
    </row>
    <row r="4980" spans="4:4">
      <c r="D4980" s="10"/>
    </row>
    <row r="4981" spans="4:4">
      <c r="D4981" s="10"/>
    </row>
    <row r="4982" spans="4:4">
      <c r="D4982" s="10"/>
    </row>
    <row r="4983" spans="4:4">
      <c r="D4983" s="10"/>
    </row>
    <row r="4984" spans="4:4">
      <c r="D4984" s="10"/>
    </row>
    <row r="4985" spans="4:4">
      <c r="D4985" s="10"/>
    </row>
    <row r="4986" spans="4:4">
      <c r="D4986" s="10"/>
    </row>
    <row r="4987" spans="4:4">
      <c r="D4987" s="10"/>
    </row>
    <row r="4988" spans="4:4">
      <c r="D4988" s="10"/>
    </row>
    <row r="4989" spans="4:4">
      <c r="D4989" s="10"/>
    </row>
    <row r="4990" spans="4:4">
      <c r="D4990" s="10"/>
    </row>
    <row r="4991" spans="4:4">
      <c r="D4991" s="10"/>
    </row>
    <row r="4992" spans="4:4">
      <c r="D4992" s="10"/>
    </row>
    <row r="4993" spans="4:4">
      <c r="D4993" s="10"/>
    </row>
    <row r="4994" spans="4:4">
      <c r="D4994" s="10"/>
    </row>
    <row r="4995" spans="4:4">
      <c r="D4995" s="10"/>
    </row>
    <row r="4996" spans="4:4">
      <c r="D4996" s="10"/>
    </row>
    <row r="4997" spans="4:4">
      <c r="D4997" s="10"/>
    </row>
    <row r="4998" spans="4:4">
      <c r="D4998" s="10"/>
    </row>
    <row r="4999" spans="4:4">
      <c r="D4999" s="10"/>
    </row>
    <row r="5000" spans="4:4">
      <c r="D5000" s="10"/>
    </row>
  </sheetData>
  <mergeCells count="4">
    <mergeCell ref="A1:G1"/>
    <mergeCell ref="C2:G2"/>
    <mergeCell ref="C3:G3"/>
    <mergeCell ref="C4:G4"/>
  </mergeCells>
  <pageMargins left="0.59055118110236204" right="0.196850393700787" top="0.78740157499999996" bottom="0.78740157499999996" header="0.3" footer="0.3"/>
  <pageSetup paperSize="9" orientation="landscape" horizontalDpi="0" verticalDpi="0" r:id="rId1"/>
  <headerFooter>
    <oddFooter>&amp;RStránka &amp;P z &amp;N&amp;LZpracováno programem BUILDpower S,  © RTS, a.s.</oddFooter>
  </headerFooter>
  <legacyDrawing r:id="rId2"/>
</worksheet>
</file>

<file path=xl/worksheets/sheet16.xml><?xml version="1.0" encoding="utf-8"?>
<worksheet xmlns="http://schemas.openxmlformats.org/spreadsheetml/2006/main" xmlns:r="http://schemas.openxmlformats.org/officeDocument/2006/relationships">
  <sheetPr>
    <pageSetUpPr fitToPage="1"/>
  </sheetPr>
  <dimension ref="A1:BM283"/>
  <sheetViews>
    <sheetView showGridLines="0" workbookViewId="0">
      <selection activeCell="Z262" sqref="Z262"/>
    </sheetView>
  </sheetViews>
  <sheetFormatPr defaultColWidth="8.88671875" defaultRowHeight="10.199999999999999"/>
  <cols>
    <col min="1" max="1" width="6.44140625" style="266" customWidth="1"/>
    <col min="2" max="2" width="1.33203125" style="266" customWidth="1"/>
    <col min="3" max="4" width="3.33203125" style="266" customWidth="1"/>
    <col min="5" max="5" width="13.33203125" style="266" customWidth="1"/>
    <col min="6" max="6" width="78.44140625" style="266" customWidth="1"/>
    <col min="7" max="7" width="5.44140625" style="266" customWidth="1"/>
    <col min="8" max="8" width="8.88671875" style="266" customWidth="1"/>
    <col min="9" max="11" width="15.6640625" style="266" customWidth="1"/>
    <col min="12" max="12" width="7.33203125" style="266" customWidth="1"/>
    <col min="13" max="13" width="8.44140625" style="266" hidden="1" customWidth="1"/>
    <col min="14" max="14" width="8.88671875" style="266"/>
    <col min="15" max="20" width="11" style="266" hidden="1" customWidth="1"/>
    <col min="21" max="21" width="12.6640625" style="266" hidden="1" customWidth="1"/>
    <col min="22" max="22" width="9.5546875" style="266" customWidth="1"/>
    <col min="23" max="23" width="12.6640625" style="266" customWidth="1"/>
    <col min="24" max="24" width="9.5546875" style="266" customWidth="1"/>
    <col min="25" max="25" width="11.6640625" style="266" customWidth="1"/>
    <col min="26" max="26" width="8.5546875" style="266" customWidth="1"/>
    <col min="27" max="27" width="11.6640625" style="266" customWidth="1"/>
    <col min="28" max="28" width="12.6640625" style="266" customWidth="1"/>
    <col min="29" max="29" width="8.5546875" style="266" customWidth="1"/>
    <col min="30" max="30" width="11.6640625" style="266" customWidth="1"/>
    <col min="31" max="31" width="12.6640625" style="266" customWidth="1"/>
    <col min="32" max="16384" width="8.88671875" style="266"/>
  </cols>
  <sheetData>
    <row r="1" spans="1:56">
      <c r="A1" s="265"/>
    </row>
    <row r="2" spans="1:56" ht="36.9" customHeight="1">
      <c r="L2" s="267" t="s">
        <v>1170</v>
      </c>
      <c r="M2" s="268"/>
      <c r="N2" s="268"/>
      <c r="O2" s="268"/>
      <c r="P2" s="268"/>
      <c r="Q2" s="268"/>
      <c r="R2" s="268"/>
      <c r="S2" s="268"/>
      <c r="T2" s="268"/>
      <c r="U2" s="268"/>
      <c r="V2" s="268"/>
      <c r="AT2" s="269" t="s">
        <v>1791</v>
      </c>
      <c r="AZ2" s="729" t="s">
        <v>1792</v>
      </c>
      <c r="BA2" s="729" t="s">
        <v>1793</v>
      </c>
      <c r="BB2" s="729" t="s">
        <v>528</v>
      </c>
      <c r="BC2" s="729" t="s">
        <v>1794</v>
      </c>
      <c r="BD2" s="729" t="s">
        <v>83</v>
      </c>
    </row>
    <row r="3" spans="1:56" ht="6.9" customHeight="1">
      <c r="B3" s="270"/>
      <c r="C3" s="271"/>
      <c r="D3" s="271"/>
      <c r="E3" s="271"/>
      <c r="F3" s="271"/>
      <c r="G3" s="271"/>
      <c r="H3" s="271"/>
      <c r="I3" s="271"/>
      <c r="J3" s="271"/>
      <c r="K3" s="271"/>
      <c r="L3" s="272"/>
      <c r="AT3" s="269" t="s">
        <v>83</v>
      </c>
      <c r="AZ3" s="729" t="s">
        <v>1795</v>
      </c>
      <c r="BA3" s="729" t="s">
        <v>1796</v>
      </c>
      <c r="BB3" s="729" t="s">
        <v>528</v>
      </c>
      <c r="BC3" s="729" t="s">
        <v>1797</v>
      </c>
      <c r="BD3" s="729" t="s">
        <v>83</v>
      </c>
    </row>
    <row r="4" spans="1:56" ht="24.9" customHeight="1">
      <c r="B4" s="272"/>
      <c r="D4" s="273" t="s">
        <v>1172</v>
      </c>
      <c r="L4" s="272"/>
      <c r="M4" s="274" t="s">
        <v>1173</v>
      </c>
      <c r="AT4" s="269" t="s">
        <v>1174</v>
      </c>
      <c r="AZ4" s="729" t="s">
        <v>1798</v>
      </c>
      <c r="BA4" s="729" t="s">
        <v>1799</v>
      </c>
      <c r="BB4" s="729" t="s">
        <v>528</v>
      </c>
      <c r="BC4" s="729" t="s">
        <v>1800</v>
      </c>
      <c r="BD4" s="729" t="s">
        <v>83</v>
      </c>
    </row>
    <row r="5" spans="1:56" ht="6.9" customHeight="1">
      <c r="B5" s="272"/>
      <c r="L5" s="272"/>
      <c r="AZ5" s="729" t="s">
        <v>1801</v>
      </c>
      <c r="BA5" s="729" t="s">
        <v>1802</v>
      </c>
      <c r="BB5" s="729" t="s">
        <v>528</v>
      </c>
      <c r="BC5" s="729" t="s">
        <v>1803</v>
      </c>
      <c r="BD5" s="729" t="s">
        <v>83</v>
      </c>
    </row>
    <row r="6" spans="1:56" ht="12" customHeight="1">
      <c r="B6" s="272"/>
      <c r="D6" s="275" t="s">
        <v>22</v>
      </c>
      <c r="L6" s="272"/>
      <c r="AZ6" s="729" t="s">
        <v>1804</v>
      </c>
      <c r="BA6" s="729" t="s">
        <v>1805</v>
      </c>
      <c r="BB6" s="729" t="s">
        <v>528</v>
      </c>
      <c r="BC6" s="729" t="s">
        <v>1270</v>
      </c>
      <c r="BD6" s="729" t="s">
        <v>83</v>
      </c>
    </row>
    <row r="7" spans="1:56" ht="16.5" customHeight="1">
      <c r="B7" s="272"/>
      <c r="E7" s="276" t="e">
        <f>#REF!</f>
        <v>#REF!</v>
      </c>
      <c r="F7" s="277"/>
      <c r="G7" s="277"/>
      <c r="H7" s="277"/>
      <c r="L7" s="272"/>
      <c r="AZ7" s="729" t="s">
        <v>1806</v>
      </c>
      <c r="BA7" s="729" t="s">
        <v>1807</v>
      </c>
      <c r="BB7" s="729" t="s">
        <v>528</v>
      </c>
      <c r="BC7" s="729" t="s">
        <v>1808</v>
      </c>
      <c r="BD7" s="729" t="s">
        <v>83</v>
      </c>
    </row>
    <row r="8" spans="1:56" s="281" customFormat="1" ht="12" customHeight="1">
      <c r="A8" s="278"/>
      <c r="B8" s="279"/>
      <c r="C8" s="278"/>
      <c r="D8" s="275" t="s">
        <v>1175</v>
      </c>
      <c r="E8" s="278"/>
      <c r="F8" s="278"/>
      <c r="G8" s="278"/>
      <c r="H8" s="278"/>
      <c r="I8" s="278"/>
      <c r="J8" s="278"/>
      <c r="K8" s="278"/>
      <c r="L8" s="280"/>
      <c r="S8" s="278"/>
      <c r="T8" s="278"/>
      <c r="U8" s="278"/>
      <c r="V8" s="278"/>
      <c r="W8" s="278"/>
      <c r="X8" s="278"/>
      <c r="Y8" s="278"/>
      <c r="Z8" s="278"/>
      <c r="AA8" s="278"/>
      <c r="AB8" s="278"/>
      <c r="AC8" s="278"/>
      <c r="AD8" s="278"/>
      <c r="AE8" s="278"/>
    </row>
    <row r="9" spans="1:56" s="281" customFormat="1" ht="16.5" customHeight="1">
      <c r="A9" s="278"/>
      <c r="B9" s="279"/>
      <c r="C9" s="278"/>
      <c r="D9" s="278"/>
      <c r="E9" s="282" t="s">
        <v>1809</v>
      </c>
      <c r="F9" s="283"/>
      <c r="G9" s="283"/>
      <c r="H9" s="283"/>
      <c r="I9" s="278"/>
      <c r="J9" s="278"/>
      <c r="K9" s="278"/>
      <c r="L9" s="280"/>
      <c r="S9" s="278"/>
      <c r="T9" s="278"/>
      <c r="U9" s="278"/>
      <c r="V9" s="278"/>
      <c r="W9" s="278"/>
      <c r="X9" s="278"/>
      <c r="Y9" s="278"/>
      <c r="Z9" s="278"/>
      <c r="AA9" s="278"/>
      <c r="AB9" s="278"/>
      <c r="AC9" s="278"/>
      <c r="AD9" s="278"/>
      <c r="AE9" s="278"/>
    </row>
    <row r="10" spans="1:56" s="281" customFormat="1">
      <c r="A10" s="278"/>
      <c r="B10" s="279"/>
      <c r="C10" s="278"/>
      <c r="D10" s="278"/>
      <c r="E10" s="278"/>
      <c r="F10" s="278"/>
      <c r="G10" s="278"/>
      <c r="H10" s="278"/>
      <c r="I10" s="278"/>
      <c r="J10" s="278"/>
      <c r="K10" s="278"/>
      <c r="L10" s="280"/>
      <c r="S10" s="278"/>
      <c r="T10" s="278"/>
      <c r="U10" s="278"/>
      <c r="V10" s="278"/>
      <c r="W10" s="278"/>
      <c r="X10" s="278"/>
      <c r="Y10" s="278"/>
      <c r="Z10" s="278"/>
      <c r="AA10" s="278"/>
      <c r="AB10" s="278"/>
      <c r="AC10" s="278"/>
      <c r="AD10" s="278"/>
      <c r="AE10" s="278"/>
    </row>
    <row r="11" spans="1:56" s="281" customFormat="1" ht="12" customHeight="1">
      <c r="A11" s="278"/>
      <c r="B11" s="279"/>
      <c r="C11" s="278"/>
      <c r="D11" s="275" t="s">
        <v>1177</v>
      </c>
      <c r="E11" s="278"/>
      <c r="F11" s="284" t="s">
        <v>1810</v>
      </c>
      <c r="G11" s="278"/>
      <c r="H11" s="278"/>
      <c r="I11" s="275" t="s">
        <v>1178</v>
      </c>
      <c r="J11" s="284" t="s">
        <v>528</v>
      </c>
      <c r="K11" s="278"/>
      <c r="L11" s="280"/>
      <c r="S11" s="278"/>
      <c r="T11" s="278"/>
      <c r="U11" s="278"/>
      <c r="V11" s="278"/>
      <c r="W11" s="278"/>
      <c r="X11" s="278"/>
      <c r="Y11" s="278"/>
      <c r="Z11" s="278"/>
      <c r="AA11" s="278"/>
      <c r="AB11" s="278"/>
      <c r="AC11" s="278"/>
      <c r="AD11" s="278"/>
      <c r="AE11" s="278"/>
    </row>
    <row r="12" spans="1:56" s="281" customFormat="1" ht="12" customHeight="1">
      <c r="A12" s="278"/>
      <c r="B12" s="279"/>
      <c r="C12" s="278"/>
      <c r="D12" s="275" t="s">
        <v>1179</v>
      </c>
      <c r="E12" s="278"/>
      <c r="F12" s="284" t="s">
        <v>1180</v>
      </c>
      <c r="G12" s="278"/>
      <c r="H12" s="278"/>
      <c r="I12" s="275" t="s">
        <v>1181</v>
      </c>
      <c r="J12" s="285"/>
      <c r="K12" s="278"/>
      <c r="L12" s="280"/>
      <c r="S12" s="278"/>
      <c r="T12" s="278"/>
      <c r="U12" s="278"/>
      <c r="V12" s="278"/>
      <c r="W12" s="278"/>
      <c r="X12" s="278"/>
      <c r="Y12" s="278"/>
      <c r="Z12" s="278"/>
      <c r="AA12" s="278"/>
      <c r="AB12" s="278"/>
      <c r="AC12" s="278"/>
      <c r="AD12" s="278"/>
      <c r="AE12" s="278"/>
    </row>
    <row r="13" spans="1:56" s="281" customFormat="1" ht="10.95" customHeight="1">
      <c r="A13" s="278"/>
      <c r="B13" s="279"/>
      <c r="C13" s="278"/>
      <c r="D13" s="278"/>
      <c r="E13" s="278"/>
      <c r="F13" s="278"/>
      <c r="G13" s="278"/>
      <c r="H13" s="278"/>
      <c r="I13" s="278"/>
      <c r="J13" s="278"/>
      <c r="K13" s="278"/>
      <c r="L13" s="280"/>
      <c r="S13" s="278"/>
      <c r="T13" s="278"/>
      <c r="U13" s="278"/>
      <c r="V13" s="278"/>
      <c r="W13" s="278"/>
      <c r="X13" s="278"/>
      <c r="Y13" s="278"/>
      <c r="Z13" s="278"/>
      <c r="AA13" s="278"/>
      <c r="AB13" s="278"/>
      <c r="AC13" s="278"/>
      <c r="AD13" s="278"/>
      <c r="AE13" s="278"/>
    </row>
    <row r="14" spans="1:56" s="281" customFormat="1" ht="12" customHeight="1">
      <c r="A14" s="278"/>
      <c r="B14" s="279"/>
      <c r="C14" s="278"/>
      <c r="D14" s="275" t="s">
        <v>1182</v>
      </c>
      <c r="E14" s="278"/>
      <c r="F14" s="278"/>
      <c r="G14" s="278"/>
      <c r="H14" s="278"/>
      <c r="I14" s="275" t="s">
        <v>1183</v>
      </c>
      <c r="J14" s="284" t="s">
        <v>528</v>
      </c>
      <c r="K14" s="278"/>
      <c r="L14" s="280"/>
      <c r="S14" s="278"/>
      <c r="T14" s="278"/>
      <c r="U14" s="278"/>
      <c r="V14" s="278"/>
      <c r="W14" s="278"/>
      <c r="X14" s="278"/>
      <c r="Y14" s="278"/>
      <c r="Z14" s="278"/>
      <c r="AA14" s="278"/>
      <c r="AB14" s="278"/>
      <c r="AC14" s="278"/>
      <c r="AD14" s="278"/>
      <c r="AE14" s="278"/>
    </row>
    <row r="15" spans="1:56" s="281" customFormat="1" ht="18" customHeight="1">
      <c r="A15" s="278"/>
      <c r="B15" s="279"/>
      <c r="C15" s="278"/>
      <c r="D15" s="278"/>
      <c r="E15" s="284" t="s">
        <v>1184</v>
      </c>
      <c r="F15" s="278"/>
      <c r="G15" s="278"/>
      <c r="H15" s="278"/>
      <c r="I15" s="275" t="s">
        <v>34</v>
      </c>
      <c r="J15" s="284" t="s">
        <v>528</v>
      </c>
      <c r="K15" s="278"/>
      <c r="L15" s="280"/>
      <c r="S15" s="278"/>
      <c r="T15" s="278"/>
      <c r="U15" s="278"/>
      <c r="V15" s="278"/>
      <c r="W15" s="278"/>
      <c r="X15" s="278"/>
      <c r="Y15" s="278"/>
      <c r="Z15" s="278"/>
      <c r="AA15" s="278"/>
      <c r="AB15" s="278"/>
      <c r="AC15" s="278"/>
      <c r="AD15" s="278"/>
      <c r="AE15" s="278"/>
    </row>
    <row r="16" spans="1:56" s="281" customFormat="1" ht="6.9" customHeight="1">
      <c r="A16" s="278"/>
      <c r="B16" s="279"/>
      <c r="C16" s="278"/>
      <c r="D16" s="278"/>
      <c r="E16" s="278"/>
      <c r="F16" s="278"/>
      <c r="G16" s="278"/>
      <c r="H16" s="278"/>
      <c r="I16" s="278"/>
      <c r="J16" s="278"/>
      <c r="K16" s="278"/>
      <c r="L16" s="280"/>
      <c r="S16" s="278"/>
      <c r="T16" s="278"/>
      <c r="U16" s="278"/>
      <c r="V16" s="278"/>
      <c r="W16" s="278"/>
      <c r="X16" s="278"/>
      <c r="Y16" s="278"/>
      <c r="Z16" s="278"/>
      <c r="AA16" s="278"/>
      <c r="AB16" s="278"/>
      <c r="AC16" s="278"/>
      <c r="AD16" s="278"/>
      <c r="AE16" s="278"/>
    </row>
    <row r="17" spans="1:31" s="281" customFormat="1" ht="12" customHeight="1">
      <c r="A17" s="278"/>
      <c r="B17" s="279"/>
      <c r="C17" s="278"/>
      <c r="D17" s="275" t="s">
        <v>19</v>
      </c>
      <c r="E17" s="278"/>
      <c r="F17" s="278"/>
      <c r="G17" s="278"/>
      <c r="H17" s="278"/>
      <c r="I17" s="275" t="s">
        <v>1183</v>
      </c>
      <c r="J17" s="284"/>
      <c r="K17" s="278"/>
      <c r="L17" s="280"/>
      <c r="S17" s="278"/>
      <c r="T17" s="278"/>
      <c r="U17" s="278"/>
      <c r="V17" s="278"/>
      <c r="W17" s="278"/>
      <c r="X17" s="278"/>
      <c r="Y17" s="278"/>
      <c r="Z17" s="278"/>
      <c r="AA17" s="278"/>
      <c r="AB17" s="278"/>
      <c r="AC17" s="278"/>
      <c r="AD17" s="278"/>
      <c r="AE17" s="278"/>
    </row>
    <row r="18" spans="1:31" s="281" customFormat="1" ht="18" customHeight="1">
      <c r="A18" s="278"/>
      <c r="B18" s="279"/>
      <c r="C18" s="278"/>
      <c r="D18" s="278"/>
      <c r="E18" s="286" t="e">
        <f>#REF!</f>
        <v>#REF!</v>
      </c>
      <c r="F18" s="286"/>
      <c r="G18" s="286"/>
      <c r="H18" s="286"/>
      <c r="I18" s="275" t="s">
        <v>34</v>
      </c>
      <c r="J18" s="284"/>
      <c r="K18" s="278"/>
      <c r="L18" s="280"/>
      <c r="S18" s="278"/>
      <c r="T18" s="278"/>
      <c r="U18" s="278"/>
      <c r="V18" s="278"/>
      <c r="W18" s="278"/>
      <c r="X18" s="278"/>
      <c r="Y18" s="278"/>
      <c r="Z18" s="278"/>
      <c r="AA18" s="278"/>
      <c r="AB18" s="278"/>
      <c r="AC18" s="278"/>
      <c r="AD18" s="278"/>
      <c r="AE18" s="278"/>
    </row>
    <row r="19" spans="1:31" s="281" customFormat="1" ht="6.9" customHeight="1">
      <c r="A19" s="278"/>
      <c r="B19" s="279"/>
      <c r="C19" s="278"/>
      <c r="D19" s="278"/>
      <c r="E19" s="278"/>
      <c r="F19" s="278"/>
      <c r="G19" s="278"/>
      <c r="H19" s="278"/>
      <c r="I19" s="278"/>
      <c r="J19" s="278"/>
      <c r="K19" s="278"/>
      <c r="L19" s="280"/>
      <c r="S19" s="278"/>
      <c r="T19" s="278"/>
      <c r="U19" s="278"/>
      <c r="V19" s="278"/>
      <c r="W19" s="278"/>
      <c r="X19" s="278"/>
      <c r="Y19" s="278"/>
      <c r="Z19" s="278"/>
      <c r="AA19" s="278"/>
      <c r="AB19" s="278"/>
      <c r="AC19" s="278"/>
      <c r="AD19" s="278"/>
      <c r="AE19" s="278"/>
    </row>
    <row r="20" spans="1:31" s="281" customFormat="1" ht="12" customHeight="1">
      <c r="A20" s="278"/>
      <c r="B20" s="279"/>
      <c r="C20" s="278"/>
      <c r="D20" s="275" t="s">
        <v>20</v>
      </c>
      <c r="E20" s="278"/>
      <c r="F20" s="278"/>
      <c r="G20" s="278"/>
      <c r="H20" s="278"/>
      <c r="I20" s="275" t="s">
        <v>1183</v>
      </c>
      <c r="J20" s="284" t="s">
        <v>528</v>
      </c>
      <c r="K20" s="278"/>
      <c r="L20" s="280"/>
      <c r="S20" s="278"/>
      <c r="T20" s="278"/>
      <c r="U20" s="278"/>
      <c r="V20" s="278"/>
      <c r="W20" s="278"/>
      <c r="X20" s="278"/>
      <c r="Y20" s="278"/>
      <c r="Z20" s="278"/>
      <c r="AA20" s="278"/>
      <c r="AB20" s="278"/>
      <c r="AC20" s="278"/>
      <c r="AD20" s="278"/>
      <c r="AE20" s="278"/>
    </row>
    <row r="21" spans="1:31" s="281" customFormat="1" ht="18" customHeight="1">
      <c r="A21" s="278"/>
      <c r="B21" s="279"/>
      <c r="C21" s="278"/>
      <c r="D21" s="278"/>
      <c r="E21" s="284" t="s">
        <v>1185</v>
      </c>
      <c r="F21" s="278"/>
      <c r="G21" s="278"/>
      <c r="H21" s="278"/>
      <c r="I21" s="275" t="s">
        <v>34</v>
      </c>
      <c r="J21" s="284" t="s">
        <v>528</v>
      </c>
      <c r="K21" s="278"/>
      <c r="L21" s="280"/>
      <c r="S21" s="278"/>
      <c r="T21" s="278"/>
      <c r="U21" s="278"/>
      <c r="V21" s="278"/>
      <c r="W21" s="278"/>
      <c r="X21" s="278"/>
      <c r="Y21" s="278"/>
      <c r="Z21" s="278"/>
      <c r="AA21" s="278"/>
      <c r="AB21" s="278"/>
      <c r="AC21" s="278"/>
      <c r="AD21" s="278"/>
      <c r="AE21" s="278"/>
    </row>
    <row r="22" spans="1:31" s="281" customFormat="1" ht="6.9" customHeight="1">
      <c r="A22" s="278"/>
      <c r="B22" s="279"/>
      <c r="C22" s="278"/>
      <c r="D22" s="278"/>
      <c r="E22" s="278"/>
      <c r="F22" s="278"/>
      <c r="G22" s="278"/>
      <c r="H22" s="278"/>
      <c r="I22" s="278"/>
      <c r="J22" s="278"/>
      <c r="K22" s="278"/>
      <c r="L22" s="280"/>
      <c r="S22" s="278"/>
      <c r="T22" s="278"/>
      <c r="U22" s="278"/>
      <c r="V22" s="278"/>
      <c r="W22" s="278"/>
      <c r="X22" s="278"/>
      <c r="Y22" s="278"/>
      <c r="Z22" s="278"/>
      <c r="AA22" s="278"/>
      <c r="AB22" s="278"/>
      <c r="AC22" s="278"/>
      <c r="AD22" s="278"/>
      <c r="AE22" s="278"/>
    </row>
    <row r="23" spans="1:31" s="281" customFormat="1" ht="12" customHeight="1">
      <c r="A23" s="278"/>
      <c r="B23" s="279"/>
      <c r="C23" s="278"/>
      <c r="D23" s="275" t="s">
        <v>1186</v>
      </c>
      <c r="E23" s="278"/>
      <c r="F23" s="278"/>
      <c r="G23" s="278"/>
      <c r="H23" s="278"/>
      <c r="I23" s="275" t="s">
        <v>1183</v>
      </c>
      <c r="J23" s="284" t="s">
        <v>528</v>
      </c>
      <c r="K23" s="278"/>
      <c r="L23" s="280"/>
      <c r="S23" s="278"/>
      <c r="T23" s="278"/>
      <c r="U23" s="278"/>
      <c r="V23" s="278"/>
      <c r="W23" s="278"/>
      <c r="X23" s="278"/>
      <c r="Y23" s="278"/>
      <c r="Z23" s="278"/>
      <c r="AA23" s="278"/>
      <c r="AB23" s="278"/>
      <c r="AC23" s="278"/>
      <c r="AD23" s="278"/>
      <c r="AE23" s="278"/>
    </row>
    <row r="24" spans="1:31" s="281" customFormat="1" ht="18" customHeight="1">
      <c r="A24" s="278"/>
      <c r="B24" s="279"/>
      <c r="C24" s="278"/>
      <c r="D24" s="278"/>
      <c r="E24" s="284" t="s">
        <v>1187</v>
      </c>
      <c r="F24" s="278"/>
      <c r="G24" s="278"/>
      <c r="H24" s="278"/>
      <c r="I24" s="275" t="s">
        <v>34</v>
      </c>
      <c r="J24" s="284" t="s">
        <v>528</v>
      </c>
      <c r="K24" s="278"/>
      <c r="L24" s="280"/>
      <c r="S24" s="278"/>
      <c r="T24" s="278"/>
      <c r="U24" s="278"/>
      <c r="V24" s="278"/>
      <c r="W24" s="278"/>
      <c r="X24" s="278"/>
      <c r="Y24" s="278"/>
      <c r="Z24" s="278"/>
      <c r="AA24" s="278"/>
      <c r="AB24" s="278"/>
      <c r="AC24" s="278"/>
      <c r="AD24" s="278"/>
      <c r="AE24" s="278"/>
    </row>
    <row r="25" spans="1:31" s="281" customFormat="1" ht="6.9" customHeight="1">
      <c r="A25" s="278"/>
      <c r="B25" s="279"/>
      <c r="C25" s="278"/>
      <c r="D25" s="278"/>
      <c r="E25" s="278"/>
      <c r="F25" s="278"/>
      <c r="G25" s="278"/>
      <c r="H25" s="278"/>
      <c r="I25" s="278"/>
      <c r="J25" s="278"/>
      <c r="K25" s="278"/>
      <c r="L25" s="280"/>
      <c r="S25" s="278"/>
      <c r="T25" s="278"/>
      <c r="U25" s="278"/>
      <c r="V25" s="278"/>
      <c r="W25" s="278"/>
      <c r="X25" s="278"/>
      <c r="Y25" s="278"/>
      <c r="Z25" s="278"/>
      <c r="AA25" s="278"/>
      <c r="AB25" s="278"/>
      <c r="AC25" s="278"/>
      <c r="AD25" s="278"/>
      <c r="AE25" s="278"/>
    </row>
    <row r="26" spans="1:31" s="281" customFormat="1" ht="12" customHeight="1">
      <c r="A26" s="278"/>
      <c r="B26" s="279"/>
      <c r="C26" s="278"/>
      <c r="D26" s="275" t="s">
        <v>1188</v>
      </c>
      <c r="E26" s="278"/>
      <c r="F26" s="278"/>
      <c r="G26" s="278"/>
      <c r="H26" s="278"/>
      <c r="I26" s="278"/>
      <c r="J26" s="278"/>
      <c r="K26" s="278"/>
      <c r="L26" s="280"/>
      <c r="S26" s="278"/>
      <c r="T26" s="278"/>
      <c r="U26" s="278"/>
      <c r="V26" s="278"/>
      <c r="W26" s="278"/>
      <c r="X26" s="278"/>
      <c r="Y26" s="278"/>
      <c r="Z26" s="278"/>
      <c r="AA26" s="278"/>
      <c r="AB26" s="278"/>
      <c r="AC26" s="278"/>
      <c r="AD26" s="278"/>
      <c r="AE26" s="278"/>
    </row>
    <row r="27" spans="1:31" s="291" customFormat="1" ht="16.5" customHeight="1">
      <c r="A27" s="287"/>
      <c r="B27" s="288"/>
      <c r="C27" s="287"/>
      <c r="D27" s="287"/>
      <c r="E27" s="289" t="s">
        <v>528</v>
      </c>
      <c r="F27" s="289"/>
      <c r="G27" s="289"/>
      <c r="H27" s="289"/>
      <c r="I27" s="287"/>
      <c r="J27" s="287"/>
      <c r="K27" s="287"/>
      <c r="L27" s="290"/>
      <c r="S27" s="287"/>
      <c r="T27" s="287"/>
      <c r="U27" s="287"/>
      <c r="V27" s="287"/>
      <c r="W27" s="287"/>
      <c r="X27" s="287"/>
      <c r="Y27" s="287"/>
      <c r="Z27" s="287"/>
      <c r="AA27" s="287"/>
      <c r="AB27" s="287"/>
      <c r="AC27" s="287"/>
      <c r="AD27" s="287"/>
      <c r="AE27" s="287"/>
    </row>
    <row r="28" spans="1:31" s="281" customFormat="1" ht="6.9" customHeight="1">
      <c r="A28" s="278"/>
      <c r="B28" s="279"/>
      <c r="C28" s="278"/>
      <c r="D28" s="278"/>
      <c r="E28" s="278"/>
      <c r="F28" s="278"/>
      <c r="G28" s="278"/>
      <c r="H28" s="278"/>
      <c r="I28" s="278"/>
      <c r="J28" s="278"/>
      <c r="K28" s="278"/>
      <c r="L28" s="280"/>
      <c r="S28" s="278"/>
      <c r="T28" s="278"/>
      <c r="U28" s="278"/>
      <c r="V28" s="278"/>
      <c r="W28" s="278"/>
      <c r="X28" s="278"/>
      <c r="Y28" s="278"/>
      <c r="Z28" s="278"/>
      <c r="AA28" s="278"/>
      <c r="AB28" s="278"/>
      <c r="AC28" s="278"/>
      <c r="AD28" s="278"/>
      <c r="AE28" s="278"/>
    </row>
    <row r="29" spans="1:31" s="281" customFormat="1" ht="6.9" customHeight="1">
      <c r="A29" s="278"/>
      <c r="B29" s="279"/>
      <c r="C29" s="278"/>
      <c r="D29" s="292"/>
      <c r="E29" s="292"/>
      <c r="F29" s="292"/>
      <c r="G29" s="292"/>
      <c r="H29" s="292"/>
      <c r="I29" s="292"/>
      <c r="J29" s="292"/>
      <c r="K29" s="292"/>
      <c r="L29" s="280"/>
      <c r="S29" s="278"/>
      <c r="T29" s="278"/>
      <c r="U29" s="278"/>
      <c r="V29" s="278"/>
      <c r="W29" s="278"/>
      <c r="X29" s="278"/>
      <c r="Y29" s="278"/>
      <c r="Z29" s="278"/>
      <c r="AA29" s="278"/>
      <c r="AB29" s="278"/>
      <c r="AC29" s="278"/>
      <c r="AD29" s="278"/>
      <c r="AE29" s="278"/>
    </row>
    <row r="30" spans="1:31" s="281" customFormat="1" ht="25.35" customHeight="1">
      <c r="A30" s="278"/>
      <c r="B30" s="279"/>
      <c r="C30" s="278"/>
      <c r="D30" s="293" t="s">
        <v>1189</v>
      </c>
      <c r="E30" s="278"/>
      <c r="F30" s="278"/>
      <c r="G30" s="278"/>
      <c r="H30" s="278"/>
      <c r="I30" s="278"/>
      <c r="J30" s="294">
        <f>ROUND(J87, 2)</f>
        <v>0</v>
      </c>
      <c r="K30" s="278"/>
      <c r="L30" s="280"/>
      <c r="S30" s="278"/>
      <c r="T30" s="278"/>
      <c r="U30" s="278"/>
      <c r="V30" s="278"/>
      <c r="W30" s="278"/>
      <c r="X30" s="278"/>
      <c r="Y30" s="278"/>
      <c r="Z30" s="278"/>
      <c r="AA30" s="278"/>
      <c r="AB30" s="278"/>
      <c r="AC30" s="278"/>
      <c r="AD30" s="278"/>
      <c r="AE30" s="278"/>
    </row>
    <row r="31" spans="1:31" s="281" customFormat="1" ht="6.9" customHeight="1">
      <c r="A31" s="278"/>
      <c r="B31" s="279"/>
      <c r="C31" s="278"/>
      <c r="D31" s="292"/>
      <c r="E31" s="292"/>
      <c r="F31" s="292"/>
      <c r="G31" s="292"/>
      <c r="H31" s="292"/>
      <c r="I31" s="292"/>
      <c r="J31" s="292"/>
      <c r="K31" s="292"/>
      <c r="L31" s="280"/>
      <c r="S31" s="278"/>
      <c r="T31" s="278"/>
      <c r="U31" s="278"/>
      <c r="V31" s="278"/>
      <c r="W31" s="278"/>
      <c r="X31" s="278"/>
      <c r="Y31" s="278"/>
      <c r="Z31" s="278"/>
      <c r="AA31" s="278"/>
      <c r="AB31" s="278"/>
      <c r="AC31" s="278"/>
      <c r="AD31" s="278"/>
      <c r="AE31" s="278"/>
    </row>
    <row r="32" spans="1:31" s="281" customFormat="1" ht="14.4" customHeight="1">
      <c r="A32" s="278"/>
      <c r="B32" s="279"/>
      <c r="C32" s="278"/>
      <c r="D32" s="278"/>
      <c r="E32" s="278"/>
      <c r="F32" s="295" t="s">
        <v>1190</v>
      </c>
      <c r="G32" s="278"/>
      <c r="H32" s="278"/>
      <c r="I32" s="295" t="s">
        <v>1191</v>
      </c>
      <c r="J32" s="295" t="s">
        <v>1192</v>
      </c>
      <c r="K32" s="278"/>
      <c r="L32" s="280"/>
      <c r="S32" s="278"/>
      <c r="T32" s="278"/>
      <c r="U32" s="278"/>
      <c r="V32" s="278"/>
      <c r="W32" s="278"/>
      <c r="X32" s="278"/>
      <c r="Y32" s="278"/>
      <c r="Z32" s="278"/>
      <c r="AA32" s="278"/>
      <c r="AB32" s="278"/>
      <c r="AC32" s="278"/>
      <c r="AD32" s="278"/>
      <c r="AE32" s="278"/>
    </row>
    <row r="33" spans="1:31" s="281" customFormat="1" ht="14.4" customHeight="1">
      <c r="A33" s="278"/>
      <c r="B33" s="279"/>
      <c r="C33" s="278"/>
      <c r="D33" s="296" t="s">
        <v>159</v>
      </c>
      <c r="E33" s="275" t="s">
        <v>1193</v>
      </c>
      <c r="F33" s="297">
        <f>ROUND((SUM(BE87:BE282)),  2)</f>
        <v>0</v>
      </c>
      <c r="G33" s="278"/>
      <c r="H33" s="278"/>
      <c r="I33" s="298">
        <v>0.21</v>
      </c>
      <c r="J33" s="297">
        <f>ROUND(((SUM(BE87:BE282))*I33),  2)</f>
        <v>0</v>
      </c>
      <c r="K33" s="278"/>
      <c r="L33" s="280"/>
      <c r="S33" s="278"/>
      <c r="T33" s="278"/>
      <c r="U33" s="278"/>
      <c r="V33" s="278"/>
      <c r="W33" s="278"/>
      <c r="X33" s="278"/>
      <c r="Y33" s="278"/>
      <c r="Z33" s="278"/>
      <c r="AA33" s="278"/>
      <c r="AB33" s="278"/>
      <c r="AC33" s="278"/>
      <c r="AD33" s="278"/>
      <c r="AE33" s="278"/>
    </row>
    <row r="34" spans="1:31" s="281" customFormat="1" ht="14.4" customHeight="1">
      <c r="A34" s="278"/>
      <c r="B34" s="279"/>
      <c r="C34" s="278"/>
      <c r="D34" s="278"/>
      <c r="E34" s="275" t="s">
        <v>1194</v>
      </c>
      <c r="F34" s="297">
        <f>ROUND((SUM(BF87:BF282)),  2)</f>
        <v>0</v>
      </c>
      <c r="G34" s="278"/>
      <c r="H34" s="278"/>
      <c r="I34" s="298">
        <v>0.15</v>
      </c>
      <c r="J34" s="297">
        <f>ROUND(((SUM(BF87:BF282))*I34),  2)</f>
        <v>0</v>
      </c>
      <c r="K34" s="278"/>
      <c r="L34" s="280"/>
      <c r="S34" s="278"/>
      <c r="T34" s="278"/>
      <c r="U34" s="278"/>
      <c r="V34" s="278"/>
      <c r="W34" s="278"/>
      <c r="X34" s="278"/>
      <c r="Y34" s="278"/>
      <c r="Z34" s="278"/>
      <c r="AA34" s="278"/>
      <c r="AB34" s="278"/>
      <c r="AC34" s="278"/>
      <c r="AD34" s="278"/>
      <c r="AE34" s="278"/>
    </row>
    <row r="35" spans="1:31" s="281" customFormat="1" ht="14.4" hidden="1" customHeight="1">
      <c r="A35" s="278"/>
      <c r="B35" s="279"/>
      <c r="C35" s="278"/>
      <c r="D35" s="278"/>
      <c r="E35" s="275" t="s">
        <v>1195</v>
      </c>
      <c r="F35" s="297">
        <f>ROUND((SUM(BG87:BG282)),  2)</f>
        <v>0</v>
      </c>
      <c r="G35" s="278"/>
      <c r="H35" s="278"/>
      <c r="I35" s="298">
        <v>0.21</v>
      </c>
      <c r="J35" s="297">
        <f>0</f>
        <v>0</v>
      </c>
      <c r="K35" s="278"/>
      <c r="L35" s="280"/>
      <c r="S35" s="278"/>
      <c r="T35" s="278"/>
      <c r="U35" s="278"/>
      <c r="V35" s="278"/>
      <c r="W35" s="278"/>
      <c r="X35" s="278"/>
      <c r="Y35" s="278"/>
      <c r="Z35" s="278"/>
      <c r="AA35" s="278"/>
      <c r="AB35" s="278"/>
      <c r="AC35" s="278"/>
      <c r="AD35" s="278"/>
      <c r="AE35" s="278"/>
    </row>
    <row r="36" spans="1:31" s="281" customFormat="1" ht="14.4" hidden="1" customHeight="1">
      <c r="A36" s="278"/>
      <c r="B36" s="279"/>
      <c r="C36" s="278"/>
      <c r="D36" s="278"/>
      <c r="E36" s="275" t="s">
        <v>1196</v>
      </c>
      <c r="F36" s="297">
        <f>ROUND((SUM(BH87:BH282)),  2)</f>
        <v>0</v>
      </c>
      <c r="G36" s="278"/>
      <c r="H36" s="278"/>
      <c r="I36" s="298">
        <v>0.15</v>
      </c>
      <c r="J36" s="297">
        <f>0</f>
        <v>0</v>
      </c>
      <c r="K36" s="278"/>
      <c r="L36" s="280"/>
      <c r="S36" s="278"/>
      <c r="T36" s="278"/>
      <c r="U36" s="278"/>
      <c r="V36" s="278"/>
      <c r="W36" s="278"/>
      <c r="X36" s="278"/>
      <c r="Y36" s="278"/>
      <c r="Z36" s="278"/>
      <c r="AA36" s="278"/>
      <c r="AB36" s="278"/>
      <c r="AC36" s="278"/>
      <c r="AD36" s="278"/>
      <c r="AE36" s="278"/>
    </row>
    <row r="37" spans="1:31" s="281" customFormat="1" ht="14.4" hidden="1" customHeight="1">
      <c r="A37" s="278"/>
      <c r="B37" s="279"/>
      <c r="C37" s="278"/>
      <c r="D37" s="278"/>
      <c r="E37" s="275" t="s">
        <v>1197</v>
      </c>
      <c r="F37" s="297">
        <f>ROUND((SUM(BI87:BI282)),  2)</f>
        <v>0</v>
      </c>
      <c r="G37" s="278"/>
      <c r="H37" s="278"/>
      <c r="I37" s="298">
        <v>0</v>
      </c>
      <c r="J37" s="297">
        <f>0</f>
        <v>0</v>
      </c>
      <c r="K37" s="278"/>
      <c r="L37" s="280"/>
      <c r="S37" s="278"/>
      <c r="T37" s="278"/>
      <c r="U37" s="278"/>
      <c r="V37" s="278"/>
      <c r="W37" s="278"/>
      <c r="X37" s="278"/>
      <c r="Y37" s="278"/>
      <c r="Z37" s="278"/>
      <c r="AA37" s="278"/>
      <c r="AB37" s="278"/>
      <c r="AC37" s="278"/>
      <c r="AD37" s="278"/>
      <c r="AE37" s="278"/>
    </row>
    <row r="38" spans="1:31" s="281" customFormat="1" ht="6.9" customHeight="1">
      <c r="A38" s="278"/>
      <c r="B38" s="279"/>
      <c r="C38" s="278"/>
      <c r="D38" s="278"/>
      <c r="E38" s="278"/>
      <c r="F38" s="278"/>
      <c r="G38" s="278"/>
      <c r="H38" s="278"/>
      <c r="I38" s="278"/>
      <c r="J38" s="278"/>
      <c r="K38" s="278"/>
      <c r="L38" s="280"/>
      <c r="S38" s="278"/>
      <c r="T38" s="278"/>
      <c r="U38" s="278"/>
      <c r="V38" s="278"/>
      <c r="W38" s="278"/>
      <c r="X38" s="278"/>
      <c r="Y38" s="278"/>
      <c r="Z38" s="278"/>
      <c r="AA38" s="278"/>
      <c r="AB38" s="278"/>
      <c r="AC38" s="278"/>
      <c r="AD38" s="278"/>
      <c r="AE38" s="278"/>
    </row>
    <row r="39" spans="1:31" s="281" customFormat="1" ht="25.35" customHeight="1">
      <c r="A39" s="278"/>
      <c r="B39" s="279"/>
      <c r="C39" s="299"/>
      <c r="D39" s="300" t="s">
        <v>160</v>
      </c>
      <c r="E39" s="301"/>
      <c r="F39" s="301"/>
      <c r="G39" s="302" t="s">
        <v>11</v>
      </c>
      <c r="H39" s="303" t="s">
        <v>78</v>
      </c>
      <c r="I39" s="301"/>
      <c r="J39" s="304">
        <f>SUM(J30:J37)</f>
        <v>0</v>
      </c>
      <c r="K39" s="305"/>
      <c r="L39" s="280"/>
      <c r="S39" s="278"/>
      <c r="T39" s="278"/>
      <c r="U39" s="278"/>
      <c r="V39" s="278"/>
      <c r="W39" s="278"/>
      <c r="X39" s="278"/>
      <c r="Y39" s="278"/>
      <c r="Z39" s="278"/>
      <c r="AA39" s="278"/>
      <c r="AB39" s="278"/>
      <c r="AC39" s="278"/>
      <c r="AD39" s="278"/>
      <c r="AE39" s="278"/>
    </row>
    <row r="40" spans="1:31" s="281" customFormat="1" ht="14.4" customHeight="1">
      <c r="A40" s="278"/>
      <c r="B40" s="306"/>
      <c r="C40" s="307"/>
      <c r="D40" s="307"/>
      <c r="E40" s="307"/>
      <c r="F40" s="307"/>
      <c r="G40" s="307"/>
      <c r="H40" s="307"/>
      <c r="I40" s="307"/>
      <c r="J40" s="307"/>
      <c r="K40" s="307"/>
      <c r="L40" s="280"/>
      <c r="S40" s="278"/>
      <c r="T40" s="278"/>
      <c r="U40" s="278"/>
      <c r="V40" s="278"/>
      <c r="W40" s="278"/>
      <c r="X40" s="278"/>
      <c r="Y40" s="278"/>
      <c r="Z40" s="278"/>
      <c r="AA40" s="278"/>
      <c r="AB40" s="278"/>
      <c r="AC40" s="278"/>
      <c r="AD40" s="278"/>
      <c r="AE40" s="278"/>
    </row>
    <row r="44" spans="1:31" s="281" customFormat="1" ht="6.9" customHeight="1">
      <c r="A44" s="278"/>
      <c r="B44" s="308"/>
      <c r="C44" s="309"/>
      <c r="D44" s="309"/>
      <c r="E44" s="309"/>
      <c r="F44" s="309"/>
      <c r="G44" s="309"/>
      <c r="H44" s="309"/>
      <c r="I44" s="309"/>
      <c r="J44" s="309"/>
      <c r="K44" s="309"/>
      <c r="L44" s="280"/>
      <c r="S44" s="278"/>
      <c r="T44" s="278"/>
      <c r="U44" s="278"/>
      <c r="V44" s="278"/>
      <c r="W44" s="278"/>
      <c r="X44" s="278"/>
      <c r="Y44" s="278"/>
      <c r="Z44" s="278"/>
      <c r="AA44" s="278"/>
      <c r="AB44" s="278"/>
      <c r="AC44" s="278"/>
      <c r="AD44" s="278"/>
      <c r="AE44" s="278"/>
    </row>
    <row r="45" spans="1:31" s="281" customFormat="1" ht="24.9" customHeight="1">
      <c r="A45" s="278"/>
      <c r="B45" s="279"/>
      <c r="C45" s="273" t="s">
        <v>1198</v>
      </c>
      <c r="D45" s="278"/>
      <c r="E45" s="278"/>
      <c r="F45" s="278"/>
      <c r="G45" s="278"/>
      <c r="H45" s="278"/>
      <c r="I45" s="278"/>
      <c r="J45" s="278"/>
      <c r="K45" s="278"/>
      <c r="L45" s="280"/>
      <c r="S45" s="278"/>
      <c r="T45" s="278"/>
      <c r="U45" s="278"/>
      <c r="V45" s="278"/>
      <c r="W45" s="278"/>
      <c r="X45" s="278"/>
      <c r="Y45" s="278"/>
      <c r="Z45" s="278"/>
      <c r="AA45" s="278"/>
      <c r="AB45" s="278"/>
      <c r="AC45" s="278"/>
      <c r="AD45" s="278"/>
      <c r="AE45" s="278"/>
    </row>
    <row r="46" spans="1:31" s="281" customFormat="1" ht="6.9" customHeight="1">
      <c r="A46" s="278"/>
      <c r="B46" s="279"/>
      <c r="C46" s="278"/>
      <c r="D46" s="278"/>
      <c r="E46" s="278"/>
      <c r="F46" s="278"/>
      <c r="G46" s="278"/>
      <c r="H46" s="278"/>
      <c r="I46" s="278"/>
      <c r="J46" s="278"/>
      <c r="K46" s="278"/>
      <c r="L46" s="280"/>
      <c r="S46" s="278"/>
      <c r="T46" s="278"/>
      <c r="U46" s="278"/>
      <c r="V46" s="278"/>
      <c r="W46" s="278"/>
      <c r="X46" s="278"/>
      <c r="Y46" s="278"/>
      <c r="Z46" s="278"/>
      <c r="AA46" s="278"/>
      <c r="AB46" s="278"/>
      <c r="AC46" s="278"/>
      <c r="AD46" s="278"/>
      <c r="AE46" s="278"/>
    </row>
    <row r="47" spans="1:31" s="281" customFormat="1" ht="12" customHeight="1">
      <c r="A47" s="278"/>
      <c r="B47" s="279"/>
      <c r="C47" s="275" t="s">
        <v>22</v>
      </c>
      <c r="D47" s="278"/>
      <c r="E47" s="278"/>
      <c r="F47" s="278"/>
      <c r="G47" s="278"/>
      <c r="H47" s="278"/>
      <c r="I47" s="278"/>
      <c r="J47" s="278"/>
      <c r="K47" s="278"/>
      <c r="L47" s="280"/>
      <c r="S47" s="278"/>
      <c r="T47" s="278"/>
      <c r="U47" s="278"/>
      <c r="V47" s="278"/>
      <c r="W47" s="278"/>
      <c r="X47" s="278"/>
      <c r="Y47" s="278"/>
      <c r="Z47" s="278"/>
      <c r="AA47" s="278"/>
      <c r="AB47" s="278"/>
      <c r="AC47" s="278"/>
      <c r="AD47" s="278"/>
      <c r="AE47" s="278"/>
    </row>
    <row r="48" spans="1:31" s="281" customFormat="1" ht="16.5" customHeight="1">
      <c r="A48" s="278"/>
      <c r="B48" s="279"/>
      <c r="C48" s="278"/>
      <c r="D48" s="278"/>
      <c r="E48" s="276" t="e">
        <f>E7</f>
        <v>#REF!</v>
      </c>
      <c r="F48" s="277"/>
      <c r="G48" s="277"/>
      <c r="H48" s="277"/>
      <c r="I48" s="278"/>
      <c r="J48" s="278"/>
      <c r="K48" s="278"/>
      <c r="L48" s="280"/>
      <c r="S48" s="278"/>
      <c r="T48" s="278"/>
      <c r="U48" s="278"/>
      <c r="V48" s="278"/>
      <c r="W48" s="278"/>
      <c r="X48" s="278"/>
      <c r="Y48" s="278"/>
      <c r="Z48" s="278"/>
      <c r="AA48" s="278"/>
      <c r="AB48" s="278"/>
      <c r="AC48" s="278"/>
      <c r="AD48" s="278"/>
      <c r="AE48" s="278"/>
    </row>
    <row r="49" spans="1:47" s="281" customFormat="1" ht="12" customHeight="1">
      <c r="A49" s="278"/>
      <c r="B49" s="279"/>
      <c r="C49" s="275" t="s">
        <v>1175</v>
      </c>
      <c r="D49" s="278"/>
      <c r="E49" s="278"/>
      <c r="F49" s="278"/>
      <c r="G49" s="278"/>
      <c r="H49" s="278"/>
      <c r="I49" s="278"/>
      <c r="J49" s="278"/>
      <c r="K49" s="278"/>
      <c r="L49" s="280"/>
      <c r="S49" s="278"/>
      <c r="T49" s="278"/>
      <c r="U49" s="278"/>
      <c r="V49" s="278"/>
      <c r="W49" s="278"/>
      <c r="X49" s="278"/>
      <c r="Y49" s="278"/>
      <c r="Z49" s="278"/>
      <c r="AA49" s="278"/>
      <c r="AB49" s="278"/>
      <c r="AC49" s="278"/>
      <c r="AD49" s="278"/>
      <c r="AE49" s="278"/>
    </row>
    <row r="50" spans="1:47" s="281" customFormat="1" ht="16.5" customHeight="1">
      <c r="A50" s="278"/>
      <c r="B50" s="279"/>
      <c r="C50" s="278"/>
      <c r="D50" s="278"/>
      <c r="E50" s="282" t="str">
        <f>E9</f>
        <v>b - Zdravotechnika - vodovodní přípojka a likvidace splaškových vod</v>
      </c>
      <c r="F50" s="283"/>
      <c r="G50" s="283"/>
      <c r="H50" s="283"/>
      <c r="I50" s="278"/>
      <c r="J50" s="278"/>
      <c r="K50" s="278"/>
      <c r="L50" s="280"/>
      <c r="S50" s="278"/>
      <c r="T50" s="278"/>
      <c r="U50" s="278"/>
      <c r="V50" s="278"/>
      <c r="W50" s="278"/>
      <c r="X50" s="278"/>
      <c r="Y50" s="278"/>
      <c r="Z50" s="278"/>
      <c r="AA50" s="278"/>
      <c r="AB50" s="278"/>
      <c r="AC50" s="278"/>
      <c r="AD50" s="278"/>
      <c r="AE50" s="278"/>
    </row>
    <row r="51" spans="1:47" s="281" customFormat="1" ht="6.9" customHeight="1">
      <c r="A51" s="278"/>
      <c r="B51" s="279"/>
      <c r="C51" s="278"/>
      <c r="D51" s="278"/>
      <c r="E51" s="278"/>
      <c r="F51" s="278"/>
      <c r="G51" s="278"/>
      <c r="H51" s="278"/>
      <c r="I51" s="278"/>
      <c r="J51" s="278"/>
      <c r="K51" s="278"/>
      <c r="L51" s="280"/>
      <c r="S51" s="278"/>
      <c r="T51" s="278"/>
      <c r="U51" s="278"/>
      <c r="V51" s="278"/>
      <c r="W51" s="278"/>
      <c r="X51" s="278"/>
      <c r="Y51" s="278"/>
      <c r="Z51" s="278"/>
      <c r="AA51" s="278"/>
      <c r="AB51" s="278"/>
      <c r="AC51" s="278"/>
      <c r="AD51" s="278"/>
      <c r="AE51" s="278"/>
    </row>
    <row r="52" spans="1:47" s="281" customFormat="1" ht="12" customHeight="1">
      <c r="A52" s="278"/>
      <c r="B52" s="279"/>
      <c r="C52" s="275" t="s">
        <v>1179</v>
      </c>
      <c r="D52" s="278"/>
      <c r="E52" s="278"/>
      <c r="F52" s="284" t="str">
        <f>F12</f>
        <v>Paskov</v>
      </c>
      <c r="G52" s="278"/>
      <c r="H52" s="278"/>
      <c r="I52" s="275" t="s">
        <v>1181</v>
      </c>
      <c r="J52" s="285" t="str">
        <f>IF(J12="","",J12)</f>
        <v/>
      </c>
      <c r="K52" s="278"/>
      <c r="L52" s="280"/>
      <c r="S52" s="278"/>
      <c r="T52" s="278"/>
      <c r="U52" s="278"/>
      <c r="V52" s="278"/>
      <c r="W52" s="278"/>
      <c r="X52" s="278"/>
      <c r="Y52" s="278"/>
      <c r="Z52" s="278"/>
      <c r="AA52" s="278"/>
      <c r="AB52" s="278"/>
      <c r="AC52" s="278"/>
      <c r="AD52" s="278"/>
      <c r="AE52" s="278"/>
    </row>
    <row r="53" spans="1:47" s="281" customFormat="1" ht="6.9" customHeight="1">
      <c r="A53" s="278"/>
      <c r="B53" s="279"/>
      <c r="C53" s="278"/>
      <c r="D53" s="278"/>
      <c r="E53" s="278"/>
      <c r="F53" s="278"/>
      <c r="G53" s="278"/>
      <c r="H53" s="278"/>
      <c r="I53" s="278"/>
      <c r="J53" s="278"/>
      <c r="K53" s="278"/>
      <c r="L53" s="280"/>
      <c r="S53" s="278"/>
      <c r="T53" s="278"/>
      <c r="U53" s="278"/>
      <c r="V53" s="278"/>
      <c r="W53" s="278"/>
      <c r="X53" s="278"/>
      <c r="Y53" s="278"/>
      <c r="Z53" s="278"/>
      <c r="AA53" s="278"/>
      <c r="AB53" s="278"/>
      <c r="AC53" s="278"/>
      <c r="AD53" s="278"/>
      <c r="AE53" s="278"/>
    </row>
    <row r="54" spans="1:47" s="281" customFormat="1" ht="58.2" customHeight="1">
      <c r="A54" s="278"/>
      <c r="B54" s="279"/>
      <c r="C54" s="275" t="s">
        <v>1182</v>
      </c>
      <c r="D54" s="278"/>
      <c r="E54" s="278"/>
      <c r="F54" s="284" t="str">
        <f>E15</f>
        <v>Město Paskov,Nádražní 700,739 21 Paskov</v>
      </c>
      <c r="G54" s="278"/>
      <c r="H54" s="278"/>
      <c r="I54" s="275" t="s">
        <v>20</v>
      </c>
      <c r="J54" s="310" t="str">
        <f>E21</f>
        <v>Ing.Jiří Kolář,Anenská 121,735 52 Bohumín</v>
      </c>
      <c r="K54" s="278"/>
      <c r="L54" s="280"/>
      <c r="S54" s="278"/>
      <c r="T54" s="278"/>
      <c r="U54" s="278"/>
      <c r="V54" s="278"/>
      <c r="W54" s="278"/>
      <c r="X54" s="278"/>
      <c r="Y54" s="278"/>
      <c r="Z54" s="278"/>
      <c r="AA54" s="278"/>
      <c r="AB54" s="278"/>
      <c r="AC54" s="278"/>
      <c r="AD54" s="278"/>
      <c r="AE54" s="278"/>
    </row>
    <row r="55" spans="1:47" s="281" customFormat="1" ht="15.15" customHeight="1">
      <c r="A55" s="278"/>
      <c r="B55" s="279"/>
      <c r="C55" s="275" t="s">
        <v>19</v>
      </c>
      <c r="D55" s="278"/>
      <c r="E55" s="278"/>
      <c r="F55" s="284"/>
      <c r="G55" s="278"/>
      <c r="H55" s="278"/>
      <c r="I55" s="275" t="s">
        <v>1186</v>
      </c>
      <c r="J55" s="310" t="str">
        <f>E24</f>
        <v>Beránek</v>
      </c>
      <c r="K55" s="278"/>
      <c r="L55" s="280"/>
      <c r="S55" s="278"/>
      <c r="T55" s="278"/>
      <c r="U55" s="278"/>
      <c r="V55" s="278"/>
      <c r="W55" s="278"/>
      <c r="X55" s="278"/>
      <c r="Y55" s="278"/>
      <c r="Z55" s="278"/>
      <c r="AA55" s="278"/>
      <c r="AB55" s="278"/>
      <c r="AC55" s="278"/>
      <c r="AD55" s="278"/>
      <c r="AE55" s="278"/>
    </row>
    <row r="56" spans="1:47" s="281" customFormat="1" ht="10.35" customHeight="1">
      <c r="A56" s="278"/>
      <c r="B56" s="279"/>
      <c r="C56" s="278"/>
      <c r="D56" s="278"/>
      <c r="E56" s="278"/>
      <c r="F56" s="278"/>
      <c r="G56" s="278"/>
      <c r="H56" s="278"/>
      <c r="I56" s="278"/>
      <c r="J56" s="278"/>
      <c r="K56" s="278"/>
      <c r="L56" s="280"/>
      <c r="S56" s="278"/>
      <c r="T56" s="278"/>
      <c r="U56" s="278"/>
      <c r="V56" s="278"/>
      <c r="W56" s="278"/>
      <c r="X56" s="278"/>
      <c r="Y56" s="278"/>
      <c r="Z56" s="278"/>
      <c r="AA56" s="278"/>
      <c r="AB56" s="278"/>
      <c r="AC56" s="278"/>
      <c r="AD56" s="278"/>
      <c r="AE56" s="278"/>
    </row>
    <row r="57" spans="1:47" s="281" customFormat="1" ht="29.25" customHeight="1">
      <c r="A57" s="278"/>
      <c r="B57" s="279"/>
      <c r="C57" s="311" t="s">
        <v>1199</v>
      </c>
      <c r="D57" s="299"/>
      <c r="E57" s="299"/>
      <c r="F57" s="299"/>
      <c r="G57" s="299"/>
      <c r="H57" s="299"/>
      <c r="I57" s="299"/>
      <c r="J57" s="312" t="s">
        <v>1200</v>
      </c>
      <c r="K57" s="299"/>
      <c r="L57" s="280"/>
      <c r="S57" s="278"/>
      <c r="T57" s="278"/>
      <c r="U57" s="278"/>
      <c r="V57" s="278"/>
      <c r="W57" s="278"/>
      <c r="X57" s="278"/>
      <c r="Y57" s="278"/>
      <c r="Z57" s="278"/>
      <c r="AA57" s="278"/>
      <c r="AB57" s="278"/>
      <c r="AC57" s="278"/>
      <c r="AD57" s="278"/>
      <c r="AE57" s="278"/>
    </row>
    <row r="58" spans="1:47" s="281" customFormat="1" ht="10.35" customHeight="1">
      <c r="A58" s="278"/>
      <c r="B58" s="279"/>
      <c r="C58" s="278"/>
      <c r="D58" s="278"/>
      <c r="E58" s="278"/>
      <c r="F58" s="278"/>
      <c r="G58" s="278"/>
      <c r="H58" s="278"/>
      <c r="I58" s="278"/>
      <c r="J58" s="278"/>
      <c r="K58" s="278"/>
      <c r="L58" s="280"/>
      <c r="S58" s="278"/>
      <c r="T58" s="278"/>
      <c r="U58" s="278"/>
      <c r="V58" s="278"/>
      <c r="W58" s="278"/>
      <c r="X58" s="278"/>
      <c r="Y58" s="278"/>
      <c r="Z58" s="278"/>
      <c r="AA58" s="278"/>
      <c r="AB58" s="278"/>
      <c r="AC58" s="278"/>
      <c r="AD58" s="278"/>
      <c r="AE58" s="278"/>
    </row>
    <row r="59" spans="1:47" s="281" customFormat="1" ht="22.95" customHeight="1">
      <c r="A59" s="278"/>
      <c r="B59" s="279"/>
      <c r="C59" s="313" t="s">
        <v>1201</v>
      </c>
      <c r="D59" s="278"/>
      <c r="E59" s="278"/>
      <c r="F59" s="278"/>
      <c r="G59" s="278"/>
      <c r="H59" s="278"/>
      <c r="I59" s="278"/>
      <c r="J59" s="294">
        <f>J87</f>
        <v>0</v>
      </c>
      <c r="K59" s="278"/>
      <c r="L59" s="280"/>
      <c r="S59" s="278"/>
      <c r="T59" s="278"/>
      <c r="U59" s="278"/>
      <c r="V59" s="278"/>
      <c r="W59" s="278"/>
      <c r="X59" s="278"/>
      <c r="Y59" s="278"/>
      <c r="Z59" s="278"/>
      <c r="AA59" s="278"/>
      <c r="AB59" s="278"/>
      <c r="AC59" s="278"/>
      <c r="AD59" s="278"/>
      <c r="AE59" s="278"/>
      <c r="AU59" s="269" t="s">
        <v>1202</v>
      </c>
    </row>
    <row r="60" spans="1:47" s="314" customFormat="1" ht="24.9" customHeight="1">
      <c r="B60" s="315"/>
      <c r="D60" s="316" t="s">
        <v>1811</v>
      </c>
      <c r="E60" s="317"/>
      <c r="F60" s="317"/>
      <c r="G60" s="317"/>
      <c r="H60" s="317"/>
      <c r="I60" s="317"/>
      <c r="J60" s="318">
        <f>J88</f>
        <v>0</v>
      </c>
      <c r="L60" s="315"/>
    </row>
    <row r="61" spans="1:47" s="319" customFormat="1" ht="19.95" customHeight="1">
      <c r="B61" s="320"/>
      <c r="D61" s="321" t="s">
        <v>1812</v>
      </c>
      <c r="E61" s="322"/>
      <c r="F61" s="322"/>
      <c r="G61" s="322"/>
      <c r="H61" s="322"/>
      <c r="I61" s="322"/>
      <c r="J61" s="323">
        <f>J89</f>
        <v>0</v>
      </c>
      <c r="L61" s="320"/>
    </row>
    <row r="62" spans="1:47" s="319" customFormat="1" ht="19.95" customHeight="1">
      <c r="B62" s="320"/>
      <c r="D62" s="321" t="s">
        <v>1813</v>
      </c>
      <c r="E62" s="322"/>
      <c r="F62" s="322"/>
      <c r="G62" s="322"/>
      <c r="H62" s="322"/>
      <c r="I62" s="322"/>
      <c r="J62" s="323">
        <f>J158</f>
        <v>0</v>
      </c>
      <c r="L62" s="320"/>
    </row>
    <row r="63" spans="1:47" s="319" customFormat="1" ht="19.95" customHeight="1">
      <c r="B63" s="320"/>
      <c r="D63" s="321" t="s">
        <v>1814</v>
      </c>
      <c r="E63" s="322"/>
      <c r="F63" s="322"/>
      <c r="G63" s="322"/>
      <c r="H63" s="322"/>
      <c r="I63" s="322"/>
      <c r="J63" s="323">
        <f>J163</f>
        <v>0</v>
      </c>
      <c r="L63" s="320"/>
    </row>
    <row r="64" spans="1:47" s="319" customFormat="1" ht="19.95" customHeight="1">
      <c r="B64" s="320"/>
      <c r="D64" s="321" t="s">
        <v>1815</v>
      </c>
      <c r="E64" s="322"/>
      <c r="F64" s="322"/>
      <c r="G64" s="322"/>
      <c r="H64" s="322"/>
      <c r="I64" s="322"/>
      <c r="J64" s="323">
        <f>J176</f>
        <v>0</v>
      </c>
      <c r="L64" s="320"/>
    </row>
    <row r="65" spans="1:31" s="319" customFormat="1" ht="19.95" customHeight="1">
      <c r="B65" s="320"/>
      <c r="D65" s="321" t="s">
        <v>1816</v>
      </c>
      <c r="E65" s="322"/>
      <c r="F65" s="322"/>
      <c r="G65" s="322"/>
      <c r="H65" s="322"/>
      <c r="I65" s="322"/>
      <c r="J65" s="323">
        <f>J263</f>
        <v>0</v>
      </c>
      <c r="L65" s="320"/>
    </row>
    <row r="66" spans="1:31" s="319" customFormat="1" ht="19.95" customHeight="1">
      <c r="B66" s="320"/>
      <c r="D66" s="321" t="s">
        <v>1817</v>
      </c>
      <c r="E66" s="322"/>
      <c r="F66" s="322"/>
      <c r="G66" s="322"/>
      <c r="H66" s="322"/>
      <c r="I66" s="322"/>
      <c r="J66" s="323">
        <f>J270</f>
        <v>0</v>
      </c>
      <c r="L66" s="320"/>
    </row>
    <row r="67" spans="1:31" s="319" customFormat="1" ht="19.95" customHeight="1">
      <c r="B67" s="320"/>
      <c r="D67" s="321" t="s">
        <v>1818</v>
      </c>
      <c r="E67" s="322"/>
      <c r="F67" s="322"/>
      <c r="G67" s="322"/>
      <c r="H67" s="322"/>
      <c r="I67" s="322"/>
      <c r="J67" s="323">
        <f>J280</f>
        <v>0</v>
      </c>
      <c r="L67" s="320"/>
    </row>
    <row r="68" spans="1:31" s="281" customFormat="1" ht="21.75" customHeight="1">
      <c r="A68" s="278"/>
      <c r="B68" s="279"/>
      <c r="C68" s="278"/>
      <c r="D68" s="278"/>
      <c r="E68" s="278"/>
      <c r="F68" s="278"/>
      <c r="G68" s="278"/>
      <c r="H68" s="278"/>
      <c r="I68" s="278"/>
      <c r="J68" s="278"/>
      <c r="K68" s="278"/>
      <c r="L68" s="280"/>
      <c r="S68" s="278"/>
      <c r="T68" s="278"/>
      <c r="U68" s="278"/>
      <c r="V68" s="278"/>
      <c r="W68" s="278"/>
      <c r="X68" s="278"/>
      <c r="Y68" s="278"/>
      <c r="Z68" s="278"/>
      <c r="AA68" s="278"/>
      <c r="AB68" s="278"/>
      <c r="AC68" s="278"/>
      <c r="AD68" s="278"/>
      <c r="AE68" s="278"/>
    </row>
    <row r="69" spans="1:31" s="281" customFormat="1" ht="6.9" customHeight="1">
      <c r="A69" s="278"/>
      <c r="B69" s="306"/>
      <c r="C69" s="307"/>
      <c r="D69" s="307"/>
      <c r="E69" s="307"/>
      <c r="F69" s="307"/>
      <c r="G69" s="307"/>
      <c r="H69" s="307"/>
      <c r="I69" s="307"/>
      <c r="J69" s="307"/>
      <c r="K69" s="307"/>
      <c r="L69" s="280"/>
      <c r="S69" s="278"/>
      <c r="T69" s="278"/>
      <c r="U69" s="278"/>
      <c r="V69" s="278"/>
      <c r="W69" s="278"/>
      <c r="X69" s="278"/>
      <c r="Y69" s="278"/>
      <c r="Z69" s="278"/>
      <c r="AA69" s="278"/>
      <c r="AB69" s="278"/>
      <c r="AC69" s="278"/>
      <c r="AD69" s="278"/>
      <c r="AE69" s="278"/>
    </row>
    <row r="73" spans="1:31" s="281" customFormat="1" ht="6.9" customHeight="1">
      <c r="A73" s="278"/>
      <c r="B73" s="308"/>
      <c r="C73" s="309"/>
      <c r="D73" s="309"/>
      <c r="E73" s="309"/>
      <c r="F73" s="309"/>
      <c r="G73" s="309"/>
      <c r="H73" s="309"/>
      <c r="I73" s="309"/>
      <c r="J73" s="309"/>
      <c r="K73" s="309"/>
      <c r="L73" s="280"/>
      <c r="S73" s="278"/>
      <c r="T73" s="278"/>
      <c r="U73" s="278"/>
      <c r="V73" s="278"/>
      <c r="W73" s="278"/>
      <c r="X73" s="278"/>
      <c r="Y73" s="278"/>
      <c r="Z73" s="278"/>
      <c r="AA73" s="278"/>
      <c r="AB73" s="278"/>
      <c r="AC73" s="278"/>
      <c r="AD73" s="278"/>
      <c r="AE73" s="278"/>
    </row>
    <row r="74" spans="1:31" s="281" customFormat="1" ht="24.9" customHeight="1">
      <c r="A74" s="278"/>
      <c r="B74" s="279"/>
      <c r="C74" s="273" t="s">
        <v>1209</v>
      </c>
      <c r="D74" s="278"/>
      <c r="E74" s="278"/>
      <c r="F74" s="278"/>
      <c r="G74" s="278"/>
      <c r="H74" s="278"/>
      <c r="I74" s="278"/>
      <c r="J74" s="278"/>
      <c r="K74" s="278"/>
      <c r="L74" s="280"/>
      <c r="S74" s="278"/>
      <c r="T74" s="278"/>
      <c r="U74" s="278"/>
      <c r="V74" s="278"/>
      <c r="W74" s="278"/>
      <c r="X74" s="278"/>
      <c r="Y74" s="278"/>
      <c r="Z74" s="278"/>
      <c r="AA74" s="278"/>
      <c r="AB74" s="278"/>
      <c r="AC74" s="278"/>
      <c r="AD74" s="278"/>
      <c r="AE74" s="278"/>
    </row>
    <row r="75" spans="1:31" s="281" customFormat="1" ht="6.9" customHeight="1">
      <c r="A75" s="278"/>
      <c r="B75" s="279"/>
      <c r="C75" s="278"/>
      <c r="D75" s="278"/>
      <c r="E75" s="278"/>
      <c r="F75" s="278"/>
      <c r="G75" s="278"/>
      <c r="H75" s="278"/>
      <c r="I75" s="278"/>
      <c r="J75" s="278"/>
      <c r="K75" s="278"/>
      <c r="L75" s="280"/>
      <c r="S75" s="278"/>
      <c r="T75" s="278"/>
      <c r="U75" s="278"/>
      <c r="V75" s="278"/>
      <c r="W75" s="278"/>
      <c r="X75" s="278"/>
      <c r="Y75" s="278"/>
      <c r="Z75" s="278"/>
      <c r="AA75" s="278"/>
      <c r="AB75" s="278"/>
      <c r="AC75" s="278"/>
      <c r="AD75" s="278"/>
      <c r="AE75" s="278"/>
    </row>
    <row r="76" spans="1:31" s="281" customFormat="1" ht="12" customHeight="1">
      <c r="A76" s="278"/>
      <c r="B76" s="279"/>
      <c r="C76" s="275" t="s">
        <v>22</v>
      </c>
      <c r="D76" s="278"/>
      <c r="E76" s="278"/>
      <c r="F76" s="278"/>
      <c r="G76" s="278"/>
      <c r="H76" s="278"/>
      <c r="I76" s="278"/>
      <c r="J76" s="278"/>
      <c r="K76" s="278"/>
      <c r="L76" s="280"/>
      <c r="S76" s="278"/>
      <c r="T76" s="278"/>
      <c r="U76" s="278"/>
      <c r="V76" s="278"/>
      <c r="W76" s="278"/>
      <c r="X76" s="278"/>
      <c r="Y76" s="278"/>
      <c r="Z76" s="278"/>
      <c r="AA76" s="278"/>
      <c r="AB76" s="278"/>
      <c r="AC76" s="278"/>
      <c r="AD76" s="278"/>
      <c r="AE76" s="278"/>
    </row>
    <row r="77" spans="1:31" s="281" customFormat="1" ht="16.5" customHeight="1">
      <c r="A77" s="278"/>
      <c r="B77" s="279"/>
      <c r="C77" s="278"/>
      <c r="D77" s="278"/>
      <c r="E77" s="276" t="e">
        <f>E7</f>
        <v>#REF!</v>
      </c>
      <c r="F77" s="277"/>
      <c r="G77" s="277"/>
      <c r="H77" s="277"/>
      <c r="I77" s="278"/>
      <c r="J77" s="278"/>
      <c r="K77" s="278"/>
      <c r="L77" s="280"/>
      <c r="S77" s="278"/>
      <c r="T77" s="278"/>
      <c r="U77" s="278"/>
      <c r="V77" s="278"/>
      <c r="W77" s="278"/>
      <c r="X77" s="278"/>
      <c r="Y77" s="278"/>
      <c r="Z77" s="278"/>
      <c r="AA77" s="278"/>
      <c r="AB77" s="278"/>
      <c r="AC77" s="278"/>
      <c r="AD77" s="278"/>
      <c r="AE77" s="278"/>
    </row>
    <row r="78" spans="1:31" s="281" customFormat="1" ht="12" customHeight="1">
      <c r="A78" s="278"/>
      <c r="B78" s="279"/>
      <c r="C78" s="275" t="s">
        <v>1175</v>
      </c>
      <c r="D78" s="278"/>
      <c r="E78" s="278"/>
      <c r="F78" s="278"/>
      <c r="G78" s="278"/>
      <c r="H78" s="278"/>
      <c r="I78" s="278"/>
      <c r="J78" s="278"/>
      <c r="K78" s="278"/>
      <c r="L78" s="280"/>
      <c r="S78" s="278"/>
      <c r="T78" s="278"/>
      <c r="U78" s="278"/>
      <c r="V78" s="278"/>
      <c r="W78" s="278"/>
      <c r="X78" s="278"/>
      <c r="Y78" s="278"/>
      <c r="Z78" s="278"/>
      <c r="AA78" s="278"/>
      <c r="AB78" s="278"/>
      <c r="AC78" s="278"/>
      <c r="AD78" s="278"/>
      <c r="AE78" s="278"/>
    </row>
    <row r="79" spans="1:31" s="281" customFormat="1" ht="16.5" customHeight="1">
      <c r="A79" s="278"/>
      <c r="B79" s="279"/>
      <c r="C79" s="278"/>
      <c r="D79" s="278"/>
      <c r="E79" s="282" t="str">
        <f>E9</f>
        <v>b - Zdravotechnika - vodovodní přípojka a likvidace splaškových vod</v>
      </c>
      <c r="F79" s="283"/>
      <c r="G79" s="283"/>
      <c r="H79" s="283"/>
      <c r="I79" s="278"/>
      <c r="J79" s="278"/>
      <c r="K79" s="278"/>
      <c r="L79" s="280"/>
      <c r="S79" s="278"/>
      <c r="T79" s="278"/>
      <c r="U79" s="278"/>
      <c r="V79" s="278"/>
      <c r="W79" s="278"/>
      <c r="X79" s="278"/>
      <c r="Y79" s="278"/>
      <c r="Z79" s="278"/>
      <c r="AA79" s="278"/>
      <c r="AB79" s="278"/>
      <c r="AC79" s="278"/>
      <c r="AD79" s="278"/>
      <c r="AE79" s="278"/>
    </row>
    <row r="80" spans="1:31" s="281" customFormat="1" ht="6.9" customHeight="1">
      <c r="A80" s="278"/>
      <c r="B80" s="279"/>
      <c r="C80" s="278"/>
      <c r="D80" s="278"/>
      <c r="E80" s="278"/>
      <c r="F80" s="278"/>
      <c r="G80" s="278"/>
      <c r="H80" s="278"/>
      <c r="I80" s="278"/>
      <c r="J80" s="278"/>
      <c r="K80" s="278"/>
      <c r="L80" s="280"/>
      <c r="S80" s="278"/>
      <c r="T80" s="278"/>
      <c r="U80" s="278"/>
      <c r="V80" s="278"/>
      <c r="W80" s="278"/>
      <c r="X80" s="278"/>
      <c r="Y80" s="278"/>
      <c r="Z80" s="278"/>
      <c r="AA80" s="278"/>
      <c r="AB80" s="278"/>
      <c r="AC80" s="278"/>
      <c r="AD80" s="278"/>
      <c r="AE80" s="278"/>
    </row>
    <row r="81" spans="1:65" s="281" customFormat="1" ht="12" customHeight="1">
      <c r="A81" s="278"/>
      <c r="B81" s="279"/>
      <c r="C81" s="275" t="s">
        <v>1179</v>
      </c>
      <c r="D81" s="278"/>
      <c r="E81" s="278"/>
      <c r="F81" s="284" t="str">
        <f>F12</f>
        <v>Paskov</v>
      </c>
      <c r="G81" s="278"/>
      <c r="H81" s="278"/>
      <c r="I81" s="275" t="s">
        <v>1181</v>
      </c>
      <c r="J81" s="285" t="str">
        <f>IF(J12="","",J12)</f>
        <v/>
      </c>
      <c r="K81" s="278"/>
      <c r="L81" s="280"/>
      <c r="S81" s="278"/>
      <c r="T81" s="278"/>
      <c r="U81" s="278"/>
      <c r="V81" s="278"/>
      <c r="W81" s="278"/>
      <c r="X81" s="278"/>
      <c r="Y81" s="278"/>
      <c r="Z81" s="278"/>
      <c r="AA81" s="278"/>
      <c r="AB81" s="278"/>
      <c r="AC81" s="278"/>
      <c r="AD81" s="278"/>
      <c r="AE81" s="278"/>
    </row>
    <row r="82" spans="1:65" s="281" customFormat="1" ht="6.9" customHeight="1">
      <c r="A82" s="278"/>
      <c r="B82" s="279"/>
      <c r="C82" s="278"/>
      <c r="D82" s="278"/>
      <c r="E82" s="278"/>
      <c r="F82" s="278"/>
      <c r="G82" s="278"/>
      <c r="H82" s="278"/>
      <c r="I82" s="278"/>
      <c r="J82" s="278"/>
      <c r="K82" s="278"/>
      <c r="L82" s="280"/>
      <c r="S82" s="278"/>
      <c r="T82" s="278"/>
      <c r="U82" s="278"/>
      <c r="V82" s="278"/>
      <c r="W82" s="278"/>
      <c r="X82" s="278"/>
      <c r="Y82" s="278"/>
      <c r="Z82" s="278"/>
      <c r="AA82" s="278"/>
      <c r="AB82" s="278"/>
      <c r="AC82" s="278"/>
      <c r="AD82" s="278"/>
      <c r="AE82" s="278"/>
    </row>
    <row r="83" spans="1:65" s="281" customFormat="1" ht="58.2" customHeight="1">
      <c r="A83" s="278"/>
      <c r="B83" s="279"/>
      <c r="C83" s="275" t="s">
        <v>1182</v>
      </c>
      <c r="D83" s="278"/>
      <c r="E83" s="278"/>
      <c r="F83" s="284" t="str">
        <f>E15</f>
        <v>Město Paskov,Nádražní 700,739 21 Paskov</v>
      </c>
      <c r="G83" s="278"/>
      <c r="H83" s="278"/>
      <c r="I83" s="275" t="s">
        <v>20</v>
      </c>
      <c r="J83" s="310" t="str">
        <f>E21</f>
        <v>Ing.Jiří Kolář,Anenská 121,735 52 Bohumín</v>
      </c>
      <c r="K83" s="278"/>
      <c r="L83" s="280"/>
      <c r="S83" s="278"/>
      <c r="T83" s="278"/>
      <c r="U83" s="278"/>
      <c r="V83" s="278"/>
      <c r="W83" s="278"/>
      <c r="X83" s="278"/>
      <c r="Y83" s="278"/>
      <c r="Z83" s="278"/>
      <c r="AA83" s="278"/>
      <c r="AB83" s="278"/>
      <c r="AC83" s="278"/>
      <c r="AD83" s="278"/>
      <c r="AE83" s="278"/>
    </row>
    <row r="84" spans="1:65" s="281" customFormat="1" ht="15.15" customHeight="1">
      <c r="A84" s="278"/>
      <c r="B84" s="279"/>
      <c r="C84" s="275" t="s">
        <v>19</v>
      </c>
      <c r="D84" s="278"/>
      <c r="E84" s="278"/>
      <c r="F84" s="284" t="e">
        <f>IF(E18="","",E18)</f>
        <v>#REF!</v>
      </c>
      <c r="G84" s="278"/>
      <c r="H84" s="278"/>
      <c r="I84" s="275" t="s">
        <v>1186</v>
      </c>
      <c r="J84" s="310" t="str">
        <f>E24</f>
        <v>Beránek</v>
      </c>
      <c r="K84" s="278"/>
      <c r="L84" s="280"/>
      <c r="S84" s="278"/>
      <c r="T84" s="278"/>
      <c r="U84" s="278"/>
      <c r="V84" s="278"/>
      <c r="W84" s="278"/>
      <c r="X84" s="278"/>
      <c r="Y84" s="278"/>
      <c r="Z84" s="278"/>
      <c r="AA84" s="278"/>
      <c r="AB84" s="278"/>
      <c r="AC84" s="278"/>
      <c r="AD84" s="278"/>
      <c r="AE84" s="278"/>
    </row>
    <row r="85" spans="1:65" s="281" customFormat="1" ht="10.35" customHeight="1">
      <c r="A85" s="278"/>
      <c r="B85" s="279"/>
      <c r="C85" s="278"/>
      <c r="D85" s="278"/>
      <c r="E85" s="278"/>
      <c r="F85" s="278"/>
      <c r="G85" s="278"/>
      <c r="H85" s="278"/>
      <c r="I85" s="278"/>
      <c r="J85" s="278"/>
      <c r="K85" s="278"/>
      <c r="L85" s="280"/>
      <c r="S85" s="278"/>
      <c r="T85" s="278"/>
      <c r="U85" s="278"/>
      <c r="V85" s="278"/>
      <c r="W85" s="278"/>
      <c r="X85" s="278"/>
      <c r="Y85" s="278"/>
      <c r="Z85" s="278"/>
      <c r="AA85" s="278"/>
      <c r="AB85" s="278"/>
      <c r="AC85" s="278"/>
      <c r="AD85" s="278"/>
      <c r="AE85" s="278"/>
    </row>
    <row r="86" spans="1:65" s="333" customFormat="1" ht="29.25" customHeight="1">
      <c r="A86" s="324"/>
      <c r="B86" s="325"/>
      <c r="C86" s="326" t="s">
        <v>1210</v>
      </c>
      <c r="D86" s="327" t="s">
        <v>1211</v>
      </c>
      <c r="E86" s="327" t="s">
        <v>1212</v>
      </c>
      <c r="F86" s="327" t="s">
        <v>1213</v>
      </c>
      <c r="G86" s="327" t="s">
        <v>154</v>
      </c>
      <c r="H86" s="327" t="s">
        <v>155</v>
      </c>
      <c r="I86" s="327" t="s">
        <v>1214</v>
      </c>
      <c r="J86" s="327" t="s">
        <v>1200</v>
      </c>
      <c r="K86" s="328" t="s">
        <v>1215</v>
      </c>
      <c r="L86" s="329"/>
      <c r="M86" s="330" t="s">
        <v>528</v>
      </c>
      <c r="N86" s="331" t="s">
        <v>159</v>
      </c>
      <c r="O86" s="331" t="s">
        <v>1216</v>
      </c>
      <c r="P86" s="331" t="s">
        <v>1217</v>
      </c>
      <c r="Q86" s="331" t="s">
        <v>1218</v>
      </c>
      <c r="R86" s="331" t="s">
        <v>1219</v>
      </c>
      <c r="S86" s="331" t="s">
        <v>1220</v>
      </c>
      <c r="T86" s="332" t="s">
        <v>1221</v>
      </c>
      <c r="U86" s="324"/>
      <c r="V86" s="324"/>
      <c r="W86" s="324"/>
      <c r="X86" s="324"/>
      <c r="Y86" s="324"/>
      <c r="Z86" s="324"/>
      <c r="AA86" s="324"/>
      <c r="AB86" s="324"/>
      <c r="AC86" s="324"/>
      <c r="AD86" s="324"/>
      <c r="AE86" s="324"/>
    </row>
    <row r="87" spans="1:65" s="281" customFormat="1" ht="22.95" customHeight="1">
      <c r="A87" s="278"/>
      <c r="B87" s="279"/>
      <c r="C87" s="334" t="s">
        <v>1222</v>
      </c>
      <c r="D87" s="278"/>
      <c r="E87" s="278"/>
      <c r="F87" s="278"/>
      <c r="G87" s="278"/>
      <c r="H87" s="278"/>
      <c r="I87" s="278"/>
      <c r="J87" s="335">
        <f>BK87</f>
        <v>0</v>
      </c>
      <c r="K87" s="278"/>
      <c r="L87" s="279"/>
      <c r="M87" s="336"/>
      <c r="N87" s="337"/>
      <c r="O87" s="292"/>
      <c r="P87" s="338">
        <f>P88</f>
        <v>1183.287836</v>
      </c>
      <c r="Q87" s="292"/>
      <c r="R87" s="338">
        <f>R88</f>
        <v>56.900696839999995</v>
      </c>
      <c r="S87" s="292"/>
      <c r="T87" s="339">
        <f>T88</f>
        <v>45.36</v>
      </c>
      <c r="U87" s="278"/>
      <c r="V87" s="278"/>
      <c r="W87" s="278"/>
      <c r="X87" s="278"/>
      <c r="Y87" s="278"/>
      <c r="Z87" s="278"/>
      <c r="AA87" s="278"/>
      <c r="AB87" s="278"/>
      <c r="AC87" s="278"/>
      <c r="AD87" s="278"/>
      <c r="AE87" s="278"/>
      <c r="AT87" s="269" t="s">
        <v>1223</v>
      </c>
      <c r="AU87" s="269" t="s">
        <v>1202</v>
      </c>
      <c r="BK87" s="340">
        <f>BK88</f>
        <v>0</v>
      </c>
    </row>
    <row r="88" spans="1:65" s="341" customFormat="1" ht="25.95" customHeight="1">
      <c r="B88" s="342"/>
      <c r="D88" s="343" t="s">
        <v>1223</v>
      </c>
      <c r="E88" s="344" t="s">
        <v>24</v>
      </c>
      <c r="F88" s="344" t="s">
        <v>1819</v>
      </c>
      <c r="J88" s="345">
        <f>BK88</f>
        <v>0</v>
      </c>
      <c r="L88" s="342"/>
      <c r="M88" s="346"/>
      <c r="N88" s="347"/>
      <c r="O88" s="347"/>
      <c r="P88" s="348">
        <f>P89+P158+P163+P176+P263+P270+P280</f>
        <v>1183.287836</v>
      </c>
      <c r="Q88" s="347"/>
      <c r="R88" s="348">
        <f>R89+R158+R163+R176+R263+R270+R280</f>
        <v>56.900696839999995</v>
      </c>
      <c r="S88" s="347"/>
      <c r="T88" s="349">
        <f>T89+T158+T163+T176+T263+T270+T280</f>
        <v>45.36</v>
      </c>
      <c r="AR88" s="343" t="s">
        <v>81</v>
      </c>
      <c r="AT88" s="350" t="s">
        <v>1223</v>
      </c>
      <c r="AU88" s="350" t="s">
        <v>1225</v>
      </c>
      <c r="AY88" s="343" t="s">
        <v>1226</v>
      </c>
      <c r="BK88" s="351">
        <f>BK89+BK158+BK163+BK176+BK263+BK270+BK280</f>
        <v>0</v>
      </c>
    </row>
    <row r="89" spans="1:65" s="341" customFormat="1" ht="22.95" customHeight="1">
      <c r="B89" s="342"/>
      <c r="D89" s="343" t="s">
        <v>1223</v>
      </c>
      <c r="E89" s="352" t="s">
        <v>81</v>
      </c>
      <c r="F89" s="352" t="s">
        <v>82</v>
      </c>
      <c r="J89" s="353">
        <f>BK89</f>
        <v>0</v>
      </c>
      <c r="L89" s="342"/>
      <c r="M89" s="346"/>
      <c r="N89" s="347"/>
      <c r="O89" s="347"/>
      <c r="P89" s="348">
        <f>SUM(P90:P157)</f>
        <v>792.68592799999988</v>
      </c>
      <c r="Q89" s="347"/>
      <c r="R89" s="348">
        <f>SUM(R90:R157)</f>
        <v>1.11178284</v>
      </c>
      <c r="S89" s="347"/>
      <c r="T89" s="349">
        <f>SUM(T90:T157)</f>
        <v>45.36</v>
      </c>
      <c r="AR89" s="343" t="s">
        <v>81</v>
      </c>
      <c r="AT89" s="350" t="s">
        <v>1223</v>
      </c>
      <c r="AU89" s="350" t="s">
        <v>81</v>
      </c>
      <c r="AY89" s="343" t="s">
        <v>1226</v>
      </c>
      <c r="BK89" s="351">
        <f>SUM(BK90:BK157)</f>
        <v>0</v>
      </c>
    </row>
    <row r="90" spans="1:65" s="281" customFormat="1" ht="36" customHeight="1">
      <c r="A90" s="278"/>
      <c r="B90" s="354"/>
      <c r="C90" s="355" t="s">
        <v>81</v>
      </c>
      <c r="D90" s="355" t="s">
        <v>1229</v>
      </c>
      <c r="E90" s="356" t="s">
        <v>1820</v>
      </c>
      <c r="F90" s="357" t="s">
        <v>1821</v>
      </c>
      <c r="G90" s="358" t="s">
        <v>218</v>
      </c>
      <c r="H90" s="359">
        <v>60</v>
      </c>
      <c r="I90" s="360">
        <v>0</v>
      </c>
      <c r="J90" s="360">
        <f>ROUND(I90*H90,2)</f>
        <v>0</v>
      </c>
      <c r="K90" s="357" t="s">
        <v>1232</v>
      </c>
      <c r="L90" s="279"/>
      <c r="M90" s="361" t="s">
        <v>528</v>
      </c>
      <c r="N90" s="362" t="s">
        <v>1193</v>
      </c>
      <c r="O90" s="363">
        <v>0.30099999999999999</v>
      </c>
      <c r="P90" s="363">
        <f>O90*H90</f>
        <v>18.059999999999999</v>
      </c>
      <c r="Q90" s="363">
        <v>0</v>
      </c>
      <c r="R90" s="363">
        <f>Q90*H90</f>
        <v>0</v>
      </c>
      <c r="S90" s="363">
        <v>0.44</v>
      </c>
      <c r="T90" s="364">
        <f>S90*H90</f>
        <v>26.4</v>
      </c>
      <c r="U90" s="278"/>
      <c r="V90" s="278"/>
      <c r="W90" s="278"/>
      <c r="X90" s="278"/>
      <c r="Y90" s="278"/>
      <c r="Z90" s="278"/>
      <c r="AA90" s="278"/>
      <c r="AB90" s="278"/>
      <c r="AC90" s="278"/>
      <c r="AD90" s="278"/>
      <c r="AE90" s="278"/>
      <c r="AR90" s="365" t="s">
        <v>87</v>
      </c>
      <c r="AT90" s="365" t="s">
        <v>1229</v>
      </c>
      <c r="AU90" s="365" t="s">
        <v>83</v>
      </c>
      <c r="AY90" s="269" t="s">
        <v>1226</v>
      </c>
      <c r="BE90" s="366">
        <f>IF(N90="základní",J90,0)</f>
        <v>0</v>
      </c>
      <c r="BF90" s="366">
        <f>IF(N90="snížená",J90,0)</f>
        <v>0</v>
      </c>
      <c r="BG90" s="366">
        <f>IF(N90="zákl. přenesená",J90,0)</f>
        <v>0</v>
      </c>
      <c r="BH90" s="366">
        <f>IF(N90="sníž. přenesená",J90,0)</f>
        <v>0</v>
      </c>
      <c r="BI90" s="366">
        <f>IF(N90="nulová",J90,0)</f>
        <v>0</v>
      </c>
      <c r="BJ90" s="269" t="s">
        <v>81</v>
      </c>
      <c r="BK90" s="366">
        <f>ROUND(I90*H90,2)</f>
        <v>0</v>
      </c>
      <c r="BL90" s="269" t="s">
        <v>87</v>
      </c>
      <c r="BM90" s="365" t="s">
        <v>1822</v>
      </c>
    </row>
    <row r="91" spans="1:65" s="367" customFormat="1">
      <c r="B91" s="368"/>
      <c r="D91" s="369" t="s">
        <v>223</v>
      </c>
      <c r="E91" s="370" t="s">
        <v>528</v>
      </c>
      <c r="F91" s="371" t="s">
        <v>1823</v>
      </c>
      <c r="H91" s="370" t="s">
        <v>528</v>
      </c>
      <c r="L91" s="368"/>
      <c r="M91" s="372"/>
      <c r="N91" s="373"/>
      <c r="O91" s="373"/>
      <c r="P91" s="373"/>
      <c r="Q91" s="373"/>
      <c r="R91" s="373"/>
      <c r="S91" s="373"/>
      <c r="T91" s="374"/>
      <c r="AT91" s="370" t="s">
        <v>223</v>
      </c>
      <c r="AU91" s="370" t="s">
        <v>83</v>
      </c>
      <c r="AV91" s="367" t="s">
        <v>81</v>
      </c>
      <c r="AW91" s="367" t="s">
        <v>1236</v>
      </c>
      <c r="AX91" s="367" t="s">
        <v>1225</v>
      </c>
      <c r="AY91" s="370" t="s">
        <v>1226</v>
      </c>
    </row>
    <row r="92" spans="1:65" s="375" customFormat="1">
      <c r="B92" s="376"/>
      <c r="D92" s="369" t="s">
        <v>223</v>
      </c>
      <c r="E92" s="377" t="s">
        <v>528</v>
      </c>
      <c r="F92" s="378" t="s">
        <v>1824</v>
      </c>
      <c r="H92" s="379">
        <v>60</v>
      </c>
      <c r="L92" s="376"/>
      <c r="M92" s="380"/>
      <c r="N92" s="381"/>
      <c r="O92" s="381"/>
      <c r="P92" s="381"/>
      <c r="Q92" s="381"/>
      <c r="R92" s="381"/>
      <c r="S92" s="381"/>
      <c r="T92" s="382"/>
      <c r="AT92" s="377" t="s">
        <v>223</v>
      </c>
      <c r="AU92" s="377" t="s">
        <v>83</v>
      </c>
      <c r="AV92" s="375" t="s">
        <v>83</v>
      </c>
      <c r="AW92" s="375" t="s">
        <v>1236</v>
      </c>
      <c r="AX92" s="375" t="s">
        <v>1225</v>
      </c>
      <c r="AY92" s="377" t="s">
        <v>1226</v>
      </c>
    </row>
    <row r="93" spans="1:65" s="383" customFormat="1">
      <c r="B93" s="384"/>
      <c r="D93" s="369" t="s">
        <v>223</v>
      </c>
      <c r="E93" s="385" t="s">
        <v>528</v>
      </c>
      <c r="F93" s="386" t="s">
        <v>1238</v>
      </c>
      <c r="H93" s="387">
        <v>60</v>
      </c>
      <c r="L93" s="384"/>
      <c r="M93" s="388"/>
      <c r="N93" s="389"/>
      <c r="O93" s="389"/>
      <c r="P93" s="389"/>
      <c r="Q93" s="389"/>
      <c r="R93" s="389"/>
      <c r="S93" s="389"/>
      <c r="T93" s="390"/>
      <c r="AT93" s="385" t="s">
        <v>223</v>
      </c>
      <c r="AU93" s="385" t="s">
        <v>83</v>
      </c>
      <c r="AV93" s="383" t="s">
        <v>87</v>
      </c>
      <c r="AW93" s="383" t="s">
        <v>1236</v>
      </c>
      <c r="AX93" s="383" t="s">
        <v>81</v>
      </c>
      <c r="AY93" s="385" t="s">
        <v>1226</v>
      </c>
    </row>
    <row r="94" spans="1:65" s="281" customFormat="1" ht="36" customHeight="1">
      <c r="A94" s="278"/>
      <c r="B94" s="354"/>
      <c r="C94" s="355" t="s">
        <v>83</v>
      </c>
      <c r="D94" s="355" t="s">
        <v>1229</v>
      </c>
      <c r="E94" s="356" t="s">
        <v>1825</v>
      </c>
      <c r="F94" s="357" t="s">
        <v>1826</v>
      </c>
      <c r="G94" s="358" t="s">
        <v>218</v>
      </c>
      <c r="H94" s="359">
        <v>60</v>
      </c>
      <c r="I94" s="360">
        <v>0</v>
      </c>
      <c r="J94" s="360">
        <f>ROUND(I94*H94,2)</f>
        <v>0</v>
      </c>
      <c r="K94" s="357" t="s">
        <v>1232</v>
      </c>
      <c r="L94" s="279"/>
      <c r="M94" s="361" t="s">
        <v>528</v>
      </c>
      <c r="N94" s="362" t="s">
        <v>1193</v>
      </c>
      <c r="O94" s="363">
        <v>0.378</v>
      </c>
      <c r="P94" s="363">
        <f>O94*H94</f>
        <v>22.68</v>
      </c>
      <c r="Q94" s="363">
        <v>0</v>
      </c>
      <c r="R94" s="363">
        <f>Q94*H94</f>
        <v>0</v>
      </c>
      <c r="S94" s="363">
        <v>0.316</v>
      </c>
      <c r="T94" s="364">
        <f>S94*H94</f>
        <v>18.96</v>
      </c>
      <c r="U94" s="278"/>
      <c r="V94" s="278"/>
      <c r="W94" s="278"/>
      <c r="X94" s="278"/>
      <c r="Y94" s="278"/>
      <c r="Z94" s="278"/>
      <c r="AA94" s="278"/>
      <c r="AB94" s="278"/>
      <c r="AC94" s="278"/>
      <c r="AD94" s="278"/>
      <c r="AE94" s="278"/>
      <c r="AR94" s="365" t="s">
        <v>87</v>
      </c>
      <c r="AT94" s="365" t="s">
        <v>1229</v>
      </c>
      <c r="AU94" s="365" t="s">
        <v>83</v>
      </c>
      <c r="AY94" s="269" t="s">
        <v>1226</v>
      </c>
      <c r="BE94" s="366">
        <f>IF(N94="základní",J94,0)</f>
        <v>0</v>
      </c>
      <c r="BF94" s="366">
        <f>IF(N94="snížená",J94,0)</f>
        <v>0</v>
      </c>
      <c r="BG94" s="366">
        <f>IF(N94="zákl. přenesená",J94,0)</f>
        <v>0</v>
      </c>
      <c r="BH94" s="366">
        <f>IF(N94="sníž. přenesená",J94,0)</f>
        <v>0</v>
      </c>
      <c r="BI94" s="366">
        <f>IF(N94="nulová",J94,0)</f>
        <v>0</v>
      </c>
      <c r="BJ94" s="269" t="s">
        <v>81</v>
      </c>
      <c r="BK94" s="366">
        <f>ROUND(I94*H94,2)</f>
        <v>0</v>
      </c>
      <c r="BL94" s="269" t="s">
        <v>87</v>
      </c>
      <c r="BM94" s="365" t="s">
        <v>1827</v>
      </c>
    </row>
    <row r="95" spans="1:65" s="367" customFormat="1">
      <c r="B95" s="368"/>
      <c r="D95" s="369" t="s">
        <v>223</v>
      </c>
      <c r="E95" s="370" t="s">
        <v>528</v>
      </c>
      <c r="F95" s="371" t="s">
        <v>1823</v>
      </c>
      <c r="H95" s="370" t="s">
        <v>528</v>
      </c>
      <c r="L95" s="368"/>
      <c r="M95" s="372"/>
      <c r="N95" s="373"/>
      <c r="O95" s="373"/>
      <c r="P95" s="373"/>
      <c r="Q95" s="373"/>
      <c r="R95" s="373"/>
      <c r="S95" s="373"/>
      <c r="T95" s="374"/>
      <c r="AT95" s="370" t="s">
        <v>223</v>
      </c>
      <c r="AU95" s="370" t="s">
        <v>83</v>
      </c>
      <c r="AV95" s="367" t="s">
        <v>81</v>
      </c>
      <c r="AW95" s="367" t="s">
        <v>1236</v>
      </c>
      <c r="AX95" s="367" t="s">
        <v>1225</v>
      </c>
      <c r="AY95" s="370" t="s">
        <v>1226</v>
      </c>
    </row>
    <row r="96" spans="1:65" s="375" customFormat="1">
      <c r="B96" s="376"/>
      <c r="D96" s="369" t="s">
        <v>223</v>
      </c>
      <c r="E96" s="377" t="s">
        <v>528</v>
      </c>
      <c r="F96" s="378" t="s">
        <v>1824</v>
      </c>
      <c r="H96" s="379">
        <v>60</v>
      </c>
      <c r="L96" s="376"/>
      <c r="M96" s="380"/>
      <c r="N96" s="381"/>
      <c r="O96" s="381"/>
      <c r="P96" s="381"/>
      <c r="Q96" s="381"/>
      <c r="R96" s="381"/>
      <c r="S96" s="381"/>
      <c r="T96" s="382"/>
      <c r="AT96" s="377" t="s">
        <v>223</v>
      </c>
      <c r="AU96" s="377" t="s">
        <v>83</v>
      </c>
      <c r="AV96" s="375" t="s">
        <v>83</v>
      </c>
      <c r="AW96" s="375" t="s">
        <v>1236</v>
      </c>
      <c r="AX96" s="375" t="s">
        <v>1225</v>
      </c>
      <c r="AY96" s="377" t="s">
        <v>1226</v>
      </c>
    </row>
    <row r="97" spans="1:65" s="383" customFormat="1">
      <c r="B97" s="384"/>
      <c r="D97" s="369" t="s">
        <v>223</v>
      </c>
      <c r="E97" s="385" t="s">
        <v>528</v>
      </c>
      <c r="F97" s="386" t="s">
        <v>1238</v>
      </c>
      <c r="H97" s="387">
        <v>60</v>
      </c>
      <c r="L97" s="384"/>
      <c r="M97" s="388"/>
      <c r="N97" s="389"/>
      <c r="O97" s="389"/>
      <c r="P97" s="389"/>
      <c r="Q97" s="389"/>
      <c r="R97" s="389"/>
      <c r="S97" s="389"/>
      <c r="T97" s="390"/>
      <c r="AT97" s="385" t="s">
        <v>223</v>
      </c>
      <c r="AU97" s="385" t="s">
        <v>83</v>
      </c>
      <c r="AV97" s="383" t="s">
        <v>87</v>
      </c>
      <c r="AW97" s="383" t="s">
        <v>1236</v>
      </c>
      <c r="AX97" s="383" t="s">
        <v>81</v>
      </c>
      <c r="AY97" s="385" t="s">
        <v>1226</v>
      </c>
    </row>
    <row r="98" spans="1:65" s="281" customFormat="1" ht="48" customHeight="1">
      <c r="A98" s="278"/>
      <c r="B98" s="354"/>
      <c r="C98" s="355" t="s">
        <v>85</v>
      </c>
      <c r="D98" s="355" t="s">
        <v>1229</v>
      </c>
      <c r="E98" s="356" t="s">
        <v>1828</v>
      </c>
      <c r="F98" s="357" t="s">
        <v>1829</v>
      </c>
      <c r="G98" s="358" t="s">
        <v>317</v>
      </c>
      <c r="H98" s="359">
        <v>0.8</v>
      </c>
      <c r="I98" s="360">
        <v>0</v>
      </c>
      <c r="J98" s="360">
        <f>ROUND(I98*H98,2)</f>
        <v>0</v>
      </c>
      <c r="K98" s="357" t="s">
        <v>1232</v>
      </c>
      <c r="L98" s="279"/>
      <c r="M98" s="361" t="s">
        <v>528</v>
      </c>
      <c r="N98" s="362" t="s">
        <v>1193</v>
      </c>
      <c r="O98" s="363">
        <v>0.58099999999999996</v>
      </c>
      <c r="P98" s="363">
        <f>O98*H98</f>
        <v>0.46479999999999999</v>
      </c>
      <c r="Q98" s="363">
        <v>3.6900000000000002E-2</v>
      </c>
      <c r="R98" s="363">
        <f>Q98*H98</f>
        <v>2.9520000000000005E-2</v>
      </c>
      <c r="S98" s="363">
        <v>0</v>
      </c>
      <c r="T98" s="364">
        <f>S98*H98</f>
        <v>0</v>
      </c>
      <c r="U98" s="278"/>
      <c r="V98" s="278"/>
      <c r="W98" s="278"/>
      <c r="X98" s="278"/>
      <c r="Y98" s="278"/>
      <c r="Z98" s="278"/>
      <c r="AA98" s="278"/>
      <c r="AB98" s="278"/>
      <c r="AC98" s="278"/>
      <c r="AD98" s="278"/>
      <c r="AE98" s="278"/>
      <c r="AR98" s="365" t="s">
        <v>87</v>
      </c>
      <c r="AT98" s="365" t="s">
        <v>1229</v>
      </c>
      <c r="AU98" s="365" t="s">
        <v>83</v>
      </c>
      <c r="AY98" s="269" t="s">
        <v>1226</v>
      </c>
      <c r="BE98" s="366">
        <f>IF(N98="základní",J98,0)</f>
        <v>0</v>
      </c>
      <c r="BF98" s="366">
        <f>IF(N98="snížená",J98,0)</f>
        <v>0</v>
      </c>
      <c r="BG98" s="366">
        <f>IF(N98="zákl. přenesená",J98,0)</f>
        <v>0</v>
      </c>
      <c r="BH98" s="366">
        <f>IF(N98="sníž. přenesená",J98,0)</f>
        <v>0</v>
      </c>
      <c r="BI98" s="366">
        <f>IF(N98="nulová",J98,0)</f>
        <v>0</v>
      </c>
      <c r="BJ98" s="269" t="s">
        <v>81</v>
      </c>
      <c r="BK98" s="366">
        <f>ROUND(I98*H98,2)</f>
        <v>0</v>
      </c>
      <c r="BL98" s="269" t="s">
        <v>87</v>
      </c>
      <c r="BM98" s="365" t="s">
        <v>1830</v>
      </c>
    </row>
    <row r="99" spans="1:65" s="375" customFormat="1">
      <c r="B99" s="376"/>
      <c r="D99" s="369" t="s">
        <v>223</v>
      </c>
      <c r="E99" s="377" t="s">
        <v>528</v>
      </c>
      <c r="F99" s="378" t="s">
        <v>1831</v>
      </c>
      <c r="H99" s="379">
        <v>0.8</v>
      </c>
      <c r="L99" s="376"/>
      <c r="M99" s="380"/>
      <c r="N99" s="381"/>
      <c r="O99" s="381"/>
      <c r="P99" s="381"/>
      <c r="Q99" s="381"/>
      <c r="R99" s="381"/>
      <c r="S99" s="381"/>
      <c r="T99" s="382"/>
      <c r="AT99" s="377" t="s">
        <v>223</v>
      </c>
      <c r="AU99" s="377" t="s">
        <v>83</v>
      </c>
      <c r="AV99" s="375" t="s">
        <v>83</v>
      </c>
      <c r="AW99" s="375" t="s">
        <v>1236</v>
      </c>
      <c r="AX99" s="375" t="s">
        <v>81</v>
      </c>
      <c r="AY99" s="377" t="s">
        <v>1226</v>
      </c>
    </row>
    <row r="100" spans="1:65" s="281" customFormat="1" ht="48" customHeight="1">
      <c r="A100" s="278"/>
      <c r="B100" s="354"/>
      <c r="C100" s="355" t="s">
        <v>87</v>
      </c>
      <c r="D100" s="355" t="s">
        <v>1229</v>
      </c>
      <c r="E100" s="356" t="s">
        <v>1832</v>
      </c>
      <c r="F100" s="357" t="s">
        <v>1833</v>
      </c>
      <c r="G100" s="358" t="s">
        <v>317</v>
      </c>
      <c r="H100" s="359">
        <v>2.4</v>
      </c>
      <c r="I100" s="360">
        <v>0</v>
      </c>
      <c r="J100" s="360">
        <f>ROUND(I100*H100,2)</f>
        <v>0</v>
      </c>
      <c r="K100" s="357" t="s">
        <v>1232</v>
      </c>
      <c r="L100" s="279"/>
      <c r="M100" s="361" t="s">
        <v>528</v>
      </c>
      <c r="N100" s="362" t="s">
        <v>1193</v>
      </c>
      <c r="O100" s="363">
        <v>0.54700000000000004</v>
      </c>
      <c r="P100" s="363">
        <f>O100*H100</f>
        <v>1.3128</v>
      </c>
      <c r="Q100" s="363">
        <v>3.6900000000000002E-2</v>
      </c>
      <c r="R100" s="363">
        <f>Q100*H100</f>
        <v>8.856E-2</v>
      </c>
      <c r="S100" s="363">
        <v>0</v>
      </c>
      <c r="T100" s="364">
        <f>S100*H100</f>
        <v>0</v>
      </c>
      <c r="U100" s="278"/>
      <c r="V100" s="278"/>
      <c r="W100" s="278"/>
      <c r="X100" s="278"/>
      <c r="Y100" s="278"/>
      <c r="Z100" s="278"/>
      <c r="AA100" s="278"/>
      <c r="AB100" s="278"/>
      <c r="AC100" s="278"/>
      <c r="AD100" s="278"/>
      <c r="AE100" s="278"/>
      <c r="AR100" s="365" t="s">
        <v>87</v>
      </c>
      <c r="AT100" s="365" t="s">
        <v>1229</v>
      </c>
      <c r="AU100" s="365" t="s">
        <v>83</v>
      </c>
      <c r="AY100" s="269" t="s">
        <v>1226</v>
      </c>
      <c r="BE100" s="366">
        <f>IF(N100="základní",J100,0)</f>
        <v>0</v>
      </c>
      <c r="BF100" s="366">
        <f>IF(N100="snížená",J100,0)</f>
        <v>0</v>
      </c>
      <c r="BG100" s="366">
        <f>IF(N100="zákl. přenesená",J100,0)</f>
        <v>0</v>
      </c>
      <c r="BH100" s="366">
        <f>IF(N100="sníž. přenesená",J100,0)</f>
        <v>0</v>
      </c>
      <c r="BI100" s="366">
        <f>IF(N100="nulová",J100,0)</f>
        <v>0</v>
      </c>
      <c r="BJ100" s="269" t="s">
        <v>81</v>
      </c>
      <c r="BK100" s="366">
        <f>ROUND(I100*H100,2)</f>
        <v>0</v>
      </c>
      <c r="BL100" s="269" t="s">
        <v>87</v>
      </c>
      <c r="BM100" s="365" t="s">
        <v>1834</v>
      </c>
    </row>
    <row r="101" spans="1:65" s="375" customFormat="1">
      <c r="B101" s="376"/>
      <c r="D101" s="369" t="s">
        <v>223</v>
      </c>
      <c r="E101" s="377" t="s">
        <v>528</v>
      </c>
      <c r="F101" s="378" t="s">
        <v>1835</v>
      </c>
      <c r="H101" s="379">
        <v>2.4</v>
      </c>
      <c r="L101" s="376"/>
      <c r="M101" s="380"/>
      <c r="N101" s="381"/>
      <c r="O101" s="381"/>
      <c r="P101" s="381"/>
      <c r="Q101" s="381"/>
      <c r="R101" s="381"/>
      <c r="S101" s="381"/>
      <c r="T101" s="382"/>
      <c r="AT101" s="377" t="s">
        <v>223</v>
      </c>
      <c r="AU101" s="377" t="s">
        <v>83</v>
      </c>
      <c r="AV101" s="375" t="s">
        <v>83</v>
      </c>
      <c r="AW101" s="375" t="s">
        <v>1236</v>
      </c>
      <c r="AX101" s="375" t="s">
        <v>81</v>
      </c>
      <c r="AY101" s="377" t="s">
        <v>1226</v>
      </c>
    </row>
    <row r="102" spans="1:65" s="281" customFormat="1" ht="24" customHeight="1">
      <c r="A102" s="278"/>
      <c r="B102" s="354"/>
      <c r="C102" s="355" t="s">
        <v>89</v>
      </c>
      <c r="D102" s="355" t="s">
        <v>1229</v>
      </c>
      <c r="E102" s="356" t="s">
        <v>1836</v>
      </c>
      <c r="F102" s="357" t="s">
        <v>1837</v>
      </c>
      <c r="G102" s="358" t="s">
        <v>230</v>
      </c>
      <c r="H102" s="359">
        <v>8</v>
      </c>
      <c r="I102" s="360">
        <v>0</v>
      </c>
      <c r="J102" s="360">
        <f>ROUND(I102*H102,2)</f>
        <v>0</v>
      </c>
      <c r="K102" s="357" t="s">
        <v>1232</v>
      </c>
      <c r="L102" s="279"/>
      <c r="M102" s="361" t="s">
        <v>528</v>
      </c>
      <c r="N102" s="362" t="s">
        <v>1193</v>
      </c>
      <c r="O102" s="363">
        <v>1.7629999999999999</v>
      </c>
      <c r="P102" s="363">
        <f>O102*H102</f>
        <v>14.103999999999999</v>
      </c>
      <c r="Q102" s="363">
        <v>0</v>
      </c>
      <c r="R102" s="363">
        <f>Q102*H102</f>
        <v>0</v>
      </c>
      <c r="S102" s="363">
        <v>0</v>
      </c>
      <c r="T102" s="364">
        <f>S102*H102</f>
        <v>0</v>
      </c>
      <c r="U102" s="278"/>
      <c r="V102" s="278"/>
      <c r="W102" s="278"/>
      <c r="X102" s="278"/>
      <c r="Y102" s="278"/>
      <c r="Z102" s="278"/>
      <c r="AA102" s="278"/>
      <c r="AB102" s="278"/>
      <c r="AC102" s="278"/>
      <c r="AD102" s="278"/>
      <c r="AE102" s="278"/>
      <c r="AR102" s="365" t="s">
        <v>87</v>
      </c>
      <c r="AT102" s="365" t="s">
        <v>1229</v>
      </c>
      <c r="AU102" s="365" t="s">
        <v>83</v>
      </c>
      <c r="AY102" s="269" t="s">
        <v>1226</v>
      </c>
      <c r="BE102" s="366">
        <f>IF(N102="základní",J102,0)</f>
        <v>0</v>
      </c>
      <c r="BF102" s="366">
        <f>IF(N102="snížená",J102,0)</f>
        <v>0</v>
      </c>
      <c r="BG102" s="366">
        <f>IF(N102="zákl. přenesená",J102,0)</f>
        <v>0</v>
      </c>
      <c r="BH102" s="366">
        <f>IF(N102="sníž. přenesená",J102,0)</f>
        <v>0</v>
      </c>
      <c r="BI102" s="366">
        <f>IF(N102="nulová",J102,0)</f>
        <v>0</v>
      </c>
      <c r="BJ102" s="269" t="s">
        <v>81</v>
      </c>
      <c r="BK102" s="366">
        <f>ROUND(I102*H102,2)</f>
        <v>0</v>
      </c>
      <c r="BL102" s="269" t="s">
        <v>87</v>
      </c>
      <c r="BM102" s="365" t="s">
        <v>1838</v>
      </c>
    </row>
    <row r="103" spans="1:65" s="375" customFormat="1">
      <c r="B103" s="376"/>
      <c r="D103" s="369" t="s">
        <v>223</v>
      </c>
      <c r="E103" s="377" t="s">
        <v>528</v>
      </c>
      <c r="F103" s="378" t="s">
        <v>1250</v>
      </c>
      <c r="H103" s="379">
        <v>8</v>
      </c>
      <c r="L103" s="376"/>
      <c r="M103" s="380"/>
      <c r="N103" s="381"/>
      <c r="O103" s="381"/>
      <c r="P103" s="381"/>
      <c r="Q103" s="381"/>
      <c r="R103" s="381"/>
      <c r="S103" s="381"/>
      <c r="T103" s="382"/>
      <c r="AT103" s="377" t="s">
        <v>223</v>
      </c>
      <c r="AU103" s="377" t="s">
        <v>83</v>
      </c>
      <c r="AV103" s="375" t="s">
        <v>83</v>
      </c>
      <c r="AW103" s="375" t="s">
        <v>1236</v>
      </c>
      <c r="AX103" s="375" t="s">
        <v>81</v>
      </c>
      <c r="AY103" s="377" t="s">
        <v>1226</v>
      </c>
    </row>
    <row r="104" spans="1:65" s="281" customFormat="1" ht="24" customHeight="1">
      <c r="A104" s="278"/>
      <c r="B104" s="354"/>
      <c r="C104" s="355" t="s">
        <v>1254</v>
      </c>
      <c r="D104" s="355" t="s">
        <v>1229</v>
      </c>
      <c r="E104" s="356" t="s">
        <v>1839</v>
      </c>
      <c r="F104" s="357" t="s">
        <v>1840</v>
      </c>
      <c r="G104" s="358" t="s">
        <v>230</v>
      </c>
      <c r="H104" s="359">
        <v>264</v>
      </c>
      <c r="I104" s="360">
        <v>0</v>
      </c>
      <c r="J104" s="360">
        <f>ROUND(I104*H104,2)</f>
        <v>0</v>
      </c>
      <c r="K104" s="357" t="s">
        <v>1232</v>
      </c>
      <c r="L104" s="279"/>
      <c r="M104" s="361" t="s">
        <v>528</v>
      </c>
      <c r="N104" s="362" t="s">
        <v>1193</v>
      </c>
      <c r="O104" s="363">
        <v>0.82499999999999996</v>
      </c>
      <c r="P104" s="363">
        <f>O104*H104</f>
        <v>217.79999999999998</v>
      </c>
      <c r="Q104" s="363">
        <v>0</v>
      </c>
      <c r="R104" s="363">
        <f>Q104*H104</f>
        <v>0</v>
      </c>
      <c r="S104" s="363">
        <v>0</v>
      </c>
      <c r="T104" s="364">
        <f>S104*H104</f>
        <v>0</v>
      </c>
      <c r="U104" s="278"/>
      <c r="V104" s="278"/>
      <c r="W104" s="278"/>
      <c r="X104" s="278"/>
      <c r="Y104" s="278"/>
      <c r="Z104" s="278"/>
      <c r="AA104" s="278"/>
      <c r="AB104" s="278"/>
      <c r="AC104" s="278"/>
      <c r="AD104" s="278"/>
      <c r="AE104" s="278"/>
      <c r="AR104" s="365" t="s">
        <v>87</v>
      </c>
      <c r="AT104" s="365" t="s">
        <v>1229</v>
      </c>
      <c r="AU104" s="365" t="s">
        <v>83</v>
      </c>
      <c r="AY104" s="269" t="s">
        <v>1226</v>
      </c>
      <c r="BE104" s="366">
        <f>IF(N104="základní",J104,0)</f>
        <v>0</v>
      </c>
      <c r="BF104" s="366">
        <f>IF(N104="snížená",J104,0)</f>
        <v>0</v>
      </c>
      <c r="BG104" s="366">
        <f>IF(N104="zákl. přenesená",J104,0)</f>
        <v>0</v>
      </c>
      <c r="BH104" s="366">
        <f>IF(N104="sníž. přenesená",J104,0)</f>
        <v>0</v>
      </c>
      <c r="BI104" s="366">
        <f>IF(N104="nulová",J104,0)</f>
        <v>0</v>
      </c>
      <c r="BJ104" s="269" t="s">
        <v>81</v>
      </c>
      <c r="BK104" s="366">
        <f>ROUND(I104*H104,2)</f>
        <v>0</v>
      </c>
      <c r="BL104" s="269" t="s">
        <v>87</v>
      </c>
      <c r="BM104" s="365" t="s">
        <v>1841</v>
      </c>
    </row>
    <row r="105" spans="1:65" s="367" customFormat="1">
      <c r="B105" s="368"/>
      <c r="D105" s="369" t="s">
        <v>223</v>
      </c>
      <c r="E105" s="370" t="s">
        <v>528</v>
      </c>
      <c r="F105" s="371" t="s">
        <v>1235</v>
      </c>
      <c r="H105" s="370" t="s">
        <v>528</v>
      </c>
      <c r="L105" s="368"/>
      <c r="M105" s="372"/>
      <c r="N105" s="373"/>
      <c r="O105" s="373"/>
      <c r="P105" s="373"/>
      <c r="Q105" s="373"/>
      <c r="R105" s="373"/>
      <c r="S105" s="373"/>
      <c r="T105" s="374"/>
      <c r="AT105" s="370" t="s">
        <v>223</v>
      </c>
      <c r="AU105" s="370" t="s">
        <v>83</v>
      </c>
      <c r="AV105" s="367" t="s">
        <v>81</v>
      </c>
      <c r="AW105" s="367" t="s">
        <v>1236</v>
      </c>
      <c r="AX105" s="367" t="s">
        <v>1225</v>
      </c>
      <c r="AY105" s="370" t="s">
        <v>1226</v>
      </c>
    </row>
    <row r="106" spans="1:65" s="375" customFormat="1">
      <c r="B106" s="376"/>
      <c r="D106" s="369" t="s">
        <v>223</v>
      </c>
      <c r="E106" s="377" t="s">
        <v>528</v>
      </c>
      <c r="F106" s="378" t="s">
        <v>1842</v>
      </c>
      <c r="H106" s="379">
        <v>264</v>
      </c>
      <c r="L106" s="376"/>
      <c r="M106" s="380"/>
      <c r="N106" s="381"/>
      <c r="O106" s="381"/>
      <c r="P106" s="381"/>
      <c r="Q106" s="381"/>
      <c r="R106" s="381"/>
      <c r="S106" s="381"/>
      <c r="T106" s="382"/>
      <c r="AT106" s="377" t="s">
        <v>223</v>
      </c>
      <c r="AU106" s="377" t="s">
        <v>83</v>
      </c>
      <c r="AV106" s="375" t="s">
        <v>83</v>
      </c>
      <c r="AW106" s="375" t="s">
        <v>1236</v>
      </c>
      <c r="AX106" s="375" t="s">
        <v>1225</v>
      </c>
      <c r="AY106" s="377" t="s">
        <v>1226</v>
      </c>
    </row>
    <row r="107" spans="1:65" s="383" customFormat="1">
      <c r="B107" s="384"/>
      <c r="D107" s="369" t="s">
        <v>223</v>
      </c>
      <c r="E107" s="385" t="s">
        <v>1792</v>
      </c>
      <c r="F107" s="386" t="s">
        <v>1238</v>
      </c>
      <c r="H107" s="387">
        <v>264</v>
      </c>
      <c r="L107" s="384"/>
      <c r="M107" s="388"/>
      <c r="N107" s="389"/>
      <c r="O107" s="389"/>
      <c r="P107" s="389"/>
      <c r="Q107" s="389"/>
      <c r="R107" s="389"/>
      <c r="S107" s="389"/>
      <c r="T107" s="390"/>
      <c r="AT107" s="385" t="s">
        <v>223</v>
      </c>
      <c r="AU107" s="385" t="s">
        <v>83</v>
      </c>
      <c r="AV107" s="383" t="s">
        <v>87</v>
      </c>
      <c r="AW107" s="383" t="s">
        <v>1236</v>
      </c>
      <c r="AX107" s="383" t="s">
        <v>81</v>
      </c>
      <c r="AY107" s="385" t="s">
        <v>1226</v>
      </c>
    </row>
    <row r="108" spans="1:65" s="281" customFormat="1" ht="24" customHeight="1">
      <c r="A108" s="278"/>
      <c r="B108" s="354"/>
      <c r="C108" s="355" t="s">
        <v>1258</v>
      </c>
      <c r="D108" s="355" t="s">
        <v>1229</v>
      </c>
      <c r="E108" s="356" t="s">
        <v>1843</v>
      </c>
      <c r="F108" s="357" t="s">
        <v>1844</v>
      </c>
      <c r="G108" s="358" t="s">
        <v>230</v>
      </c>
      <c r="H108" s="359">
        <v>132</v>
      </c>
      <c r="I108" s="360">
        <v>0</v>
      </c>
      <c r="J108" s="360">
        <f>ROUND(I108*H108,2)</f>
        <v>0</v>
      </c>
      <c r="K108" s="357" t="s">
        <v>1232</v>
      </c>
      <c r="L108" s="279"/>
      <c r="M108" s="361" t="s">
        <v>528</v>
      </c>
      <c r="N108" s="362" t="s">
        <v>1193</v>
      </c>
      <c r="O108" s="363">
        <v>0.1</v>
      </c>
      <c r="P108" s="363">
        <f>O108*H108</f>
        <v>13.200000000000001</v>
      </c>
      <c r="Q108" s="363">
        <v>0</v>
      </c>
      <c r="R108" s="363">
        <f>Q108*H108</f>
        <v>0</v>
      </c>
      <c r="S108" s="363">
        <v>0</v>
      </c>
      <c r="T108" s="364">
        <f>S108*H108</f>
        <v>0</v>
      </c>
      <c r="U108" s="278"/>
      <c r="V108" s="278"/>
      <c r="W108" s="278"/>
      <c r="X108" s="278"/>
      <c r="Y108" s="278"/>
      <c r="Z108" s="278"/>
      <c r="AA108" s="278"/>
      <c r="AB108" s="278"/>
      <c r="AC108" s="278"/>
      <c r="AD108" s="278"/>
      <c r="AE108" s="278"/>
      <c r="AR108" s="365" t="s">
        <v>87</v>
      </c>
      <c r="AT108" s="365" t="s">
        <v>1229</v>
      </c>
      <c r="AU108" s="365" t="s">
        <v>83</v>
      </c>
      <c r="AY108" s="269" t="s">
        <v>1226</v>
      </c>
      <c r="BE108" s="366">
        <f>IF(N108="základní",J108,0)</f>
        <v>0</v>
      </c>
      <c r="BF108" s="366">
        <f>IF(N108="snížená",J108,0)</f>
        <v>0</v>
      </c>
      <c r="BG108" s="366">
        <f>IF(N108="zákl. přenesená",J108,0)</f>
        <v>0</v>
      </c>
      <c r="BH108" s="366">
        <f>IF(N108="sníž. přenesená",J108,0)</f>
        <v>0</v>
      </c>
      <c r="BI108" s="366">
        <f>IF(N108="nulová",J108,0)</f>
        <v>0</v>
      </c>
      <c r="BJ108" s="269" t="s">
        <v>81</v>
      </c>
      <c r="BK108" s="366">
        <f>ROUND(I108*H108,2)</f>
        <v>0</v>
      </c>
      <c r="BL108" s="269" t="s">
        <v>87</v>
      </c>
      <c r="BM108" s="365" t="s">
        <v>1845</v>
      </c>
    </row>
    <row r="109" spans="1:65" s="375" customFormat="1">
      <c r="B109" s="376"/>
      <c r="D109" s="369" t="s">
        <v>223</v>
      </c>
      <c r="E109" s="377" t="s">
        <v>528</v>
      </c>
      <c r="F109" s="378" t="s">
        <v>1846</v>
      </c>
      <c r="H109" s="379">
        <v>132</v>
      </c>
      <c r="L109" s="376"/>
      <c r="M109" s="380"/>
      <c r="N109" s="381"/>
      <c r="O109" s="381"/>
      <c r="P109" s="381"/>
      <c r="Q109" s="381"/>
      <c r="R109" s="381"/>
      <c r="S109" s="381"/>
      <c r="T109" s="382"/>
      <c r="AT109" s="377" t="s">
        <v>223</v>
      </c>
      <c r="AU109" s="377" t="s">
        <v>83</v>
      </c>
      <c r="AV109" s="375" t="s">
        <v>83</v>
      </c>
      <c r="AW109" s="375" t="s">
        <v>1236</v>
      </c>
      <c r="AX109" s="375" t="s">
        <v>81</v>
      </c>
      <c r="AY109" s="377" t="s">
        <v>1226</v>
      </c>
    </row>
    <row r="110" spans="1:65" s="281" customFormat="1" ht="24" customHeight="1">
      <c r="A110" s="278"/>
      <c r="B110" s="354"/>
      <c r="C110" s="355" t="s">
        <v>99</v>
      </c>
      <c r="D110" s="355" t="s">
        <v>1229</v>
      </c>
      <c r="E110" s="356" t="s">
        <v>1847</v>
      </c>
      <c r="F110" s="357" t="s">
        <v>1848</v>
      </c>
      <c r="G110" s="358" t="s">
        <v>218</v>
      </c>
      <c r="H110" s="359">
        <v>641.74400000000003</v>
      </c>
      <c r="I110" s="360">
        <v>0</v>
      </c>
      <c r="J110" s="360">
        <f>ROUND(I110*H110,2)</f>
        <v>0</v>
      </c>
      <c r="K110" s="357" t="s">
        <v>1232</v>
      </c>
      <c r="L110" s="279"/>
      <c r="M110" s="361" t="s">
        <v>528</v>
      </c>
      <c r="N110" s="362" t="s">
        <v>1193</v>
      </c>
      <c r="O110" s="363">
        <v>0.23599999999999999</v>
      </c>
      <c r="P110" s="363">
        <f>O110*H110</f>
        <v>151.451584</v>
      </c>
      <c r="Q110" s="363">
        <v>8.4000000000000003E-4</v>
      </c>
      <c r="R110" s="363">
        <f>Q110*H110</f>
        <v>0.53906496000000004</v>
      </c>
      <c r="S110" s="363">
        <v>0</v>
      </c>
      <c r="T110" s="364">
        <f>S110*H110</f>
        <v>0</v>
      </c>
      <c r="U110" s="278"/>
      <c r="V110" s="278"/>
      <c r="W110" s="278"/>
      <c r="X110" s="278"/>
      <c r="Y110" s="278"/>
      <c r="Z110" s="278"/>
      <c r="AA110" s="278"/>
      <c r="AB110" s="278"/>
      <c r="AC110" s="278"/>
      <c r="AD110" s="278"/>
      <c r="AE110" s="278"/>
      <c r="AR110" s="365" t="s">
        <v>87</v>
      </c>
      <c r="AT110" s="365" t="s">
        <v>1229</v>
      </c>
      <c r="AU110" s="365" t="s">
        <v>83</v>
      </c>
      <c r="AY110" s="269" t="s">
        <v>1226</v>
      </c>
      <c r="BE110" s="366">
        <f>IF(N110="základní",J110,0)</f>
        <v>0</v>
      </c>
      <c r="BF110" s="366">
        <f>IF(N110="snížená",J110,0)</f>
        <v>0</v>
      </c>
      <c r="BG110" s="366">
        <f>IF(N110="zákl. přenesená",J110,0)</f>
        <v>0</v>
      </c>
      <c r="BH110" s="366">
        <f>IF(N110="sníž. přenesená",J110,0)</f>
        <v>0</v>
      </c>
      <c r="BI110" s="366">
        <f>IF(N110="nulová",J110,0)</f>
        <v>0</v>
      </c>
      <c r="BJ110" s="269" t="s">
        <v>81</v>
      </c>
      <c r="BK110" s="366">
        <f>ROUND(I110*H110,2)</f>
        <v>0</v>
      </c>
      <c r="BL110" s="269" t="s">
        <v>87</v>
      </c>
      <c r="BM110" s="365" t="s">
        <v>1849</v>
      </c>
    </row>
    <row r="111" spans="1:65" s="367" customFormat="1">
      <c r="B111" s="368"/>
      <c r="D111" s="369" t="s">
        <v>223</v>
      </c>
      <c r="E111" s="370" t="s">
        <v>528</v>
      </c>
      <c r="F111" s="371" t="s">
        <v>1850</v>
      </c>
      <c r="H111" s="370" t="s">
        <v>528</v>
      </c>
      <c r="L111" s="368"/>
      <c r="M111" s="372"/>
      <c r="N111" s="373"/>
      <c r="O111" s="373"/>
      <c r="P111" s="373"/>
      <c r="Q111" s="373"/>
      <c r="R111" s="373"/>
      <c r="S111" s="373"/>
      <c r="T111" s="374"/>
      <c r="AT111" s="370" t="s">
        <v>223</v>
      </c>
      <c r="AU111" s="370" t="s">
        <v>83</v>
      </c>
      <c r="AV111" s="367" t="s">
        <v>81</v>
      </c>
      <c r="AW111" s="367" t="s">
        <v>1236</v>
      </c>
      <c r="AX111" s="367" t="s">
        <v>1225</v>
      </c>
      <c r="AY111" s="370" t="s">
        <v>1226</v>
      </c>
    </row>
    <row r="112" spans="1:65" s="375" customFormat="1">
      <c r="B112" s="376"/>
      <c r="D112" s="369" t="s">
        <v>223</v>
      </c>
      <c r="E112" s="377" t="s">
        <v>528</v>
      </c>
      <c r="F112" s="378" t="s">
        <v>1851</v>
      </c>
      <c r="H112" s="379">
        <v>329.84</v>
      </c>
      <c r="L112" s="376"/>
      <c r="M112" s="380"/>
      <c r="N112" s="381"/>
      <c r="O112" s="381"/>
      <c r="P112" s="381"/>
      <c r="Q112" s="381"/>
      <c r="R112" s="381"/>
      <c r="S112" s="381"/>
      <c r="T112" s="382"/>
      <c r="AT112" s="377" t="s">
        <v>223</v>
      </c>
      <c r="AU112" s="377" t="s">
        <v>83</v>
      </c>
      <c r="AV112" s="375" t="s">
        <v>83</v>
      </c>
      <c r="AW112" s="375" t="s">
        <v>1236</v>
      </c>
      <c r="AX112" s="375" t="s">
        <v>1225</v>
      </c>
      <c r="AY112" s="377" t="s">
        <v>1226</v>
      </c>
    </row>
    <row r="113" spans="1:65" s="367" customFormat="1">
      <c r="B113" s="368"/>
      <c r="D113" s="369" t="s">
        <v>223</v>
      </c>
      <c r="E113" s="370" t="s">
        <v>528</v>
      </c>
      <c r="F113" s="371" t="s">
        <v>1852</v>
      </c>
      <c r="H113" s="370" t="s">
        <v>528</v>
      </c>
      <c r="L113" s="368"/>
      <c r="M113" s="372"/>
      <c r="N113" s="373"/>
      <c r="O113" s="373"/>
      <c r="P113" s="373"/>
      <c r="Q113" s="373"/>
      <c r="R113" s="373"/>
      <c r="S113" s="373"/>
      <c r="T113" s="374"/>
      <c r="AT113" s="370" t="s">
        <v>223</v>
      </c>
      <c r="AU113" s="370" t="s">
        <v>83</v>
      </c>
      <c r="AV113" s="367" t="s">
        <v>81</v>
      </c>
      <c r="AW113" s="367" t="s">
        <v>1236</v>
      </c>
      <c r="AX113" s="367" t="s">
        <v>1225</v>
      </c>
      <c r="AY113" s="370" t="s">
        <v>1226</v>
      </c>
    </row>
    <row r="114" spans="1:65" s="375" customFormat="1">
      <c r="B114" s="376"/>
      <c r="D114" s="369" t="s">
        <v>223</v>
      </c>
      <c r="E114" s="377" t="s">
        <v>528</v>
      </c>
      <c r="F114" s="378" t="s">
        <v>1853</v>
      </c>
      <c r="H114" s="379">
        <v>311.904</v>
      </c>
      <c r="L114" s="376"/>
      <c r="M114" s="380"/>
      <c r="N114" s="381"/>
      <c r="O114" s="381"/>
      <c r="P114" s="381"/>
      <c r="Q114" s="381"/>
      <c r="R114" s="381"/>
      <c r="S114" s="381"/>
      <c r="T114" s="382"/>
      <c r="AT114" s="377" t="s">
        <v>223</v>
      </c>
      <c r="AU114" s="377" t="s">
        <v>83</v>
      </c>
      <c r="AV114" s="375" t="s">
        <v>83</v>
      </c>
      <c r="AW114" s="375" t="s">
        <v>1236</v>
      </c>
      <c r="AX114" s="375" t="s">
        <v>1225</v>
      </c>
      <c r="AY114" s="377" t="s">
        <v>1226</v>
      </c>
    </row>
    <row r="115" spans="1:65" s="383" customFormat="1">
      <c r="B115" s="384"/>
      <c r="D115" s="369" t="s">
        <v>223</v>
      </c>
      <c r="E115" s="385" t="s">
        <v>1801</v>
      </c>
      <c r="F115" s="386" t="s">
        <v>1238</v>
      </c>
      <c r="H115" s="387">
        <v>641.74400000000003</v>
      </c>
      <c r="L115" s="384"/>
      <c r="M115" s="388"/>
      <c r="N115" s="389"/>
      <c r="O115" s="389"/>
      <c r="P115" s="389"/>
      <c r="Q115" s="389"/>
      <c r="R115" s="389"/>
      <c r="S115" s="389"/>
      <c r="T115" s="390"/>
      <c r="AT115" s="385" t="s">
        <v>223</v>
      </c>
      <c r="AU115" s="385" t="s">
        <v>83</v>
      </c>
      <c r="AV115" s="383" t="s">
        <v>87</v>
      </c>
      <c r="AW115" s="383" t="s">
        <v>1236</v>
      </c>
      <c r="AX115" s="383" t="s">
        <v>81</v>
      </c>
      <c r="AY115" s="385" t="s">
        <v>1226</v>
      </c>
    </row>
    <row r="116" spans="1:65" s="281" customFormat="1" ht="24" customHeight="1">
      <c r="A116" s="278"/>
      <c r="B116" s="354"/>
      <c r="C116" s="355" t="s">
        <v>1266</v>
      </c>
      <c r="D116" s="355" t="s">
        <v>1229</v>
      </c>
      <c r="E116" s="356" t="s">
        <v>1854</v>
      </c>
      <c r="F116" s="357" t="s">
        <v>1855</v>
      </c>
      <c r="G116" s="358" t="s">
        <v>218</v>
      </c>
      <c r="H116" s="359">
        <v>64.284000000000006</v>
      </c>
      <c r="I116" s="360">
        <v>0</v>
      </c>
      <c r="J116" s="360">
        <f>ROUND(I116*H116,2)</f>
        <v>0</v>
      </c>
      <c r="K116" s="357" t="s">
        <v>1232</v>
      </c>
      <c r="L116" s="279"/>
      <c r="M116" s="361" t="s">
        <v>528</v>
      </c>
      <c r="N116" s="362" t="s">
        <v>1193</v>
      </c>
      <c r="O116" s="363">
        <v>0.47899999999999998</v>
      </c>
      <c r="P116" s="363">
        <f>O116*H116</f>
        <v>30.792036000000003</v>
      </c>
      <c r="Q116" s="363">
        <v>8.4999999999999995E-4</v>
      </c>
      <c r="R116" s="363">
        <f>Q116*H116</f>
        <v>5.46414E-2</v>
      </c>
      <c r="S116" s="363">
        <v>0</v>
      </c>
      <c r="T116" s="364">
        <f>S116*H116</f>
        <v>0</v>
      </c>
      <c r="U116" s="278"/>
      <c r="V116" s="278"/>
      <c r="W116" s="278"/>
      <c r="X116" s="278"/>
      <c r="Y116" s="278"/>
      <c r="Z116" s="278"/>
      <c r="AA116" s="278"/>
      <c r="AB116" s="278"/>
      <c r="AC116" s="278"/>
      <c r="AD116" s="278"/>
      <c r="AE116" s="278"/>
      <c r="AR116" s="365" t="s">
        <v>87</v>
      </c>
      <c r="AT116" s="365" t="s">
        <v>1229</v>
      </c>
      <c r="AU116" s="365" t="s">
        <v>83</v>
      </c>
      <c r="AY116" s="269" t="s">
        <v>1226</v>
      </c>
      <c r="BE116" s="366">
        <f>IF(N116="základní",J116,0)</f>
        <v>0</v>
      </c>
      <c r="BF116" s="366">
        <f>IF(N116="snížená",J116,0)</f>
        <v>0</v>
      </c>
      <c r="BG116" s="366">
        <f>IF(N116="zákl. přenesená",J116,0)</f>
        <v>0</v>
      </c>
      <c r="BH116" s="366">
        <f>IF(N116="sníž. přenesená",J116,0)</f>
        <v>0</v>
      </c>
      <c r="BI116" s="366">
        <f>IF(N116="nulová",J116,0)</f>
        <v>0</v>
      </c>
      <c r="BJ116" s="269" t="s">
        <v>81</v>
      </c>
      <c r="BK116" s="366">
        <f>ROUND(I116*H116,2)</f>
        <v>0</v>
      </c>
      <c r="BL116" s="269" t="s">
        <v>87</v>
      </c>
      <c r="BM116" s="365" t="s">
        <v>1856</v>
      </c>
    </row>
    <row r="117" spans="1:65" s="367" customFormat="1">
      <c r="B117" s="368"/>
      <c r="D117" s="369" t="s">
        <v>223</v>
      </c>
      <c r="E117" s="370" t="s">
        <v>528</v>
      </c>
      <c r="F117" s="371" t="s">
        <v>1852</v>
      </c>
      <c r="H117" s="370" t="s">
        <v>528</v>
      </c>
      <c r="L117" s="368"/>
      <c r="M117" s="372"/>
      <c r="N117" s="373"/>
      <c r="O117" s="373"/>
      <c r="P117" s="373"/>
      <c r="Q117" s="373"/>
      <c r="R117" s="373"/>
      <c r="S117" s="373"/>
      <c r="T117" s="374"/>
      <c r="AT117" s="370" t="s">
        <v>223</v>
      </c>
      <c r="AU117" s="370" t="s">
        <v>83</v>
      </c>
      <c r="AV117" s="367" t="s">
        <v>81</v>
      </c>
      <c r="AW117" s="367" t="s">
        <v>1236</v>
      </c>
      <c r="AX117" s="367" t="s">
        <v>1225</v>
      </c>
      <c r="AY117" s="370" t="s">
        <v>1226</v>
      </c>
    </row>
    <row r="118" spans="1:65" s="375" customFormat="1">
      <c r="B118" s="376"/>
      <c r="D118" s="369" t="s">
        <v>223</v>
      </c>
      <c r="E118" s="377" t="s">
        <v>528</v>
      </c>
      <c r="F118" s="378" t="s">
        <v>1857</v>
      </c>
      <c r="H118" s="379">
        <v>64.284000000000006</v>
      </c>
      <c r="L118" s="376"/>
      <c r="M118" s="380"/>
      <c r="N118" s="381"/>
      <c r="O118" s="381"/>
      <c r="P118" s="381"/>
      <c r="Q118" s="381"/>
      <c r="R118" s="381"/>
      <c r="S118" s="381"/>
      <c r="T118" s="382"/>
      <c r="AT118" s="377" t="s">
        <v>223</v>
      </c>
      <c r="AU118" s="377" t="s">
        <v>83</v>
      </c>
      <c r="AV118" s="375" t="s">
        <v>83</v>
      </c>
      <c r="AW118" s="375" t="s">
        <v>1236</v>
      </c>
      <c r="AX118" s="375" t="s">
        <v>1225</v>
      </c>
      <c r="AY118" s="377" t="s">
        <v>1226</v>
      </c>
    </row>
    <row r="119" spans="1:65" s="383" customFormat="1">
      <c r="B119" s="384"/>
      <c r="D119" s="369" t="s">
        <v>223</v>
      </c>
      <c r="E119" s="385" t="s">
        <v>1806</v>
      </c>
      <c r="F119" s="386" t="s">
        <v>1238</v>
      </c>
      <c r="H119" s="387">
        <v>64.284000000000006</v>
      </c>
      <c r="L119" s="384"/>
      <c r="M119" s="388"/>
      <c r="N119" s="389"/>
      <c r="O119" s="389"/>
      <c r="P119" s="389"/>
      <c r="Q119" s="389"/>
      <c r="R119" s="389"/>
      <c r="S119" s="389"/>
      <c r="T119" s="390"/>
      <c r="AT119" s="385" t="s">
        <v>223</v>
      </c>
      <c r="AU119" s="385" t="s">
        <v>83</v>
      </c>
      <c r="AV119" s="383" t="s">
        <v>87</v>
      </c>
      <c r="AW119" s="383" t="s">
        <v>1236</v>
      </c>
      <c r="AX119" s="383" t="s">
        <v>81</v>
      </c>
      <c r="AY119" s="385" t="s">
        <v>1226</v>
      </c>
    </row>
    <row r="120" spans="1:65" s="281" customFormat="1" ht="24" customHeight="1">
      <c r="A120" s="278"/>
      <c r="B120" s="354"/>
      <c r="C120" s="355" t="s">
        <v>1270</v>
      </c>
      <c r="D120" s="355" t="s">
        <v>1229</v>
      </c>
      <c r="E120" s="356" t="s">
        <v>1858</v>
      </c>
      <c r="F120" s="357" t="s">
        <v>1859</v>
      </c>
      <c r="G120" s="358" t="s">
        <v>218</v>
      </c>
      <c r="H120" s="359">
        <v>641.74400000000003</v>
      </c>
      <c r="I120" s="360">
        <v>0</v>
      </c>
      <c r="J120" s="360">
        <f>ROUND(I120*H120,2)</f>
        <v>0</v>
      </c>
      <c r="K120" s="357" t="s">
        <v>1232</v>
      </c>
      <c r="L120" s="279"/>
      <c r="M120" s="361" t="s">
        <v>528</v>
      </c>
      <c r="N120" s="362" t="s">
        <v>1193</v>
      </c>
      <c r="O120" s="363">
        <v>0.216</v>
      </c>
      <c r="P120" s="363">
        <f>O120*H120</f>
        <v>138.616704</v>
      </c>
      <c r="Q120" s="363">
        <v>0</v>
      </c>
      <c r="R120" s="363">
        <f>Q120*H120</f>
        <v>0</v>
      </c>
      <c r="S120" s="363">
        <v>0</v>
      </c>
      <c r="T120" s="364">
        <f>S120*H120</f>
        <v>0</v>
      </c>
      <c r="U120" s="278"/>
      <c r="V120" s="278"/>
      <c r="W120" s="278"/>
      <c r="X120" s="278"/>
      <c r="Y120" s="278"/>
      <c r="Z120" s="278"/>
      <c r="AA120" s="278"/>
      <c r="AB120" s="278"/>
      <c r="AC120" s="278"/>
      <c r="AD120" s="278"/>
      <c r="AE120" s="278"/>
      <c r="AR120" s="365" t="s">
        <v>87</v>
      </c>
      <c r="AT120" s="365" t="s">
        <v>1229</v>
      </c>
      <c r="AU120" s="365" t="s">
        <v>83</v>
      </c>
      <c r="AY120" s="269" t="s">
        <v>1226</v>
      </c>
      <c r="BE120" s="366">
        <f>IF(N120="základní",J120,0)</f>
        <v>0</v>
      </c>
      <c r="BF120" s="366">
        <f>IF(N120="snížená",J120,0)</f>
        <v>0</v>
      </c>
      <c r="BG120" s="366">
        <f>IF(N120="zákl. přenesená",J120,0)</f>
        <v>0</v>
      </c>
      <c r="BH120" s="366">
        <f>IF(N120="sníž. přenesená",J120,0)</f>
        <v>0</v>
      </c>
      <c r="BI120" s="366">
        <f>IF(N120="nulová",J120,0)</f>
        <v>0</v>
      </c>
      <c r="BJ120" s="269" t="s">
        <v>81</v>
      </c>
      <c r="BK120" s="366">
        <f>ROUND(I120*H120,2)</f>
        <v>0</v>
      </c>
      <c r="BL120" s="269" t="s">
        <v>87</v>
      </c>
      <c r="BM120" s="365" t="s">
        <v>1860</v>
      </c>
    </row>
    <row r="121" spans="1:65" s="375" customFormat="1">
      <c r="B121" s="376"/>
      <c r="D121" s="369" t="s">
        <v>223</v>
      </c>
      <c r="E121" s="377" t="s">
        <v>528</v>
      </c>
      <c r="F121" s="378" t="s">
        <v>1801</v>
      </c>
      <c r="H121" s="379">
        <v>641.74400000000003</v>
      </c>
      <c r="L121" s="376"/>
      <c r="M121" s="380"/>
      <c r="N121" s="381"/>
      <c r="O121" s="381"/>
      <c r="P121" s="381"/>
      <c r="Q121" s="381"/>
      <c r="R121" s="381"/>
      <c r="S121" s="381"/>
      <c r="T121" s="382"/>
      <c r="AT121" s="377" t="s">
        <v>223</v>
      </c>
      <c r="AU121" s="377" t="s">
        <v>83</v>
      </c>
      <c r="AV121" s="375" t="s">
        <v>83</v>
      </c>
      <c r="AW121" s="375" t="s">
        <v>1236</v>
      </c>
      <c r="AX121" s="375" t="s">
        <v>81</v>
      </c>
      <c r="AY121" s="377" t="s">
        <v>1226</v>
      </c>
    </row>
    <row r="122" spans="1:65" s="281" customFormat="1" ht="16.5" customHeight="1">
      <c r="A122" s="278"/>
      <c r="B122" s="354"/>
      <c r="C122" s="355" t="s">
        <v>1274</v>
      </c>
      <c r="D122" s="355" t="s">
        <v>1229</v>
      </c>
      <c r="E122" s="356" t="s">
        <v>1861</v>
      </c>
      <c r="F122" s="357" t="s">
        <v>1862</v>
      </c>
      <c r="G122" s="358" t="s">
        <v>218</v>
      </c>
      <c r="H122" s="359">
        <v>64.284000000000006</v>
      </c>
      <c r="I122" s="360">
        <v>0</v>
      </c>
      <c r="J122" s="360">
        <f>ROUND(I122*H122,2)</f>
        <v>0</v>
      </c>
      <c r="K122" s="357" t="s">
        <v>1232</v>
      </c>
      <c r="L122" s="279"/>
      <c r="M122" s="361" t="s">
        <v>528</v>
      </c>
      <c r="N122" s="362" t="s">
        <v>1193</v>
      </c>
      <c r="O122" s="363">
        <v>0.83099999999999996</v>
      </c>
      <c r="P122" s="363">
        <f>O122*H122</f>
        <v>53.420004000000006</v>
      </c>
      <c r="Q122" s="363">
        <v>6.2199999999999998E-3</v>
      </c>
      <c r="R122" s="363">
        <f>Q122*H122</f>
        <v>0.39984648</v>
      </c>
      <c r="S122" s="363">
        <v>0</v>
      </c>
      <c r="T122" s="364">
        <f>S122*H122</f>
        <v>0</v>
      </c>
      <c r="U122" s="278"/>
      <c r="V122" s="278"/>
      <c r="W122" s="278"/>
      <c r="X122" s="278"/>
      <c r="Y122" s="278"/>
      <c r="Z122" s="278"/>
      <c r="AA122" s="278"/>
      <c r="AB122" s="278"/>
      <c r="AC122" s="278"/>
      <c r="AD122" s="278"/>
      <c r="AE122" s="278"/>
      <c r="AR122" s="365" t="s">
        <v>87</v>
      </c>
      <c r="AT122" s="365" t="s">
        <v>1229</v>
      </c>
      <c r="AU122" s="365" t="s">
        <v>83</v>
      </c>
      <c r="AY122" s="269" t="s">
        <v>1226</v>
      </c>
      <c r="BE122" s="366">
        <f>IF(N122="základní",J122,0)</f>
        <v>0</v>
      </c>
      <c r="BF122" s="366">
        <f>IF(N122="snížená",J122,0)</f>
        <v>0</v>
      </c>
      <c r="BG122" s="366">
        <f>IF(N122="zákl. přenesená",J122,0)</f>
        <v>0</v>
      </c>
      <c r="BH122" s="366">
        <f>IF(N122="sníž. přenesená",J122,0)</f>
        <v>0</v>
      </c>
      <c r="BI122" s="366">
        <f>IF(N122="nulová",J122,0)</f>
        <v>0</v>
      </c>
      <c r="BJ122" s="269" t="s">
        <v>81</v>
      </c>
      <c r="BK122" s="366">
        <f>ROUND(I122*H122,2)</f>
        <v>0</v>
      </c>
      <c r="BL122" s="269" t="s">
        <v>87</v>
      </c>
      <c r="BM122" s="365" t="s">
        <v>1863</v>
      </c>
    </row>
    <row r="123" spans="1:65" s="375" customFormat="1">
      <c r="B123" s="376"/>
      <c r="D123" s="369" t="s">
        <v>223</v>
      </c>
      <c r="E123" s="377" t="s">
        <v>528</v>
      </c>
      <c r="F123" s="378" t="s">
        <v>1806</v>
      </c>
      <c r="H123" s="379">
        <v>64.284000000000006</v>
      </c>
      <c r="L123" s="376"/>
      <c r="M123" s="380"/>
      <c r="N123" s="381"/>
      <c r="O123" s="381"/>
      <c r="P123" s="381"/>
      <c r="Q123" s="381"/>
      <c r="R123" s="381"/>
      <c r="S123" s="381"/>
      <c r="T123" s="382"/>
      <c r="AT123" s="377" t="s">
        <v>223</v>
      </c>
      <c r="AU123" s="377" t="s">
        <v>83</v>
      </c>
      <c r="AV123" s="375" t="s">
        <v>83</v>
      </c>
      <c r="AW123" s="375" t="s">
        <v>1236</v>
      </c>
      <c r="AX123" s="375" t="s">
        <v>81</v>
      </c>
      <c r="AY123" s="377" t="s">
        <v>1226</v>
      </c>
    </row>
    <row r="124" spans="1:65" s="281" customFormat="1" ht="24" customHeight="1">
      <c r="A124" s="278"/>
      <c r="B124" s="354"/>
      <c r="C124" s="355" t="s">
        <v>1279</v>
      </c>
      <c r="D124" s="355" t="s">
        <v>1229</v>
      </c>
      <c r="E124" s="356" t="s">
        <v>1864</v>
      </c>
      <c r="F124" s="357" t="s">
        <v>1865</v>
      </c>
      <c r="G124" s="358" t="s">
        <v>230</v>
      </c>
      <c r="H124" s="359">
        <v>132</v>
      </c>
      <c r="I124" s="360">
        <v>0</v>
      </c>
      <c r="J124" s="360">
        <f>ROUND(I124*H124,2)</f>
        <v>0</v>
      </c>
      <c r="K124" s="357" t="s">
        <v>1232</v>
      </c>
      <c r="L124" s="279"/>
      <c r="M124" s="361" t="s">
        <v>528</v>
      </c>
      <c r="N124" s="362" t="s">
        <v>1193</v>
      </c>
      <c r="O124" s="363">
        <v>0.34499999999999997</v>
      </c>
      <c r="P124" s="363">
        <f>O124*H124</f>
        <v>45.54</v>
      </c>
      <c r="Q124" s="363">
        <v>0</v>
      </c>
      <c r="R124" s="363">
        <f>Q124*H124</f>
        <v>0</v>
      </c>
      <c r="S124" s="363">
        <v>0</v>
      </c>
      <c r="T124" s="364">
        <f>S124*H124</f>
        <v>0</v>
      </c>
      <c r="U124" s="278"/>
      <c r="V124" s="278"/>
      <c r="W124" s="278"/>
      <c r="X124" s="278"/>
      <c r="Y124" s="278"/>
      <c r="Z124" s="278"/>
      <c r="AA124" s="278"/>
      <c r="AB124" s="278"/>
      <c r="AC124" s="278"/>
      <c r="AD124" s="278"/>
      <c r="AE124" s="278"/>
      <c r="AR124" s="365" t="s">
        <v>87</v>
      </c>
      <c r="AT124" s="365" t="s">
        <v>1229</v>
      </c>
      <c r="AU124" s="365" t="s">
        <v>83</v>
      </c>
      <c r="AY124" s="269" t="s">
        <v>1226</v>
      </c>
      <c r="BE124" s="366">
        <f>IF(N124="základní",J124,0)</f>
        <v>0</v>
      </c>
      <c r="BF124" s="366">
        <f>IF(N124="snížená",J124,0)</f>
        <v>0</v>
      </c>
      <c r="BG124" s="366">
        <f>IF(N124="zákl. přenesená",J124,0)</f>
        <v>0</v>
      </c>
      <c r="BH124" s="366">
        <f>IF(N124="sníž. přenesená",J124,0)</f>
        <v>0</v>
      </c>
      <c r="BI124" s="366">
        <f>IF(N124="nulová",J124,0)</f>
        <v>0</v>
      </c>
      <c r="BJ124" s="269" t="s">
        <v>81</v>
      </c>
      <c r="BK124" s="366">
        <f>ROUND(I124*H124,2)</f>
        <v>0</v>
      </c>
      <c r="BL124" s="269" t="s">
        <v>87</v>
      </c>
      <c r="BM124" s="365" t="s">
        <v>1866</v>
      </c>
    </row>
    <row r="125" spans="1:65" s="375" customFormat="1">
      <c r="B125" s="376"/>
      <c r="D125" s="369" t="s">
        <v>223</v>
      </c>
      <c r="E125" s="377" t="s">
        <v>528</v>
      </c>
      <c r="F125" s="378" t="s">
        <v>1867</v>
      </c>
      <c r="H125" s="379">
        <v>132</v>
      </c>
      <c r="L125" s="376"/>
      <c r="M125" s="380"/>
      <c r="N125" s="381"/>
      <c r="O125" s="381"/>
      <c r="P125" s="381"/>
      <c r="Q125" s="381"/>
      <c r="R125" s="381"/>
      <c r="S125" s="381"/>
      <c r="T125" s="382"/>
      <c r="AT125" s="377" t="s">
        <v>223</v>
      </c>
      <c r="AU125" s="377" t="s">
        <v>83</v>
      </c>
      <c r="AV125" s="375" t="s">
        <v>83</v>
      </c>
      <c r="AW125" s="375" t="s">
        <v>1236</v>
      </c>
      <c r="AX125" s="375" t="s">
        <v>81</v>
      </c>
      <c r="AY125" s="377" t="s">
        <v>1226</v>
      </c>
    </row>
    <row r="126" spans="1:65" s="281" customFormat="1" ht="24" customHeight="1">
      <c r="A126" s="278"/>
      <c r="B126" s="354"/>
      <c r="C126" s="355" t="s">
        <v>1283</v>
      </c>
      <c r="D126" s="355" t="s">
        <v>1229</v>
      </c>
      <c r="E126" s="356" t="s">
        <v>1868</v>
      </c>
      <c r="F126" s="357" t="s">
        <v>1869</v>
      </c>
      <c r="G126" s="358" t="s">
        <v>230</v>
      </c>
      <c r="H126" s="359">
        <v>81</v>
      </c>
      <c r="I126" s="360">
        <v>0</v>
      </c>
      <c r="J126" s="360">
        <f>ROUND(I126*H126,2)</f>
        <v>0</v>
      </c>
      <c r="K126" s="357" t="s">
        <v>1232</v>
      </c>
      <c r="L126" s="279"/>
      <c r="M126" s="361" t="s">
        <v>528</v>
      </c>
      <c r="N126" s="362" t="s">
        <v>1193</v>
      </c>
      <c r="O126" s="363">
        <v>8.3000000000000004E-2</v>
      </c>
      <c r="P126" s="363">
        <f>O126*H126</f>
        <v>6.7230000000000008</v>
      </c>
      <c r="Q126" s="363">
        <v>0</v>
      </c>
      <c r="R126" s="363">
        <f>Q126*H126</f>
        <v>0</v>
      </c>
      <c r="S126" s="363">
        <v>0</v>
      </c>
      <c r="T126" s="364">
        <f>S126*H126</f>
        <v>0</v>
      </c>
      <c r="U126" s="278"/>
      <c r="V126" s="278"/>
      <c r="W126" s="278"/>
      <c r="X126" s="278"/>
      <c r="Y126" s="278"/>
      <c r="Z126" s="278"/>
      <c r="AA126" s="278"/>
      <c r="AB126" s="278"/>
      <c r="AC126" s="278"/>
      <c r="AD126" s="278"/>
      <c r="AE126" s="278"/>
      <c r="AR126" s="365" t="s">
        <v>87</v>
      </c>
      <c r="AT126" s="365" t="s">
        <v>1229</v>
      </c>
      <c r="AU126" s="365" t="s">
        <v>83</v>
      </c>
      <c r="AY126" s="269" t="s">
        <v>1226</v>
      </c>
      <c r="BE126" s="366">
        <f>IF(N126="základní",J126,0)</f>
        <v>0</v>
      </c>
      <c r="BF126" s="366">
        <f>IF(N126="snížená",J126,0)</f>
        <v>0</v>
      </c>
      <c r="BG126" s="366">
        <f>IF(N126="zákl. přenesená",J126,0)</f>
        <v>0</v>
      </c>
      <c r="BH126" s="366">
        <f>IF(N126="sníž. přenesená",J126,0)</f>
        <v>0</v>
      </c>
      <c r="BI126" s="366">
        <f>IF(N126="nulová",J126,0)</f>
        <v>0</v>
      </c>
      <c r="BJ126" s="269" t="s">
        <v>81</v>
      </c>
      <c r="BK126" s="366">
        <f>ROUND(I126*H126,2)</f>
        <v>0</v>
      </c>
      <c r="BL126" s="269" t="s">
        <v>87</v>
      </c>
      <c r="BM126" s="365" t="s">
        <v>1870</v>
      </c>
    </row>
    <row r="127" spans="1:65" s="375" customFormat="1">
      <c r="B127" s="376"/>
      <c r="D127" s="369" t="s">
        <v>223</v>
      </c>
      <c r="E127" s="377" t="s">
        <v>528</v>
      </c>
      <c r="F127" s="378" t="s">
        <v>1792</v>
      </c>
      <c r="H127" s="379">
        <v>264</v>
      </c>
      <c r="L127" s="376"/>
      <c r="M127" s="380"/>
      <c r="N127" s="381"/>
      <c r="O127" s="381"/>
      <c r="P127" s="381"/>
      <c r="Q127" s="381"/>
      <c r="R127" s="381"/>
      <c r="S127" s="381"/>
      <c r="T127" s="382"/>
      <c r="AT127" s="377" t="s">
        <v>223</v>
      </c>
      <c r="AU127" s="377" t="s">
        <v>83</v>
      </c>
      <c r="AV127" s="375" t="s">
        <v>83</v>
      </c>
      <c r="AW127" s="375" t="s">
        <v>1236</v>
      </c>
      <c r="AX127" s="375" t="s">
        <v>1225</v>
      </c>
      <c r="AY127" s="377" t="s">
        <v>1226</v>
      </c>
    </row>
    <row r="128" spans="1:65" s="375" customFormat="1">
      <c r="B128" s="376"/>
      <c r="D128" s="369" t="s">
        <v>223</v>
      </c>
      <c r="E128" s="377" t="s">
        <v>528</v>
      </c>
      <c r="F128" s="378" t="s">
        <v>1871</v>
      </c>
      <c r="H128" s="379">
        <v>-183</v>
      </c>
      <c r="L128" s="376"/>
      <c r="M128" s="380"/>
      <c r="N128" s="381"/>
      <c r="O128" s="381"/>
      <c r="P128" s="381"/>
      <c r="Q128" s="381"/>
      <c r="R128" s="381"/>
      <c r="S128" s="381"/>
      <c r="T128" s="382"/>
      <c r="AT128" s="377" t="s">
        <v>223</v>
      </c>
      <c r="AU128" s="377" t="s">
        <v>83</v>
      </c>
      <c r="AV128" s="375" t="s">
        <v>83</v>
      </c>
      <c r="AW128" s="375" t="s">
        <v>1236</v>
      </c>
      <c r="AX128" s="375" t="s">
        <v>1225</v>
      </c>
      <c r="AY128" s="377" t="s">
        <v>1226</v>
      </c>
    </row>
    <row r="129" spans="1:65" s="383" customFormat="1">
      <c r="B129" s="384"/>
      <c r="D129" s="369" t="s">
        <v>223</v>
      </c>
      <c r="E129" s="385" t="s">
        <v>1798</v>
      </c>
      <c r="F129" s="386" t="s">
        <v>1238</v>
      </c>
      <c r="H129" s="387">
        <v>81</v>
      </c>
      <c r="L129" s="384"/>
      <c r="M129" s="388"/>
      <c r="N129" s="389"/>
      <c r="O129" s="389"/>
      <c r="P129" s="389"/>
      <c r="Q129" s="389"/>
      <c r="R129" s="389"/>
      <c r="S129" s="389"/>
      <c r="T129" s="390"/>
      <c r="AT129" s="385" t="s">
        <v>223</v>
      </c>
      <c r="AU129" s="385" t="s">
        <v>83</v>
      </c>
      <c r="AV129" s="383" t="s">
        <v>87</v>
      </c>
      <c r="AW129" s="383" t="s">
        <v>1236</v>
      </c>
      <c r="AX129" s="383" t="s">
        <v>81</v>
      </c>
      <c r="AY129" s="385" t="s">
        <v>1226</v>
      </c>
    </row>
    <row r="130" spans="1:65" s="281" customFormat="1" ht="36" customHeight="1">
      <c r="A130" s="278"/>
      <c r="B130" s="354"/>
      <c r="C130" s="355" t="s">
        <v>1289</v>
      </c>
      <c r="D130" s="355" t="s">
        <v>1229</v>
      </c>
      <c r="E130" s="356" t="s">
        <v>1872</v>
      </c>
      <c r="F130" s="357" t="s">
        <v>1873</v>
      </c>
      <c r="G130" s="358" t="s">
        <v>230</v>
      </c>
      <c r="H130" s="359">
        <v>405</v>
      </c>
      <c r="I130" s="360">
        <v>0</v>
      </c>
      <c r="J130" s="360">
        <f>ROUND(I130*H130,2)</f>
        <v>0</v>
      </c>
      <c r="K130" s="357" t="s">
        <v>1232</v>
      </c>
      <c r="L130" s="279"/>
      <c r="M130" s="361" t="s">
        <v>528</v>
      </c>
      <c r="N130" s="362" t="s">
        <v>1193</v>
      </c>
      <c r="O130" s="363">
        <v>4.0000000000000001E-3</v>
      </c>
      <c r="P130" s="363">
        <f>O130*H130</f>
        <v>1.62</v>
      </c>
      <c r="Q130" s="363">
        <v>0</v>
      </c>
      <c r="R130" s="363">
        <f>Q130*H130</f>
        <v>0</v>
      </c>
      <c r="S130" s="363">
        <v>0</v>
      </c>
      <c r="T130" s="364">
        <f>S130*H130</f>
        <v>0</v>
      </c>
      <c r="U130" s="278"/>
      <c r="V130" s="278"/>
      <c r="W130" s="278"/>
      <c r="X130" s="278"/>
      <c r="Y130" s="278"/>
      <c r="Z130" s="278"/>
      <c r="AA130" s="278"/>
      <c r="AB130" s="278"/>
      <c r="AC130" s="278"/>
      <c r="AD130" s="278"/>
      <c r="AE130" s="278"/>
      <c r="AR130" s="365" t="s">
        <v>87</v>
      </c>
      <c r="AT130" s="365" t="s">
        <v>1229</v>
      </c>
      <c r="AU130" s="365" t="s">
        <v>83</v>
      </c>
      <c r="AY130" s="269" t="s">
        <v>1226</v>
      </c>
      <c r="BE130" s="366">
        <f>IF(N130="základní",J130,0)</f>
        <v>0</v>
      </c>
      <c r="BF130" s="366">
        <f>IF(N130="snížená",J130,0)</f>
        <v>0</v>
      </c>
      <c r="BG130" s="366">
        <f>IF(N130="zákl. přenesená",J130,0)</f>
        <v>0</v>
      </c>
      <c r="BH130" s="366">
        <f>IF(N130="sníž. přenesená",J130,0)</f>
        <v>0</v>
      </c>
      <c r="BI130" s="366">
        <f>IF(N130="nulová",J130,0)</f>
        <v>0</v>
      </c>
      <c r="BJ130" s="269" t="s">
        <v>81</v>
      </c>
      <c r="BK130" s="366">
        <f>ROUND(I130*H130,2)</f>
        <v>0</v>
      </c>
      <c r="BL130" s="269" t="s">
        <v>87</v>
      </c>
      <c r="BM130" s="365" t="s">
        <v>1874</v>
      </c>
    </row>
    <row r="131" spans="1:65" s="375" customFormat="1">
      <c r="B131" s="376"/>
      <c r="D131" s="369" t="s">
        <v>223</v>
      </c>
      <c r="E131" s="377" t="s">
        <v>528</v>
      </c>
      <c r="F131" s="378" t="s">
        <v>1875</v>
      </c>
      <c r="H131" s="379">
        <v>405</v>
      </c>
      <c r="L131" s="376"/>
      <c r="M131" s="380"/>
      <c r="N131" s="381"/>
      <c r="O131" s="381"/>
      <c r="P131" s="381"/>
      <c r="Q131" s="381"/>
      <c r="R131" s="381"/>
      <c r="S131" s="381"/>
      <c r="T131" s="382"/>
      <c r="AT131" s="377" t="s">
        <v>223</v>
      </c>
      <c r="AU131" s="377" t="s">
        <v>83</v>
      </c>
      <c r="AV131" s="375" t="s">
        <v>83</v>
      </c>
      <c r="AW131" s="375" t="s">
        <v>1236</v>
      </c>
      <c r="AX131" s="375" t="s">
        <v>81</v>
      </c>
      <c r="AY131" s="377" t="s">
        <v>1226</v>
      </c>
    </row>
    <row r="132" spans="1:65" s="281" customFormat="1" ht="24" customHeight="1">
      <c r="A132" s="278"/>
      <c r="B132" s="354"/>
      <c r="C132" s="355" t="s">
        <v>1294</v>
      </c>
      <c r="D132" s="355" t="s">
        <v>1229</v>
      </c>
      <c r="E132" s="356" t="s">
        <v>1876</v>
      </c>
      <c r="F132" s="357" t="s">
        <v>1877</v>
      </c>
      <c r="G132" s="358" t="s">
        <v>267</v>
      </c>
      <c r="H132" s="359">
        <v>145.80000000000001</v>
      </c>
      <c r="I132" s="360">
        <v>0</v>
      </c>
      <c r="J132" s="360">
        <f>ROUND(I132*H132,2)</f>
        <v>0</v>
      </c>
      <c r="K132" s="357" t="s">
        <v>1232</v>
      </c>
      <c r="L132" s="279"/>
      <c r="M132" s="361" t="s">
        <v>528</v>
      </c>
      <c r="N132" s="362" t="s">
        <v>1193</v>
      </c>
      <c r="O132" s="363">
        <v>0</v>
      </c>
      <c r="P132" s="363">
        <f>O132*H132</f>
        <v>0</v>
      </c>
      <c r="Q132" s="363">
        <v>0</v>
      </c>
      <c r="R132" s="363">
        <f>Q132*H132</f>
        <v>0</v>
      </c>
      <c r="S132" s="363">
        <v>0</v>
      </c>
      <c r="T132" s="364">
        <f>S132*H132</f>
        <v>0</v>
      </c>
      <c r="U132" s="278"/>
      <c r="V132" s="278"/>
      <c r="W132" s="278"/>
      <c r="X132" s="278"/>
      <c r="Y132" s="278"/>
      <c r="Z132" s="278"/>
      <c r="AA132" s="278"/>
      <c r="AB132" s="278"/>
      <c r="AC132" s="278"/>
      <c r="AD132" s="278"/>
      <c r="AE132" s="278"/>
      <c r="AR132" s="365" t="s">
        <v>87</v>
      </c>
      <c r="AT132" s="365" t="s">
        <v>1229</v>
      </c>
      <c r="AU132" s="365" t="s">
        <v>83</v>
      </c>
      <c r="AY132" s="269" t="s">
        <v>1226</v>
      </c>
      <c r="BE132" s="366">
        <f>IF(N132="základní",J132,0)</f>
        <v>0</v>
      </c>
      <c r="BF132" s="366">
        <f>IF(N132="snížená",J132,0)</f>
        <v>0</v>
      </c>
      <c r="BG132" s="366">
        <f>IF(N132="zákl. přenesená",J132,0)</f>
        <v>0</v>
      </c>
      <c r="BH132" s="366">
        <f>IF(N132="sníž. přenesená",J132,0)</f>
        <v>0</v>
      </c>
      <c r="BI132" s="366">
        <f>IF(N132="nulová",J132,0)</f>
        <v>0</v>
      </c>
      <c r="BJ132" s="269" t="s">
        <v>81</v>
      </c>
      <c r="BK132" s="366">
        <f>ROUND(I132*H132,2)</f>
        <v>0</v>
      </c>
      <c r="BL132" s="269" t="s">
        <v>87</v>
      </c>
      <c r="BM132" s="365" t="s">
        <v>1878</v>
      </c>
    </row>
    <row r="133" spans="1:65" s="375" customFormat="1">
      <c r="B133" s="376"/>
      <c r="D133" s="369" t="s">
        <v>223</v>
      </c>
      <c r="E133" s="377" t="s">
        <v>528</v>
      </c>
      <c r="F133" s="378" t="s">
        <v>1879</v>
      </c>
      <c r="H133" s="379">
        <v>145.80000000000001</v>
      </c>
      <c r="L133" s="376"/>
      <c r="M133" s="380"/>
      <c r="N133" s="381"/>
      <c r="O133" s="381"/>
      <c r="P133" s="381"/>
      <c r="Q133" s="381"/>
      <c r="R133" s="381"/>
      <c r="S133" s="381"/>
      <c r="T133" s="382"/>
      <c r="AT133" s="377" t="s">
        <v>223</v>
      </c>
      <c r="AU133" s="377" t="s">
        <v>83</v>
      </c>
      <c r="AV133" s="375" t="s">
        <v>83</v>
      </c>
      <c r="AW133" s="375" t="s">
        <v>1236</v>
      </c>
      <c r="AX133" s="375" t="s">
        <v>81</v>
      </c>
      <c r="AY133" s="377" t="s">
        <v>1226</v>
      </c>
    </row>
    <row r="134" spans="1:65" s="281" customFormat="1" ht="24" customHeight="1">
      <c r="A134" s="278"/>
      <c r="B134" s="354"/>
      <c r="C134" s="355" t="s">
        <v>1233</v>
      </c>
      <c r="D134" s="355" t="s">
        <v>1229</v>
      </c>
      <c r="E134" s="356" t="s">
        <v>1880</v>
      </c>
      <c r="F134" s="357" t="s">
        <v>1881</v>
      </c>
      <c r="G134" s="358" t="s">
        <v>230</v>
      </c>
      <c r="H134" s="359">
        <v>183</v>
      </c>
      <c r="I134" s="360">
        <v>0</v>
      </c>
      <c r="J134" s="360">
        <f>ROUND(I134*H134,2)</f>
        <v>0</v>
      </c>
      <c r="K134" s="357" t="s">
        <v>1232</v>
      </c>
      <c r="L134" s="279"/>
      <c r="M134" s="361" t="s">
        <v>528</v>
      </c>
      <c r="N134" s="362" t="s">
        <v>1193</v>
      </c>
      <c r="O134" s="363">
        <v>0.29899999999999999</v>
      </c>
      <c r="P134" s="363">
        <f>O134*H134</f>
        <v>54.716999999999999</v>
      </c>
      <c r="Q134" s="363">
        <v>0</v>
      </c>
      <c r="R134" s="363">
        <f>Q134*H134</f>
        <v>0</v>
      </c>
      <c r="S134" s="363">
        <v>0</v>
      </c>
      <c r="T134" s="364">
        <f>S134*H134</f>
        <v>0</v>
      </c>
      <c r="U134" s="278"/>
      <c r="V134" s="278"/>
      <c r="W134" s="278"/>
      <c r="X134" s="278"/>
      <c r="Y134" s="278"/>
      <c r="Z134" s="278"/>
      <c r="AA134" s="278"/>
      <c r="AB134" s="278"/>
      <c r="AC134" s="278"/>
      <c r="AD134" s="278"/>
      <c r="AE134" s="278"/>
      <c r="AR134" s="365" t="s">
        <v>87</v>
      </c>
      <c r="AT134" s="365" t="s">
        <v>1229</v>
      </c>
      <c r="AU134" s="365" t="s">
        <v>83</v>
      </c>
      <c r="AY134" s="269" t="s">
        <v>1226</v>
      </c>
      <c r="BE134" s="366">
        <f>IF(N134="základní",J134,0)</f>
        <v>0</v>
      </c>
      <c r="BF134" s="366">
        <f>IF(N134="snížená",J134,0)</f>
        <v>0</v>
      </c>
      <c r="BG134" s="366">
        <f>IF(N134="zákl. přenesená",J134,0)</f>
        <v>0</v>
      </c>
      <c r="BH134" s="366">
        <f>IF(N134="sníž. přenesená",J134,0)</f>
        <v>0</v>
      </c>
      <c r="BI134" s="366">
        <f>IF(N134="nulová",J134,0)</f>
        <v>0</v>
      </c>
      <c r="BJ134" s="269" t="s">
        <v>81</v>
      </c>
      <c r="BK134" s="366">
        <f>ROUND(I134*H134,2)</f>
        <v>0</v>
      </c>
      <c r="BL134" s="269" t="s">
        <v>87</v>
      </c>
      <c r="BM134" s="365" t="s">
        <v>1882</v>
      </c>
    </row>
    <row r="135" spans="1:65" s="367" customFormat="1">
      <c r="B135" s="368"/>
      <c r="D135" s="369" t="s">
        <v>223</v>
      </c>
      <c r="E135" s="370" t="s">
        <v>528</v>
      </c>
      <c r="F135" s="371" t="s">
        <v>1235</v>
      </c>
      <c r="H135" s="370" t="s">
        <v>528</v>
      </c>
      <c r="L135" s="368"/>
      <c r="M135" s="372"/>
      <c r="N135" s="373"/>
      <c r="O135" s="373"/>
      <c r="P135" s="373"/>
      <c r="Q135" s="373"/>
      <c r="R135" s="373"/>
      <c r="S135" s="373"/>
      <c r="T135" s="374"/>
      <c r="AT135" s="370" t="s">
        <v>223</v>
      </c>
      <c r="AU135" s="370" t="s">
        <v>83</v>
      </c>
      <c r="AV135" s="367" t="s">
        <v>81</v>
      </c>
      <c r="AW135" s="367" t="s">
        <v>1236</v>
      </c>
      <c r="AX135" s="367" t="s">
        <v>1225</v>
      </c>
      <c r="AY135" s="370" t="s">
        <v>1226</v>
      </c>
    </row>
    <row r="136" spans="1:65" s="375" customFormat="1">
      <c r="B136" s="376"/>
      <c r="D136" s="369" t="s">
        <v>223</v>
      </c>
      <c r="E136" s="377" t="s">
        <v>528</v>
      </c>
      <c r="F136" s="378" t="s">
        <v>1883</v>
      </c>
      <c r="H136" s="379">
        <v>183</v>
      </c>
      <c r="L136" s="376"/>
      <c r="M136" s="380"/>
      <c r="N136" s="381"/>
      <c r="O136" s="381"/>
      <c r="P136" s="381"/>
      <c r="Q136" s="381"/>
      <c r="R136" s="381"/>
      <c r="S136" s="381"/>
      <c r="T136" s="382"/>
      <c r="AT136" s="377" t="s">
        <v>223</v>
      </c>
      <c r="AU136" s="377" t="s">
        <v>83</v>
      </c>
      <c r="AV136" s="375" t="s">
        <v>83</v>
      </c>
      <c r="AW136" s="375" t="s">
        <v>1236</v>
      </c>
      <c r="AX136" s="375" t="s">
        <v>1225</v>
      </c>
      <c r="AY136" s="377" t="s">
        <v>1226</v>
      </c>
    </row>
    <row r="137" spans="1:65" s="383" customFormat="1">
      <c r="B137" s="384"/>
      <c r="D137" s="369" t="s">
        <v>223</v>
      </c>
      <c r="E137" s="385" t="s">
        <v>1795</v>
      </c>
      <c r="F137" s="386" t="s">
        <v>1238</v>
      </c>
      <c r="H137" s="387">
        <v>183</v>
      </c>
      <c r="L137" s="384"/>
      <c r="M137" s="388"/>
      <c r="N137" s="389"/>
      <c r="O137" s="389"/>
      <c r="P137" s="389"/>
      <c r="Q137" s="389"/>
      <c r="R137" s="389"/>
      <c r="S137" s="389"/>
      <c r="T137" s="390"/>
      <c r="AT137" s="385" t="s">
        <v>223</v>
      </c>
      <c r="AU137" s="385" t="s">
        <v>83</v>
      </c>
      <c r="AV137" s="383" t="s">
        <v>87</v>
      </c>
      <c r="AW137" s="383" t="s">
        <v>1236</v>
      </c>
      <c r="AX137" s="383" t="s">
        <v>81</v>
      </c>
      <c r="AY137" s="385" t="s">
        <v>1226</v>
      </c>
    </row>
    <row r="138" spans="1:65" s="281" customFormat="1" ht="24" customHeight="1">
      <c r="A138" s="278"/>
      <c r="B138" s="354"/>
      <c r="C138" s="355" t="s">
        <v>1303</v>
      </c>
      <c r="D138" s="355" t="s">
        <v>1229</v>
      </c>
      <c r="E138" s="356" t="s">
        <v>1884</v>
      </c>
      <c r="F138" s="357" t="s">
        <v>1885</v>
      </c>
      <c r="G138" s="358" t="s">
        <v>230</v>
      </c>
      <c r="H138" s="359">
        <v>64</v>
      </c>
      <c r="I138" s="360">
        <v>0</v>
      </c>
      <c r="J138" s="360">
        <f>ROUND(I138*H138,2)</f>
        <v>0</v>
      </c>
      <c r="K138" s="357" t="s">
        <v>1232</v>
      </c>
      <c r="L138" s="279"/>
      <c r="M138" s="361" t="s">
        <v>528</v>
      </c>
      <c r="N138" s="362" t="s">
        <v>1193</v>
      </c>
      <c r="O138" s="363">
        <v>0.28599999999999998</v>
      </c>
      <c r="P138" s="363">
        <f>O138*H138</f>
        <v>18.303999999999998</v>
      </c>
      <c r="Q138" s="363">
        <v>0</v>
      </c>
      <c r="R138" s="363">
        <f>Q138*H138</f>
        <v>0</v>
      </c>
      <c r="S138" s="363">
        <v>0</v>
      </c>
      <c r="T138" s="364">
        <f>S138*H138</f>
        <v>0</v>
      </c>
      <c r="U138" s="278"/>
      <c r="V138" s="278"/>
      <c r="W138" s="278"/>
      <c r="X138" s="278"/>
      <c r="Y138" s="278"/>
      <c r="Z138" s="278"/>
      <c r="AA138" s="278"/>
      <c r="AB138" s="278"/>
      <c r="AC138" s="278"/>
      <c r="AD138" s="278"/>
      <c r="AE138" s="278"/>
      <c r="AR138" s="365" t="s">
        <v>87</v>
      </c>
      <c r="AT138" s="365" t="s">
        <v>1229</v>
      </c>
      <c r="AU138" s="365" t="s">
        <v>83</v>
      </c>
      <c r="AY138" s="269" t="s">
        <v>1226</v>
      </c>
      <c r="BE138" s="366">
        <f>IF(N138="základní",J138,0)</f>
        <v>0</v>
      </c>
      <c r="BF138" s="366">
        <f>IF(N138="snížená",J138,0)</f>
        <v>0</v>
      </c>
      <c r="BG138" s="366">
        <f>IF(N138="zákl. přenesená",J138,0)</f>
        <v>0</v>
      </c>
      <c r="BH138" s="366">
        <f>IF(N138="sníž. přenesená",J138,0)</f>
        <v>0</v>
      </c>
      <c r="BI138" s="366">
        <f>IF(N138="nulová",J138,0)</f>
        <v>0</v>
      </c>
      <c r="BJ138" s="269" t="s">
        <v>81</v>
      </c>
      <c r="BK138" s="366">
        <f>ROUND(I138*H138,2)</f>
        <v>0</v>
      </c>
      <c r="BL138" s="269" t="s">
        <v>87</v>
      </c>
      <c r="BM138" s="365" t="s">
        <v>1886</v>
      </c>
    </row>
    <row r="139" spans="1:65" s="367" customFormat="1">
      <c r="B139" s="368"/>
      <c r="D139" s="369" t="s">
        <v>223</v>
      </c>
      <c r="E139" s="370" t="s">
        <v>528</v>
      </c>
      <c r="F139" s="371" t="s">
        <v>1235</v>
      </c>
      <c r="H139" s="370" t="s">
        <v>528</v>
      </c>
      <c r="L139" s="368"/>
      <c r="M139" s="372"/>
      <c r="N139" s="373"/>
      <c r="O139" s="373"/>
      <c r="P139" s="373"/>
      <c r="Q139" s="373"/>
      <c r="R139" s="373"/>
      <c r="S139" s="373"/>
      <c r="T139" s="374"/>
      <c r="AT139" s="370" t="s">
        <v>223</v>
      </c>
      <c r="AU139" s="370" t="s">
        <v>83</v>
      </c>
      <c r="AV139" s="367" t="s">
        <v>81</v>
      </c>
      <c r="AW139" s="367" t="s">
        <v>1236</v>
      </c>
      <c r="AX139" s="367" t="s">
        <v>1225</v>
      </c>
      <c r="AY139" s="370" t="s">
        <v>1226</v>
      </c>
    </row>
    <row r="140" spans="1:65" s="375" customFormat="1">
      <c r="B140" s="376"/>
      <c r="D140" s="369" t="s">
        <v>223</v>
      </c>
      <c r="E140" s="377" t="s">
        <v>528</v>
      </c>
      <c r="F140" s="378" t="s">
        <v>1887</v>
      </c>
      <c r="H140" s="379">
        <v>64</v>
      </c>
      <c r="L140" s="376"/>
      <c r="M140" s="380"/>
      <c r="N140" s="381"/>
      <c r="O140" s="381"/>
      <c r="P140" s="381"/>
      <c r="Q140" s="381"/>
      <c r="R140" s="381"/>
      <c r="S140" s="381"/>
      <c r="T140" s="382"/>
      <c r="AT140" s="377" t="s">
        <v>223</v>
      </c>
      <c r="AU140" s="377" t="s">
        <v>83</v>
      </c>
      <c r="AV140" s="375" t="s">
        <v>83</v>
      </c>
      <c r="AW140" s="375" t="s">
        <v>1236</v>
      </c>
      <c r="AX140" s="375" t="s">
        <v>1225</v>
      </c>
      <c r="AY140" s="377" t="s">
        <v>1226</v>
      </c>
    </row>
    <row r="141" spans="1:65" s="383" customFormat="1">
      <c r="B141" s="384"/>
      <c r="D141" s="369" t="s">
        <v>223</v>
      </c>
      <c r="E141" s="385" t="s">
        <v>1888</v>
      </c>
      <c r="F141" s="386" t="s">
        <v>1238</v>
      </c>
      <c r="H141" s="387">
        <v>64</v>
      </c>
      <c r="L141" s="384"/>
      <c r="M141" s="388"/>
      <c r="N141" s="389"/>
      <c r="O141" s="389"/>
      <c r="P141" s="389"/>
      <c r="Q141" s="389"/>
      <c r="R141" s="389"/>
      <c r="S141" s="389"/>
      <c r="T141" s="390"/>
      <c r="AT141" s="385" t="s">
        <v>223</v>
      </c>
      <c r="AU141" s="385" t="s">
        <v>83</v>
      </c>
      <c r="AV141" s="383" t="s">
        <v>87</v>
      </c>
      <c r="AW141" s="383" t="s">
        <v>1236</v>
      </c>
      <c r="AX141" s="383" t="s">
        <v>81</v>
      </c>
      <c r="AY141" s="385" t="s">
        <v>1226</v>
      </c>
    </row>
    <row r="142" spans="1:65" s="281" customFormat="1" ht="16.5" customHeight="1">
      <c r="A142" s="278"/>
      <c r="B142" s="354"/>
      <c r="C142" s="391" t="s">
        <v>1307</v>
      </c>
      <c r="D142" s="391" t="s">
        <v>1352</v>
      </c>
      <c r="E142" s="392" t="s">
        <v>1889</v>
      </c>
      <c r="F142" s="393" t="s">
        <v>1890</v>
      </c>
      <c r="G142" s="394" t="s">
        <v>267</v>
      </c>
      <c r="H142" s="395">
        <v>128</v>
      </c>
      <c r="I142" s="396">
        <v>0</v>
      </c>
      <c r="J142" s="396">
        <f>ROUND(I142*H142,2)</f>
        <v>0</v>
      </c>
      <c r="K142" s="393" t="s">
        <v>1232</v>
      </c>
      <c r="L142" s="397"/>
      <c r="M142" s="398" t="s">
        <v>528</v>
      </c>
      <c r="N142" s="399" t="s">
        <v>1193</v>
      </c>
      <c r="O142" s="363">
        <v>0</v>
      </c>
      <c r="P142" s="363">
        <f>O142*H142</f>
        <v>0</v>
      </c>
      <c r="Q142" s="363">
        <v>0</v>
      </c>
      <c r="R142" s="363">
        <f>Q142*H142</f>
        <v>0</v>
      </c>
      <c r="S142" s="363">
        <v>0</v>
      </c>
      <c r="T142" s="364">
        <f>S142*H142</f>
        <v>0</v>
      </c>
      <c r="U142" s="278"/>
      <c r="V142" s="278"/>
      <c r="W142" s="278"/>
      <c r="X142" s="278"/>
      <c r="Y142" s="278"/>
      <c r="Z142" s="278"/>
      <c r="AA142" s="278"/>
      <c r="AB142" s="278"/>
      <c r="AC142" s="278"/>
      <c r="AD142" s="278"/>
      <c r="AE142" s="278"/>
      <c r="AR142" s="365" t="s">
        <v>99</v>
      </c>
      <c r="AT142" s="365" t="s">
        <v>1352</v>
      </c>
      <c r="AU142" s="365" t="s">
        <v>83</v>
      </c>
      <c r="AY142" s="269" t="s">
        <v>1226</v>
      </c>
      <c r="BE142" s="366">
        <f>IF(N142="základní",J142,0)</f>
        <v>0</v>
      </c>
      <c r="BF142" s="366">
        <f>IF(N142="snížená",J142,0)</f>
        <v>0</v>
      </c>
      <c r="BG142" s="366">
        <f>IF(N142="zákl. přenesená",J142,0)</f>
        <v>0</v>
      </c>
      <c r="BH142" s="366">
        <f>IF(N142="sníž. přenesená",J142,0)</f>
        <v>0</v>
      </c>
      <c r="BI142" s="366">
        <f>IF(N142="nulová",J142,0)</f>
        <v>0</v>
      </c>
      <c r="BJ142" s="269" t="s">
        <v>81</v>
      </c>
      <c r="BK142" s="366">
        <f>ROUND(I142*H142,2)</f>
        <v>0</v>
      </c>
      <c r="BL142" s="269" t="s">
        <v>87</v>
      </c>
      <c r="BM142" s="365" t="s">
        <v>1891</v>
      </c>
    </row>
    <row r="143" spans="1:65" s="375" customFormat="1">
      <c r="B143" s="376"/>
      <c r="D143" s="369" t="s">
        <v>223</v>
      </c>
      <c r="F143" s="378" t="s">
        <v>1892</v>
      </c>
      <c r="H143" s="379">
        <v>128</v>
      </c>
      <c r="L143" s="376"/>
      <c r="M143" s="380"/>
      <c r="N143" s="381"/>
      <c r="O143" s="381"/>
      <c r="P143" s="381"/>
      <c r="Q143" s="381"/>
      <c r="R143" s="381"/>
      <c r="S143" s="381"/>
      <c r="T143" s="382"/>
      <c r="AT143" s="377" t="s">
        <v>223</v>
      </c>
      <c r="AU143" s="377" t="s">
        <v>83</v>
      </c>
      <c r="AV143" s="375" t="s">
        <v>83</v>
      </c>
      <c r="AW143" s="375" t="s">
        <v>1174</v>
      </c>
      <c r="AX143" s="375" t="s">
        <v>81</v>
      </c>
      <c r="AY143" s="377" t="s">
        <v>1226</v>
      </c>
    </row>
    <row r="144" spans="1:65" s="281" customFormat="1" ht="24" customHeight="1">
      <c r="A144" s="278"/>
      <c r="B144" s="354"/>
      <c r="C144" s="355" t="s">
        <v>1312</v>
      </c>
      <c r="D144" s="355" t="s">
        <v>1229</v>
      </c>
      <c r="E144" s="356" t="s">
        <v>1893</v>
      </c>
      <c r="F144" s="357" t="s">
        <v>1894</v>
      </c>
      <c r="G144" s="358" t="s">
        <v>218</v>
      </c>
      <c r="H144" s="359">
        <v>10</v>
      </c>
      <c r="I144" s="360">
        <v>0</v>
      </c>
      <c r="J144" s="360">
        <f>ROUND(I144*H144,2)</f>
        <v>0</v>
      </c>
      <c r="K144" s="357" t="s">
        <v>1895</v>
      </c>
      <c r="L144" s="279"/>
      <c r="M144" s="361" t="s">
        <v>528</v>
      </c>
      <c r="N144" s="362" t="s">
        <v>1193</v>
      </c>
      <c r="O144" s="363">
        <v>8.6999999999999994E-2</v>
      </c>
      <c r="P144" s="363">
        <f>O144*H144</f>
        <v>0.86999999999999988</v>
      </c>
      <c r="Q144" s="363">
        <v>0</v>
      </c>
      <c r="R144" s="363">
        <f>Q144*H144</f>
        <v>0</v>
      </c>
      <c r="S144" s="363">
        <v>0</v>
      </c>
      <c r="T144" s="364">
        <f>S144*H144</f>
        <v>0</v>
      </c>
      <c r="U144" s="278"/>
      <c r="V144" s="278"/>
      <c r="W144" s="278"/>
      <c r="X144" s="278"/>
      <c r="Y144" s="278"/>
      <c r="Z144" s="278"/>
      <c r="AA144" s="278"/>
      <c r="AB144" s="278"/>
      <c r="AC144" s="278"/>
      <c r="AD144" s="278"/>
      <c r="AE144" s="278"/>
      <c r="AR144" s="365" t="s">
        <v>87</v>
      </c>
      <c r="AT144" s="365" t="s">
        <v>1229</v>
      </c>
      <c r="AU144" s="365" t="s">
        <v>83</v>
      </c>
      <c r="AY144" s="269" t="s">
        <v>1226</v>
      </c>
      <c r="BE144" s="366">
        <f>IF(N144="základní",J144,0)</f>
        <v>0</v>
      </c>
      <c r="BF144" s="366">
        <f>IF(N144="snížená",J144,0)</f>
        <v>0</v>
      </c>
      <c r="BG144" s="366">
        <f>IF(N144="zákl. přenesená",J144,0)</f>
        <v>0</v>
      </c>
      <c r="BH144" s="366">
        <f>IF(N144="sníž. přenesená",J144,0)</f>
        <v>0</v>
      </c>
      <c r="BI144" s="366">
        <f>IF(N144="nulová",J144,0)</f>
        <v>0</v>
      </c>
      <c r="BJ144" s="269" t="s">
        <v>81</v>
      </c>
      <c r="BK144" s="366">
        <f>ROUND(I144*H144,2)</f>
        <v>0</v>
      </c>
      <c r="BL144" s="269" t="s">
        <v>87</v>
      </c>
      <c r="BM144" s="365" t="s">
        <v>1896</v>
      </c>
    </row>
    <row r="145" spans="1:65" s="375" customFormat="1">
      <c r="B145" s="376"/>
      <c r="D145" s="369" t="s">
        <v>223</v>
      </c>
      <c r="E145" s="377" t="s">
        <v>528</v>
      </c>
      <c r="F145" s="378" t="s">
        <v>1804</v>
      </c>
      <c r="H145" s="379">
        <v>10</v>
      </c>
      <c r="L145" s="376"/>
      <c r="M145" s="380"/>
      <c r="N145" s="381"/>
      <c r="O145" s="381"/>
      <c r="P145" s="381"/>
      <c r="Q145" s="381"/>
      <c r="R145" s="381"/>
      <c r="S145" s="381"/>
      <c r="T145" s="382"/>
      <c r="AT145" s="377" t="s">
        <v>223</v>
      </c>
      <c r="AU145" s="377" t="s">
        <v>83</v>
      </c>
      <c r="AV145" s="375" t="s">
        <v>83</v>
      </c>
      <c r="AW145" s="375" t="s">
        <v>1236</v>
      </c>
      <c r="AX145" s="375" t="s">
        <v>81</v>
      </c>
      <c r="AY145" s="377" t="s">
        <v>1226</v>
      </c>
    </row>
    <row r="146" spans="1:65" s="281" customFormat="1" ht="16.5" customHeight="1">
      <c r="A146" s="278"/>
      <c r="B146" s="354"/>
      <c r="C146" s="391" t="s">
        <v>1316</v>
      </c>
      <c r="D146" s="391" t="s">
        <v>1352</v>
      </c>
      <c r="E146" s="392" t="s">
        <v>1897</v>
      </c>
      <c r="F146" s="393" t="s">
        <v>1898</v>
      </c>
      <c r="G146" s="394" t="s">
        <v>879</v>
      </c>
      <c r="H146" s="395">
        <v>0.15</v>
      </c>
      <c r="I146" s="396">
        <v>0</v>
      </c>
      <c r="J146" s="396">
        <f>ROUND(I146*H146,2)</f>
        <v>0</v>
      </c>
      <c r="K146" s="393" t="s">
        <v>1895</v>
      </c>
      <c r="L146" s="397"/>
      <c r="M146" s="398" t="s">
        <v>528</v>
      </c>
      <c r="N146" s="399" t="s">
        <v>1193</v>
      </c>
      <c r="O146" s="363">
        <v>0</v>
      </c>
      <c r="P146" s="363">
        <f>O146*H146</f>
        <v>0</v>
      </c>
      <c r="Q146" s="363">
        <v>1E-3</v>
      </c>
      <c r="R146" s="363">
        <f>Q146*H146</f>
        <v>1.4999999999999999E-4</v>
      </c>
      <c r="S146" s="363">
        <v>0</v>
      </c>
      <c r="T146" s="364">
        <f>S146*H146</f>
        <v>0</v>
      </c>
      <c r="U146" s="278"/>
      <c r="V146" s="278"/>
      <c r="W146" s="278"/>
      <c r="X146" s="278"/>
      <c r="Y146" s="278"/>
      <c r="Z146" s="278"/>
      <c r="AA146" s="278"/>
      <c r="AB146" s="278"/>
      <c r="AC146" s="278"/>
      <c r="AD146" s="278"/>
      <c r="AE146" s="278"/>
      <c r="AR146" s="365" t="s">
        <v>99</v>
      </c>
      <c r="AT146" s="365" t="s">
        <v>1352</v>
      </c>
      <c r="AU146" s="365" t="s">
        <v>83</v>
      </c>
      <c r="AY146" s="269" t="s">
        <v>1226</v>
      </c>
      <c r="BE146" s="366">
        <f>IF(N146="základní",J146,0)</f>
        <v>0</v>
      </c>
      <c r="BF146" s="366">
        <f>IF(N146="snížená",J146,0)</f>
        <v>0</v>
      </c>
      <c r="BG146" s="366">
        <f>IF(N146="zákl. přenesená",J146,0)</f>
        <v>0</v>
      </c>
      <c r="BH146" s="366">
        <f>IF(N146="sníž. přenesená",J146,0)</f>
        <v>0</v>
      </c>
      <c r="BI146" s="366">
        <f>IF(N146="nulová",J146,0)</f>
        <v>0</v>
      </c>
      <c r="BJ146" s="269" t="s">
        <v>81</v>
      </c>
      <c r="BK146" s="366">
        <f>ROUND(I146*H146,2)</f>
        <v>0</v>
      </c>
      <c r="BL146" s="269" t="s">
        <v>87</v>
      </c>
      <c r="BM146" s="365" t="s">
        <v>1899</v>
      </c>
    </row>
    <row r="147" spans="1:65" s="375" customFormat="1">
      <c r="B147" s="376"/>
      <c r="D147" s="369" t="s">
        <v>223</v>
      </c>
      <c r="F147" s="378" t="s">
        <v>1900</v>
      </c>
      <c r="H147" s="379">
        <v>0.15</v>
      </c>
      <c r="L147" s="376"/>
      <c r="M147" s="380"/>
      <c r="N147" s="381"/>
      <c r="O147" s="381"/>
      <c r="P147" s="381"/>
      <c r="Q147" s="381"/>
      <c r="R147" s="381"/>
      <c r="S147" s="381"/>
      <c r="T147" s="382"/>
      <c r="AT147" s="377" t="s">
        <v>223</v>
      </c>
      <c r="AU147" s="377" t="s">
        <v>83</v>
      </c>
      <c r="AV147" s="375" t="s">
        <v>83</v>
      </c>
      <c r="AW147" s="375" t="s">
        <v>1174</v>
      </c>
      <c r="AX147" s="375" t="s">
        <v>81</v>
      </c>
      <c r="AY147" s="377" t="s">
        <v>1226</v>
      </c>
    </row>
    <row r="148" spans="1:65" s="281" customFormat="1" ht="24" customHeight="1">
      <c r="A148" s="278"/>
      <c r="B148" s="354"/>
      <c r="C148" s="355" t="s">
        <v>1321</v>
      </c>
      <c r="D148" s="355" t="s">
        <v>1229</v>
      </c>
      <c r="E148" s="356" t="s">
        <v>1901</v>
      </c>
      <c r="F148" s="357" t="s">
        <v>1902</v>
      </c>
      <c r="G148" s="358" t="s">
        <v>218</v>
      </c>
      <c r="H148" s="359">
        <v>10</v>
      </c>
      <c r="I148" s="360">
        <v>0</v>
      </c>
      <c r="J148" s="360">
        <f>ROUND(I148*H148,2)</f>
        <v>0</v>
      </c>
      <c r="K148" s="357" t="s">
        <v>1895</v>
      </c>
      <c r="L148" s="279"/>
      <c r="M148" s="361" t="s">
        <v>528</v>
      </c>
      <c r="N148" s="362" t="s">
        <v>1193</v>
      </c>
      <c r="O148" s="363">
        <v>0.26300000000000001</v>
      </c>
      <c r="P148" s="363">
        <f>O148*H148</f>
        <v>2.63</v>
      </c>
      <c r="Q148" s="363">
        <v>0</v>
      </c>
      <c r="R148" s="363">
        <f>Q148*H148</f>
        <v>0</v>
      </c>
      <c r="S148" s="363">
        <v>0</v>
      </c>
      <c r="T148" s="364">
        <f>S148*H148</f>
        <v>0</v>
      </c>
      <c r="U148" s="278"/>
      <c r="V148" s="278"/>
      <c r="W148" s="278"/>
      <c r="X148" s="278"/>
      <c r="Y148" s="278"/>
      <c r="Z148" s="278"/>
      <c r="AA148" s="278"/>
      <c r="AB148" s="278"/>
      <c r="AC148" s="278"/>
      <c r="AD148" s="278"/>
      <c r="AE148" s="278"/>
      <c r="AR148" s="365" t="s">
        <v>87</v>
      </c>
      <c r="AT148" s="365" t="s">
        <v>1229</v>
      </c>
      <c r="AU148" s="365" t="s">
        <v>83</v>
      </c>
      <c r="AY148" s="269" t="s">
        <v>1226</v>
      </c>
      <c r="BE148" s="366">
        <f>IF(N148="základní",J148,0)</f>
        <v>0</v>
      </c>
      <c r="BF148" s="366">
        <f>IF(N148="snížená",J148,0)</f>
        <v>0</v>
      </c>
      <c r="BG148" s="366">
        <f>IF(N148="zákl. přenesená",J148,0)</f>
        <v>0</v>
      </c>
      <c r="BH148" s="366">
        <f>IF(N148="sníž. přenesená",J148,0)</f>
        <v>0</v>
      </c>
      <c r="BI148" s="366">
        <f>IF(N148="nulová",J148,0)</f>
        <v>0</v>
      </c>
      <c r="BJ148" s="269" t="s">
        <v>81</v>
      </c>
      <c r="BK148" s="366">
        <f>ROUND(I148*H148,2)</f>
        <v>0</v>
      </c>
      <c r="BL148" s="269" t="s">
        <v>87</v>
      </c>
      <c r="BM148" s="365" t="s">
        <v>1903</v>
      </c>
    </row>
    <row r="149" spans="1:65" s="367" customFormat="1">
      <c r="B149" s="368"/>
      <c r="D149" s="369" t="s">
        <v>223</v>
      </c>
      <c r="E149" s="370" t="s">
        <v>528</v>
      </c>
      <c r="F149" s="371" t="s">
        <v>1904</v>
      </c>
      <c r="H149" s="370" t="s">
        <v>528</v>
      </c>
      <c r="L149" s="368"/>
      <c r="M149" s="372"/>
      <c r="N149" s="373"/>
      <c r="O149" s="373"/>
      <c r="P149" s="373"/>
      <c r="Q149" s="373"/>
      <c r="R149" s="373"/>
      <c r="S149" s="373"/>
      <c r="T149" s="374"/>
      <c r="AT149" s="370" t="s">
        <v>223</v>
      </c>
      <c r="AU149" s="370" t="s">
        <v>83</v>
      </c>
      <c r="AV149" s="367" t="s">
        <v>81</v>
      </c>
      <c r="AW149" s="367" t="s">
        <v>1236</v>
      </c>
      <c r="AX149" s="367" t="s">
        <v>1225</v>
      </c>
      <c r="AY149" s="370" t="s">
        <v>1226</v>
      </c>
    </row>
    <row r="150" spans="1:65" s="375" customFormat="1">
      <c r="B150" s="376"/>
      <c r="D150" s="369" t="s">
        <v>223</v>
      </c>
      <c r="E150" s="377" t="s">
        <v>528</v>
      </c>
      <c r="F150" s="378" t="s">
        <v>1905</v>
      </c>
      <c r="H150" s="379">
        <v>10</v>
      </c>
      <c r="L150" s="376"/>
      <c r="M150" s="380"/>
      <c r="N150" s="381"/>
      <c r="O150" s="381"/>
      <c r="P150" s="381"/>
      <c r="Q150" s="381"/>
      <c r="R150" s="381"/>
      <c r="S150" s="381"/>
      <c r="T150" s="382"/>
      <c r="AT150" s="377" t="s">
        <v>223</v>
      </c>
      <c r="AU150" s="377" t="s">
        <v>83</v>
      </c>
      <c r="AV150" s="375" t="s">
        <v>83</v>
      </c>
      <c r="AW150" s="375" t="s">
        <v>1236</v>
      </c>
      <c r="AX150" s="375" t="s">
        <v>1225</v>
      </c>
      <c r="AY150" s="377" t="s">
        <v>1226</v>
      </c>
    </row>
    <row r="151" spans="1:65" s="383" customFormat="1">
      <c r="B151" s="384"/>
      <c r="D151" s="369" t="s">
        <v>223</v>
      </c>
      <c r="E151" s="385" t="s">
        <v>1804</v>
      </c>
      <c r="F151" s="386" t="s">
        <v>1238</v>
      </c>
      <c r="H151" s="387">
        <v>10</v>
      </c>
      <c r="L151" s="384"/>
      <c r="M151" s="388"/>
      <c r="N151" s="389"/>
      <c r="O151" s="389"/>
      <c r="P151" s="389"/>
      <c r="Q151" s="389"/>
      <c r="R151" s="389"/>
      <c r="S151" s="389"/>
      <c r="T151" s="390"/>
      <c r="AT151" s="385" t="s">
        <v>223</v>
      </c>
      <c r="AU151" s="385" t="s">
        <v>83</v>
      </c>
      <c r="AV151" s="383" t="s">
        <v>87</v>
      </c>
      <c r="AW151" s="383" t="s">
        <v>1236</v>
      </c>
      <c r="AX151" s="383" t="s">
        <v>81</v>
      </c>
      <c r="AY151" s="385" t="s">
        <v>1226</v>
      </c>
    </row>
    <row r="152" spans="1:65" s="281" customFormat="1" ht="16.5" customHeight="1">
      <c r="A152" s="278"/>
      <c r="B152" s="354"/>
      <c r="C152" s="391" t="s">
        <v>1326</v>
      </c>
      <c r="D152" s="391" t="s">
        <v>1352</v>
      </c>
      <c r="E152" s="392" t="s">
        <v>1906</v>
      </c>
      <c r="F152" s="393" t="s">
        <v>1907</v>
      </c>
      <c r="G152" s="394" t="s">
        <v>267</v>
      </c>
      <c r="H152" s="395">
        <v>2.7</v>
      </c>
      <c r="I152" s="396">
        <v>0</v>
      </c>
      <c r="J152" s="396">
        <f>ROUND(I152*H152,2)</f>
        <v>0</v>
      </c>
      <c r="K152" s="393" t="s">
        <v>1895</v>
      </c>
      <c r="L152" s="397"/>
      <c r="M152" s="398" t="s">
        <v>528</v>
      </c>
      <c r="N152" s="399" t="s">
        <v>1193</v>
      </c>
      <c r="O152" s="363">
        <v>0</v>
      </c>
      <c r="P152" s="363">
        <f>O152*H152</f>
        <v>0</v>
      </c>
      <c r="Q152" s="363">
        <v>0</v>
      </c>
      <c r="R152" s="363">
        <f>Q152*H152</f>
        <v>0</v>
      </c>
      <c r="S152" s="363">
        <v>0</v>
      </c>
      <c r="T152" s="364">
        <f>S152*H152</f>
        <v>0</v>
      </c>
      <c r="U152" s="278"/>
      <c r="V152" s="278"/>
      <c r="W152" s="278"/>
      <c r="X152" s="278"/>
      <c r="Y152" s="278"/>
      <c r="Z152" s="278"/>
      <c r="AA152" s="278"/>
      <c r="AB152" s="278"/>
      <c r="AC152" s="278"/>
      <c r="AD152" s="278"/>
      <c r="AE152" s="278"/>
      <c r="AR152" s="365" t="s">
        <v>99</v>
      </c>
      <c r="AT152" s="365" t="s">
        <v>1352</v>
      </c>
      <c r="AU152" s="365" t="s">
        <v>83</v>
      </c>
      <c r="AY152" s="269" t="s">
        <v>1226</v>
      </c>
      <c r="BE152" s="366">
        <f>IF(N152="základní",J152,0)</f>
        <v>0</v>
      </c>
      <c r="BF152" s="366">
        <f>IF(N152="snížená",J152,0)</f>
        <v>0</v>
      </c>
      <c r="BG152" s="366">
        <f>IF(N152="zákl. přenesená",J152,0)</f>
        <v>0</v>
      </c>
      <c r="BH152" s="366">
        <f>IF(N152="sníž. přenesená",J152,0)</f>
        <v>0</v>
      </c>
      <c r="BI152" s="366">
        <f>IF(N152="nulová",J152,0)</f>
        <v>0</v>
      </c>
      <c r="BJ152" s="269" t="s">
        <v>81</v>
      </c>
      <c r="BK152" s="366">
        <f>ROUND(I152*H152,2)</f>
        <v>0</v>
      </c>
      <c r="BL152" s="269" t="s">
        <v>87</v>
      </c>
      <c r="BM152" s="365" t="s">
        <v>1908</v>
      </c>
    </row>
    <row r="153" spans="1:65" s="375" customFormat="1">
      <c r="B153" s="376"/>
      <c r="D153" s="369" t="s">
        <v>223</v>
      </c>
      <c r="E153" s="377" t="s">
        <v>528</v>
      </c>
      <c r="F153" s="378" t="s">
        <v>1909</v>
      </c>
      <c r="H153" s="379">
        <v>2.7</v>
      </c>
      <c r="L153" s="376"/>
      <c r="M153" s="380"/>
      <c r="N153" s="381"/>
      <c r="O153" s="381"/>
      <c r="P153" s="381"/>
      <c r="Q153" s="381"/>
      <c r="R153" s="381"/>
      <c r="S153" s="381"/>
      <c r="T153" s="382"/>
      <c r="AT153" s="377" t="s">
        <v>223</v>
      </c>
      <c r="AU153" s="377" t="s">
        <v>83</v>
      </c>
      <c r="AV153" s="375" t="s">
        <v>83</v>
      </c>
      <c r="AW153" s="375" t="s">
        <v>1236</v>
      </c>
      <c r="AX153" s="375" t="s">
        <v>81</v>
      </c>
      <c r="AY153" s="377" t="s">
        <v>1226</v>
      </c>
    </row>
    <row r="154" spans="1:65" s="281" customFormat="1" ht="16.5" customHeight="1">
      <c r="A154" s="278"/>
      <c r="B154" s="354"/>
      <c r="C154" s="355" t="s">
        <v>1331</v>
      </c>
      <c r="D154" s="355" t="s">
        <v>1229</v>
      </c>
      <c r="E154" s="356" t="s">
        <v>1910</v>
      </c>
      <c r="F154" s="357" t="s">
        <v>1911</v>
      </c>
      <c r="G154" s="358" t="s">
        <v>218</v>
      </c>
      <c r="H154" s="359">
        <v>10</v>
      </c>
      <c r="I154" s="360">
        <v>0</v>
      </c>
      <c r="J154" s="360">
        <f>ROUND(I154*H154,2)</f>
        <v>0</v>
      </c>
      <c r="K154" s="357" t="s">
        <v>1895</v>
      </c>
      <c r="L154" s="279"/>
      <c r="M154" s="361" t="s">
        <v>528</v>
      </c>
      <c r="N154" s="362" t="s">
        <v>1193</v>
      </c>
      <c r="O154" s="363">
        <v>0.02</v>
      </c>
      <c r="P154" s="363">
        <f>O154*H154</f>
        <v>0.2</v>
      </c>
      <c r="Q154" s="363">
        <v>0</v>
      </c>
      <c r="R154" s="363">
        <f>Q154*H154</f>
        <v>0</v>
      </c>
      <c r="S154" s="363">
        <v>0</v>
      </c>
      <c r="T154" s="364">
        <f>S154*H154</f>
        <v>0</v>
      </c>
      <c r="U154" s="278"/>
      <c r="V154" s="278"/>
      <c r="W154" s="278"/>
      <c r="X154" s="278"/>
      <c r="Y154" s="278"/>
      <c r="Z154" s="278"/>
      <c r="AA154" s="278"/>
      <c r="AB154" s="278"/>
      <c r="AC154" s="278"/>
      <c r="AD154" s="278"/>
      <c r="AE154" s="278"/>
      <c r="AR154" s="365" t="s">
        <v>87</v>
      </c>
      <c r="AT154" s="365" t="s">
        <v>1229</v>
      </c>
      <c r="AU154" s="365" t="s">
        <v>83</v>
      </c>
      <c r="AY154" s="269" t="s">
        <v>1226</v>
      </c>
      <c r="BE154" s="366">
        <f>IF(N154="základní",J154,0)</f>
        <v>0</v>
      </c>
      <c r="BF154" s="366">
        <f>IF(N154="snížená",J154,0)</f>
        <v>0</v>
      </c>
      <c r="BG154" s="366">
        <f>IF(N154="zákl. přenesená",J154,0)</f>
        <v>0</v>
      </c>
      <c r="BH154" s="366">
        <f>IF(N154="sníž. přenesená",J154,0)</f>
        <v>0</v>
      </c>
      <c r="BI154" s="366">
        <f>IF(N154="nulová",J154,0)</f>
        <v>0</v>
      </c>
      <c r="BJ154" s="269" t="s">
        <v>81</v>
      </c>
      <c r="BK154" s="366">
        <f>ROUND(I154*H154,2)</f>
        <v>0</v>
      </c>
      <c r="BL154" s="269" t="s">
        <v>87</v>
      </c>
      <c r="BM154" s="365" t="s">
        <v>1912</v>
      </c>
    </row>
    <row r="155" spans="1:65" s="375" customFormat="1">
      <c r="B155" s="376"/>
      <c r="D155" s="369" t="s">
        <v>223</v>
      </c>
      <c r="E155" s="377" t="s">
        <v>528</v>
      </c>
      <c r="F155" s="378" t="s">
        <v>1804</v>
      </c>
      <c r="H155" s="379">
        <v>10</v>
      </c>
      <c r="L155" s="376"/>
      <c r="M155" s="380"/>
      <c r="N155" s="381"/>
      <c r="O155" s="381"/>
      <c r="P155" s="381"/>
      <c r="Q155" s="381"/>
      <c r="R155" s="381"/>
      <c r="S155" s="381"/>
      <c r="T155" s="382"/>
      <c r="AT155" s="377" t="s">
        <v>223</v>
      </c>
      <c r="AU155" s="377" t="s">
        <v>83</v>
      </c>
      <c r="AV155" s="375" t="s">
        <v>83</v>
      </c>
      <c r="AW155" s="375" t="s">
        <v>1236</v>
      </c>
      <c r="AX155" s="375" t="s">
        <v>81</v>
      </c>
      <c r="AY155" s="377" t="s">
        <v>1226</v>
      </c>
    </row>
    <row r="156" spans="1:65" s="281" customFormat="1" ht="16.5" customHeight="1">
      <c r="A156" s="278"/>
      <c r="B156" s="354"/>
      <c r="C156" s="355" t="s">
        <v>1335</v>
      </c>
      <c r="D156" s="355" t="s">
        <v>1229</v>
      </c>
      <c r="E156" s="356" t="s">
        <v>1913</v>
      </c>
      <c r="F156" s="357" t="s">
        <v>1914</v>
      </c>
      <c r="G156" s="358" t="s">
        <v>218</v>
      </c>
      <c r="H156" s="359">
        <v>10</v>
      </c>
      <c r="I156" s="360">
        <v>0</v>
      </c>
      <c r="J156" s="360">
        <f>ROUND(I156*H156,2)</f>
        <v>0</v>
      </c>
      <c r="K156" s="357" t="s">
        <v>1895</v>
      </c>
      <c r="L156" s="279"/>
      <c r="M156" s="361" t="s">
        <v>528</v>
      </c>
      <c r="N156" s="362" t="s">
        <v>1193</v>
      </c>
      <c r="O156" s="363">
        <v>1.7999999999999999E-2</v>
      </c>
      <c r="P156" s="363">
        <f>O156*H156</f>
        <v>0.18</v>
      </c>
      <c r="Q156" s="363">
        <v>0</v>
      </c>
      <c r="R156" s="363">
        <f>Q156*H156</f>
        <v>0</v>
      </c>
      <c r="S156" s="363">
        <v>0</v>
      </c>
      <c r="T156" s="364">
        <f>S156*H156</f>
        <v>0</v>
      </c>
      <c r="U156" s="278"/>
      <c r="V156" s="278"/>
      <c r="W156" s="278"/>
      <c r="X156" s="278"/>
      <c r="Y156" s="278"/>
      <c r="Z156" s="278"/>
      <c r="AA156" s="278"/>
      <c r="AB156" s="278"/>
      <c r="AC156" s="278"/>
      <c r="AD156" s="278"/>
      <c r="AE156" s="278"/>
      <c r="AR156" s="365" t="s">
        <v>87</v>
      </c>
      <c r="AT156" s="365" t="s">
        <v>1229</v>
      </c>
      <c r="AU156" s="365" t="s">
        <v>83</v>
      </c>
      <c r="AY156" s="269" t="s">
        <v>1226</v>
      </c>
      <c r="BE156" s="366">
        <f>IF(N156="základní",J156,0)</f>
        <v>0</v>
      </c>
      <c r="BF156" s="366">
        <f>IF(N156="snížená",J156,0)</f>
        <v>0</v>
      </c>
      <c r="BG156" s="366">
        <f>IF(N156="zákl. přenesená",J156,0)</f>
        <v>0</v>
      </c>
      <c r="BH156" s="366">
        <f>IF(N156="sníž. přenesená",J156,0)</f>
        <v>0</v>
      </c>
      <c r="BI156" s="366">
        <f>IF(N156="nulová",J156,0)</f>
        <v>0</v>
      </c>
      <c r="BJ156" s="269" t="s">
        <v>81</v>
      </c>
      <c r="BK156" s="366">
        <f>ROUND(I156*H156,2)</f>
        <v>0</v>
      </c>
      <c r="BL156" s="269" t="s">
        <v>87</v>
      </c>
      <c r="BM156" s="365" t="s">
        <v>1915</v>
      </c>
    </row>
    <row r="157" spans="1:65" s="375" customFormat="1">
      <c r="B157" s="376"/>
      <c r="D157" s="369" t="s">
        <v>223</v>
      </c>
      <c r="E157" s="377" t="s">
        <v>528</v>
      </c>
      <c r="F157" s="378" t="s">
        <v>1804</v>
      </c>
      <c r="H157" s="379">
        <v>10</v>
      </c>
      <c r="L157" s="376"/>
      <c r="M157" s="380"/>
      <c r="N157" s="381"/>
      <c r="O157" s="381"/>
      <c r="P157" s="381"/>
      <c r="Q157" s="381"/>
      <c r="R157" s="381"/>
      <c r="S157" s="381"/>
      <c r="T157" s="382"/>
      <c r="AT157" s="377" t="s">
        <v>223</v>
      </c>
      <c r="AU157" s="377" t="s">
        <v>83</v>
      </c>
      <c r="AV157" s="375" t="s">
        <v>83</v>
      </c>
      <c r="AW157" s="375" t="s">
        <v>1236</v>
      </c>
      <c r="AX157" s="375" t="s">
        <v>81</v>
      </c>
      <c r="AY157" s="377" t="s">
        <v>1226</v>
      </c>
    </row>
    <row r="158" spans="1:65" s="341" customFormat="1" ht="22.95" customHeight="1">
      <c r="B158" s="342"/>
      <c r="D158" s="343" t="s">
        <v>1223</v>
      </c>
      <c r="E158" s="352" t="s">
        <v>87</v>
      </c>
      <c r="F158" s="352" t="s">
        <v>88</v>
      </c>
      <c r="J158" s="353">
        <f>BK158</f>
        <v>0</v>
      </c>
      <c r="L158" s="342"/>
      <c r="M158" s="346"/>
      <c r="N158" s="347"/>
      <c r="O158" s="347"/>
      <c r="P158" s="348">
        <f>SUM(P159:P162)</f>
        <v>28.815000000000001</v>
      </c>
      <c r="Q158" s="347"/>
      <c r="R158" s="348">
        <f>SUM(R159:R162)</f>
        <v>0</v>
      </c>
      <c r="S158" s="347"/>
      <c r="T158" s="349">
        <f>SUM(T159:T162)</f>
        <v>0</v>
      </c>
      <c r="AR158" s="343" t="s">
        <v>81</v>
      </c>
      <c r="AT158" s="350" t="s">
        <v>1223</v>
      </c>
      <c r="AU158" s="350" t="s">
        <v>81</v>
      </c>
      <c r="AY158" s="343" t="s">
        <v>1226</v>
      </c>
      <c r="BK158" s="351">
        <f>SUM(BK159:BK162)</f>
        <v>0</v>
      </c>
    </row>
    <row r="159" spans="1:65" s="281" customFormat="1" ht="16.5" customHeight="1">
      <c r="A159" s="278"/>
      <c r="B159" s="354"/>
      <c r="C159" s="355" t="s">
        <v>1339</v>
      </c>
      <c r="D159" s="355" t="s">
        <v>1229</v>
      </c>
      <c r="E159" s="356" t="s">
        <v>1916</v>
      </c>
      <c r="F159" s="357" t="s">
        <v>1917</v>
      </c>
      <c r="G159" s="358" t="s">
        <v>230</v>
      </c>
      <c r="H159" s="359">
        <v>17</v>
      </c>
      <c r="I159" s="360">
        <v>0</v>
      </c>
      <c r="J159" s="360">
        <f>ROUND(I159*H159,2)</f>
        <v>0</v>
      </c>
      <c r="K159" s="357" t="s">
        <v>1232</v>
      </c>
      <c r="L159" s="279"/>
      <c r="M159" s="361" t="s">
        <v>528</v>
      </c>
      <c r="N159" s="362" t="s">
        <v>1193</v>
      </c>
      <c r="O159" s="363">
        <v>1.6950000000000001</v>
      </c>
      <c r="P159" s="363">
        <f>O159*H159</f>
        <v>28.815000000000001</v>
      </c>
      <c r="Q159" s="363">
        <v>0</v>
      </c>
      <c r="R159" s="363">
        <f>Q159*H159</f>
        <v>0</v>
      </c>
      <c r="S159" s="363">
        <v>0</v>
      </c>
      <c r="T159" s="364">
        <f>S159*H159</f>
        <v>0</v>
      </c>
      <c r="U159" s="278"/>
      <c r="V159" s="278"/>
      <c r="W159" s="278"/>
      <c r="X159" s="278"/>
      <c r="Y159" s="278"/>
      <c r="Z159" s="278"/>
      <c r="AA159" s="278"/>
      <c r="AB159" s="278"/>
      <c r="AC159" s="278"/>
      <c r="AD159" s="278"/>
      <c r="AE159" s="278"/>
      <c r="AR159" s="365" t="s">
        <v>87</v>
      </c>
      <c r="AT159" s="365" t="s">
        <v>1229</v>
      </c>
      <c r="AU159" s="365" t="s">
        <v>83</v>
      </c>
      <c r="AY159" s="269" t="s">
        <v>1226</v>
      </c>
      <c r="BE159" s="366">
        <f>IF(N159="základní",J159,0)</f>
        <v>0</v>
      </c>
      <c r="BF159" s="366">
        <f>IF(N159="snížená",J159,0)</f>
        <v>0</v>
      </c>
      <c r="BG159" s="366">
        <f>IF(N159="zákl. přenesená",J159,0)</f>
        <v>0</v>
      </c>
      <c r="BH159" s="366">
        <f>IF(N159="sníž. přenesená",J159,0)</f>
        <v>0</v>
      </c>
      <c r="BI159" s="366">
        <f>IF(N159="nulová",J159,0)</f>
        <v>0</v>
      </c>
      <c r="BJ159" s="269" t="s">
        <v>81</v>
      </c>
      <c r="BK159" s="366">
        <f>ROUND(I159*H159,2)</f>
        <v>0</v>
      </c>
      <c r="BL159" s="269" t="s">
        <v>87</v>
      </c>
      <c r="BM159" s="365" t="s">
        <v>1918</v>
      </c>
    </row>
    <row r="160" spans="1:65" s="367" customFormat="1">
      <c r="B160" s="368"/>
      <c r="D160" s="369" t="s">
        <v>223</v>
      </c>
      <c r="E160" s="370" t="s">
        <v>528</v>
      </c>
      <c r="F160" s="371" t="s">
        <v>1235</v>
      </c>
      <c r="H160" s="370" t="s">
        <v>528</v>
      </c>
      <c r="L160" s="368"/>
      <c r="M160" s="372"/>
      <c r="N160" s="373"/>
      <c r="O160" s="373"/>
      <c r="P160" s="373"/>
      <c r="Q160" s="373"/>
      <c r="R160" s="373"/>
      <c r="S160" s="373"/>
      <c r="T160" s="374"/>
      <c r="AT160" s="370" t="s">
        <v>223</v>
      </c>
      <c r="AU160" s="370" t="s">
        <v>83</v>
      </c>
      <c r="AV160" s="367" t="s">
        <v>81</v>
      </c>
      <c r="AW160" s="367" t="s">
        <v>1236</v>
      </c>
      <c r="AX160" s="367" t="s">
        <v>1225</v>
      </c>
      <c r="AY160" s="370" t="s">
        <v>1226</v>
      </c>
    </row>
    <row r="161" spans="1:65" s="375" customFormat="1">
      <c r="B161" s="376"/>
      <c r="D161" s="369" t="s">
        <v>223</v>
      </c>
      <c r="E161" s="377" t="s">
        <v>528</v>
      </c>
      <c r="F161" s="378" t="s">
        <v>1919</v>
      </c>
      <c r="H161" s="379">
        <v>17</v>
      </c>
      <c r="L161" s="376"/>
      <c r="M161" s="380"/>
      <c r="N161" s="381"/>
      <c r="O161" s="381"/>
      <c r="P161" s="381"/>
      <c r="Q161" s="381"/>
      <c r="R161" s="381"/>
      <c r="S161" s="381"/>
      <c r="T161" s="382"/>
      <c r="AT161" s="377" t="s">
        <v>223</v>
      </c>
      <c r="AU161" s="377" t="s">
        <v>83</v>
      </c>
      <c r="AV161" s="375" t="s">
        <v>83</v>
      </c>
      <c r="AW161" s="375" t="s">
        <v>1236</v>
      </c>
      <c r="AX161" s="375" t="s">
        <v>1225</v>
      </c>
      <c r="AY161" s="377" t="s">
        <v>1226</v>
      </c>
    </row>
    <row r="162" spans="1:65" s="383" customFormat="1">
      <c r="B162" s="384"/>
      <c r="D162" s="369" t="s">
        <v>223</v>
      </c>
      <c r="E162" s="385" t="s">
        <v>1920</v>
      </c>
      <c r="F162" s="386" t="s">
        <v>1238</v>
      </c>
      <c r="H162" s="387">
        <v>17</v>
      </c>
      <c r="L162" s="384"/>
      <c r="M162" s="388"/>
      <c r="N162" s="389"/>
      <c r="O162" s="389"/>
      <c r="P162" s="389"/>
      <c r="Q162" s="389"/>
      <c r="R162" s="389"/>
      <c r="S162" s="389"/>
      <c r="T162" s="390"/>
      <c r="AT162" s="385" t="s">
        <v>223</v>
      </c>
      <c r="AU162" s="385" t="s">
        <v>83</v>
      </c>
      <c r="AV162" s="383" t="s">
        <v>87</v>
      </c>
      <c r="AW162" s="383" t="s">
        <v>1236</v>
      </c>
      <c r="AX162" s="383" t="s">
        <v>81</v>
      </c>
      <c r="AY162" s="385" t="s">
        <v>1226</v>
      </c>
    </row>
    <row r="163" spans="1:65" s="341" customFormat="1" ht="22.95" customHeight="1">
      <c r="B163" s="342"/>
      <c r="D163" s="343" t="s">
        <v>1223</v>
      </c>
      <c r="E163" s="352" t="s">
        <v>89</v>
      </c>
      <c r="F163" s="352" t="s">
        <v>1921</v>
      </c>
      <c r="J163" s="353">
        <f>BK163</f>
        <v>0</v>
      </c>
      <c r="L163" s="342"/>
      <c r="M163" s="346"/>
      <c r="N163" s="347"/>
      <c r="O163" s="347"/>
      <c r="P163" s="348">
        <f>SUM(P164:P175)</f>
        <v>101.33999999999999</v>
      </c>
      <c r="Q163" s="347"/>
      <c r="R163" s="348">
        <f>SUM(R164:R175)</f>
        <v>54.051600000000001</v>
      </c>
      <c r="S163" s="347"/>
      <c r="T163" s="349">
        <f>SUM(T164:T175)</f>
        <v>0</v>
      </c>
      <c r="AR163" s="343" t="s">
        <v>81</v>
      </c>
      <c r="AT163" s="350" t="s">
        <v>1223</v>
      </c>
      <c r="AU163" s="350" t="s">
        <v>81</v>
      </c>
      <c r="AY163" s="343" t="s">
        <v>1226</v>
      </c>
      <c r="BK163" s="351">
        <f>SUM(BK164:BK175)</f>
        <v>0</v>
      </c>
    </row>
    <row r="164" spans="1:65" s="281" customFormat="1" ht="24" customHeight="1">
      <c r="A164" s="278"/>
      <c r="B164" s="354"/>
      <c r="C164" s="355" t="s">
        <v>1343</v>
      </c>
      <c r="D164" s="355" t="s">
        <v>1229</v>
      </c>
      <c r="E164" s="356" t="s">
        <v>1922</v>
      </c>
      <c r="F164" s="357" t="s">
        <v>1923</v>
      </c>
      <c r="G164" s="358" t="s">
        <v>218</v>
      </c>
      <c r="H164" s="359">
        <v>60</v>
      </c>
      <c r="I164" s="360">
        <v>0</v>
      </c>
      <c r="J164" s="360">
        <f>ROUND(I164*H164,2)</f>
        <v>0</v>
      </c>
      <c r="K164" s="357" t="s">
        <v>1232</v>
      </c>
      <c r="L164" s="279"/>
      <c r="M164" s="361" t="s">
        <v>528</v>
      </c>
      <c r="N164" s="362" t="s">
        <v>1193</v>
      </c>
      <c r="O164" s="363">
        <v>0.56899999999999995</v>
      </c>
      <c r="P164" s="363">
        <f>O164*H164</f>
        <v>34.14</v>
      </c>
      <c r="Q164" s="363">
        <v>0.48089999999999999</v>
      </c>
      <c r="R164" s="363">
        <f>Q164*H164</f>
        <v>28.853999999999999</v>
      </c>
      <c r="S164" s="363">
        <v>0</v>
      </c>
      <c r="T164" s="364">
        <f>S164*H164</f>
        <v>0</v>
      </c>
      <c r="U164" s="278"/>
      <c r="V164" s="278"/>
      <c r="W164" s="278"/>
      <c r="X164" s="278"/>
      <c r="Y164" s="278"/>
      <c r="Z164" s="278"/>
      <c r="AA164" s="278"/>
      <c r="AB164" s="278"/>
      <c r="AC164" s="278"/>
      <c r="AD164" s="278"/>
      <c r="AE164" s="278"/>
      <c r="AR164" s="365" t="s">
        <v>87</v>
      </c>
      <c r="AT164" s="365" t="s">
        <v>1229</v>
      </c>
      <c r="AU164" s="365" t="s">
        <v>83</v>
      </c>
      <c r="AY164" s="269" t="s">
        <v>1226</v>
      </c>
      <c r="BE164" s="366">
        <f>IF(N164="základní",J164,0)</f>
        <v>0</v>
      </c>
      <c r="BF164" s="366">
        <f>IF(N164="snížená",J164,0)</f>
        <v>0</v>
      </c>
      <c r="BG164" s="366">
        <f>IF(N164="zákl. přenesená",J164,0)</f>
        <v>0</v>
      </c>
      <c r="BH164" s="366">
        <f>IF(N164="sníž. přenesená",J164,0)</f>
        <v>0</v>
      </c>
      <c r="BI164" s="366">
        <f>IF(N164="nulová",J164,0)</f>
        <v>0</v>
      </c>
      <c r="BJ164" s="269" t="s">
        <v>81</v>
      </c>
      <c r="BK164" s="366">
        <f>ROUND(I164*H164,2)</f>
        <v>0</v>
      </c>
      <c r="BL164" s="269" t="s">
        <v>87</v>
      </c>
      <c r="BM164" s="365" t="s">
        <v>1924</v>
      </c>
    </row>
    <row r="165" spans="1:65" s="367" customFormat="1">
      <c r="B165" s="368"/>
      <c r="D165" s="369" t="s">
        <v>223</v>
      </c>
      <c r="E165" s="370" t="s">
        <v>528</v>
      </c>
      <c r="F165" s="371" t="s">
        <v>1823</v>
      </c>
      <c r="H165" s="370" t="s">
        <v>528</v>
      </c>
      <c r="L165" s="368"/>
      <c r="M165" s="372"/>
      <c r="N165" s="373"/>
      <c r="O165" s="373"/>
      <c r="P165" s="373"/>
      <c r="Q165" s="373"/>
      <c r="R165" s="373"/>
      <c r="S165" s="373"/>
      <c r="T165" s="374"/>
      <c r="AT165" s="370" t="s">
        <v>223</v>
      </c>
      <c r="AU165" s="370" t="s">
        <v>83</v>
      </c>
      <c r="AV165" s="367" t="s">
        <v>81</v>
      </c>
      <c r="AW165" s="367" t="s">
        <v>1236</v>
      </c>
      <c r="AX165" s="367" t="s">
        <v>1225</v>
      </c>
      <c r="AY165" s="370" t="s">
        <v>1226</v>
      </c>
    </row>
    <row r="166" spans="1:65" s="375" customFormat="1">
      <c r="B166" s="376"/>
      <c r="D166" s="369" t="s">
        <v>223</v>
      </c>
      <c r="E166" s="377" t="s">
        <v>528</v>
      </c>
      <c r="F166" s="378" t="s">
        <v>1824</v>
      </c>
      <c r="H166" s="379">
        <v>60</v>
      </c>
      <c r="L166" s="376"/>
      <c r="M166" s="380"/>
      <c r="N166" s="381"/>
      <c r="O166" s="381"/>
      <c r="P166" s="381"/>
      <c r="Q166" s="381"/>
      <c r="R166" s="381"/>
      <c r="S166" s="381"/>
      <c r="T166" s="382"/>
      <c r="AT166" s="377" t="s">
        <v>223</v>
      </c>
      <c r="AU166" s="377" t="s">
        <v>83</v>
      </c>
      <c r="AV166" s="375" t="s">
        <v>83</v>
      </c>
      <c r="AW166" s="375" t="s">
        <v>1236</v>
      </c>
      <c r="AX166" s="375" t="s">
        <v>1225</v>
      </c>
      <c r="AY166" s="377" t="s">
        <v>1226</v>
      </c>
    </row>
    <row r="167" spans="1:65" s="383" customFormat="1">
      <c r="B167" s="384"/>
      <c r="D167" s="369" t="s">
        <v>223</v>
      </c>
      <c r="E167" s="385" t="s">
        <v>528</v>
      </c>
      <c r="F167" s="386" t="s">
        <v>1238</v>
      </c>
      <c r="H167" s="387">
        <v>60</v>
      </c>
      <c r="L167" s="384"/>
      <c r="M167" s="388"/>
      <c r="N167" s="389"/>
      <c r="O167" s="389"/>
      <c r="P167" s="389"/>
      <c r="Q167" s="389"/>
      <c r="R167" s="389"/>
      <c r="S167" s="389"/>
      <c r="T167" s="390"/>
      <c r="AT167" s="385" t="s">
        <v>223</v>
      </c>
      <c r="AU167" s="385" t="s">
        <v>83</v>
      </c>
      <c r="AV167" s="383" t="s">
        <v>87</v>
      </c>
      <c r="AW167" s="383" t="s">
        <v>1236</v>
      </c>
      <c r="AX167" s="383" t="s">
        <v>81</v>
      </c>
      <c r="AY167" s="385" t="s">
        <v>1226</v>
      </c>
    </row>
    <row r="168" spans="1:65" s="281" customFormat="1" ht="24" customHeight="1">
      <c r="A168" s="278"/>
      <c r="B168" s="354"/>
      <c r="C168" s="355" t="s">
        <v>1347</v>
      </c>
      <c r="D168" s="355" t="s">
        <v>1229</v>
      </c>
      <c r="E168" s="356" t="s">
        <v>1925</v>
      </c>
      <c r="F168" s="357" t="s">
        <v>1926</v>
      </c>
      <c r="G168" s="358" t="s">
        <v>218</v>
      </c>
      <c r="H168" s="359">
        <v>60</v>
      </c>
      <c r="I168" s="360">
        <v>0</v>
      </c>
      <c r="J168" s="360">
        <f>ROUND(I168*H168,2)</f>
        <v>0</v>
      </c>
      <c r="K168" s="357" t="s">
        <v>1232</v>
      </c>
      <c r="L168" s="279"/>
      <c r="M168" s="361" t="s">
        <v>528</v>
      </c>
      <c r="N168" s="362" t="s">
        <v>1193</v>
      </c>
      <c r="O168" s="363">
        <v>1.0209999999999999</v>
      </c>
      <c r="P168" s="363">
        <f>O168*H168</f>
        <v>61.259999999999991</v>
      </c>
      <c r="Q168" s="363">
        <v>0.26375999999999999</v>
      </c>
      <c r="R168" s="363">
        <f>Q168*H168</f>
        <v>15.8256</v>
      </c>
      <c r="S168" s="363">
        <v>0</v>
      </c>
      <c r="T168" s="364">
        <f>S168*H168</f>
        <v>0</v>
      </c>
      <c r="U168" s="278"/>
      <c r="V168" s="278"/>
      <c r="W168" s="278"/>
      <c r="X168" s="278"/>
      <c r="Y168" s="278"/>
      <c r="Z168" s="278"/>
      <c r="AA168" s="278"/>
      <c r="AB168" s="278"/>
      <c r="AC168" s="278"/>
      <c r="AD168" s="278"/>
      <c r="AE168" s="278"/>
      <c r="AR168" s="365" t="s">
        <v>87</v>
      </c>
      <c r="AT168" s="365" t="s">
        <v>1229</v>
      </c>
      <c r="AU168" s="365" t="s">
        <v>83</v>
      </c>
      <c r="AY168" s="269" t="s">
        <v>1226</v>
      </c>
      <c r="BE168" s="366">
        <f>IF(N168="základní",J168,0)</f>
        <v>0</v>
      </c>
      <c r="BF168" s="366">
        <f>IF(N168="snížená",J168,0)</f>
        <v>0</v>
      </c>
      <c r="BG168" s="366">
        <f>IF(N168="zákl. přenesená",J168,0)</f>
        <v>0</v>
      </c>
      <c r="BH168" s="366">
        <f>IF(N168="sníž. přenesená",J168,0)</f>
        <v>0</v>
      </c>
      <c r="BI168" s="366">
        <f>IF(N168="nulová",J168,0)</f>
        <v>0</v>
      </c>
      <c r="BJ168" s="269" t="s">
        <v>81</v>
      </c>
      <c r="BK168" s="366">
        <f>ROUND(I168*H168,2)</f>
        <v>0</v>
      </c>
      <c r="BL168" s="269" t="s">
        <v>87</v>
      </c>
      <c r="BM168" s="365" t="s">
        <v>1927</v>
      </c>
    </row>
    <row r="169" spans="1:65" s="367" customFormat="1">
      <c r="B169" s="368"/>
      <c r="D169" s="369" t="s">
        <v>223</v>
      </c>
      <c r="E169" s="370" t="s">
        <v>528</v>
      </c>
      <c r="F169" s="371" t="s">
        <v>1823</v>
      </c>
      <c r="H169" s="370" t="s">
        <v>528</v>
      </c>
      <c r="L169" s="368"/>
      <c r="M169" s="372"/>
      <c r="N169" s="373"/>
      <c r="O169" s="373"/>
      <c r="P169" s="373"/>
      <c r="Q169" s="373"/>
      <c r="R169" s="373"/>
      <c r="S169" s="373"/>
      <c r="T169" s="374"/>
      <c r="AT169" s="370" t="s">
        <v>223</v>
      </c>
      <c r="AU169" s="370" t="s">
        <v>83</v>
      </c>
      <c r="AV169" s="367" t="s">
        <v>81</v>
      </c>
      <c r="AW169" s="367" t="s">
        <v>1236</v>
      </c>
      <c r="AX169" s="367" t="s">
        <v>1225</v>
      </c>
      <c r="AY169" s="370" t="s">
        <v>1226</v>
      </c>
    </row>
    <row r="170" spans="1:65" s="375" customFormat="1">
      <c r="B170" s="376"/>
      <c r="D170" s="369" t="s">
        <v>223</v>
      </c>
      <c r="E170" s="377" t="s">
        <v>528</v>
      </c>
      <c r="F170" s="378" t="s">
        <v>1824</v>
      </c>
      <c r="H170" s="379">
        <v>60</v>
      </c>
      <c r="L170" s="376"/>
      <c r="M170" s="380"/>
      <c r="N170" s="381"/>
      <c r="O170" s="381"/>
      <c r="P170" s="381"/>
      <c r="Q170" s="381"/>
      <c r="R170" s="381"/>
      <c r="S170" s="381"/>
      <c r="T170" s="382"/>
      <c r="AT170" s="377" t="s">
        <v>223</v>
      </c>
      <c r="AU170" s="377" t="s">
        <v>83</v>
      </c>
      <c r="AV170" s="375" t="s">
        <v>83</v>
      </c>
      <c r="AW170" s="375" t="s">
        <v>1236</v>
      </c>
      <c r="AX170" s="375" t="s">
        <v>1225</v>
      </c>
      <c r="AY170" s="377" t="s">
        <v>1226</v>
      </c>
    </row>
    <row r="171" spans="1:65" s="383" customFormat="1">
      <c r="B171" s="384"/>
      <c r="D171" s="369" t="s">
        <v>223</v>
      </c>
      <c r="E171" s="385" t="s">
        <v>528</v>
      </c>
      <c r="F171" s="386" t="s">
        <v>1238</v>
      </c>
      <c r="H171" s="387">
        <v>60</v>
      </c>
      <c r="L171" s="384"/>
      <c r="M171" s="388"/>
      <c r="N171" s="389"/>
      <c r="O171" s="389"/>
      <c r="P171" s="389"/>
      <c r="Q171" s="389"/>
      <c r="R171" s="389"/>
      <c r="S171" s="389"/>
      <c r="T171" s="390"/>
      <c r="AT171" s="385" t="s">
        <v>223</v>
      </c>
      <c r="AU171" s="385" t="s">
        <v>83</v>
      </c>
      <c r="AV171" s="383" t="s">
        <v>87</v>
      </c>
      <c r="AW171" s="383" t="s">
        <v>1236</v>
      </c>
      <c r="AX171" s="383" t="s">
        <v>81</v>
      </c>
      <c r="AY171" s="385" t="s">
        <v>1226</v>
      </c>
    </row>
    <row r="172" spans="1:65" s="281" customFormat="1" ht="24" customHeight="1">
      <c r="A172" s="278"/>
      <c r="B172" s="354"/>
      <c r="C172" s="355" t="s">
        <v>1351</v>
      </c>
      <c r="D172" s="355" t="s">
        <v>1229</v>
      </c>
      <c r="E172" s="356" t="s">
        <v>1928</v>
      </c>
      <c r="F172" s="357" t="s">
        <v>1929</v>
      </c>
      <c r="G172" s="358" t="s">
        <v>218</v>
      </c>
      <c r="H172" s="359">
        <v>60</v>
      </c>
      <c r="I172" s="360">
        <v>0</v>
      </c>
      <c r="J172" s="360">
        <f>ROUND(I172*H172,2)</f>
        <v>0</v>
      </c>
      <c r="K172" s="357" t="s">
        <v>1232</v>
      </c>
      <c r="L172" s="279"/>
      <c r="M172" s="361" t="s">
        <v>528</v>
      </c>
      <c r="N172" s="362" t="s">
        <v>1193</v>
      </c>
      <c r="O172" s="363">
        <v>9.9000000000000005E-2</v>
      </c>
      <c r="P172" s="363">
        <f>O172*H172</f>
        <v>5.94</v>
      </c>
      <c r="Q172" s="363">
        <v>0.15620000000000001</v>
      </c>
      <c r="R172" s="363">
        <f>Q172*H172</f>
        <v>9.3719999999999999</v>
      </c>
      <c r="S172" s="363">
        <v>0</v>
      </c>
      <c r="T172" s="364">
        <f>S172*H172</f>
        <v>0</v>
      </c>
      <c r="U172" s="278"/>
      <c r="V172" s="278"/>
      <c r="W172" s="278"/>
      <c r="X172" s="278"/>
      <c r="Y172" s="278"/>
      <c r="Z172" s="278"/>
      <c r="AA172" s="278"/>
      <c r="AB172" s="278"/>
      <c r="AC172" s="278"/>
      <c r="AD172" s="278"/>
      <c r="AE172" s="278"/>
      <c r="AR172" s="365" t="s">
        <v>87</v>
      </c>
      <c r="AT172" s="365" t="s">
        <v>1229</v>
      </c>
      <c r="AU172" s="365" t="s">
        <v>83</v>
      </c>
      <c r="AY172" s="269" t="s">
        <v>1226</v>
      </c>
      <c r="BE172" s="366">
        <f>IF(N172="základní",J172,0)</f>
        <v>0</v>
      </c>
      <c r="BF172" s="366">
        <f>IF(N172="snížená",J172,0)</f>
        <v>0</v>
      </c>
      <c r="BG172" s="366">
        <f>IF(N172="zákl. přenesená",J172,0)</f>
        <v>0</v>
      </c>
      <c r="BH172" s="366">
        <f>IF(N172="sníž. přenesená",J172,0)</f>
        <v>0</v>
      </c>
      <c r="BI172" s="366">
        <f>IF(N172="nulová",J172,0)</f>
        <v>0</v>
      </c>
      <c r="BJ172" s="269" t="s">
        <v>81</v>
      </c>
      <c r="BK172" s="366">
        <f>ROUND(I172*H172,2)</f>
        <v>0</v>
      </c>
      <c r="BL172" s="269" t="s">
        <v>87</v>
      </c>
      <c r="BM172" s="365" t="s">
        <v>1930</v>
      </c>
    </row>
    <row r="173" spans="1:65" s="367" customFormat="1">
      <c r="B173" s="368"/>
      <c r="D173" s="369" t="s">
        <v>223</v>
      </c>
      <c r="E173" s="370" t="s">
        <v>528</v>
      </c>
      <c r="F173" s="371" t="s">
        <v>1823</v>
      </c>
      <c r="H173" s="370" t="s">
        <v>528</v>
      </c>
      <c r="L173" s="368"/>
      <c r="M173" s="372"/>
      <c r="N173" s="373"/>
      <c r="O173" s="373"/>
      <c r="P173" s="373"/>
      <c r="Q173" s="373"/>
      <c r="R173" s="373"/>
      <c r="S173" s="373"/>
      <c r="T173" s="374"/>
      <c r="AT173" s="370" t="s">
        <v>223</v>
      </c>
      <c r="AU173" s="370" t="s">
        <v>83</v>
      </c>
      <c r="AV173" s="367" t="s">
        <v>81</v>
      </c>
      <c r="AW173" s="367" t="s">
        <v>1236</v>
      </c>
      <c r="AX173" s="367" t="s">
        <v>1225</v>
      </c>
      <c r="AY173" s="370" t="s">
        <v>1226</v>
      </c>
    </row>
    <row r="174" spans="1:65" s="375" customFormat="1">
      <c r="B174" s="376"/>
      <c r="D174" s="369" t="s">
        <v>223</v>
      </c>
      <c r="E174" s="377" t="s">
        <v>528</v>
      </c>
      <c r="F174" s="378" t="s">
        <v>1824</v>
      </c>
      <c r="H174" s="379">
        <v>60</v>
      </c>
      <c r="L174" s="376"/>
      <c r="M174" s="380"/>
      <c r="N174" s="381"/>
      <c r="O174" s="381"/>
      <c r="P174" s="381"/>
      <c r="Q174" s="381"/>
      <c r="R174" s="381"/>
      <c r="S174" s="381"/>
      <c r="T174" s="382"/>
      <c r="AT174" s="377" t="s">
        <v>223</v>
      </c>
      <c r="AU174" s="377" t="s">
        <v>83</v>
      </c>
      <c r="AV174" s="375" t="s">
        <v>83</v>
      </c>
      <c r="AW174" s="375" t="s">
        <v>1236</v>
      </c>
      <c r="AX174" s="375" t="s">
        <v>1225</v>
      </c>
      <c r="AY174" s="377" t="s">
        <v>1226</v>
      </c>
    </row>
    <row r="175" spans="1:65" s="383" customFormat="1">
      <c r="B175" s="384"/>
      <c r="D175" s="369" t="s">
        <v>223</v>
      </c>
      <c r="E175" s="385" t="s">
        <v>528</v>
      </c>
      <c r="F175" s="386" t="s">
        <v>1238</v>
      </c>
      <c r="H175" s="387">
        <v>60</v>
      </c>
      <c r="L175" s="384"/>
      <c r="M175" s="388"/>
      <c r="N175" s="389"/>
      <c r="O175" s="389"/>
      <c r="P175" s="389"/>
      <c r="Q175" s="389"/>
      <c r="R175" s="389"/>
      <c r="S175" s="389"/>
      <c r="T175" s="390"/>
      <c r="AT175" s="385" t="s">
        <v>223</v>
      </c>
      <c r="AU175" s="385" t="s">
        <v>83</v>
      </c>
      <c r="AV175" s="383" t="s">
        <v>87</v>
      </c>
      <c r="AW175" s="383" t="s">
        <v>1236</v>
      </c>
      <c r="AX175" s="383" t="s">
        <v>81</v>
      </c>
      <c r="AY175" s="385" t="s">
        <v>1226</v>
      </c>
    </row>
    <row r="176" spans="1:65" s="341" customFormat="1" ht="22.95" customHeight="1">
      <c r="B176" s="342"/>
      <c r="D176" s="343" t="s">
        <v>1223</v>
      </c>
      <c r="E176" s="352" t="s">
        <v>99</v>
      </c>
      <c r="F176" s="352" t="s">
        <v>100</v>
      </c>
      <c r="J176" s="353">
        <f>BK176</f>
        <v>0</v>
      </c>
      <c r="L176" s="342"/>
      <c r="M176" s="346"/>
      <c r="N176" s="347"/>
      <c r="O176" s="347"/>
      <c r="P176" s="348">
        <f>SUM(P177:P262)</f>
        <v>98.78100000000002</v>
      </c>
      <c r="Q176" s="347"/>
      <c r="R176" s="348">
        <f>SUM(R177:R262)</f>
        <v>1.7373139999999994</v>
      </c>
      <c r="S176" s="347"/>
      <c r="T176" s="349">
        <f>SUM(T177:T262)</f>
        <v>0</v>
      </c>
      <c r="AR176" s="343" t="s">
        <v>81</v>
      </c>
      <c r="AT176" s="350" t="s">
        <v>1223</v>
      </c>
      <c r="AU176" s="350" t="s">
        <v>81</v>
      </c>
      <c r="AY176" s="343" t="s">
        <v>1226</v>
      </c>
      <c r="BK176" s="351">
        <f>SUM(BK177:BK262)</f>
        <v>0</v>
      </c>
    </row>
    <row r="177" spans="1:65" s="281" customFormat="1" ht="24" customHeight="1">
      <c r="A177" s="278"/>
      <c r="B177" s="354"/>
      <c r="C177" s="355" t="s">
        <v>1357</v>
      </c>
      <c r="D177" s="355" t="s">
        <v>1229</v>
      </c>
      <c r="E177" s="356" t="s">
        <v>1931</v>
      </c>
      <c r="F177" s="357" t="s">
        <v>1932</v>
      </c>
      <c r="G177" s="358" t="s">
        <v>317</v>
      </c>
      <c r="H177" s="359">
        <v>120</v>
      </c>
      <c r="I177" s="360">
        <v>0</v>
      </c>
      <c r="J177" s="360">
        <f>ROUND(I177*H177,2)</f>
        <v>0</v>
      </c>
      <c r="K177" s="357" t="s">
        <v>1232</v>
      </c>
      <c r="L177" s="279"/>
      <c r="M177" s="361" t="s">
        <v>528</v>
      </c>
      <c r="N177" s="362" t="s">
        <v>1193</v>
      </c>
      <c r="O177" s="363">
        <v>0.17100000000000001</v>
      </c>
      <c r="P177" s="363">
        <f>O177*H177</f>
        <v>20.520000000000003</v>
      </c>
      <c r="Q177" s="363">
        <v>0</v>
      </c>
      <c r="R177" s="363">
        <f>Q177*H177</f>
        <v>0</v>
      </c>
      <c r="S177" s="363">
        <v>0</v>
      </c>
      <c r="T177" s="364">
        <f>S177*H177</f>
        <v>0</v>
      </c>
      <c r="U177" s="278"/>
      <c r="V177" s="278"/>
      <c r="W177" s="278"/>
      <c r="X177" s="278"/>
      <c r="Y177" s="278"/>
      <c r="Z177" s="278"/>
      <c r="AA177" s="278"/>
      <c r="AB177" s="278"/>
      <c r="AC177" s="278"/>
      <c r="AD177" s="278"/>
      <c r="AE177" s="278"/>
      <c r="AR177" s="365" t="s">
        <v>87</v>
      </c>
      <c r="AT177" s="365" t="s">
        <v>1229</v>
      </c>
      <c r="AU177" s="365" t="s">
        <v>83</v>
      </c>
      <c r="AY177" s="269" t="s">
        <v>1226</v>
      </c>
      <c r="BE177" s="366">
        <f>IF(N177="základní",J177,0)</f>
        <v>0</v>
      </c>
      <c r="BF177" s="366">
        <f>IF(N177="snížená",J177,0)</f>
        <v>0</v>
      </c>
      <c r="BG177" s="366">
        <f>IF(N177="zákl. přenesená",J177,0)</f>
        <v>0</v>
      </c>
      <c r="BH177" s="366">
        <f>IF(N177="sníž. přenesená",J177,0)</f>
        <v>0</v>
      </c>
      <c r="BI177" s="366">
        <f>IF(N177="nulová",J177,0)</f>
        <v>0</v>
      </c>
      <c r="BJ177" s="269" t="s">
        <v>81</v>
      </c>
      <c r="BK177" s="366">
        <f>ROUND(I177*H177,2)</f>
        <v>0</v>
      </c>
      <c r="BL177" s="269" t="s">
        <v>87</v>
      </c>
      <c r="BM177" s="365" t="s">
        <v>1933</v>
      </c>
    </row>
    <row r="178" spans="1:65" s="367" customFormat="1">
      <c r="B178" s="368"/>
      <c r="D178" s="369" t="s">
        <v>223</v>
      </c>
      <c r="E178" s="370" t="s">
        <v>528</v>
      </c>
      <c r="F178" s="371" t="s">
        <v>1235</v>
      </c>
      <c r="H178" s="370" t="s">
        <v>528</v>
      </c>
      <c r="L178" s="368"/>
      <c r="M178" s="372"/>
      <c r="N178" s="373"/>
      <c r="O178" s="373"/>
      <c r="P178" s="373"/>
      <c r="Q178" s="373"/>
      <c r="R178" s="373"/>
      <c r="S178" s="373"/>
      <c r="T178" s="374"/>
      <c r="AT178" s="370" t="s">
        <v>223</v>
      </c>
      <c r="AU178" s="370" t="s">
        <v>83</v>
      </c>
      <c r="AV178" s="367" t="s">
        <v>81</v>
      </c>
      <c r="AW178" s="367" t="s">
        <v>1236</v>
      </c>
      <c r="AX178" s="367" t="s">
        <v>1225</v>
      </c>
      <c r="AY178" s="370" t="s">
        <v>1226</v>
      </c>
    </row>
    <row r="179" spans="1:65" s="375" customFormat="1">
      <c r="B179" s="376"/>
      <c r="D179" s="369" t="s">
        <v>223</v>
      </c>
      <c r="E179" s="377" t="s">
        <v>528</v>
      </c>
      <c r="F179" s="378" t="s">
        <v>1934</v>
      </c>
      <c r="H179" s="379">
        <v>120</v>
      </c>
      <c r="L179" s="376"/>
      <c r="M179" s="380"/>
      <c r="N179" s="381"/>
      <c r="O179" s="381"/>
      <c r="P179" s="381"/>
      <c r="Q179" s="381"/>
      <c r="R179" s="381"/>
      <c r="S179" s="381"/>
      <c r="T179" s="382"/>
      <c r="AT179" s="377" t="s">
        <v>223</v>
      </c>
      <c r="AU179" s="377" t="s">
        <v>83</v>
      </c>
      <c r="AV179" s="375" t="s">
        <v>83</v>
      </c>
      <c r="AW179" s="375" t="s">
        <v>1236</v>
      </c>
      <c r="AX179" s="375" t="s">
        <v>1225</v>
      </c>
      <c r="AY179" s="377" t="s">
        <v>1226</v>
      </c>
    </row>
    <row r="180" spans="1:65" s="383" customFormat="1">
      <c r="B180" s="384"/>
      <c r="D180" s="369" t="s">
        <v>223</v>
      </c>
      <c r="E180" s="385" t="s">
        <v>528</v>
      </c>
      <c r="F180" s="386" t="s">
        <v>1238</v>
      </c>
      <c r="H180" s="387">
        <v>120</v>
      </c>
      <c r="L180" s="384"/>
      <c r="M180" s="388"/>
      <c r="N180" s="389"/>
      <c r="O180" s="389"/>
      <c r="P180" s="389"/>
      <c r="Q180" s="389"/>
      <c r="R180" s="389"/>
      <c r="S180" s="389"/>
      <c r="T180" s="390"/>
      <c r="AT180" s="385" t="s">
        <v>223</v>
      </c>
      <c r="AU180" s="385" t="s">
        <v>83</v>
      </c>
      <c r="AV180" s="383" t="s">
        <v>87</v>
      </c>
      <c r="AW180" s="383" t="s">
        <v>1236</v>
      </c>
      <c r="AX180" s="383" t="s">
        <v>81</v>
      </c>
      <c r="AY180" s="385" t="s">
        <v>1226</v>
      </c>
    </row>
    <row r="181" spans="1:65" s="281" customFormat="1" ht="16.5" customHeight="1">
      <c r="A181" s="278"/>
      <c r="B181" s="354"/>
      <c r="C181" s="391" t="s">
        <v>1361</v>
      </c>
      <c r="D181" s="391" t="s">
        <v>1352</v>
      </c>
      <c r="E181" s="392" t="s">
        <v>1935</v>
      </c>
      <c r="F181" s="393" t="s">
        <v>1936</v>
      </c>
      <c r="G181" s="394" t="s">
        <v>317</v>
      </c>
      <c r="H181" s="395">
        <v>121.8</v>
      </c>
      <c r="I181" s="396">
        <v>0</v>
      </c>
      <c r="J181" s="396">
        <f>ROUND(I181*H181,2)</f>
        <v>0</v>
      </c>
      <c r="K181" s="393" t="s">
        <v>1232</v>
      </c>
      <c r="L181" s="397"/>
      <c r="M181" s="398" t="s">
        <v>528</v>
      </c>
      <c r="N181" s="399" t="s">
        <v>1193</v>
      </c>
      <c r="O181" s="363">
        <v>0</v>
      </c>
      <c r="P181" s="363">
        <f>O181*H181</f>
        <v>0</v>
      </c>
      <c r="Q181" s="363">
        <v>2.7999999999999998E-4</v>
      </c>
      <c r="R181" s="363">
        <f>Q181*H181</f>
        <v>3.4103999999999995E-2</v>
      </c>
      <c r="S181" s="363">
        <v>0</v>
      </c>
      <c r="T181" s="364">
        <f>S181*H181</f>
        <v>0</v>
      </c>
      <c r="U181" s="278"/>
      <c r="V181" s="278"/>
      <c r="W181" s="278"/>
      <c r="X181" s="278"/>
      <c r="Y181" s="278"/>
      <c r="Z181" s="278"/>
      <c r="AA181" s="278"/>
      <c r="AB181" s="278"/>
      <c r="AC181" s="278"/>
      <c r="AD181" s="278"/>
      <c r="AE181" s="278"/>
      <c r="AR181" s="365" t="s">
        <v>99</v>
      </c>
      <c r="AT181" s="365" t="s">
        <v>1352</v>
      </c>
      <c r="AU181" s="365" t="s">
        <v>83</v>
      </c>
      <c r="AY181" s="269" t="s">
        <v>1226</v>
      </c>
      <c r="BE181" s="366">
        <f>IF(N181="základní",J181,0)</f>
        <v>0</v>
      </c>
      <c r="BF181" s="366">
        <f>IF(N181="snížená",J181,0)</f>
        <v>0</v>
      </c>
      <c r="BG181" s="366">
        <f>IF(N181="zákl. přenesená",J181,0)</f>
        <v>0</v>
      </c>
      <c r="BH181" s="366">
        <f>IF(N181="sníž. přenesená",J181,0)</f>
        <v>0</v>
      </c>
      <c r="BI181" s="366">
        <f>IF(N181="nulová",J181,0)</f>
        <v>0</v>
      </c>
      <c r="BJ181" s="269" t="s">
        <v>81</v>
      </c>
      <c r="BK181" s="366">
        <f>ROUND(I181*H181,2)</f>
        <v>0</v>
      </c>
      <c r="BL181" s="269" t="s">
        <v>87</v>
      </c>
      <c r="BM181" s="365" t="s">
        <v>1937</v>
      </c>
    </row>
    <row r="182" spans="1:65" s="375" customFormat="1">
      <c r="B182" s="376"/>
      <c r="D182" s="369" t="s">
        <v>223</v>
      </c>
      <c r="F182" s="378" t="s">
        <v>1938</v>
      </c>
      <c r="H182" s="379">
        <v>121.8</v>
      </c>
      <c r="L182" s="376"/>
      <c r="M182" s="380"/>
      <c r="N182" s="381"/>
      <c r="O182" s="381"/>
      <c r="P182" s="381"/>
      <c r="Q182" s="381"/>
      <c r="R182" s="381"/>
      <c r="S182" s="381"/>
      <c r="T182" s="382"/>
      <c r="AT182" s="377" t="s">
        <v>223</v>
      </c>
      <c r="AU182" s="377" t="s">
        <v>83</v>
      </c>
      <c r="AV182" s="375" t="s">
        <v>83</v>
      </c>
      <c r="AW182" s="375" t="s">
        <v>1174</v>
      </c>
      <c r="AX182" s="375" t="s">
        <v>81</v>
      </c>
      <c r="AY182" s="377" t="s">
        <v>1226</v>
      </c>
    </row>
    <row r="183" spans="1:65" s="281" customFormat="1" ht="24" customHeight="1">
      <c r="A183" s="278"/>
      <c r="B183" s="354"/>
      <c r="C183" s="355" t="s">
        <v>1365</v>
      </c>
      <c r="D183" s="355" t="s">
        <v>1229</v>
      </c>
      <c r="E183" s="356" t="s">
        <v>1939</v>
      </c>
      <c r="F183" s="357" t="s">
        <v>1940</v>
      </c>
      <c r="G183" s="358" t="s">
        <v>317</v>
      </c>
      <c r="H183" s="359">
        <v>2</v>
      </c>
      <c r="I183" s="360">
        <v>0</v>
      </c>
      <c r="J183" s="360">
        <f>ROUND(I183*H183,2)</f>
        <v>0</v>
      </c>
      <c r="K183" s="357" t="s">
        <v>1232</v>
      </c>
      <c r="L183" s="279"/>
      <c r="M183" s="361" t="s">
        <v>528</v>
      </c>
      <c r="N183" s="362" t="s">
        <v>1193</v>
      </c>
      <c r="O183" s="363">
        <v>0.33</v>
      </c>
      <c r="P183" s="363">
        <f>O183*H183</f>
        <v>0.66</v>
      </c>
      <c r="Q183" s="363">
        <v>0</v>
      </c>
      <c r="R183" s="363">
        <f>Q183*H183</f>
        <v>0</v>
      </c>
      <c r="S183" s="363">
        <v>0</v>
      </c>
      <c r="T183" s="364">
        <f>S183*H183</f>
        <v>0</v>
      </c>
      <c r="U183" s="278"/>
      <c r="V183" s="278"/>
      <c r="W183" s="278"/>
      <c r="X183" s="278"/>
      <c r="Y183" s="278"/>
      <c r="Z183" s="278"/>
      <c r="AA183" s="278"/>
      <c r="AB183" s="278"/>
      <c r="AC183" s="278"/>
      <c r="AD183" s="278"/>
      <c r="AE183" s="278"/>
      <c r="AR183" s="365" t="s">
        <v>87</v>
      </c>
      <c r="AT183" s="365" t="s">
        <v>1229</v>
      </c>
      <c r="AU183" s="365" t="s">
        <v>83</v>
      </c>
      <c r="AY183" s="269" t="s">
        <v>1226</v>
      </c>
      <c r="BE183" s="366">
        <f>IF(N183="základní",J183,0)</f>
        <v>0</v>
      </c>
      <c r="BF183" s="366">
        <f>IF(N183="snížená",J183,0)</f>
        <v>0</v>
      </c>
      <c r="BG183" s="366">
        <f>IF(N183="zákl. přenesená",J183,0)</f>
        <v>0</v>
      </c>
      <c r="BH183" s="366">
        <f>IF(N183="sníž. přenesená",J183,0)</f>
        <v>0</v>
      </c>
      <c r="BI183" s="366">
        <f>IF(N183="nulová",J183,0)</f>
        <v>0</v>
      </c>
      <c r="BJ183" s="269" t="s">
        <v>81</v>
      </c>
      <c r="BK183" s="366">
        <f>ROUND(I183*H183,2)</f>
        <v>0</v>
      </c>
      <c r="BL183" s="269" t="s">
        <v>87</v>
      </c>
      <c r="BM183" s="365" t="s">
        <v>1941</v>
      </c>
    </row>
    <row r="184" spans="1:65" s="367" customFormat="1">
      <c r="B184" s="368"/>
      <c r="D184" s="369" t="s">
        <v>223</v>
      </c>
      <c r="E184" s="370" t="s">
        <v>528</v>
      </c>
      <c r="F184" s="371" t="s">
        <v>1942</v>
      </c>
      <c r="H184" s="370" t="s">
        <v>528</v>
      </c>
      <c r="L184" s="368"/>
      <c r="M184" s="372"/>
      <c r="N184" s="373"/>
      <c r="O184" s="373"/>
      <c r="P184" s="373"/>
      <c r="Q184" s="373"/>
      <c r="R184" s="373"/>
      <c r="S184" s="373"/>
      <c r="T184" s="374"/>
      <c r="AT184" s="370" t="s">
        <v>223</v>
      </c>
      <c r="AU184" s="370" t="s">
        <v>83</v>
      </c>
      <c r="AV184" s="367" t="s">
        <v>81</v>
      </c>
      <c r="AW184" s="367" t="s">
        <v>1236</v>
      </c>
      <c r="AX184" s="367" t="s">
        <v>1225</v>
      </c>
      <c r="AY184" s="370" t="s">
        <v>1226</v>
      </c>
    </row>
    <row r="185" spans="1:65" s="375" customFormat="1">
      <c r="B185" s="376"/>
      <c r="D185" s="369" t="s">
        <v>223</v>
      </c>
      <c r="E185" s="377" t="s">
        <v>528</v>
      </c>
      <c r="F185" s="378" t="s">
        <v>1943</v>
      </c>
      <c r="H185" s="379">
        <v>2</v>
      </c>
      <c r="L185" s="376"/>
      <c r="M185" s="380"/>
      <c r="N185" s="381"/>
      <c r="O185" s="381"/>
      <c r="P185" s="381"/>
      <c r="Q185" s="381"/>
      <c r="R185" s="381"/>
      <c r="S185" s="381"/>
      <c r="T185" s="382"/>
      <c r="AT185" s="377" t="s">
        <v>223</v>
      </c>
      <c r="AU185" s="377" t="s">
        <v>83</v>
      </c>
      <c r="AV185" s="375" t="s">
        <v>83</v>
      </c>
      <c r="AW185" s="375" t="s">
        <v>1236</v>
      </c>
      <c r="AX185" s="375" t="s">
        <v>1225</v>
      </c>
      <c r="AY185" s="377" t="s">
        <v>1226</v>
      </c>
    </row>
    <row r="186" spans="1:65" s="383" customFormat="1">
      <c r="B186" s="384"/>
      <c r="D186" s="369" t="s">
        <v>223</v>
      </c>
      <c r="E186" s="385" t="s">
        <v>528</v>
      </c>
      <c r="F186" s="386" t="s">
        <v>1238</v>
      </c>
      <c r="H186" s="387">
        <v>2</v>
      </c>
      <c r="L186" s="384"/>
      <c r="M186" s="388"/>
      <c r="N186" s="389"/>
      <c r="O186" s="389"/>
      <c r="P186" s="389"/>
      <c r="Q186" s="389"/>
      <c r="R186" s="389"/>
      <c r="S186" s="389"/>
      <c r="T186" s="390"/>
      <c r="AT186" s="385" t="s">
        <v>223</v>
      </c>
      <c r="AU186" s="385" t="s">
        <v>83</v>
      </c>
      <c r="AV186" s="383" t="s">
        <v>87</v>
      </c>
      <c r="AW186" s="383" t="s">
        <v>1236</v>
      </c>
      <c r="AX186" s="383" t="s">
        <v>81</v>
      </c>
      <c r="AY186" s="385" t="s">
        <v>1226</v>
      </c>
    </row>
    <row r="187" spans="1:65" s="281" customFormat="1" ht="16.5" customHeight="1">
      <c r="A187" s="278"/>
      <c r="B187" s="354"/>
      <c r="C187" s="391" t="s">
        <v>1355</v>
      </c>
      <c r="D187" s="391" t="s">
        <v>1352</v>
      </c>
      <c r="E187" s="392" t="s">
        <v>1944</v>
      </c>
      <c r="F187" s="393" t="s">
        <v>1945</v>
      </c>
      <c r="G187" s="394" t="s">
        <v>317</v>
      </c>
      <c r="H187" s="395">
        <v>2.0299999999999998</v>
      </c>
      <c r="I187" s="396">
        <v>0</v>
      </c>
      <c r="J187" s="396">
        <f>ROUND(I187*H187,2)</f>
        <v>0</v>
      </c>
      <c r="K187" s="393" t="s">
        <v>528</v>
      </c>
      <c r="L187" s="397"/>
      <c r="M187" s="398" t="s">
        <v>528</v>
      </c>
      <c r="N187" s="399" t="s">
        <v>1193</v>
      </c>
      <c r="O187" s="363">
        <v>0</v>
      </c>
      <c r="P187" s="363">
        <f>O187*H187</f>
        <v>0</v>
      </c>
      <c r="Q187" s="363">
        <v>2E-3</v>
      </c>
      <c r="R187" s="363">
        <f>Q187*H187</f>
        <v>4.0599999999999994E-3</v>
      </c>
      <c r="S187" s="363">
        <v>0</v>
      </c>
      <c r="T187" s="364">
        <f>S187*H187</f>
        <v>0</v>
      </c>
      <c r="U187" s="278"/>
      <c r="V187" s="278"/>
      <c r="W187" s="278"/>
      <c r="X187" s="278"/>
      <c r="Y187" s="278"/>
      <c r="Z187" s="278"/>
      <c r="AA187" s="278"/>
      <c r="AB187" s="278"/>
      <c r="AC187" s="278"/>
      <c r="AD187" s="278"/>
      <c r="AE187" s="278"/>
      <c r="AR187" s="365" t="s">
        <v>99</v>
      </c>
      <c r="AT187" s="365" t="s">
        <v>1352</v>
      </c>
      <c r="AU187" s="365" t="s">
        <v>83</v>
      </c>
      <c r="AY187" s="269" t="s">
        <v>1226</v>
      </c>
      <c r="BE187" s="366">
        <f>IF(N187="základní",J187,0)</f>
        <v>0</v>
      </c>
      <c r="BF187" s="366">
        <f>IF(N187="snížená",J187,0)</f>
        <v>0</v>
      </c>
      <c r="BG187" s="366">
        <f>IF(N187="zákl. přenesená",J187,0)</f>
        <v>0</v>
      </c>
      <c r="BH187" s="366">
        <f>IF(N187="sníž. přenesená",J187,0)</f>
        <v>0</v>
      </c>
      <c r="BI187" s="366">
        <f>IF(N187="nulová",J187,0)</f>
        <v>0</v>
      </c>
      <c r="BJ187" s="269" t="s">
        <v>81</v>
      </c>
      <c r="BK187" s="366">
        <f>ROUND(I187*H187,2)</f>
        <v>0</v>
      </c>
      <c r="BL187" s="269" t="s">
        <v>87</v>
      </c>
      <c r="BM187" s="365" t="s">
        <v>1946</v>
      </c>
    </row>
    <row r="188" spans="1:65" s="375" customFormat="1">
      <c r="B188" s="376"/>
      <c r="D188" s="369" t="s">
        <v>223</v>
      </c>
      <c r="F188" s="378" t="s">
        <v>1947</v>
      </c>
      <c r="H188" s="379">
        <v>2.0299999999999998</v>
      </c>
      <c r="L188" s="376"/>
      <c r="M188" s="380"/>
      <c r="N188" s="381"/>
      <c r="O188" s="381"/>
      <c r="P188" s="381"/>
      <c r="Q188" s="381"/>
      <c r="R188" s="381"/>
      <c r="S188" s="381"/>
      <c r="T188" s="382"/>
      <c r="AT188" s="377" t="s">
        <v>223</v>
      </c>
      <c r="AU188" s="377" t="s">
        <v>83</v>
      </c>
      <c r="AV188" s="375" t="s">
        <v>83</v>
      </c>
      <c r="AW188" s="375" t="s">
        <v>1174</v>
      </c>
      <c r="AX188" s="375" t="s">
        <v>81</v>
      </c>
      <c r="AY188" s="377" t="s">
        <v>1226</v>
      </c>
    </row>
    <row r="189" spans="1:65" s="281" customFormat="1" ht="24" customHeight="1">
      <c r="A189" s="278"/>
      <c r="B189" s="354"/>
      <c r="C189" s="355" t="s">
        <v>1373</v>
      </c>
      <c r="D189" s="355" t="s">
        <v>1229</v>
      </c>
      <c r="E189" s="356" t="s">
        <v>1948</v>
      </c>
      <c r="F189" s="357" t="s">
        <v>1949</v>
      </c>
      <c r="G189" s="358" t="s">
        <v>317</v>
      </c>
      <c r="H189" s="359">
        <v>106</v>
      </c>
      <c r="I189" s="360">
        <v>0</v>
      </c>
      <c r="J189" s="360">
        <f>ROUND(I189*H189,2)</f>
        <v>0</v>
      </c>
      <c r="K189" s="357" t="s">
        <v>1232</v>
      </c>
      <c r="L189" s="279"/>
      <c r="M189" s="361" t="s">
        <v>528</v>
      </c>
      <c r="N189" s="362" t="s">
        <v>1193</v>
      </c>
      <c r="O189" s="363">
        <v>0.29199999999999998</v>
      </c>
      <c r="P189" s="363">
        <f>O189*H189</f>
        <v>30.951999999999998</v>
      </c>
      <c r="Q189" s="363">
        <v>4.28E-3</v>
      </c>
      <c r="R189" s="363">
        <f>Q189*H189</f>
        <v>0.45367999999999997</v>
      </c>
      <c r="S189" s="363">
        <v>0</v>
      </c>
      <c r="T189" s="364">
        <f>S189*H189</f>
        <v>0</v>
      </c>
      <c r="U189" s="278"/>
      <c r="V189" s="278"/>
      <c r="W189" s="278"/>
      <c r="X189" s="278"/>
      <c r="Y189" s="278"/>
      <c r="Z189" s="278"/>
      <c r="AA189" s="278"/>
      <c r="AB189" s="278"/>
      <c r="AC189" s="278"/>
      <c r="AD189" s="278"/>
      <c r="AE189" s="278"/>
      <c r="AR189" s="365" t="s">
        <v>87</v>
      </c>
      <c r="AT189" s="365" t="s">
        <v>1229</v>
      </c>
      <c r="AU189" s="365" t="s">
        <v>83</v>
      </c>
      <c r="AY189" s="269" t="s">
        <v>1226</v>
      </c>
      <c r="BE189" s="366">
        <f>IF(N189="základní",J189,0)</f>
        <v>0</v>
      </c>
      <c r="BF189" s="366">
        <f>IF(N189="snížená",J189,0)</f>
        <v>0</v>
      </c>
      <c r="BG189" s="366">
        <f>IF(N189="zákl. přenesená",J189,0)</f>
        <v>0</v>
      </c>
      <c r="BH189" s="366">
        <f>IF(N189="sníž. přenesená",J189,0)</f>
        <v>0</v>
      </c>
      <c r="BI189" s="366">
        <f>IF(N189="nulová",J189,0)</f>
        <v>0</v>
      </c>
      <c r="BJ189" s="269" t="s">
        <v>81</v>
      </c>
      <c r="BK189" s="366">
        <f>ROUND(I189*H189,2)</f>
        <v>0</v>
      </c>
      <c r="BL189" s="269" t="s">
        <v>87</v>
      </c>
      <c r="BM189" s="365" t="s">
        <v>1950</v>
      </c>
    </row>
    <row r="190" spans="1:65" s="367" customFormat="1">
      <c r="B190" s="368"/>
      <c r="D190" s="369" t="s">
        <v>223</v>
      </c>
      <c r="E190" s="370" t="s">
        <v>528</v>
      </c>
      <c r="F190" s="371" t="s">
        <v>1235</v>
      </c>
      <c r="H190" s="370" t="s">
        <v>528</v>
      </c>
      <c r="L190" s="368"/>
      <c r="M190" s="372"/>
      <c r="N190" s="373"/>
      <c r="O190" s="373"/>
      <c r="P190" s="373"/>
      <c r="Q190" s="373"/>
      <c r="R190" s="373"/>
      <c r="S190" s="373"/>
      <c r="T190" s="374"/>
      <c r="AT190" s="370" t="s">
        <v>223</v>
      </c>
      <c r="AU190" s="370" t="s">
        <v>83</v>
      </c>
      <c r="AV190" s="367" t="s">
        <v>81</v>
      </c>
      <c r="AW190" s="367" t="s">
        <v>1236</v>
      </c>
      <c r="AX190" s="367" t="s">
        <v>1225</v>
      </c>
      <c r="AY190" s="370" t="s">
        <v>1226</v>
      </c>
    </row>
    <row r="191" spans="1:65" s="375" customFormat="1">
      <c r="B191" s="376"/>
      <c r="D191" s="369" t="s">
        <v>223</v>
      </c>
      <c r="E191" s="377" t="s">
        <v>528</v>
      </c>
      <c r="F191" s="378" t="s">
        <v>1951</v>
      </c>
      <c r="H191" s="379">
        <v>106</v>
      </c>
      <c r="L191" s="376"/>
      <c r="M191" s="380"/>
      <c r="N191" s="381"/>
      <c r="O191" s="381"/>
      <c r="P191" s="381"/>
      <c r="Q191" s="381"/>
      <c r="R191" s="381"/>
      <c r="S191" s="381"/>
      <c r="T191" s="382"/>
      <c r="AT191" s="377" t="s">
        <v>223</v>
      </c>
      <c r="AU191" s="377" t="s">
        <v>83</v>
      </c>
      <c r="AV191" s="375" t="s">
        <v>83</v>
      </c>
      <c r="AW191" s="375" t="s">
        <v>1236</v>
      </c>
      <c r="AX191" s="375" t="s">
        <v>1225</v>
      </c>
      <c r="AY191" s="377" t="s">
        <v>1226</v>
      </c>
    </row>
    <row r="192" spans="1:65" s="383" customFormat="1">
      <c r="B192" s="384"/>
      <c r="D192" s="369" t="s">
        <v>223</v>
      </c>
      <c r="E192" s="385" t="s">
        <v>528</v>
      </c>
      <c r="F192" s="386" t="s">
        <v>1238</v>
      </c>
      <c r="H192" s="387">
        <v>106</v>
      </c>
      <c r="L192" s="384"/>
      <c r="M192" s="388"/>
      <c r="N192" s="389"/>
      <c r="O192" s="389"/>
      <c r="P192" s="389"/>
      <c r="Q192" s="389"/>
      <c r="R192" s="389"/>
      <c r="S192" s="389"/>
      <c r="T192" s="390"/>
      <c r="AT192" s="385" t="s">
        <v>223</v>
      </c>
      <c r="AU192" s="385" t="s">
        <v>83</v>
      </c>
      <c r="AV192" s="383" t="s">
        <v>87</v>
      </c>
      <c r="AW192" s="383" t="s">
        <v>1236</v>
      </c>
      <c r="AX192" s="383" t="s">
        <v>81</v>
      </c>
      <c r="AY192" s="385" t="s">
        <v>1226</v>
      </c>
    </row>
    <row r="193" spans="1:65" s="281" customFormat="1" ht="24" customHeight="1">
      <c r="A193" s="278"/>
      <c r="B193" s="354"/>
      <c r="C193" s="355" t="s">
        <v>1377</v>
      </c>
      <c r="D193" s="355" t="s">
        <v>1229</v>
      </c>
      <c r="E193" s="356" t="s">
        <v>1952</v>
      </c>
      <c r="F193" s="357" t="s">
        <v>1953</v>
      </c>
      <c r="G193" s="358" t="s">
        <v>298</v>
      </c>
      <c r="H193" s="359">
        <v>20</v>
      </c>
      <c r="I193" s="360">
        <v>0</v>
      </c>
      <c r="J193" s="360">
        <f>ROUND(I193*H193,2)</f>
        <v>0</v>
      </c>
      <c r="K193" s="357" t="s">
        <v>1232</v>
      </c>
      <c r="L193" s="279"/>
      <c r="M193" s="361" t="s">
        <v>528</v>
      </c>
      <c r="N193" s="362" t="s">
        <v>1193</v>
      </c>
      <c r="O193" s="363">
        <v>0.47299999999999998</v>
      </c>
      <c r="P193" s="363">
        <f>O193*H193</f>
        <v>9.4599999999999991</v>
      </c>
      <c r="Q193" s="363">
        <v>0</v>
      </c>
      <c r="R193" s="363">
        <f>Q193*H193</f>
        <v>0</v>
      </c>
      <c r="S193" s="363">
        <v>0</v>
      </c>
      <c r="T193" s="364">
        <f>S193*H193</f>
        <v>0</v>
      </c>
      <c r="U193" s="278"/>
      <c r="V193" s="278"/>
      <c r="W193" s="278"/>
      <c r="X193" s="278"/>
      <c r="Y193" s="278"/>
      <c r="Z193" s="278"/>
      <c r="AA193" s="278"/>
      <c r="AB193" s="278"/>
      <c r="AC193" s="278"/>
      <c r="AD193" s="278"/>
      <c r="AE193" s="278"/>
      <c r="AR193" s="365" t="s">
        <v>87</v>
      </c>
      <c r="AT193" s="365" t="s">
        <v>1229</v>
      </c>
      <c r="AU193" s="365" t="s">
        <v>83</v>
      </c>
      <c r="AY193" s="269" t="s">
        <v>1226</v>
      </c>
      <c r="BE193" s="366">
        <f>IF(N193="základní",J193,0)</f>
        <v>0</v>
      </c>
      <c r="BF193" s="366">
        <f>IF(N193="snížená",J193,0)</f>
        <v>0</v>
      </c>
      <c r="BG193" s="366">
        <f>IF(N193="zákl. přenesená",J193,0)</f>
        <v>0</v>
      </c>
      <c r="BH193" s="366">
        <f>IF(N193="sníž. přenesená",J193,0)</f>
        <v>0</v>
      </c>
      <c r="BI193" s="366">
        <f>IF(N193="nulová",J193,0)</f>
        <v>0</v>
      </c>
      <c r="BJ193" s="269" t="s">
        <v>81</v>
      </c>
      <c r="BK193" s="366">
        <f>ROUND(I193*H193,2)</f>
        <v>0</v>
      </c>
      <c r="BL193" s="269" t="s">
        <v>87</v>
      </c>
      <c r="BM193" s="365" t="s">
        <v>1954</v>
      </c>
    </row>
    <row r="194" spans="1:65" s="375" customFormat="1">
      <c r="B194" s="376"/>
      <c r="D194" s="369" t="s">
        <v>223</v>
      </c>
      <c r="E194" s="377" t="s">
        <v>528</v>
      </c>
      <c r="F194" s="378" t="s">
        <v>1316</v>
      </c>
      <c r="H194" s="379">
        <v>20</v>
      </c>
      <c r="L194" s="376"/>
      <c r="M194" s="380"/>
      <c r="N194" s="381"/>
      <c r="O194" s="381"/>
      <c r="P194" s="381"/>
      <c r="Q194" s="381"/>
      <c r="R194" s="381"/>
      <c r="S194" s="381"/>
      <c r="T194" s="382"/>
      <c r="AT194" s="377" t="s">
        <v>223</v>
      </c>
      <c r="AU194" s="377" t="s">
        <v>83</v>
      </c>
      <c r="AV194" s="375" t="s">
        <v>83</v>
      </c>
      <c r="AW194" s="375" t="s">
        <v>1236</v>
      </c>
      <c r="AX194" s="375" t="s">
        <v>81</v>
      </c>
      <c r="AY194" s="377" t="s">
        <v>1226</v>
      </c>
    </row>
    <row r="195" spans="1:65" s="281" customFormat="1" ht="16.5" customHeight="1">
      <c r="A195" s="278"/>
      <c r="B195" s="354"/>
      <c r="C195" s="391" t="s">
        <v>1381</v>
      </c>
      <c r="D195" s="391" t="s">
        <v>1352</v>
      </c>
      <c r="E195" s="392" t="s">
        <v>1955</v>
      </c>
      <c r="F195" s="393" t="s">
        <v>1956</v>
      </c>
      <c r="G195" s="394" t="s">
        <v>298</v>
      </c>
      <c r="H195" s="395">
        <v>20</v>
      </c>
      <c r="I195" s="396">
        <v>0</v>
      </c>
      <c r="J195" s="396">
        <f>ROUND(I195*H195,2)</f>
        <v>0</v>
      </c>
      <c r="K195" s="393" t="s">
        <v>1232</v>
      </c>
      <c r="L195" s="397"/>
      <c r="M195" s="398" t="s">
        <v>528</v>
      </c>
      <c r="N195" s="399" t="s">
        <v>1193</v>
      </c>
      <c r="O195" s="363">
        <v>0</v>
      </c>
      <c r="P195" s="363">
        <f>O195*H195</f>
        <v>0</v>
      </c>
      <c r="Q195" s="363">
        <v>5.0000000000000002E-5</v>
      </c>
      <c r="R195" s="363">
        <f>Q195*H195</f>
        <v>1E-3</v>
      </c>
      <c r="S195" s="363">
        <v>0</v>
      </c>
      <c r="T195" s="364">
        <f>S195*H195</f>
        <v>0</v>
      </c>
      <c r="U195" s="278"/>
      <c r="V195" s="278"/>
      <c r="W195" s="278"/>
      <c r="X195" s="278"/>
      <c r="Y195" s="278"/>
      <c r="Z195" s="278"/>
      <c r="AA195" s="278"/>
      <c r="AB195" s="278"/>
      <c r="AC195" s="278"/>
      <c r="AD195" s="278"/>
      <c r="AE195" s="278"/>
      <c r="AR195" s="365" t="s">
        <v>99</v>
      </c>
      <c r="AT195" s="365" t="s">
        <v>1352</v>
      </c>
      <c r="AU195" s="365" t="s">
        <v>83</v>
      </c>
      <c r="AY195" s="269" t="s">
        <v>1226</v>
      </c>
      <c r="BE195" s="366">
        <f>IF(N195="základní",J195,0)</f>
        <v>0</v>
      </c>
      <c r="BF195" s="366">
        <f>IF(N195="snížená",J195,0)</f>
        <v>0</v>
      </c>
      <c r="BG195" s="366">
        <f>IF(N195="zákl. přenesená",J195,0)</f>
        <v>0</v>
      </c>
      <c r="BH195" s="366">
        <f>IF(N195="sníž. přenesená",J195,0)</f>
        <v>0</v>
      </c>
      <c r="BI195" s="366">
        <f>IF(N195="nulová",J195,0)</f>
        <v>0</v>
      </c>
      <c r="BJ195" s="269" t="s">
        <v>81</v>
      </c>
      <c r="BK195" s="366">
        <f>ROUND(I195*H195,2)</f>
        <v>0</v>
      </c>
      <c r="BL195" s="269" t="s">
        <v>87</v>
      </c>
      <c r="BM195" s="365" t="s">
        <v>1957</v>
      </c>
    </row>
    <row r="196" spans="1:65" s="281" customFormat="1" ht="24" customHeight="1">
      <c r="A196" s="278"/>
      <c r="B196" s="354"/>
      <c r="C196" s="355" t="s">
        <v>1387</v>
      </c>
      <c r="D196" s="355" t="s">
        <v>1229</v>
      </c>
      <c r="E196" s="356" t="s">
        <v>1952</v>
      </c>
      <c r="F196" s="357" t="s">
        <v>1953</v>
      </c>
      <c r="G196" s="358" t="s">
        <v>298</v>
      </c>
      <c r="H196" s="359">
        <v>4</v>
      </c>
      <c r="I196" s="360">
        <v>0</v>
      </c>
      <c r="J196" s="360">
        <f>ROUND(I196*H196,2)</f>
        <v>0</v>
      </c>
      <c r="K196" s="357" t="s">
        <v>1232</v>
      </c>
      <c r="L196" s="279"/>
      <c r="M196" s="361" t="s">
        <v>528</v>
      </c>
      <c r="N196" s="362" t="s">
        <v>1193</v>
      </c>
      <c r="O196" s="363">
        <v>0.47299999999999998</v>
      </c>
      <c r="P196" s="363">
        <f>O196*H196</f>
        <v>1.8919999999999999</v>
      </c>
      <c r="Q196" s="363">
        <v>0</v>
      </c>
      <c r="R196" s="363">
        <f>Q196*H196</f>
        <v>0</v>
      </c>
      <c r="S196" s="363">
        <v>0</v>
      </c>
      <c r="T196" s="364">
        <f>S196*H196</f>
        <v>0</v>
      </c>
      <c r="U196" s="278"/>
      <c r="V196" s="278"/>
      <c r="W196" s="278"/>
      <c r="X196" s="278"/>
      <c r="Y196" s="278"/>
      <c r="Z196" s="278"/>
      <c r="AA196" s="278"/>
      <c r="AB196" s="278"/>
      <c r="AC196" s="278"/>
      <c r="AD196" s="278"/>
      <c r="AE196" s="278"/>
      <c r="AR196" s="365" t="s">
        <v>87</v>
      </c>
      <c r="AT196" s="365" t="s">
        <v>1229</v>
      </c>
      <c r="AU196" s="365" t="s">
        <v>83</v>
      </c>
      <c r="AY196" s="269" t="s">
        <v>1226</v>
      </c>
      <c r="BE196" s="366">
        <f>IF(N196="základní",J196,0)</f>
        <v>0</v>
      </c>
      <c r="BF196" s="366">
        <f>IF(N196="snížená",J196,0)</f>
        <v>0</v>
      </c>
      <c r="BG196" s="366">
        <f>IF(N196="zákl. přenesená",J196,0)</f>
        <v>0</v>
      </c>
      <c r="BH196" s="366">
        <f>IF(N196="sníž. přenesená",J196,0)</f>
        <v>0</v>
      </c>
      <c r="BI196" s="366">
        <f>IF(N196="nulová",J196,0)</f>
        <v>0</v>
      </c>
      <c r="BJ196" s="269" t="s">
        <v>81</v>
      </c>
      <c r="BK196" s="366">
        <f>ROUND(I196*H196,2)</f>
        <v>0</v>
      </c>
      <c r="BL196" s="269" t="s">
        <v>87</v>
      </c>
      <c r="BM196" s="365" t="s">
        <v>1958</v>
      </c>
    </row>
    <row r="197" spans="1:65" s="375" customFormat="1">
      <c r="B197" s="376"/>
      <c r="D197" s="369" t="s">
        <v>223</v>
      </c>
      <c r="E197" s="377" t="s">
        <v>528</v>
      </c>
      <c r="F197" s="378" t="s">
        <v>87</v>
      </c>
      <c r="H197" s="379">
        <v>4</v>
      </c>
      <c r="L197" s="376"/>
      <c r="M197" s="380"/>
      <c r="N197" s="381"/>
      <c r="O197" s="381"/>
      <c r="P197" s="381"/>
      <c r="Q197" s="381"/>
      <c r="R197" s="381"/>
      <c r="S197" s="381"/>
      <c r="T197" s="382"/>
      <c r="AT197" s="377" t="s">
        <v>223</v>
      </c>
      <c r="AU197" s="377" t="s">
        <v>83</v>
      </c>
      <c r="AV197" s="375" t="s">
        <v>83</v>
      </c>
      <c r="AW197" s="375" t="s">
        <v>1236</v>
      </c>
      <c r="AX197" s="375" t="s">
        <v>81</v>
      </c>
      <c r="AY197" s="377" t="s">
        <v>1226</v>
      </c>
    </row>
    <row r="198" spans="1:65" s="281" customFormat="1" ht="16.5" customHeight="1">
      <c r="A198" s="278"/>
      <c r="B198" s="354"/>
      <c r="C198" s="391" t="s">
        <v>1391</v>
      </c>
      <c r="D198" s="391" t="s">
        <v>1352</v>
      </c>
      <c r="E198" s="392" t="s">
        <v>1959</v>
      </c>
      <c r="F198" s="393" t="s">
        <v>1960</v>
      </c>
      <c r="G198" s="394" t="s">
        <v>298</v>
      </c>
      <c r="H198" s="395">
        <v>2</v>
      </c>
      <c r="I198" s="396">
        <v>0</v>
      </c>
      <c r="J198" s="396">
        <f>ROUND(I198*H198,2)</f>
        <v>0</v>
      </c>
      <c r="K198" s="393" t="s">
        <v>1232</v>
      </c>
      <c r="L198" s="397"/>
      <c r="M198" s="398" t="s">
        <v>528</v>
      </c>
      <c r="N198" s="399" t="s">
        <v>1193</v>
      </c>
      <c r="O198" s="363">
        <v>0</v>
      </c>
      <c r="P198" s="363">
        <f>O198*H198</f>
        <v>0</v>
      </c>
      <c r="Q198" s="363">
        <v>9.0000000000000006E-5</v>
      </c>
      <c r="R198" s="363">
        <f>Q198*H198</f>
        <v>1.8000000000000001E-4</v>
      </c>
      <c r="S198" s="363">
        <v>0</v>
      </c>
      <c r="T198" s="364">
        <f>S198*H198</f>
        <v>0</v>
      </c>
      <c r="U198" s="278"/>
      <c r="V198" s="278"/>
      <c r="W198" s="278"/>
      <c r="X198" s="278"/>
      <c r="Y198" s="278"/>
      <c r="Z198" s="278"/>
      <c r="AA198" s="278"/>
      <c r="AB198" s="278"/>
      <c r="AC198" s="278"/>
      <c r="AD198" s="278"/>
      <c r="AE198" s="278"/>
      <c r="AR198" s="365" t="s">
        <v>99</v>
      </c>
      <c r="AT198" s="365" t="s">
        <v>1352</v>
      </c>
      <c r="AU198" s="365" t="s">
        <v>83</v>
      </c>
      <c r="AY198" s="269" t="s">
        <v>1226</v>
      </c>
      <c r="BE198" s="366">
        <f>IF(N198="základní",J198,0)</f>
        <v>0</v>
      </c>
      <c r="BF198" s="366">
        <f>IF(N198="snížená",J198,0)</f>
        <v>0</v>
      </c>
      <c r="BG198" s="366">
        <f>IF(N198="zákl. přenesená",J198,0)</f>
        <v>0</v>
      </c>
      <c r="BH198" s="366">
        <f>IF(N198="sníž. přenesená",J198,0)</f>
        <v>0</v>
      </c>
      <c r="BI198" s="366">
        <f>IF(N198="nulová",J198,0)</f>
        <v>0</v>
      </c>
      <c r="BJ198" s="269" t="s">
        <v>81</v>
      </c>
      <c r="BK198" s="366">
        <f>ROUND(I198*H198,2)</f>
        <v>0</v>
      </c>
      <c r="BL198" s="269" t="s">
        <v>87</v>
      </c>
      <c r="BM198" s="365" t="s">
        <v>1961</v>
      </c>
    </row>
    <row r="199" spans="1:65" s="281" customFormat="1" ht="16.5" customHeight="1">
      <c r="A199" s="278"/>
      <c r="B199" s="354"/>
      <c r="C199" s="391" t="s">
        <v>1395</v>
      </c>
      <c r="D199" s="391" t="s">
        <v>1352</v>
      </c>
      <c r="E199" s="392" t="s">
        <v>1962</v>
      </c>
      <c r="F199" s="393" t="s">
        <v>1963</v>
      </c>
      <c r="G199" s="394" t="s">
        <v>298</v>
      </c>
      <c r="H199" s="395">
        <v>2</v>
      </c>
      <c r="I199" s="396">
        <v>0</v>
      </c>
      <c r="J199" s="396">
        <f>ROUND(I199*H199,2)</f>
        <v>0</v>
      </c>
      <c r="K199" s="393" t="s">
        <v>1232</v>
      </c>
      <c r="L199" s="397"/>
      <c r="M199" s="398" t="s">
        <v>528</v>
      </c>
      <c r="N199" s="399" t="s">
        <v>1193</v>
      </c>
      <c r="O199" s="363">
        <v>0</v>
      </c>
      <c r="P199" s="363">
        <f>O199*H199</f>
        <v>0</v>
      </c>
      <c r="Q199" s="363">
        <v>8.0000000000000007E-5</v>
      </c>
      <c r="R199" s="363">
        <f>Q199*H199</f>
        <v>1.6000000000000001E-4</v>
      </c>
      <c r="S199" s="363">
        <v>0</v>
      </c>
      <c r="T199" s="364">
        <f>S199*H199</f>
        <v>0</v>
      </c>
      <c r="U199" s="278"/>
      <c r="V199" s="278"/>
      <c r="W199" s="278"/>
      <c r="X199" s="278"/>
      <c r="Y199" s="278"/>
      <c r="Z199" s="278"/>
      <c r="AA199" s="278"/>
      <c r="AB199" s="278"/>
      <c r="AC199" s="278"/>
      <c r="AD199" s="278"/>
      <c r="AE199" s="278"/>
      <c r="AR199" s="365" t="s">
        <v>99</v>
      </c>
      <c r="AT199" s="365" t="s">
        <v>1352</v>
      </c>
      <c r="AU199" s="365" t="s">
        <v>83</v>
      </c>
      <c r="AY199" s="269" t="s">
        <v>1226</v>
      </c>
      <c r="BE199" s="366">
        <f>IF(N199="základní",J199,0)</f>
        <v>0</v>
      </c>
      <c r="BF199" s="366">
        <f>IF(N199="snížená",J199,0)</f>
        <v>0</v>
      </c>
      <c r="BG199" s="366">
        <f>IF(N199="zákl. přenesená",J199,0)</f>
        <v>0</v>
      </c>
      <c r="BH199" s="366">
        <f>IF(N199="sníž. přenesená",J199,0)</f>
        <v>0</v>
      </c>
      <c r="BI199" s="366">
        <f>IF(N199="nulová",J199,0)</f>
        <v>0</v>
      </c>
      <c r="BJ199" s="269" t="s">
        <v>81</v>
      </c>
      <c r="BK199" s="366">
        <f>ROUND(I199*H199,2)</f>
        <v>0</v>
      </c>
      <c r="BL199" s="269" t="s">
        <v>87</v>
      </c>
      <c r="BM199" s="365" t="s">
        <v>1964</v>
      </c>
    </row>
    <row r="200" spans="1:65" s="281" customFormat="1" ht="16.5" customHeight="1">
      <c r="A200" s="278"/>
      <c r="B200" s="354"/>
      <c r="C200" s="355" t="s">
        <v>1399</v>
      </c>
      <c r="D200" s="355" t="s">
        <v>1229</v>
      </c>
      <c r="E200" s="356" t="s">
        <v>1965</v>
      </c>
      <c r="F200" s="357" t="s">
        <v>1966</v>
      </c>
      <c r="G200" s="358" t="s">
        <v>298</v>
      </c>
      <c r="H200" s="359">
        <v>1</v>
      </c>
      <c r="I200" s="360">
        <v>0</v>
      </c>
      <c r="J200" s="360">
        <f>ROUND(I200*H200,2)</f>
        <v>0</v>
      </c>
      <c r="K200" s="357" t="s">
        <v>1232</v>
      </c>
      <c r="L200" s="279"/>
      <c r="M200" s="361" t="s">
        <v>528</v>
      </c>
      <c r="N200" s="362" t="s">
        <v>1193</v>
      </c>
      <c r="O200" s="363">
        <v>1.6870000000000001</v>
      </c>
      <c r="P200" s="363">
        <f>O200*H200</f>
        <v>1.6870000000000001</v>
      </c>
      <c r="Q200" s="363">
        <v>1.7000000000000001E-4</v>
      </c>
      <c r="R200" s="363">
        <f>Q200*H200</f>
        <v>1.7000000000000001E-4</v>
      </c>
      <c r="S200" s="363">
        <v>0</v>
      </c>
      <c r="T200" s="364">
        <f>S200*H200</f>
        <v>0</v>
      </c>
      <c r="U200" s="278"/>
      <c r="V200" s="278"/>
      <c r="W200" s="278"/>
      <c r="X200" s="278"/>
      <c r="Y200" s="278"/>
      <c r="Z200" s="278"/>
      <c r="AA200" s="278"/>
      <c r="AB200" s="278"/>
      <c r="AC200" s="278"/>
      <c r="AD200" s="278"/>
      <c r="AE200" s="278"/>
      <c r="AR200" s="365" t="s">
        <v>87</v>
      </c>
      <c r="AT200" s="365" t="s">
        <v>1229</v>
      </c>
      <c r="AU200" s="365" t="s">
        <v>83</v>
      </c>
      <c r="AY200" s="269" t="s">
        <v>1226</v>
      </c>
      <c r="BE200" s="366">
        <f>IF(N200="základní",J200,0)</f>
        <v>0</v>
      </c>
      <c r="BF200" s="366">
        <f>IF(N200="snížená",J200,0)</f>
        <v>0</v>
      </c>
      <c r="BG200" s="366">
        <f>IF(N200="zákl. přenesená",J200,0)</f>
        <v>0</v>
      </c>
      <c r="BH200" s="366">
        <f>IF(N200="sníž. přenesená",J200,0)</f>
        <v>0</v>
      </c>
      <c r="BI200" s="366">
        <f>IF(N200="nulová",J200,0)</f>
        <v>0</v>
      </c>
      <c r="BJ200" s="269" t="s">
        <v>81</v>
      </c>
      <c r="BK200" s="366">
        <f>ROUND(I200*H200,2)</f>
        <v>0</v>
      </c>
      <c r="BL200" s="269" t="s">
        <v>87</v>
      </c>
      <c r="BM200" s="365" t="s">
        <v>1967</v>
      </c>
    </row>
    <row r="201" spans="1:65" s="375" customFormat="1">
      <c r="B201" s="376"/>
      <c r="D201" s="369" t="s">
        <v>223</v>
      </c>
      <c r="E201" s="377" t="s">
        <v>528</v>
      </c>
      <c r="F201" s="378" t="s">
        <v>81</v>
      </c>
      <c r="H201" s="379">
        <v>1</v>
      </c>
      <c r="L201" s="376"/>
      <c r="M201" s="380"/>
      <c r="N201" s="381"/>
      <c r="O201" s="381"/>
      <c r="P201" s="381"/>
      <c r="Q201" s="381"/>
      <c r="R201" s="381"/>
      <c r="S201" s="381"/>
      <c r="T201" s="382"/>
      <c r="AT201" s="377" t="s">
        <v>223</v>
      </c>
      <c r="AU201" s="377" t="s">
        <v>83</v>
      </c>
      <c r="AV201" s="375" t="s">
        <v>83</v>
      </c>
      <c r="AW201" s="375" t="s">
        <v>1236</v>
      </c>
      <c r="AX201" s="375" t="s">
        <v>81</v>
      </c>
      <c r="AY201" s="377" t="s">
        <v>1226</v>
      </c>
    </row>
    <row r="202" spans="1:65" s="281" customFormat="1" ht="16.5" customHeight="1">
      <c r="A202" s="278"/>
      <c r="B202" s="354"/>
      <c r="C202" s="391" t="s">
        <v>1403</v>
      </c>
      <c r="D202" s="391" t="s">
        <v>1352</v>
      </c>
      <c r="E202" s="392" t="s">
        <v>1968</v>
      </c>
      <c r="F202" s="393" t="s">
        <v>1969</v>
      </c>
      <c r="G202" s="394" t="s">
        <v>298</v>
      </c>
      <c r="H202" s="395">
        <v>1</v>
      </c>
      <c r="I202" s="396">
        <v>0</v>
      </c>
      <c r="J202" s="396">
        <f>ROUND(I202*H202,2)</f>
        <v>0</v>
      </c>
      <c r="K202" s="393" t="s">
        <v>1232</v>
      </c>
      <c r="L202" s="397"/>
      <c r="M202" s="398" t="s">
        <v>528</v>
      </c>
      <c r="N202" s="399" t="s">
        <v>1193</v>
      </c>
      <c r="O202" s="363">
        <v>0</v>
      </c>
      <c r="P202" s="363">
        <f>O202*H202</f>
        <v>0</v>
      </c>
      <c r="Q202" s="363">
        <v>1.8499999999999999E-2</v>
      </c>
      <c r="R202" s="363">
        <f>Q202*H202</f>
        <v>1.8499999999999999E-2</v>
      </c>
      <c r="S202" s="363">
        <v>0</v>
      </c>
      <c r="T202" s="364">
        <f>S202*H202</f>
        <v>0</v>
      </c>
      <c r="U202" s="278"/>
      <c r="V202" s="278"/>
      <c r="W202" s="278"/>
      <c r="X202" s="278"/>
      <c r="Y202" s="278"/>
      <c r="Z202" s="278"/>
      <c r="AA202" s="278"/>
      <c r="AB202" s="278"/>
      <c r="AC202" s="278"/>
      <c r="AD202" s="278"/>
      <c r="AE202" s="278"/>
      <c r="AR202" s="365" t="s">
        <v>99</v>
      </c>
      <c r="AT202" s="365" t="s">
        <v>1352</v>
      </c>
      <c r="AU202" s="365" t="s">
        <v>83</v>
      </c>
      <c r="AY202" s="269" t="s">
        <v>1226</v>
      </c>
      <c r="BE202" s="366">
        <f>IF(N202="základní",J202,0)</f>
        <v>0</v>
      </c>
      <c r="BF202" s="366">
        <f>IF(N202="snížená",J202,0)</f>
        <v>0</v>
      </c>
      <c r="BG202" s="366">
        <f>IF(N202="zákl. přenesená",J202,0)</f>
        <v>0</v>
      </c>
      <c r="BH202" s="366">
        <f>IF(N202="sníž. přenesená",J202,0)</f>
        <v>0</v>
      </c>
      <c r="BI202" s="366">
        <f>IF(N202="nulová",J202,0)</f>
        <v>0</v>
      </c>
      <c r="BJ202" s="269" t="s">
        <v>81</v>
      </c>
      <c r="BK202" s="366">
        <f>ROUND(I202*H202,2)</f>
        <v>0</v>
      </c>
      <c r="BL202" s="269" t="s">
        <v>87</v>
      </c>
      <c r="BM202" s="365" t="s">
        <v>1970</v>
      </c>
    </row>
    <row r="203" spans="1:65" s="281" customFormat="1" ht="16.5" customHeight="1">
      <c r="A203" s="278"/>
      <c r="B203" s="354"/>
      <c r="C203" s="391" t="s">
        <v>1407</v>
      </c>
      <c r="D203" s="391" t="s">
        <v>1352</v>
      </c>
      <c r="E203" s="392" t="s">
        <v>1971</v>
      </c>
      <c r="F203" s="393" t="s">
        <v>1972</v>
      </c>
      <c r="G203" s="394" t="s">
        <v>298</v>
      </c>
      <c r="H203" s="395">
        <v>1</v>
      </c>
      <c r="I203" s="396">
        <v>0</v>
      </c>
      <c r="J203" s="396">
        <f>ROUND(I203*H203,2)</f>
        <v>0</v>
      </c>
      <c r="K203" s="393" t="s">
        <v>528</v>
      </c>
      <c r="L203" s="397"/>
      <c r="M203" s="398" t="s">
        <v>528</v>
      </c>
      <c r="N203" s="399" t="s">
        <v>1193</v>
      </c>
      <c r="O203" s="363">
        <v>0</v>
      </c>
      <c r="P203" s="363">
        <f>O203*H203</f>
        <v>0</v>
      </c>
      <c r="Q203" s="363">
        <v>1.6999999999999999E-3</v>
      </c>
      <c r="R203" s="363">
        <f>Q203*H203</f>
        <v>1.6999999999999999E-3</v>
      </c>
      <c r="S203" s="363">
        <v>0</v>
      </c>
      <c r="T203" s="364">
        <f>S203*H203</f>
        <v>0</v>
      </c>
      <c r="U203" s="278"/>
      <c r="V203" s="278"/>
      <c r="W203" s="278"/>
      <c r="X203" s="278"/>
      <c r="Y203" s="278"/>
      <c r="Z203" s="278"/>
      <c r="AA203" s="278"/>
      <c r="AB203" s="278"/>
      <c r="AC203" s="278"/>
      <c r="AD203" s="278"/>
      <c r="AE203" s="278"/>
      <c r="AR203" s="365" t="s">
        <v>99</v>
      </c>
      <c r="AT203" s="365" t="s">
        <v>1352</v>
      </c>
      <c r="AU203" s="365" t="s">
        <v>83</v>
      </c>
      <c r="AY203" s="269" t="s">
        <v>1226</v>
      </c>
      <c r="BE203" s="366">
        <f>IF(N203="základní",J203,0)</f>
        <v>0</v>
      </c>
      <c r="BF203" s="366">
        <f>IF(N203="snížená",J203,0)</f>
        <v>0</v>
      </c>
      <c r="BG203" s="366">
        <f>IF(N203="zákl. přenesená",J203,0)</f>
        <v>0</v>
      </c>
      <c r="BH203" s="366">
        <f>IF(N203="sníž. přenesená",J203,0)</f>
        <v>0</v>
      </c>
      <c r="BI203" s="366">
        <f>IF(N203="nulová",J203,0)</f>
        <v>0</v>
      </c>
      <c r="BJ203" s="269" t="s">
        <v>81</v>
      </c>
      <c r="BK203" s="366">
        <f>ROUND(I203*H203,2)</f>
        <v>0</v>
      </c>
      <c r="BL203" s="269" t="s">
        <v>87</v>
      </c>
      <c r="BM203" s="365" t="s">
        <v>1973</v>
      </c>
    </row>
    <row r="204" spans="1:65" s="281" customFormat="1" ht="16.5" customHeight="1">
      <c r="A204" s="278"/>
      <c r="B204" s="354"/>
      <c r="C204" s="355" t="s">
        <v>1411</v>
      </c>
      <c r="D204" s="355" t="s">
        <v>1229</v>
      </c>
      <c r="E204" s="356" t="s">
        <v>1974</v>
      </c>
      <c r="F204" s="357" t="s">
        <v>1975</v>
      </c>
      <c r="G204" s="358" t="s">
        <v>298</v>
      </c>
      <c r="H204" s="359">
        <v>1</v>
      </c>
      <c r="I204" s="360">
        <v>0</v>
      </c>
      <c r="J204" s="360">
        <f>ROUND(I204*H204,2)</f>
        <v>0</v>
      </c>
      <c r="K204" s="357" t="s">
        <v>1232</v>
      </c>
      <c r="L204" s="279"/>
      <c r="M204" s="361" t="s">
        <v>528</v>
      </c>
      <c r="N204" s="362" t="s">
        <v>1193</v>
      </c>
      <c r="O204" s="363">
        <v>0.432</v>
      </c>
      <c r="P204" s="363">
        <f>O204*H204</f>
        <v>0.432</v>
      </c>
      <c r="Q204" s="363">
        <v>2.0000000000000002E-5</v>
      </c>
      <c r="R204" s="363">
        <f>Q204*H204</f>
        <v>2.0000000000000002E-5</v>
      </c>
      <c r="S204" s="363">
        <v>0</v>
      </c>
      <c r="T204" s="364">
        <f>S204*H204</f>
        <v>0</v>
      </c>
      <c r="U204" s="278"/>
      <c r="V204" s="278"/>
      <c r="W204" s="278"/>
      <c r="X204" s="278"/>
      <c r="Y204" s="278"/>
      <c r="Z204" s="278"/>
      <c r="AA204" s="278"/>
      <c r="AB204" s="278"/>
      <c r="AC204" s="278"/>
      <c r="AD204" s="278"/>
      <c r="AE204" s="278"/>
      <c r="AR204" s="365" t="s">
        <v>87</v>
      </c>
      <c r="AT204" s="365" t="s">
        <v>1229</v>
      </c>
      <c r="AU204" s="365" t="s">
        <v>83</v>
      </c>
      <c r="AY204" s="269" t="s">
        <v>1226</v>
      </c>
      <c r="BE204" s="366">
        <f>IF(N204="základní",J204,0)</f>
        <v>0</v>
      </c>
      <c r="BF204" s="366">
        <f>IF(N204="snížená",J204,0)</f>
        <v>0</v>
      </c>
      <c r="BG204" s="366">
        <f>IF(N204="zákl. přenesená",J204,0)</f>
        <v>0</v>
      </c>
      <c r="BH204" s="366">
        <f>IF(N204="sníž. přenesená",J204,0)</f>
        <v>0</v>
      </c>
      <c r="BI204" s="366">
        <f>IF(N204="nulová",J204,0)</f>
        <v>0</v>
      </c>
      <c r="BJ204" s="269" t="s">
        <v>81</v>
      </c>
      <c r="BK204" s="366">
        <f>ROUND(I204*H204,2)</f>
        <v>0</v>
      </c>
      <c r="BL204" s="269" t="s">
        <v>87</v>
      </c>
      <c r="BM204" s="365" t="s">
        <v>1976</v>
      </c>
    </row>
    <row r="205" spans="1:65" s="375" customFormat="1">
      <c r="B205" s="376"/>
      <c r="D205" s="369" t="s">
        <v>223</v>
      </c>
      <c r="E205" s="377" t="s">
        <v>528</v>
      </c>
      <c r="F205" s="378" t="s">
        <v>81</v>
      </c>
      <c r="H205" s="379">
        <v>1</v>
      </c>
      <c r="L205" s="376"/>
      <c r="M205" s="380"/>
      <c r="N205" s="381"/>
      <c r="O205" s="381"/>
      <c r="P205" s="381"/>
      <c r="Q205" s="381"/>
      <c r="R205" s="381"/>
      <c r="S205" s="381"/>
      <c r="T205" s="382"/>
      <c r="AT205" s="377" t="s">
        <v>223</v>
      </c>
      <c r="AU205" s="377" t="s">
        <v>83</v>
      </c>
      <c r="AV205" s="375" t="s">
        <v>83</v>
      </c>
      <c r="AW205" s="375" t="s">
        <v>1236</v>
      </c>
      <c r="AX205" s="375" t="s">
        <v>81</v>
      </c>
      <c r="AY205" s="377" t="s">
        <v>1226</v>
      </c>
    </row>
    <row r="206" spans="1:65" s="281" customFormat="1" ht="16.5" customHeight="1">
      <c r="A206" s="278"/>
      <c r="B206" s="354"/>
      <c r="C206" s="391" t="s">
        <v>1415</v>
      </c>
      <c r="D206" s="391" t="s">
        <v>1352</v>
      </c>
      <c r="E206" s="392" t="s">
        <v>1977</v>
      </c>
      <c r="F206" s="393" t="s">
        <v>1978</v>
      </c>
      <c r="G206" s="394" t="s">
        <v>298</v>
      </c>
      <c r="H206" s="395">
        <v>1</v>
      </c>
      <c r="I206" s="396">
        <v>0</v>
      </c>
      <c r="J206" s="396">
        <f>ROUND(I206*H206,2)</f>
        <v>0</v>
      </c>
      <c r="K206" s="393" t="s">
        <v>528</v>
      </c>
      <c r="L206" s="397"/>
      <c r="M206" s="398" t="s">
        <v>528</v>
      </c>
      <c r="N206" s="399" t="s">
        <v>1193</v>
      </c>
      <c r="O206" s="363">
        <v>0</v>
      </c>
      <c r="P206" s="363">
        <f>O206*H206</f>
        <v>0</v>
      </c>
      <c r="Q206" s="363">
        <v>3.0000000000000001E-3</v>
      </c>
      <c r="R206" s="363">
        <f>Q206*H206</f>
        <v>3.0000000000000001E-3</v>
      </c>
      <c r="S206" s="363">
        <v>0</v>
      </c>
      <c r="T206" s="364">
        <f>S206*H206</f>
        <v>0</v>
      </c>
      <c r="U206" s="278"/>
      <c r="V206" s="278"/>
      <c r="W206" s="278"/>
      <c r="X206" s="278"/>
      <c r="Y206" s="278"/>
      <c r="Z206" s="278"/>
      <c r="AA206" s="278"/>
      <c r="AB206" s="278"/>
      <c r="AC206" s="278"/>
      <c r="AD206" s="278"/>
      <c r="AE206" s="278"/>
      <c r="AR206" s="365" t="s">
        <v>99</v>
      </c>
      <c r="AT206" s="365" t="s">
        <v>1352</v>
      </c>
      <c r="AU206" s="365" t="s">
        <v>83</v>
      </c>
      <c r="AY206" s="269" t="s">
        <v>1226</v>
      </c>
      <c r="BE206" s="366">
        <f>IF(N206="základní",J206,0)</f>
        <v>0</v>
      </c>
      <c r="BF206" s="366">
        <f>IF(N206="snížená",J206,0)</f>
        <v>0</v>
      </c>
      <c r="BG206" s="366">
        <f>IF(N206="zákl. přenesená",J206,0)</f>
        <v>0</v>
      </c>
      <c r="BH206" s="366">
        <f>IF(N206="sníž. přenesená",J206,0)</f>
        <v>0</v>
      </c>
      <c r="BI206" s="366">
        <f>IF(N206="nulová",J206,0)</f>
        <v>0</v>
      </c>
      <c r="BJ206" s="269" t="s">
        <v>81</v>
      </c>
      <c r="BK206" s="366">
        <f>ROUND(I206*H206,2)</f>
        <v>0</v>
      </c>
      <c r="BL206" s="269" t="s">
        <v>87</v>
      </c>
      <c r="BM206" s="365" t="s">
        <v>1979</v>
      </c>
    </row>
    <row r="207" spans="1:65" s="281" customFormat="1" ht="24" customHeight="1">
      <c r="A207" s="278"/>
      <c r="B207" s="354"/>
      <c r="C207" s="355" t="s">
        <v>1419</v>
      </c>
      <c r="D207" s="355" t="s">
        <v>1229</v>
      </c>
      <c r="E207" s="356" t="s">
        <v>1980</v>
      </c>
      <c r="F207" s="357" t="s">
        <v>1981</v>
      </c>
      <c r="G207" s="358" t="s">
        <v>298</v>
      </c>
      <c r="H207" s="359">
        <v>1</v>
      </c>
      <c r="I207" s="360">
        <v>0</v>
      </c>
      <c r="J207" s="360">
        <f>ROUND(I207*H207,2)</f>
        <v>0</v>
      </c>
      <c r="K207" s="357" t="s">
        <v>1232</v>
      </c>
      <c r="L207" s="279"/>
      <c r="M207" s="361" t="s">
        <v>528</v>
      </c>
      <c r="N207" s="362" t="s">
        <v>1193</v>
      </c>
      <c r="O207" s="363">
        <v>1.1819999999999999</v>
      </c>
      <c r="P207" s="363">
        <f>O207*H207</f>
        <v>1.1819999999999999</v>
      </c>
      <c r="Q207" s="363">
        <v>7.2000000000000005E-4</v>
      </c>
      <c r="R207" s="363">
        <f>Q207*H207</f>
        <v>7.2000000000000005E-4</v>
      </c>
      <c r="S207" s="363">
        <v>0</v>
      </c>
      <c r="T207" s="364">
        <f>S207*H207</f>
        <v>0</v>
      </c>
      <c r="U207" s="278"/>
      <c r="V207" s="278"/>
      <c r="W207" s="278"/>
      <c r="X207" s="278"/>
      <c r="Y207" s="278"/>
      <c r="Z207" s="278"/>
      <c r="AA207" s="278"/>
      <c r="AB207" s="278"/>
      <c r="AC207" s="278"/>
      <c r="AD207" s="278"/>
      <c r="AE207" s="278"/>
      <c r="AR207" s="365" t="s">
        <v>87</v>
      </c>
      <c r="AT207" s="365" t="s">
        <v>1229</v>
      </c>
      <c r="AU207" s="365" t="s">
        <v>83</v>
      </c>
      <c r="AY207" s="269" t="s">
        <v>1226</v>
      </c>
      <c r="BE207" s="366">
        <f>IF(N207="základní",J207,0)</f>
        <v>0</v>
      </c>
      <c r="BF207" s="366">
        <f>IF(N207="snížená",J207,0)</f>
        <v>0</v>
      </c>
      <c r="BG207" s="366">
        <f>IF(N207="zákl. přenesená",J207,0)</f>
        <v>0</v>
      </c>
      <c r="BH207" s="366">
        <f>IF(N207="sníž. přenesená",J207,0)</f>
        <v>0</v>
      </c>
      <c r="BI207" s="366">
        <f>IF(N207="nulová",J207,0)</f>
        <v>0</v>
      </c>
      <c r="BJ207" s="269" t="s">
        <v>81</v>
      </c>
      <c r="BK207" s="366">
        <f>ROUND(I207*H207,2)</f>
        <v>0</v>
      </c>
      <c r="BL207" s="269" t="s">
        <v>87</v>
      </c>
      <c r="BM207" s="365" t="s">
        <v>1982</v>
      </c>
    </row>
    <row r="208" spans="1:65" s="367" customFormat="1">
      <c r="B208" s="368"/>
      <c r="D208" s="369" t="s">
        <v>223</v>
      </c>
      <c r="E208" s="370" t="s">
        <v>528</v>
      </c>
      <c r="F208" s="371" t="s">
        <v>1235</v>
      </c>
      <c r="H208" s="370" t="s">
        <v>528</v>
      </c>
      <c r="L208" s="368"/>
      <c r="M208" s="372"/>
      <c r="N208" s="373"/>
      <c r="O208" s="373"/>
      <c r="P208" s="373"/>
      <c r="Q208" s="373"/>
      <c r="R208" s="373"/>
      <c r="S208" s="373"/>
      <c r="T208" s="374"/>
      <c r="AT208" s="370" t="s">
        <v>223</v>
      </c>
      <c r="AU208" s="370" t="s">
        <v>83</v>
      </c>
      <c r="AV208" s="367" t="s">
        <v>81</v>
      </c>
      <c r="AW208" s="367" t="s">
        <v>1236</v>
      </c>
      <c r="AX208" s="367" t="s">
        <v>1225</v>
      </c>
      <c r="AY208" s="370" t="s">
        <v>1226</v>
      </c>
    </row>
    <row r="209" spans="1:65" s="375" customFormat="1">
      <c r="B209" s="376"/>
      <c r="D209" s="369" t="s">
        <v>223</v>
      </c>
      <c r="E209" s="377" t="s">
        <v>528</v>
      </c>
      <c r="F209" s="378" t="s">
        <v>81</v>
      </c>
      <c r="H209" s="379">
        <v>1</v>
      </c>
      <c r="L209" s="376"/>
      <c r="M209" s="380"/>
      <c r="N209" s="381"/>
      <c r="O209" s="381"/>
      <c r="P209" s="381"/>
      <c r="Q209" s="381"/>
      <c r="R209" s="381"/>
      <c r="S209" s="381"/>
      <c r="T209" s="382"/>
      <c r="AT209" s="377" t="s">
        <v>223</v>
      </c>
      <c r="AU209" s="377" t="s">
        <v>83</v>
      </c>
      <c r="AV209" s="375" t="s">
        <v>83</v>
      </c>
      <c r="AW209" s="375" t="s">
        <v>1236</v>
      </c>
      <c r="AX209" s="375" t="s">
        <v>1225</v>
      </c>
      <c r="AY209" s="377" t="s">
        <v>1226</v>
      </c>
    </row>
    <row r="210" spans="1:65" s="383" customFormat="1">
      <c r="B210" s="384"/>
      <c r="D210" s="369" t="s">
        <v>223</v>
      </c>
      <c r="E210" s="385" t="s">
        <v>528</v>
      </c>
      <c r="F210" s="386" t="s">
        <v>1238</v>
      </c>
      <c r="H210" s="387">
        <v>1</v>
      </c>
      <c r="L210" s="384"/>
      <c r="M210" s="388"/>
      <c r="N210" s="389"/>
      <c r="O210" s="389"/>
      <c r="P210" s="389"/>
      <c r="Q210" s="389"/>
      <c r="R210" s="389"/>
      <c r="S210" s="389"/>
      <c r="T210" s="390"/>
      <c r="AT210" s="385" t="s">
        <v>223</v>
      </c>
      <c r="AU210" s="385" t="s">
        <v>83</v>
      </c>
      <c r="AV210" s="383" t="s">
        <v>87</v>
      </c>
      <c r="AW210" s="383" t="s">
        <v>1236</v>
      </c>
      <c r="AX210" s="383" t="s">
        <v>81</v>
      </c>
      <c r="AY210" s="385" t="s">
        <v>1226</v>
      </c>
    </row>
    <row r="211" spans="1:65" s="281" customFormat="1" ht="16.5" customHeight="1">
      <c r="A211" s="278"/>
      <c r="B211" s="354"/>
      <c r="C211" s="391" t="s">
        <v>1423</v>
      </c>
      <c r="D211" s="391" t="s">
        <v>1352</v>
      </c>
      <c r="E211" s="392" t="s">
        <v>1983</v>
      </c>
      <c r="F211" s="393" t="s">
        <v>1984</v>
      </c>
      <c r="G211" s="394" t="s">
        <v>298</v>
      </c>
      <c r="H211" s="395">
        <v>1</v>
      </c>
      <c r="I211" s="396">
        <v>0</v>
      </c>
      <c r="J211" s="396">
        <f>ROUND(I211*H211,2)</f>
        <v>0</v>
      </c>
      <c r="K211" s="393" t="s">
        <v>1232</v>
      </c>
      <c r="L211" s="397"/>
      <c r="M211" s="398" t="s">
        <v>528</v>
      </c>
      <c r="N211" s="399" t="s">
        <v>1193</v>
      </c>
      <c r="O211" s="363">
        <v>0</v>
      </c>
      <c r="P211" s="363">
        <f>O211*H211</f>
        <v>0</v>
      </c>
      <c r="Q211" s="363">
        <v>4.0000000000000001E-3</v>
      </c>
      <c r="R211" s="363">
        <f>Q211*H211</f>
        <v>4.0000000000000001E-3</v>
      </c>
      <c r="S211" s="363">
        <v>0</v>
      </c>
      <c r="T211" s="364">
        <f>S211*H211</f>
        <v>0</v>
      </c>
      <c r="U211" s="278"/>
      <c r="V211" s="278"/>
      <c r="W211" s="278"/>
      <c r="X211" s="278"/>
      <c r="Y211" s="278"/>
      <c r="Z211" s="278"/>
      <c r="AA211" s="278"/>
      <c r="AB211" s="278"/>
      <c r="AC211" s="278"/>
      <c r="AD211" s="278"/>
      <c r="AE211" s="278"/>
      <c r="AR211" s="365" t="s">
        <v>99</v>
      </c>
      <c r="AT211" s="365" t="s">
        <v>1352</v>
      </c>
      <c r="AU211" s="365" t="s">
        <v>83</v>
      </c>
      <c r="AY211" s="269" t="s">
        <v>1226</v>
      </c>
      <c r="BE211" s="366">
        <f>IF(N211="základní",J211,0)</f>
        <v>0</v>
      </c>
      <c r="BF211" s="366">
        <f>IF(N211="snížená",J211,0)</f>
        <v>0</v>
      </c>
      <c r="BG211" s="366">
        <f>IF(N211="zákl. přenesená",J211,0)</f>
        <v>0</v>
      </c>
      <c r="BH211" s="366">
        <f>IF(N211="sníž. přenesená",J211,0)</f>
        <v>0</v>
      </c>
      <c r="BI211" s="366">
        <f>IF(N211="nulová",J211,0)</f>
        <v>0</v>
      </c>
      <c r="BJ211" s="269" t="s">
        <v>81</v>
      </c>
      <c r="BK211" s="366">
        <f>ROUND(I211*H211,2)</f>
        <v>0</v>
      </c>
      <c r="BL211" s="269" t="s">
        <v>87</v>
      </c>
      <c r="BM211" s="365" t="s">
        <v>1985</v>
      </c>
    </row>
    <row r="212" spans="1:65" s="281" customFormat="1" ht="16.5" customHeight="1">
      <c r="A212" s="278"/>
      <c r="B212" s="354"/>
      <c r="C212" s="391" t="s">
        <v>1427</v>
      </c>
      <c r="D212" s="391" t="s">
        <v>1352</v>
      </c>
      <c r="E212" s="392" t="s">
        <v>1986</v>
      </c>
      <c r="F212" s="393" t="s">
        <v>1987</v>
      </c>
      <c r="G212" s="394" t="s">
        <v>298</v>
      </c>
      <c r="H212" s="395">
        <v>1</v>
      </c>
      <c r="I212" s="396">
        <v>0</v>
      </c>
      <c r="J212" s="396">
        <f>ROUND(I212*H212,2)</f>
        <v>0</v>
      </c>
      <c r="K212" s="393" t="s">
        <v>1232</v>
      </c>
      <c r="L212" s="397"/>
      <c r="M212" s="398" t="s">
        <v>528</v>
      </c>
      <c r="N212" s="399" t="s">
        <v>1193</v>
      </c>
      <c r="O212" s="363">
        <v>0</v>
      </c>
      <c r="P212" s="363">
        <f>O212*H212</f>
        <v>0</v>
      </c>
      <c r="Q212" s="363">
        <v>3.5000000000000001E-3</v>
      </c>
      <c r="R212" s="363">
        <f>Q212*H212</f>
        <v>3.5000000000000001E-3</v>
      </c>
      <c r="S212" s="363">
        <v>0</v>
      </c>
      <c r="T212" s="364">
        <f>S212*H212</f>
        <v>0</v>
      </c>
      <c r="U212" s="278"/>
      <c r="V212" s="278"/>
      <c r="W212" s="278"/>
      <c r="X212" s="278"/>
      <c r="Y212" s="278"/>
      <c r="Z212" s="278"/>
      <c r="AA212" s="278"/>
      <c r="AB212" s="278"/>
      <c r="AC212" s="278"/>
      <c r="AD212" s="278"/>
      <c r="AE212" s="278"/>
      <c r="AR212" s="365" t="s">
        <v>99</v>
      </c>
      <c r="AT212" s="365" t="s">
        <v>1352</v>
      </c>
      <c r="AU212" s="365" t="s">
        <v>83</v>
      </c>
      <c r="AY212" s="269" t="s">
        <v>1226</v>
      </c>
      <c r="BE212" s="366">
        <f>IF(N212="základní",J212,0)</f>
        <v>0</v>
      </c>
      <c r="BF212" s="366">
        <f>IF(N212="snížená",J212,0)</f>
        <v>0</v>
      </c>
      <c r="BG212" s="366">
        <f>IF(N212="zákl. přenesená",J212,0)</f>
        <v>0</v>
      </c>
      <c r="BH212" s="366">
        <f>IF(N212="sníž. přenesená",J212,0)</f>
        <v>0</v>
      </c>
      <c r="BI212" s="366">
        <f>IF(N212="nulová",J212,0)</f>
        <v>0</v>
      </c>
      <c r="BJ212" s="269" t="s">
        <v>81</v>
      </c>
      <c r="BK212" s="366">
        <f>ROUND(I212*H212,2)</f>
        <v>0</v>
      </c>
      <c r="BL212" s="269" t="s">
        <v>87</v>
      </c>
      <c r="BM212" s="365" t="s">
        <v>1988</v>
      </c>
    </row>
    <row r="213" spans="1:65" s="281" customFormat="1" ht="24" customHeight="1">
      <c r="A213" s="278"/>
      <c r="B213" s="354"/>
      <c r="C213" s="355" t="s">
        <v>1433</v>
      </c>
      <c r="D213" s="355" t="s">
        <v>1229</v>
      </c>
      <c r="E213" s="356" t="s">
        <v>1989</v>
      </c>
      <c r="F213" s="357" t="s">
        <v>1990</v>
      </c>
      <c r="G213" s="358" t="s">
        <v>298</v>
      </c>
      <c r="H213" s="359">
        <v>1</v>
      </c>
      <c r="I213" s="360">
        <v>0</v>
      </c>
      <c r="J213" s="360">
        <f>ROUND(I213*H213,2)</f>
        <v>0</v>
      </c>
      <c r="K213" s="357" t="s">
        <v>1232</v>
      </c>
      <c r="L213" s="279"/>
      <c r="M213" s="361" t="s">
        <v>528</v>
      </c>
      <c r="N213" s="362" t="s">
        <v>1193</v>
      </c>
      <c r="O213" s="363">
        <v>3.51</v>
      </c>
      <c r="P213" s="363">
        <f>O213*H213</f>
        <v>3.51</v>
      </c>
      <c r="Q213" s="363">
        <v>0</v>
      </c>
      <c r="R213" s="363">
        <f>Q213*H213</f>
        <v>0</v>
      </c>
      <c r="S213" s="363">
        <v>0</v>
      </c>
      <c r="T213" s="364">
        <f>S213*H213</f>
        <v>0</v>
      </c>
      <c r="U213" s="278"/>
      <c r="V213" s="278"/>
      <c r="W213" s="278"/>
      <c r="X213" s="278"/>
      <c r="Y213" s="278"/>
      <c r="Z213" s="278"/>
      <c r="AA213" s="278"/>
      <c r="AB213" s="278"/>
      <c r="AC213" s="278"/>
      <c r="AD213" s="278"/>
      <c r="AE213" s="278"/>
      <c r="AR213" s="365" t="s">
        <v>87</v>
      </c>
      <c r="AT213" s="365" t="s">
        <v>1229</v>
      </c>
      <c r="AU213" s="365" t="s">
        <v>83</v>
      </c>
      <c r="AY213" s="269" t="s">
        <v>1226</v>
      </c>
      <c r="BE213" s="366">
        <f>IF(N213="základní",J213,0)</f>
        <v>0</v>
      </c>
      <c r="BF213" s="366">
        <f>IF(N213="snížená",J213,0)</f>
        <v>0</v>
      </c>
      <c r="BG213" s="366">
        <f>IF(N213="zákl. přenesená",J213,0)</f>
        <v>0</v>
      </c>
      <c r="BH213" s="366">
        <f>IF(N213="sníž. přenesená",J213,0)</f>
        <v>0</v>
      </c>
      <c r="BI213" s="366">
        <f>IF(N213="nulová",J213,0)</f>
        <v>0</v>
      </c>
      <c r="BJ213" s="269" t="s">
        <v>81</v>
      </c>
      <c r="BK213" s="366">
        <f>ROUND(I213*H213,2)</f>
        <v>0</v>
      </c>
      <c r="BL213" s="269" t="s">
        <v>87</v>
      </c>
      <c r="BM213" s="365" t="s">
        <v>1991</v>
      </c>
    </row>
    <row r="214" spans="1:65" s="367" customFormat="1">
      <c r="B214" s="368"/>
      <c r="D214" s="369" t="s">
        <v>223</v>
      </c>
      <c r="E214" s="370" t="s">
        <v>528</v>
      </c>
      <c r="F214" s="371" t="s">
        <v>1235</v>
      </c>
      <c r="H214" s="370" t="s">
        <v>528</v>
      </c>
      <c r="L214" s="368"/>
      <c r="M214" s="372"/>
      <c r="N214" s="373"/>
      <c r="O214" s="373"/>
      <c r="P214" s="373"/>
      <c r="Q214" s="373"/>
      <c r="R214" s="373"/>
      <c r="S214" s="373"/>
      <c r="T214" s="374"/>
      <c r="AT214" s="370" t="s">
        <v>223</v>
      </c>
      <c r="AU214" s="370" t="s">
        <v>83</v>
      </c>
      <c r="AV214" s="367" t="s">
        <v>81</v>
      </c>
      <c r="AW214" s="367" t="s">
        <v>1236</v>
      </c>
      <c r="AX214" s="367" t="s">
        <v>1225</v>
      </c>
      <c r="AY214" s="370" t="s">
        <v>1226</v>
      </c>
    </row>
    <row r="215" spans="1:65" s="375" customFormat="1">
      <c r="B215" s="376"/>
      <c r="D215" s="369" t="s">
        <v>223</v>
      </c>
      <c r="E215" s="377" t="s">
        <v>528</v>
      </c>
      <c r="F215" s="378" t="s">
        <v>81</v>
      </c>
      <c r="H215" s="379">
        <v>1</v>
      </c>
      <c r="L215" s="376"/>
      <c r="M215" s="380"/>
      <c r="N215" s="381"/>
      <c r="O215" s="381"/>
      <c r="P215" s="381"/>
      <c r="Q215" s="381"/>
      <c r="R215" s="381"/>
      <c r="S215" s="381"/>
      <c r="T215" s="382"/>
      <c r="AT215" s="377" t="s">
        <v>223</v>
      </c>
      <c r="AU215" s="377" t="s">
        <v>83</v>
      </c>
      <c r="AV215" s="375" t="s">
        <v>83</v>
      </c>
      <c r="AW215" s="375" t="s">
        <v>1236</v>
      </c>
      <c r="AX215" s="375" t="s">
        <v>1225</v>
      </c>
      <c r="AY215" s="377" t="s">
        <v>1226</v>
      </c>
    </row>
    <row r="216" spans="1:65" s="383" customFormat="1">
      <c r="B216" s="384"/>
      <c r="D216" s="369" t="s">
        <v>223</v>
      </c>
      <c r="E216" s="385" t="s">
        <v>528</v>
      </c>
      <c r="F216" s="386" t="s">
        <v>1238</v>
      </c>
      <c r="H216" s="387">
        <v>1</v>
      </c>
      <c r="L216" s="384"/>
      <c r="M216" s="388"/>
      <c r="N216" s="389"/>
      <c r="O216" s="389"/>
      <c r="P216" s="389"/>
      <c r="Q216" s="389"/>
      <c r="R216" s="389"/>
      <c r="S216" s="389"/>
      <c r="T216" s="390"/>
      <c r="AT216" s="385" t="s">
        <v>223</v>
      </c>
      <c r="AU216" s="385" t="s">
        <v>83</v>
      </c>
      <c r="AV216" s="383" t="s">
        <v>87</v>
      </c>
      <c r="AW216" s="383" t="s">
        <v>1236</v>
      </c>
      <c r="AX216" s="383" t="s">
        <v>81</v>
      </c>
      <c r="AY216" s="385" t="s">
        <v>1226</v>
      </c>
    </row>
    <row r="217" spans="1:65" s="281" customFormat="1" ht="16.5" customHeight="1">
      <c r="A217" s="278"/>
      <c r="B217" s="354"/>
      <c r="C217" s="391" t="s">
        <v>1437</v>
      </c>
      <c r="D217" s="391" t="s">
        <v>1352</v>
      </c>
      <c r="E217" s="392" t="s">
        <v>1992</v>
      </c>
      <c r="F217" s="393" t="s">
        <v>1993</v>
      </c>
      <c r="G217" s="394" t="s">
        <v>298</v>
      </c>
      <c r="H217" s="395">
        <v>1</v>
      </c>
      <c r="I217" s="396">
        <v>0</v>
      </c>
      <c r="J217" s="396">
        <f>ROUND(I217*H217,2)</f>
        <v>0</v>
      </c>
      <c r="K217" s="393" t="s">
        <v>1232</v>
      </c>
      <c r="L217" s="397"/>
      <c r="M217" s="398" t="s">
        <v>528</v>
      </c>
      <c r="N217" s="399" t="s">
        <v>1193</v>
      </c>
      <c r="O217" s="363">
        <v>0</v>
      </c>
      <c r="P217" s="363">
        <f>O217*H217</f>
        <v>0</v>
      </c>
      <c r="Q217" s="363">
        <v>3.5999999999999999E-3</v>
      </c>
      <c r="R217" s="363">
        <f>Q217*H217</f>
        <v>3.5999999999999999E-3</v>
      </c>
      <c r="S217" s="363">
        <v>0</v>
      </c>
      <c r="T217" s="364">
        <f>S217*H217</f>
        <v>0</v>
      </c>
      <c r="U217" s="278"/>
      <c r="V217" s="278"/>
      <c r="W217" s="278"/>
      <c r="X217" s="278"/>
      <c r="Y217" s="278"/>
      <c r="Z217" s="278"/>
      <c r="AA217" s="278"/>
      <c r="AB217" s="278"/>
      <c r="AC217" s="278"/>
      <c r="AD217" s="278"/>
      <c r="AE217" s="278"/>
      <c r="AR217" s="365" t="s">
        <v>99</v>
      </c>
      <c r="AT217" s="365" t="s">
        <v>1352</v>
      </c>
      <c r="AU217" s="365" t="s">
        <v>83</v>
      </c>
      <c r="AY217" s="269" t="s">
        <v>1226</v>
      </c>
      <c r="BE217" s="366">
        <f>IF(N217="základní",J217,0)</f>
        <v>0</v>
      </c>
      <c r="BF217" s="366">
        <f>IF(N217="snížená",J217,0)</f>
        <v>0</v>
      </c>
      <c r="BG217" s="366">
        <f>IF(N217="zákl. přenesená",J217,0)</f>
        <v>0</v>
      </c>
      <c r="BH217" s="366">
        <f>IF(N217="sníž. přenesená",J217,0)</f>
        <v>0</v>
      </c>
      <c r="BI217" s="366">
        <f>IF(N217="nulová",J217,0)</f>
        <v>0</v>
      </c>
      <c r="BJ217" s="269" t="s">
        <v>81</v>
      </c>
      <c r="BK217" s="366">
        <f>ROUND(I217*H217,2)</f>
        <v>0</v>
      </c>
      <c r="BL217" s="269" t="s">
        <v>87</v>
      </c>
      <c r="BM217" s="365" t="s">
        <v>1994</v>
      </c>
    </row>
    <row r="218" spans="1:65" s="281" customFormat="1" ht="16.5" customHeight="1">
      <c r="A218" s="278"/>
      <c r="B218" s="354"/>
      <c r="C218" s="355" t="s">
        <v>1441</v>
      </c>
      <c r="D218" s="355" t="s">
        <v>1229</v>
      </c>
      <c r="E218" s="356" t="s">
        <v>1995</v>
      </c>
      <c r="F218" s="357" t="s">
        <v>1996</v>
      </c>
      <c r="G218" s="358" t="s">
        <v>317</v>
      </c>
      <c r="H218" s="359">
        <v>120</v>
      </c>
      <c r="I218" s="360">
        <v>0</v>
      </c>
      <c r="J218" s="360">
        <f>ROUND(I218*H218,2)</f>
        <v>0</v>
      </c>
      <c r="K218" s="357" t="s">
        <v>1232</v>
      </c>
      <c r="L218" s="279"/>
      <c r="M218" s="361" t="s">
        <v>528</v>
      </c>
      <c r="N218" s="362" t="s">
        <v>1193</v>
      </c>
      <c r="O218" s="363">
        <v>4.3999999999999997E-2</v>
      </c>
      <c r="P218" s="363">
        <f>O218*H218</f>
        <v>5.2799999999999994</v>
      </c>
      <c r="Q218" s="363">
        <v>0</v>
      </c>
      <c r="R218" s="363">
        <f>Q218*H218</f>
        <v>0</v>
      </c>
      <c r="S218" s="363">
        <v>0</v>
      </c>
      <c r="T218" s="364">
        <f>S218*H218</f>
        <v>0</v>
      </c>
      <c r="U218" s="278"/>
      <c r="V218" s="278"/>
      <c r="W218" s="278"/>
      <c r="X218" s="278"/>
      <c r="Y218" s="278"/>
      <c r="Z218" s="278"/>
      <c r="AA218" s="278"/>
      <c r="AB218" s="278"/>
      <c r="AC218" s="278"/>
      <c r="AD218" s="278"/>
      <c r="AE218" s="278"/>
      <c r="AR218" s="365" t="s">
        <v>87</v>
      </c>
      <c r="AT218" s="365" t="s">
        <v>1229</v>
      </c>
      <c r="AU218" s="365" t="s">
        <v>83</v>
      </c>
      <c r="AY218" s="269" t="s">
        <v>1226</v>
      </c>
      <c r="BE218" s="366">
        <f>IF(N218="základní",J218,0)</f>
        <v>0</v>
      </c>
      <c r="BF218" s="366">
        <f>IF(N218="snížená",J218,0)</f>
        <v>0</v>
      </c>
      <c r="BG218" s="366">
        <f>IF(N218="zákl. přenesená",J218,0)</f>
        <v>0</v>
      </c>
      <c r="BH218" s="366">
        <f>IF(N218="sníž. přenesená",J218,0)</f>
        <v>0</v>
      </c>
      <c r="BI218" s="366">
        <f>IF(N218="nulová",J218,0)</f>
        <v>0</v>
      </c>
      <c r="BJ218" s="269" t="s">
        <v>81</v>
      </c>
      <c r="BK218" s="366">
        <f>ROUND(I218*H218,2)</f>
        <v>0</v>
      </c>
      <c r="BL218" s="269" t="s">
        <v>87</v>
      </c>
      <c r="BM218" s="365" t="s">
        <v>1997</v>
      </c>
    </row>
    <row r="219" spans="1:65" s="367" customFormat="1">
      <c r="B219" s="368"/>
      <c r="D219" s="369" t="s">
        <v>223</v>
      </c>
      <c r="E219" s="370" t="s">
        <v>528</v>
      </c>
      <c r="F219" s="371" t="s">
        <v>1235</v>
      </c>
      <c r="H219" s="370" t="s">
        <v>528</v>
      </c>
      <c r="L219" s="368"/>
      <c r="M219" s="372"/>
      <c r="N219" s="373"/>
      <c r="O219" s="373"/>
      <c r="P219" s="373"/>
      <c r="Q219" s="373"/>
      <c r="R219" s="373"/>
      <c r="S219" s="373"/>
      <c r="T219" s="374"/>
      <c r="AT219" s="370" t="s">
        <v>223</v>
      </c>
      <c r="AU219" s="370" t="s">
        <v>83</v>
      </c>
      <c r="AV219" s="367" t="s">
        <v>81</v>
      </c>
      <c r="AW219" s="367" t="s">
        <v>1236</v>
      </c>
      <c r="AX219" s="367" t="s">
        <v>1225</v>
      </c>
      <c r="AY219" s="370" t="s">
        <v>1226</v>
      </c>
    </row>
    <row r="220" spans="1:65" s="375" customFormat="1">
      <c r="B220" s="376"/>
      <c r="D220" s="369" t="s">
        <v>223</v>
      </c>
      <c r="E220" s="377" t="s">
        <v>528</v>
      </c>
      <c r="F220" s="378" t="s">
        <v>1934</v>
      </c>
      <c r="H220" s="379">
        <v>120</v>
      </c>
      <c r="L220" s="376"/>
      <c r="M220" s="380"/>
      <c r="N220" s="381"/>
      <c r="O220" s="381"/>
      <c r="P220" s="381"/>
      <c r="Q220" s="381"/>
      <c r="R220" s="381"/>
      <c r="S220" s="381"/>
      <c r="T220" s="382"/>
      <c r="AT220" s="377" t="s">
        <v>223</v>
      </c>
      <c r="AU220" s="377" t="s">
        <v>83</v>
      </c>
      <c r="AV220" s="375" t="s">
        <v>83</v>
      </c>
      <c r="AW220" s="375" t="s">
        <v>1236</v>
      </c>
      <c r="AX220" s="375" t="s">
        <v>1225</v>
      </c>
      <c r="AY220" s="377" t="s">
        <v>1226</v>
      </c>
    </row>
    <row r="221" spans="1:65" s="383" customFormat="1">
      <c r="B221" s="384"/>
      <c r="D221" s="369" t="s">
        <v>223</v>
      </c>
      <c r="E221" s="385" t="s">
        <v>528</v>
      </c>
      <c r="F221" s="386" t="s">
        <v>1238</v>
      </c>
      <c r="H221" s="387">
        <v>120</v>
      </c>
      <c r="L221" s="384"/>
      <c r="M221" s="388"/>
      <c r="N221" s="389"/>
      <c r="O221" s="389"/>
      <c r="P221" s="389"/>
      <c r="Q221" s="389"/>
      <c r="R221" s="389"/>
      <c r="S221" s="389"/>
      <c r="T221" s="390"/>
      <c r="AT221" s="385" t="s">
        <v>223</v>
      </c>
      <c r="AU221" s="385" t="s">
        <v>83</v>
      </c>
      <c r="AV221" s="383" t="s">
        <v>87</v>
      </c>
      <c r="AW221" s="383" t="s">
        <v>1236</v>
      </c>
      <c r="AX221" s="383" t="s">
        <v>81</v>
      </c>
      <c r="AY221" s="385" t="s">
        <v>1226</v>
      </c>
    </row>
    <row r="222" spans="1:65" s="281" customFormat="1" ht="16.5" customHeight="1">
      <c r="A222" s="278"/>
      <c r="B222" s="354"/>
      <c r="C222" s="355" t="s">
        <v>1445</v>
      </c>
      <c r="D222" s="355" t="s">
        <v>1229</v>
      </c>
      <c r="E222" s="356" t="s">
        <v>1998</v>
      </c>
      <c r="F222" s="357" t="s">
        <v>1999</v>
      </c>
      <c r="G222" s="358" t="s">
        <v>2000</v>
      </c>
      <c r="H222" s="359">
        <v>2</v>
      </c>
      <c r="I222" s="360">
        <v>0</v>
      </c>
      <c r="J222" s="360">
        <f>ROUND(I222*H222,2)</f>
        <v>0</v>
      </c>
      <c r="K222" s="357" t="s">
        <v>1232</v>
      </c>
      <c r="L222" s="279"/>
      <c r="M222" s="361" t="s">
        <v>528</v>
      </c>
      <c r="N222" s="362" t="s">
        <v>1193</v>
      </c>
      <c r="O222" s="363">
        <v>0.82799999999999996</v>
      </c>
      <c r="P222" s="363">
        <f>O222*H222</f>
        <v>1.6559999999999999</v>
      </c>
      <c r="Q222" s="363">
        <v>1.8000000000000001E-4</v>
      </c>
      <c r="R222" s="363">
        <f>Q222*H222</f>
        <v>3.6000000000000002E-4</v>
      </c>
      <c r="S222" s="363">
        <v>0</v>
      </c>
      <c r="T222" s="364">
        <f>S222*H222</f>
        <v>0</v>
      </c>
      <c r="U222" s="278"/>
      <c r="V222" s="278"/>
      <c r="W222" s="278"/>
      <c r="X222" s="278"/>
      <c r="Y222" s="278"/>
      <c r="Z222" s="278"/>
      <c r="AA222" s="278"/>
      <c r="AB222" s="278"/>
      <c r="AC222" s="278"/>
      <c r="AD222" s="278"/>
      <c r="AE222" s="278"/>
      <c r="AR222" s="365" t="s">
        <v>87</v>
      </c>
      <c r="AT222" s="365" t="s">
        <v>1229</v>
      </c>
      <c r="AU222" s="365" t="s">
        <v>83</v>
      </c>
      <c r="AY222" s="269" t="s">
        <v>1226</v>
      </c>
      <c r="BE222" s="366">
        <f>IF(N222="základní",J222,0)</f>
        <v>0</v>
      </c>
      <c r="BF222" s="366">
        <f>IF(N222="snížená",J222,0)</f>
        <v>0</v>
      </c>
      <c r="BG222" s="366">
        <f>IF(N222="zákl. přenesená",J222,0)</f>
        <v>0</v>
      </c>
      <c r="BH222" s="366">
        <f>IF(N222="sníž. přenesená",J222,0)</f>
        <v>0</v>
      </c>
      <c r="BI222" s="366">
        <f>IF(N222="nulová",J222,0)</f>
        <v>0</v>
      </c>
      <c r="BJ222" s="269" t="s">
        <v>81</v>
      </c>
      <c r="BK222" s="366">
        <f>ROUND(I222*H222,2)</f>
        <v>0</v>
      </c>
      <c r="BL222" s="269" t="s">
        <v>87</v>
      </c>
      <c r="BM222" s="365" t="s">
        <v>2001</v>
      </c>
    </row>
    <row r="223" spans="1:65" s="375" customFormat="1">
      <c r="B223" s="376"/>
      <c r="D223" s="369" t="s">
        <v>223</v>
      </c>
      <c r="E223" s="377" t="s">
        <v>528</v>
      </c>
      <c r="F223" s="378" t="s">
        <v>83</v>
      </c>
      <c r="H223" s="379">
        <v>2</v>
      </c>
      <c r="L223" s="376"/>
      <c r="M223" s="380"/>
      <c r="N223" s="381"/>
      <c r="O223" s="381"/>
      <c r="P223" s="381"/>
      <c r="Q223" s="381"/>
      <c r="R223" s="381"/>
      <c r="S223" s="381"/>
      <c r="T223" s="382"/>
      <c r="AT223" s="377" t="s">
        <v>223</v>
      </c>
      <c r="AU223" s="377" t="s">
        <v>83</v>
      </c>
      <c r="AV223" s="375" t="s">
        <v>83</v>
      </c>
      <c r="AW223" s="375" t="s">
        <v>1236</v>
      </c>
      <c r="AX223" s="375" t="s">
        <v>81</v>
      </c>
      <c r="AY223" s="377" t="s">
        <v>1226</v>
      </c>
    </row>
    <row r="224" spans="1:65" s="281" customFormat="1" ht="16.5" customHeight="1">
      <c r="A224" s="278"/>
      <c r="B224" s="354"/>
      <c r="C224" s="355" t="s">
        <v>1449</v>
      </c>
      <c r="D224" s="355" t="s">
        <v>1229</v>
      </c>
      <c r="E224" s="356" t="s">
        <v>2002</v>
      </c>
      <c r="F224" s="357" t="s">
        <v>2003</v>
      </c>
      <c r="G224" s="358" t="s">
        <v>298</v>
      </c>
      <c r="H224" s="359">
        <v>1</v>
      </c>
      <c r="I224" s="360">
        <v>0</v>
      </c>
      <c r="J224" s="360">
        <f>ROUND(I224*H224,2)</f>
        <v>0</v>
      </c>
      <c r="K224" s="357" t="s">
        <v>1232</v>
      </c>
      <c r="L224" s="279"/>
      <c r="M224" s="361" t="s">
        <v>528</v>
      </c>
      <c r="N224" s="362" t="s">
        <v>1193</v>
      </c>
      <c r="O224" s="363">
        <v>10.3</v>
      </c>
      <c r="P224" s="363">
        <f>O224*H224</f>
        <v>10.3</v>
      </c>
      <c r="Q224" s="363">
        <v>0.46009</v>
      </c>
      <c r="R224" s="363">
        <f>Q224*H224</f>
        <v>0.46009</v>
      </c>
      <c r="S224" s="363">
        <v>0</v>
      </c>
      <c r="T224" s="364">
        <f>S224*H224</f>
        <v>0</v>
      </c>
      <c r="U224" s="278"/>
      <c r="V224" s="278"/>
      <c r="W224" s="278"/>
      <c r="X224" s="278"/>
      <c r="Y224" s="278"/>
      <c r="Z224" s="278"/>
      <c r="AA224" s="278"/>
      <c r="AB224" s="278"/>
      <c r="AC224" s="278"/>
      <c r="AD224" s="278"/>
      <c r="AE224" s="278"/>
      <c r="AR224" s="365" t="s">
        <v>87</v>
      </c>
      <c r="AT224" s="365" t="s">
        <v>1229</v>
      </c>
      <c r="AU224" s="365" t="s">
        <v>83</v>
      </c>
      <c r="AY224" s="269" t="s">
        <v>1226</v>
      </c>
      <c r="BE224" s="366">
        <f>IF(N224="základní",J224,0)</f>
        <v>0</v>
      </c>
      <c r="BF224" s="366">
        <f>IF(N224="snížená",J224,0)</f>
        <v>0</v>
      </c>
      <c r="BG224" s="366">
        <f>IF(N224="zákl. přenesená",J224,0)</f>
        <v>0</v>
      </c>
      <c r="BH224" s="366">
        <f>IF(N224="sníž. přenesená",J224,0)</f>
        <v>0</v>
      </c>
      <c r="BI224" s="366">
        <f>IF(N224="nulová",J224,0)</f>
        <v>0</v>
      </c>
      <c r="BJ224" s="269" t="s">
        <v>81</v>
      </c>
      <c r="BK224" s="366">
        <f>ROUND(I224*H224,2)</f>
        <v>0</v>
      </c>
      <c r="BL224" s="269" t="s">
        <v>87</v>
      </c>
      <c r="BM224" s="365" t="s">
        <v>2004</v>
      </c>
    </row>
    <row r="225" spans="1:65" s="375" customFormat="1">
      <c r="B225" s="376"/>
      <c r="D225" s="369" t="s">
        <v>223</v>
      </c>
      <c r="E225" s="377" t="s">
        <v>528</v>
      </c>
      <c r="F225" s="378" t="s">
        <v>81</v>
      </c>
      <c r="H225" s="379">
        <v>1</v>
      </c>
      <c r="L225" s="376"/>
      <c r="M225" s="380"/>
      <c r="N225" s="381"/>
      <c r="O225" s="381"/>
      <c r="P225" s="381"/>
      <c r="Q225" s="381"/>
      <c r="R225" s="381"/>
      <c r="S225" s="381"/>
      <c r="T225" s="382"/>
      <c r="AT225" s="377" t="s">
        <v>223</v>
      </c>
      <c r="AU225" s="377" t="s">
        <v>83</v>
      </c>
      <c r="AV225" s="375" t="s">
        <v>83</v>
      </c>
      <c r="AW225" s="375" t="s">
        <v>1236</v>
      </c>
      <c r="AX225" s="375" t="s">
        <v>81</v>
      </c>
      <c r="AY225" s="377" t="s">
        <v>1226</v>
      </c>
    </row>
    <row r="226" spans="1:65" s="281" customFormat="1" ht="24" customHeight="1">
      <c r="A226" s="278"/>
      <c r="B226" s="354"/>
      <c r="C226" s="355" t="s">
        <v>1455</v>
      </c>
      <c r="D226" s="355" t="s">
        <v>1229</v>
      </c>
      <c r="E226" s="356" t="s">
        <v>2005</v>
      </c>
      <c r="F226" s="357" t="s">
        <v>2006</v>
      </c>
      <c r="G226" s="358" t="s">
        <v>298</v>
      </c>
      <c r="H226" s="359">
        <v>1</v>
      </c>
      <c r="I226" s="360">
        <v>0</v>
      </c>
      <c r="J226" s="360">
        <f>ROUND(I226*H226,2)</f>
        <v>0</v>
      </c>
      <c r="K226" s="357" t="s">
        <v>1232</v>
      </c>
      <c r="L226" s="279"/>
      <c r="M226" s="361" t="s">
        <v>528</v>
      </c>
      <c r="N226" s="362" t="s">
        <v>1193</v>
      </c>
      <c r="O226" s="363">
        <v>1.5009999999999999</v>
      </c>
      <c r="P226" s="363">
        <f>O226*H226</f>
        <v>1.5009999999999999</v>
      </c>
      <c r="Q226" s="363">
        <v>0.36191000000000001</v>
      </c>
      <c r="R226" s="363">
        <f>Q226*H226</f>
        <v>0.36191000000000001</v>
      </c>
      <c r="S226" s="363">
        <v>0</v>
      </c>
      <c r="T226" s="364">
        <f>S226*H226</f>
        <v>0</v>
      </c>
      <c r="U226" s="278"/>
      <c r="V226" s="278"/>
      <c r="W226" s="278"/>
      <c r="X226" s="278"/>
      <c r="Y226" s="278"/>
      <c r="Z226" s="278"/>
      <c r="AA226" s="278"/>
      <c r="AB226" s="278"/>
      <c r="AC226" s="278"/>
      <c r="AD226" s="278"/>
      <c r="AE226" s="278"/>
      <c r="AR226" s="365" t="s">
        <v>87</v>
      </c>
      <c r="AT226" s="365" t="s">
        <v>1229</v>
      </c>
      <c r="AU226" s="365" t="s">
        <v>83</v>
      </c>
      <c r="AY226" s="269" t="s">
        <v>1226</v>
      </c>
      <c r="BE226" s="366">
        <f>IF(N226="základní",J226,0)</f>
        <v>0</v>
      </c>
      <c r="BF226" s="366">
        <f>IF(N226="snížená",J226,0)</f>
        <v>0</v>
      </c>
      <c r="BG226" s="366">
        <f>IF(N226="zákl. přenesená",J226,0)</f>
        <v>0</v>
      </c>
      <c r="BH226" s="366">
        <f>IF(N226="sníž. přenesená",J226,0)</f>
        <v>0</v>
      </c>
      <c r="BI226" s="366">
        <f>IF(N226="nulová",J226,0)</f>
        <v>0</v>
      </c>
      <c r="BJ226" s="269" t="s">
        <v>81</v>
      </c>
      <c r="BK226" s="366">
        <f>ROUND(I226*H226,2)</f>
        <v>0</v>
      </c>
      <c r="BL226" s="269" t="s">
        <v>87</v>
      </c>
      <c r="BM226" s="365" t="s">
        <v>2007</v>
      </c>
    </row>
    <row r="227" spans="1:65" s="367" customFormat="1">
      <c r="B227" s="368"/>
      <c r="D227" s="369" t="s">
        <v>223</v>
      </c>
      <c r="E227" s="370" t="s">
        <v>528</v>
      </c>
      <c r="F227" s="371" t="s">
        <v>1235</v>
      </c>
      <c r="H227" s="370" t="s">
        <v>528</v>
      </c>
      <c r="L227" s="368"/>
      <c r="M227" s="372"/>
      <c r="N227" s="373"/>
      <c r="O227" s="373"/>
      <c r="P227" s="373"/>
      <c r="Q227" s="373"/>
      <c r="R227" s="373"/>
      <c r="S227" s="373"/>
      <c r="T227" s="374"/>
      <c r="AT227" s="370" t="s">
        <v>223</v>
      </c>
      <c r="AU227" s="370" t="s">
        <v>83</v>
      </c>
      <c r="AV227" s="367" t="s">
        <v>81</v>
      </c>
      <c r="AW227" s="367" t="s">
        <v>1236</v>
      </c>
      <c r="AX227" s="367" t="s">
        <v>1225</v>
      </c>
      <c r="AY227" s="370" t="s">
        <v>1226</v>
      </c>
    </row>
    <row r="228" spans="1:65" s="375" customFormat="1">
      <c r="B228" s="376"/>
      <c r="D228" s="369" t="s">
        <v>223</v>
      </c>
      <c r="E228" s="377" t="s">
        <v>528</v>
      </c>
      <c r="F228" s="378" t="s">
        <v>81</v>
      </c>
      <c r="H228" s="379">
        <v>1</v>
      </c>
      <c r="L228" s="376"/>
      <c r="M228" s="380"/>
      <c r="N228" s="381"/>
      <c r="O228" s="381"/>
      <c r="P228" s="381"/>
      <c r="Q228" s="381"/>
      <c r="R228" s="381"/>
      <c r="S228" s="381"/>
      <c r="T228" s="382"/>
      <c r="AT228" s="377" t="s">
        <v>223</v>
      </c>
      <c r="AU228" s="377" t="s">
        <v>83</v>
      </c>
      <c r="AV228" s="375" t="s">
        <v>83</v>
      </c>
      <c r="AW228" s="375" t="s">
        <v>1236</v>
      </c>
      <c r="AX228" s="375" t="s">
        <v>1225</v>
      </c>
      <c r="AY228" s="377" t="s">
        <v>1226</v>
      </c>
    </row>
    <row r="229" spans="1:65" s="383" customFormat="1">
      <c r="B229" s="384"/>
      <c r="D229" s="369" t="s">
        <v>223</v>
      </c>
      <c r="E229" s="385" t="s">
        <v>528</v>
      </c>
      <c r="F229" s="386" t="s">
        <v>1238</v>
      </c>
      <c r="H229" s="387">
        <v>1</v>
      </c>
      <c r="L229" s="384"/>
      <c r="M229" s="388"/>
      <c r="N229" s="389"/>
      <c r="O229" s="389"/>
      <c r="P229" s="389"/>
      <c r="Q229" s="389"/>
      <c r="R229" s="389"/>
      <c r="S229" s="389"/>
      <c r="T229" s="390"/>
      <c r="AT229" s="385" t="s">
        <v>223</v>
      </c>
      <c r="AU229" s="385" t="s">
        <v>83</v>
      </c>
      <c r="AV229" s="383" t="s">
        <v>87</v>
      </c>
      <c r="AW229" s="383" t="s">
        <v>1236</v>
      </c>
      <c r="AX229" s="383" t="s">
        <v>81</v>
      </c>
      <c r="AY229" s="385" t="s">
        <v>1226</v>
      </c>
    </row>
    <row r="230" spans="1:65" s="281" customFormat="1" ht="16.5" customHeight="1">
      <c r="A230" s="278"/>
      <c r="B230" s="354"/>
      <c r="C230" s="391" t="s">
        <v>1459</v>
      </c>
      <c r="D230" s="391" t="s">
        <v>1352</v>
      </c>
      <c r="E230" s="392" t="s">
        <v>2008</v>
      </c>
      <c r="F230" s="393" t="s">
        <v>2009</v>
      </c>
      <c r="G230" s="394" t="s">
        <v>298</v>
      </c>
      <c r="H230" s="395">
        <v>1</v>
      </c>
      <c r="I230" s="396">
        <v>0</v>
      </c>
      <c r="J230" s="396">
        <f>ROUND(I230*H230,2)</f>
        <v>0</v>
      </c>
      <c r="K230" s="393" t="s">
        <v>1232</v>
      </c>
      <c r="L230" s="397"/>
      <c r="M230" s="398" t="s">
        <v>528</v>
      </c>
      <c r="N230" s="399" t="s">
        <v>1193</v>
      </c>
      <c r="O230" s="363">
        <v>0</v>
      </c>
      <c r="P230" s="363">
        <f>O230*H230</f>
        <v>0</v>
      </c>
      <c r="Q230" s="363">
        <v>0.12</v>
      </c>
      <c r="R230" s="363">
        <f>Q230*H230</f>
        <v>0.12</v>
      </c>
      <c r="S230" s="363">
        <v>0</v>
      </c>
      <c r="T230" s="364">
        <f>S230*H230</f>
        <v>0</v>
      </c>
      <c r="U230" s="278"/>
      <c r="V230" s="278"/>
      <c r="W230" s="278"/>
      <c r="X230" s="278"/>
      <c r="Y230" s="278"/>
      <c r="Z230" s="278"/>
      <c r="AA230" s="278"/>
      <c r="AB230" s="278"/>
      <c r="AC230" s="278"/>
      <c r="AD230" s="278"/>
      <c r="AE230" s="278"/>
      <c r="AR230" s="365" t="s">
        <v>99</v>
      </c>
      <c r="AT230" s="365" t="s">
        <v>1352</v>
      </c>
      <c r="AU230" s="365" t="s">
        <v>83</v>
      </c>
      <c r="AY230" s="269" t="s">
        <v>1226</v>
      </c>
      <c r="BE230" s="366">
        <f>IF(N230="základní",J230,0)</f>
        <v>0</v>
      </c>
      <c r="BF230" s="366">
        <f>IF(N230="snížená",J230,0)</f>
        <v>0</v>
      </c>
      <c r="BG230" s="366">
        <f>IF(N230="zákl. přenesená",J230,0)</f>
        <v>0</v>
      </c>
      <c r="BH230" s="366">
        <f>IF(N230="sníž. přenesená",J230,0)</f>
        <v>0</v>
      </c>
      <c r="BI230" s="366">
        <f>IF(N230="nulová",J230,0)</f>
        <v>0</v>
      </c>
      <c r="BJ230" s="269" t="s">
        <v>81</v>
      </c>
      <c r="BK230" s="366">
        <f>ROUND(I230*H230,2)</f>
        <v>0</v>
      </c>
      <c r="BL230" s="269" t="s">
        <v>87</v>
      </c>
      <c r="BM230" s="365" t="s">
        <v>2010</v>
      </c>
    </row>
    <row r="231" spans="1:65" s="281" customFormat="1" ht="24" customHeight="1">
      <c r="A231" s="278"/>
      <c r="B231" s="354"/>
      <c r="C231" s="355" t="s">
        <v>1463</v>
      </c>
      <c r="D231" s="355" t="s">
        <v>1229</v>
      </c>
      <c r="E231" s="356" t="s">
        <v>2011</v>
      </c>
      <c r="F231" s="357" t="s">
        <v>2012</v>
      </c>
      <c r="G231" s="358" t="s">
        <v>298</v>
      </c>
      <c r="H231" s="359">
        <v>2</v>
      </c>
      <c r="I231" s="360">
        <v>0</v>
      </c>
      <c r="J231" s="360">
        <f>ROUND(I231*H231,2)</f>
        <v>0</v>
      </c>
      <c r="K231" s="357" t="s">
        <v>1232</v>
      </c>
      <c r="L231" s="279"/>
      <c r="M231" s="361" t="s">
        <v>528</v>
      </c>
      <c r="N231" s="362" t="s">
        <v>1193</v>
      </c>
      <c r="O231" s="363">
        <v>0.66700000000000004</v>
      </c>
      <c r="P231" s="363">
        <f>O231*H231</f>
        <v>1.3340000000000001</v>
      </c>
      <c r="Q231" s="363">
        <v>6.4509999999999998E-2</v>
      </c>
      <c r="R231" s="363">
        <f>Q231*H231</f>
        <v>0.12902</v>
      </c>
      <c r="S231" s="363">
        <v>0</v>
      </c>
      <c r="T231" s="364">
        <f>S231*H231</f>
        <v>0</v>
      </c>
      <c r="U231" s="278"/>
      <c r="V231" s="278"/>
      <c r="W231" s="278"/>
      <c r="X231" s="278"/>
      <c r="Y231" s="278"/>
      <c r="Z231" s="278"/>
      <c r="AA231" s="278"/>
      <c r="AB231" s="278"/>
      <c r="AC231" s="278"/>
      <c r="AD231" s="278"/>
      <c r="AE231" s="278"/>
      <c r="AR231" s="365" t="s">
        <v>87</v>
      </c>
      <c r="AT231" s="365" t="s">
        <v>1229</v>
      </c>
      <c r="AU231" s="365" t="s">
        <v>83</v>
      </c>
      <c r="AY231" s="269" t="s">
        <v>1226</v>
      </c>
      <c r="BE231" s="366">
        <f>IF(N231="základní",J231,0)</f>
        <v>0</v>
      </c>
      <c r="BF231" s="366">
        <f>IF(N231="snížená",J231,0)</f>
        <v>0</v>
      </c>
      <c r="BG231" s="366">
        <f>IF(N231="zákl. přenesená",J231,0)</f>
        <v>0</v>
      </c>
      <c r="BH231" s="366">
        <f>IF(N231="sníž. přenesená",J231,0)</f>
        <v>0</v>
      </c>
      <c r="BI231" s="366">
        <f>IF(N231="nulová",J231,0)</f>
        <v>0</v>
      </c>
      <c r="BJ231" s="269" t="s">
        <v>81</v>
      </c>
      <c r="BK231" s="366">
        <f>ROUND(I231*H231,2)</f>
        <v>0</v>
      </c>
      <c r="BL231" s="269" t="s">
        <v>87</v>
      </c>
      <c r="BM231" s="365" t="s">
        <v>2013</v>
      </c>
    </row>
    <row r="232" spans="1:65" s="367" customFormat="1">
      <c r="B232" s="368"/>
      <c r="D232" s="369" t="s">
        <v>223</v>
      </c>
      <c r="E232" s="370" t="s">
        <v>528</v>
      </c>
      <c r="F232" s="371" t="s">
        <v>1235</v>
      </c>
      <c r="H232" s="370" t="s">
        <v>528</v>
      </c>
      <c r="L232" s="368"/>
      <c r="M232" s="372"/>
      <c r="N232" s="373"/>
      <c r="O232" s="373"/>
      <c r="P232" s="373"/>
      <c r="Q232" s="373"/>
      <c r="R232" s="373"/>
      <c r="S232" s="373"/>
      <c r="T232" s="374"/>
      <c r="AT232" s="370" t="s">
        <v>223</v>
      </c>
      <c r="AU232" s="370" t="s">
        <v>83</v>
      </c>
      <c r="AV232" s="367" t="s">
        <v>81</v>
      </c>
      <c r="AW232" s="367" t="s">
        <v>1236</v>
      </c>
      <c r="AX232" s="367" t="s">
        <v>1225</v>
      </c>
      <c r="AY232" s="370" t="s">
        <v>1226</v>
      </c>
    </row>
    <row r="233" spans="1:65" s="375" customFormat="1">
      <c r="B233" s="376"/>
      <c r="D233" s="369" t="s">
        <v>223</v>
      </c>
      <c r="E233" s="377" t="s">
        <v>528</v>
      </c>
      <c r="F233" s="378" t="s">
        <v>83</v>
      </c>
      <c r="H233" s="379">
        <v>2</v>
      </c>
      <c r="L233" s="376"/>
      <c r="M233" s="380"/>
      <c r="N233" s="381"/>
      <c r="O233" s="381"/>
      <c r="P233" s="381"/>
      <c r="Q233" s="381"/>
      <c r="R233" s="381"/>
      <c r="S233" s="381"/>
      <c r="T233" s="382"/>
      <c r="AT233" s="377" t="s">
        <v>223</v>
      </c>
      <c r="AU233" s="377" t="s">
        <v>83</v>
      </c>
      <c r="AV233" s="375" t="s">
        <v>83</v>
      </c>
      <c r="AW233" s="375" t="s">
        <v>1236</v>
      </c>
      <c r="AX233" s="375" t="s">
        <v>1225</v>
      </c>
      <c r="AY233" s="377" t="s">
        <v>1226</v>
      </c>
    </row>
    <row r="234" spans="1:65" s="383" customFormat="1">
      <c r="B234" s="384"/>
      <c r="D234" s="369" t="s">
        <v>223</v>
      </c>
      <c r="E234" s="385" t="s">
        <v>528</v>
      </c>
      <c r="F234" s="386" t="s">
        <v>1238</v>
      </c>
      <c r="H234" s="387">
        <v>2</v>
      </c>
      <c r="L234" s="384"/>
      <c r="M234" s="388"/>
      <c r="N234" s="389"/>
      <c r="O234" s="389"/>
      <c r="P234" s="389"/>
      <c r="Q234" s="389"/>
      <c r="R234" s="389"/>
      <c r="S234" s="389"/>
      <c r="T234" s="390"/>
      <c r="AT234" s="385" t="s">
        <v>223</v>
      </c>
      <c r="AU234" s="385" t="s">
        <v>83</v>
      </c>
      <c r="AV234" s="383" t="s">
        <v>87</v>
      </c>
      <c r="AW234" s="383" t="s">
        <v>1236</v>
      </c>
      <c r="AX234" s="383" t="s">
        <v>81</v>
      </c>
      <c r="AY234" s="385" t="s">
        <v>1226</v>
      </c>
    </row>
    <row r="235" spans="1:65" s="281" customFormat="1" ht="24" customHeight="1">
      <c r="A235" s="278"/>
      <c r="B235" s="354"/>
      <c r="C235" s="355" t="s">
        <v>1467</v>
      </c>
      <c r="D235" s="355" t="s">
        <v>1229</v>
      </c>
      <c r="E235" s="356" t="s">
        <v>2014</v>
      </c>
      <c r="F235" s="357" t="s">
        <v>2015</v>
      </c>
      <c r="G235" s="358" t="s">
        <v>298</v>
      </c>
      <c r="H235" s="359">
        <v>2</v>
      </c>
      <c r="I235" s="360">
        <v>0</v>
      </c>
      <c r="J235" s="360">
        <f>ROUND(I235*H235,2)</f>
        <v>0</v>
      </c>
      <c r="K235" s="357" t="s">
        <v>1232</v>
      </c>
      <c r="L235" s="279"/>
      <c r="M235" s="361" t="s">
        <v>528</v>
      </c>
      <c r="N235" s="362" t="s">
        <v>1193</v>
      </c>
      <c r="O235" s="363">
        <v>0.25</v>
      </c>
      <c r="P235" s="363">
        <f>O235*H235</f>
        <v>0.5</v>
      </c>
      <c r="Q235" s="363">
        <v>1.8180000000000002E-2</v>
      </c>
      <c r="R235" s="363">
        <f>Q235*H235</f>
        <v>3.6360000000000003E-2</v>
      </c>
      <c r="S235" s="363">
        <v>0</v>
      </c>
      <c r="T235" s="364">
        <f>S235*H235</f>
        <v>0</v>
      </c>
      <c r="U235" s="278"/>
      <c r="V235" s="278"/>
      <c r="W235" s="278"/>
      <c r="X235" s="278"/>
      <c r="Y235" s="278"/>
      <c r="Z235" s="278"/>
      <c r="AA235" s="278"/>
      <c r="AB235" s="278"/>
      <c r="AC235" s="278"/>
      <c r="AD235" s="278"/>
      <c r="AE235" s="278"/>
      <c r="AR235" s="365" t="s">
        <v>87</v>
      </c>
      <c r="AT235" s="365" t="s">
        <v>1229</v>
      </c>
      <c r="AU235" s="365" t="s">
        <v>83</v>
      </c>
      <c r="AY235" s="269" t="s">
        <v>1226</v>
      </c>
      <c r="BE235" s="366">
        <f>IF(N235="základní",J235,0)</f>
        <v>0</v>
      </c>
      <c r="BF235" s="366">
        <f>IF(N235="snížená",J235,0)</f>
        <v>0</v>
      </c>
      <c r="BG235" s="366">
        <f>IF(N235="zákl. přenesená",J235,0)</f>
        <v>0</v>
      </c>
      <c r="BH235" s="366">
        <f>IF(N235="sníž. přenesená",J235,0)</f>
        <v>0</v>
      </c>
      <c r="BI235" s="366">
        <f>IF(N235="nulová",J235,0)</f>
        <v>0</v>
      </c>
      <c r="BJ235" s="269" t="s">
        <v>81</v>
      </c>
      <c r="BK235" s="366">
        <f>ROUND(I235*H235,2)</f>
        <v>0</v>
      </c>
      <c r="BL235" s="269" t="s">
        <v>87</v>
      </c>
      <c r="BM235" s="365" t="s">
        <v>2016</v>
      </c>
    </row>
    <row r="236" spans="1:65" s="367" customFormat="1">
      <c r="B236" s="368"/>
      <c r="D236" s="369" t="s">
        <v>223</v>
      </c>
      <c r="E236" s="370" t="s">
        <v>528</v>
      </c>
      <c r="F236" s="371" t="s">
        <v>1235</v>
      </c>
      <c r="H236" s="370" t="s">
        <v>528</v>
      </c>
      <c r="L236" s="368"/>
      <c r="M236" s="372"/>
      <c r="N236" s="373"/>
      <c r="O236" s="373"/>
      <c r="P236" s="373"/>
      <c r="Q236" s="373"/>
      <c r="R236" s="373"/>
      <c r="S236" s="373"/>
      <c r="T236" s="374"/>
      <c r="AT236" s="370" t="s">
        <v>223</v>
      </c>
      <c r="AU236" s="370" t="s">
        <v>83</v>
      </c>
      <c r="AV236" s="367" t="s">
        <v>81</v>
      </c>
      <c r="AW236" s="367" t="s">
        <v>1236</v>
      </c>
      <c r="AX236" s="367" t="s">
        <v>1225</v>
      </c>
      <c r="AY236" s="370" t="s">
        <v>1226</v>
      </c>
    </row>
    <row r="237" spans="1:65" s="375" customFormat="1">
      <c r="B237" s="376"/>
      <c r="D237" s="369" t="s">
        <v>223</v>
      </c>
      <c r="E237" s="377" t="s">
        <v>528</v>
      </c>
      <c r="F237" s="378" t="s">
        <v>83</v>
      </c>
      <c r="H237" s="379">
        <v>2</v>
      </c>
      <c r="L237" s="376"/>
      <c r="M237" s="380"/>
      <c r="N237" s="381"/>
      <c r="O237" s="381"/>
      <c r="P237" s="381"/>
      <c r="Q237" s="381"/>
      <c r="R237" s="381"/>
      <c r="S237" s="381"/>
      <c r="T237" s="382"/>
      <c r="AT237" s="377" t="s">
        <v>223</v>
      </c>
      <c r="AU237" s="377" t="s">
        <v>83</v>
      </c>
      <c r="AV237" s="375" t="s">
        <v>83</v>
      </c>
      <c r="AW237" s="375" t="s">
        <v>1236</v>
      </c>
      <c r="AX237" s="375" t="s">
        <v>1225</v>
      </c>
      <c r="AY237" s="377" t="s">
        <v>1226</v>
      </c>
    </row>
    <row r="238" spans="1:65" s="383" customFormat="1">
      <c r="B238" s="384"/>
      <c r="D238" s="369" t="s">
        <v>223</v>
      </c>
      <c r="E238" s="385" t="s">
        <v>528</v>
      </c>
      <c r="F238" s="386" t="s">
        <v>1238</v>
      </c>
      <c r="H238" s="387">
        <v>2</v>
      </c>
      <c r="L238" s="384"/>
      <c r="M238" s="388"/>
      <c r="N238" s="389"/>
      <c r="O238" s="389"/>
      <c r="P238" s="389"/>
      <c r="Q238" s="389"/>
      <c r="R238" s="389"/>
      <c r="S238" s="389"/>
      <c r="T238" s="390"/>
      <c r="AT238" s="385" t="s">
        <v>223</v>
      </c>
      <c r="AU238" s="385" t="s">
        <v>83</v>
      </c>
      <c r="AV238" s="383" t="s">
        <v>87</v>
      </c>
      <c r="AW238" s="383" t="s">
        <v>1236</v>
      </c>
      <c r="AX238" s="383" t="s">
        <v>81</v>
      </c>
      <c r="AY238" s="385" t="s">
        <v>1226</v>
      </c>
    </row>
    <row r="239" spans="1:65" s="281" customFormat="1" ht="24" customHeight="1">
      <c r="A239" s="278"/>
      <c r="B239" s="354"/>
      <c r="C239" s="355" t="s">
        <v>1471</v>
      </c>
      <c r="D239" s="355" t="s">
        <v>1229</v>
      </c>
      <c r="E239" s="356" t="s">
        <v>2017</v>
      </c>
      <c r="F239" s="357" t="s">
        <v>2018</v>
      </c>
      <c r="G239" s="358" t="s">
        <v>298</v>
      </c>
      <c r="H239" s="359">
        <v>2</v>
      </c>
      <c r="I239" s="360">
        <v>0</v>
      </c>
      <c r="J239" s="360">
        <f>ROUND(I239*H239,2)</f>
        <v>0</v>
      </c>
      <c r="K239" s="357" t="s">
        <v>1232</v>
      </c>
      <c r="L239" s="279"/>
      <c r="M239" s="361" t="s">
        <v>528</v>
      </c>
      <c r="N239" s="362" t="s">
        <v>1193</v>
      </c>
      <c r="O239" s="363">
        <v>0.25</v>
      </c>
      <c r="P239" s="363">
        <f>O239*H239</f>
        <v>0.5</v>
      </c>
      <c r="Q239" s="363">
        <v>0</v>
      </c>
      <c r="R239" s="363">
        <f>Q239*H239</f>
        <v>0</v>
      </c>
      <c r="S239" s="363">
        <v>0</v>
      </c>
      <c r="T239" s="364">
        <f>S239*H239</f>
        <v>0</v>
      </c>
      <c r="U239" s="278"/>
      <c r="V239" s="278"/>
      <c r="W239" s="278"/>
      <c r="X239" s="278"/>
      <c r="Y239" s="278"/>
      <c r="Z239" s="278"/>
      <c r="AA239" s="278"/>
      <c r="AB239" s="278"/>
      <c r="AC239" s="278"/>
      <c r="AD239" s="278"/>
      <c r="AE239" s="278"/>
      <c r="AR239" s="365" t="s">
        <v>87</v>
      </c>
      <c r="AT239" s="365" t="s">
        <v>1229</v>
      </c>
      <c r="AU239" s="365" t="s">
        <v>83</v>
      </c>
      <c r="AY239" s="269" t="s">
        <v>1226</v>
      </c>
      <c r="BE239" s="366">
        <f>IF(N239="základní",J239,0)</f>
        <v>0</v>
      </c>
      <c r="BF239" s="366">
        <f>IF(N239="snížená",J239,0)</f>
        <v>0</v>
      </c>
      <c r="BG239" s="366">
        <f>IF(N239="zákl. přenesená",J239,0)</f>
        <v>0</v>
      </c>
      <c r="BH239" s="366">
        <f>IF(N239="sníž. přenesená",J239,0)</f>
        <v>0</v>
      </c>
      <c r="BI239" s="366">
        <f>IF(N239="nulová",J239,0)</f>
        <v>0</v>
      </c>
      <c r="BJ239" s="269" t="s">
        <v>81</v>
      </c>
      <c r="BK239" s="366">
        <f>ROUND(I239*H239,2)</f>
        <v>0</v>
      </c>
      <c r="BL239" s="269" t="s">
        <v>87</v>
      </c>
      <c r="BM239" s="365" t="s">
        <v>2019</v>
      </c>
    </row>
    <row r="240" spans="1:65" s="367" customFormat="1">
      <c r="B240" s="368"/>
      <c r="D240" s="369" t="s">
        <v>223</v>
      </c>
      <c r="E240" s="370" t="s">
        <v>528</v>
      </c>
      <c r="F240" s="371" t="s">
        <v>1235</v>
      </c>
      <c r="H240" s="370" t="s">
        <v>528</v>
      </c>
      <c r="L240" s="368"/>
      <c r="M240" s="372"/>
      <c r="N240" s="373"/>
      <c r="O240" s="373"/>
      <c r="P240" s="373"/>
      <c r="Q240" s="373"/>
      <c r="R240" s="373"/>
      <c r="S240" s="373"/>
      <c r="T240" s="374"/>
      <c r="AT240" s="370" t="s">
        <v>223</v>
      </c>
      <c r="AU240" s="370" t="s">
        <v>83</v>
      </c>
      <c r="AV240" s="367" t="s">
        <v>81</v>
      </c>
      <c r="AW240" s="367" t="s">
        <v>1236</v>
      </c>
      <c r="AX240" s="367" t="s">
        <v>1225</v>
      </c>
      <c r="AY240" s="370" t="s">
        <v>1226</v>
      </c>
    </row>
    <row r="241" spans="1:65" s="375" customFormat="1">
      <c r="B241" s="376"/>
      <c r="D241" s="369" t="s">
        <v>223</v>
      </c>
      <c r="E241" s="377" t="s">
        <v>528</v>
      </c>
      <c r="F241" s="378" t="s">
        <v>83</v>
      </c>
      <c r="H241" s="379">
        <v>2</v>
      </c>
      <c r="L241" s="376"/>
      <c r="M241" s="380"/>
      <c r="N241" s="381"/>
      <c r="O241" s="381"/>
      <c r="P241" s="381"/>
      <c r="Q241" s="381"/>
      <c r="R241" s="381"/>
      <c r="S241" s="381"/>
      <c r="T241" s="382"/>
      <c r="AT241" s="377" t="s">
        <v>223</v>
      </c>
      <c r="AU241" s="377" t="s">
        <v>83</v>
      </c>
      <c r="AV241" s="375" t="s">
        <v>83</v>
      </c>
      <c r="AW241" s="375" t="s">
        <v>1236</v>
      </c>
      <c r="AX241" s="375" t="s">
        <v>1225</v>
      </c>
      <c r="AY241" s="377" t="s">
        <v>1226</v>
      </c>
    </row>
    <row r="242" spans="1:65" s="383" customFormat="1">
      <c r="B242" s="384"/>
      <c r="D242" s="369" t="s">
        <v>223</v>
      </c>
      <c r="E242" s="385" t="s">
        <v>528</v>
      </c>
      <c r="F242" s="386" t="s">
        <v>1238</v>
      </c>
      <c r="H242" s="387">
        <v>2</v>
      </c>
      <c r="L242" s="384"/>
      <c r="M242" s="388"/>
      <c r="N242" s="389"/>
      <c r="O242" s="389"/>
      <c r="P242" s="389"/>
      <c r="Q242" s="389"/>
      <c r="R242" s="389"/>
      <c r="S242" s="389"/>
      <c r="T242" s="390"/>
      <c r="AT242" s="385" t="s">
        <v>223</v>
      </c>
      <c r="AU242" s="385" t="s">
        <v>83</v>
      </c>
      <c r="AV242" s="383" t="s">
        <v>87</v>
      </c>
      <c r="AW242" s="383" t="s">
        <v>1236</v>
      </c>
      <c r="AX242" s="383" t="s">
        <v>81</v>
      </c>
      <c r="AY242" s="385" t="s">
        <v>1226</v>
      </c>
    </row>
    <row r="243" spans="1:65" s="281" customFormat="1" ht="24" customHeight="1">
      <c r="A243" s="278"/>
      <c r="B243" s="354"/>
      <c r="C243" s="355" t="s">
        <v>1475</v>
      </c>
      <c r="D243" s="355" t="s">
        <v>1229</v>
      </c>
      <c r="E243" s="356" t="s">
        <v>2020</v>
      </c>
      <c r="F243" s="357" t="s">
        <v>2021</v>
      </c>
      <c r="G243" s="358" t="s">
        <v>298</v>
      </c>
      <c r="H243" s="359">
        <v>2</v>
      </c>
      <c r="I243" s="360">
        <v>0</v>
      </c>
      <c r="J243" s="360">
        <f>ROUND(I243*H243,2)</f>
        <v>0</v>
      </c>
      <c r="K243" s="357" t="s">
        <v>1232</v>
      </c>
      <c r="L243" s="279"/>
      <c r="M243" s="361" t="s">
        <v>528</v>
      </c>
      <c r="N243" s="362" t="s">
        <v>1193</v>
      </c>
      <c r="O243" s="363">
        <v>0.33300000000000002</v>
      </c>
      <c r="P243" s="363">
        <f>O243*H243</f>
        <v>0.66600000000000004</v>
      </c>
      <c r="Q243" s="363">
        <v>3.5349999999999999E-2</v>
      </c>
      <c r="R243" s="363">
        <f>Q243*H243</f>
        <v>7.0699999999999999E-2</v>
      </c>
      <c r="S243" s="363">
        <v>0</v>
      </c>
      <c r="T243" s="364">
        <f>S243*H243</f>
        <v>0</v>
      </c>
      <c r="U243" s="278"/>
      <c r="V243" s="278"/>
      <c r="W243" s="278"/>
      <c r="X243" s="278"/>
      <c r="Y243" s="278"/>
      <c r="Z243" s="278"/>
      <c r="AA243" s="278"/>
      <c r="AB243" s="278"/>
      <c r="AC243" s="278"/>
      <c r="AD243" s="278"/>
      <c r="AE243" s="278"/>
      <c r="AR243" s="365" t="s">
        <v>87</v>
      </c>
      <c r="AT243" s="365" t="s">
        <v>1229</v>
      </c>
      <c r="AU243" s="365" t="s">
        <v>83</v>
      </c>
      <c r="AY243" s="269" t="s">
        <v>1226</v>
      </c>
      <c r="BE243" s="366">
        <f>IF(N243="základní",J243,0)</f>
        <v>0</v>
      </c>
      <c r="BF243" s="366">
        <f>IF(N243="snížená",J243,0)</f>
        <v>0</v>
      </c>
      <c r="BG243" s="366">
        <f>IF(N243="zákl. přenesená",J243,0)</f>
        <v>0</v>
      </c>
      <c r="BH243" s="366">
        <f>IF(N243="sníž. přenesená",J243,0)</f>
        <v>0</v>
      </c>
      <c r="BI243" s="366">
        <f>IF(N243="nulová",J243,0)</f>
        <v>0</v>
      </c>
      <c r="BJ243" s="269" t="s">
        <v>81</v>
      </c>
      <c r="BK243" s="366">
        <f>ROUND(I243*H243,2)</f>
        <v>0</v>
      </c>
      <c r="BL243" s="269" t="s">
        <v>87</v>
      </c>
      <c r="BM243" s="365" t="s">
        <v>2022</v>
      </c>
    </row>
    <row r="244" spans="1:65" s="367" customFormat="1">
      <c r="B244" s="368"/>
      <c r="D244" s="369" t="s">
        <v>223</v>
      </c>
      <c r="E244" s="370" t="s">
        <v>528</v>
      </c>
      <c r="F244" s="371" t="s">
        <v>1235</v>
      </c>
      <c r="H244" s="370" t="s">
        <v>528</v>
      </c>
      <c r="L244" s="368"/>
      <c r="M244" s="372"/>
      <c r="N244" s="373"/>
      <c r="O244" s="373"/>
      <c r="P244" s="373"/>
      <c r="Q244" s="373"/>
      <c r="R244" s="373"/>
      <c r="S244" s="373"/>
      <c r="T244" s="374"/>
      <c r="AT244" s="370" t="s">
        <v>223</v>
      </c>
      <c r="AU244" s="370" t="s">
        <v>83</v>
      </c>
      <c r="AV244" s="367" t="s">
        <v>81</v>
      </c>
      <c r="AW244" s="367" t="s">
        <v>1236</v>
      </c>
      <c r="AX244" s="367" t="s">
        <v>1225</v>
      </c>
      <c r="AY244" s="370" t="s">
        <v>1226</v>
      </c>
    </row>
    <row r="245" spans="1:65" s="375" customFormat="1">
      <c r="B245" s="376"/>
      <c r="D245" s="369" t="s">
        <v>223</v>
      </c>
      <c r="E245" s="377" t="s">
        <v>528</v>
      </c>
      <c r="F245" s="378" t="s">
        <v>83</v>
      </c>
      <c r="H245" s="379">
        <v>2</v>
      </c>
      <c r="L245" s="376"/>
      <c r="M245" s="380"/>
      <c r="N245" s="381"/>
      <c r="O245" s="381"/>
      <c r="P245" s="381"/>
      <c r="Q245" s="381"/>
      <c r="R245" s="381"/>
      <c r="S245" s="381"/>
      <c r="T245" s="382"/>
      <c r="AT245" s="377" t="s">
        <v>223</v>
      </c>
      <c r="AU245" s="377" t="s">
        <v>83</v>
      </c>
      <c r="AV245" s="375" t="s">
        <v>83</v>
      </c>
      <c r="AW245" s="375" t="s">
        <v>1236</v>
      </c>
      <c r="AX245" s="375" t="s">
        <v>1225</v>
      </c>
      <c r="AY245" s="377" t="s">
        <v>1226</v>
      </c>
    </row>
    <row r="246" spans="1:65" s="383" customFormat="1">
      <c r="B246" s="384"/>
      <c r="D246" s="369" t="s">
        <v>223</v>
      </c>
      <c r="E246" s="385" t="s">
        <v>528</v>
      </c>
      <c r="F246" s="386" t="s">
        <v>1238</v>
      </c>
      <c r="H246" s="387">
        <v>2</v>
      </c>
      <c r="L246" s="384"/>
      <c r="M246" s="388"/>
      <c r="N246" s="389"/>
      <c r="O246" s="389"/>
      <c r="P246" s="389"/>
      <c r="Q246" s="389"/>
      <c r="R246" s="389"/>
      <c r="S246" s="389"/>
      <c r="T246" s="390"/>
      <c r="AT246" s="385" t="s">
        <v>223</v>
      </c>
      <c r="AU246" s="385" t="s">
        <v>83</v>
      </c>
      <c r="AV246" s="383" t="s">
        <v>87</v>
      </c>
      <c r="AW246" s="383" t="s">
        <v>1236</v>
      </c>
      <c r="AX246" s="383" t="s">
        <v>81</v>
      </c>
      <c r="AY246" s="385" t="s">
        <v>1226</v>
      </c>
    </row>
    <row r="247" spans="1:65" s="281" customFormat="1" ht="16.5" customHeight="1">
      <c r="A247" s="278"/>
      <c r="B247" s="354"/>
      <c r="C247" s="355" t="s">
        <v>2023</v>
      </c>
      <c r="D247" s="355" t="s">
        <v>1229</v>
      </c>
      <c r="E247" s="356" t="s">
        <v>2024</v>
      </c>
      <c r="F247" s="357" t="s">
        <v>2025</v>
      </c>
      <c r="G247" s="358" t="s">
        <v>298</v>
      </c>
      <c r="H247" s="359">
        <v>1</v>
      </c>
      <c r="I247" s="360">
        <v>0</v>
      </c>
      <c r="J247" s="360">
        <f>ROUND(I247*H247,2)</f>
        <v>0</v>
      </c>
      <c r="K247" s="357" t="s">
        <v>1232</v>
      </c>
      <c r="L247" s="279"/>
      <c r="M247" s="361" t="s">
        <v>528</v>
      </c>
      <c r="N247" s="362" t="s">
        <v>1193</v>
      </c>
      <c r="O247" s="363">
        <v>0.86299999999999999</v>
      </c>
      <c r="P247" s="363">
        <f>O247*H247</f>
        <v>0.86299999999999999</v>
      </c>
      <c r="Q247" s="363">
        <v>0</v>
      </c>
      <c r="R247" s="363">
        <f>Q247*H247</f>
        <v>0</v>
      </c>
      <c r="S247" s="363">
        <v>0</v>
      </c>
      <c r="T247" s="364">
        <f>S247*H247</f>
        <v>0</v>
      </c>
      <c r="U247" s="278"/>
      <c r="V247" s="278"/>
      <c r="W247" s="278"/>
      <c r="X247" s="278"/>
      <c r="Y247" s="278"/>
      <c r="Z247" s="278"/>
      <c r="AA247" s="278"/>
      <c r="AB247" s="278"/>
      <c r="AC247" s="278"/>
      <c r="AD247" s="278"/>
      <c r="AE247" s="278"/>
      <c r="AR247" s="365" t="s">
        <v>87</v>
      </c>
      <c r="AT247" s="365" t="s">
        <v>1229</v>
      </c>
      <c r="AU247" s="365" t="s">
        <v>83</v>
      </c>
      <c r="AY247" s="269" t="s">
        <v>1226</v>
      </c>
      <c r="BE247" s="366">
        <f>IF(N247="základní",J247,0)</f>
        <v>0</v>
      </c>
      <c r="BF247" s="366">
        <f>IF(N247="snížená",J247,0)</f>
        <v>0</v>
      </c>
      <c r="BG247" s="366">
        <f>IF(N247="zákl. přenesená",J247,0)</f>
        <v>0</v>
      </c>
      <c r="BH247" s="366">
        <f>IF(N247="sníž. přenesená",J247,0)</f>
        <v>0</v>
      </c>
      <c r="BI247" s="366">
        <f>IF(N247="nulová",J247,0)</f>
        <v>0</v>
      </c>
      <c r="BJ247" s="269" t="s">
        <v>81</v>
      </c>
      <c r="BK247" s="366">
        <f>ROUND(I247*H247,2)</f>
        <v>0</v>
      </c>
      <c r="BL247" s="269" t="s">
        <v>87</v>
      </c>
      <c r="BM247" s="365" t="s">
        <v>2026</v>
      </c>
    </row>
    <row r="248" spans="1:65" s="367" customFormat="1">
      <c r="B248" s="368"/>
      <c r="D248" s="369" t="s">
        <v>223</v>
      </c>
      <c r="E248" s="370" t="s">
        <v>528</v>
      </c>
      <c r="F248" s="371" t="s">
        <v>1235</v>
      </c>
      <c r="H248" s="370" t="s">
        <v>528</v>
      </c>
      <c r="L248" s="368"/>
      <c r="M248" s="372"/>
      <c r="N248" s="373"/>
      <c r="O248" s="373"/>
      <c r="P248" s="373"/>
      <c r="Q248" s="373"/>
      <c r="R248" s="373"/>
      <c r="S248" s="373"/>
      <c r="T248" s="374"/>
      <c r="AT248" s="370" t="s">
        <v>223</v>
      </c>
      <c r="AU248" s="370" t="s">
        <v>83</v>
      </c>
      <c r="AV248" s="367" t="s">
        <v>81</v>
      </c>
      <c r="AW248" s="367" t="s">
        <v>1236</v>
      </c>
      <c r="AX248" s="367" t="s">
        <v>1225</v>
      </c>
      <c r="AY248" s="370" t="s">
        <v>1226</v>
      </c>
    </row>
    <row r="249" spans="1:65" s="375" customFormat="1">
      <c r="B249" s="376"/>
      <c r="D249" s="369" t="s">
        <v>223</v>
      </c>
      <c r="E249" s="377" t="s">
        <v>528</v>
      </c>
      <c r="F249" s="378" t="s">
        <v>81</v>
      </c>
      <c r="H249" s="379">
        <v>1</v>
      </c>
      <c r="L249" s="376"/>
      <c r="M249" s="380"/>
      <c r="N249" s="381"/>
      <c r="O249" s="381"/>
      <c r="P249" s="381"/>
      <c r="Q249" s="381"/>
      <c r="R249" s="381"/>
      <c r="S249" s="381"/>
      <c r="T249" s="382"/>
      <c r="AT249" s="377" t="s">
        <v>223</v>
      </c>
      <c r="AU249" s="377" t="s">
        <v>83</v>
      </c>
      <c r="AV249" s="375" t="s">
        <v>83</v>
      </c>
      <c r="AW249" s="375" t="s">
        <v>1236</v>
      </c>
      <c r="AX249" s="375" t="s">
        <v>1225</v>
      </c>
      <c r="AY249" s="377" t="s">
        <v>1226</v>
      </c>
    </row>
    <row r="250" spans="1:65" s="383" customFormat="1">
      <c r="B250" s="384"/>
      <c r="D250" s="369" t="s">
        <v>223</v>
      </c>
      <c r="E250" s="385" t="s">
        <v>528</v>
      </c>
      <c r="F250" s="386" t="s">
        <v>1238</v>
      </c>
      <c r="H250" s="387">
        <v>1</v>
      </c>
      <c r="L250" s="384"/>
      <c r="M250" s="388"/>
      <c r="N250" s="389"/>
      <c r="O250" s="389"/>
      <c r="P250" s="389"/>
      <c r="Q250" s="389"/>
      <c r="R250" s="389"/>
      <c r="S250" s="389"/>
      <c r="T250" s="390"/>
      <c r="AT250" s="385" t="s">
        <v>223</v>
      </c>
      <c r="AU250" s="385" t="s">
        <v>83</v>
      </c>
      <c r="AV250" s="383" t="s">
        <v>87</v>
      </c>
      <c r="AW250" s="383" t="s">
        <v>1236</v>
      </c>
      <c r="AX250" s="383" t="s">
        <v>81</v>
      </c>
      <c r="AY250" s="385" t="s">
        <v>1226</v>
      </c>
    </row>
    <row r="251" spans="1:65" s="281" customFormat="1" ht="16.5" customHeight="1">
      <c r="A251" s="278"/>
      <c r="B251" s="354"/>
      <c r="C251" s="391" t="s">
        <v>2027</v>
      </c>
      <c r="D251" s="391" t="s">
        <v>1352</v>
      </c>
      <c r="E251" s="392" t="s">
        <v>2028</v>
      </c>
      <c r="F251" s="393" t="s">
        <v>2029</v>
      </c>
      <c r="G251" s="394" t="s">
        <v>298</v>
      </c>
      <c r="H251" s="395">
        <v>1</v>
      </c>
      <c r="I251" s="396">
        <v>0</v>
      </c>
      <c r="J251" s="396">
        <f>ROUND(I251*H251,2)</f>
        <v>0</v>
      </c>
      <c r="K251" s="393" t="s">
        <v>1232</v>
      </c>
      <c r="L251" s="397"/>
      <c r="M251" s="398" t="s">
        <v>528</v>
      </c>
      <c r="N251" s="399" t="s">
        <v>1193</v>
      </c>
      <c r="O251" s="363">
        <v>0</v>
      </c>
      <c r="P251" s="363">
        <f>O251*H251</f>
        <v>0</v>
      </c>
      <c r="Q251" s="363">
        <v>6.8999999999999999E-3</v>
      </c>
      <c r="R251" s="363">
        <f>Q251*H251</f>
        <v>6.8999999999999999E-3</v>
      </c>
      <c r="S251" s="363">
        <v>0</v>
      </c>
      <c r="T251" s="364">
        <f>S251*H251</f>
        <v>0</v>
      </c>
      <c r="U251" s="278"/>
      <c r="V251" s="278"/>
      <c r="W251" s="278"/>
      <c r="X251" s="278"/>
      <c r="Y251" s="278"/>
      <c r="Z251" s="278"/>
      <c r="AA251" s="278"/>
      <c r="AB251" s="278"/>
      <c r="AC251" s="278"/>
      <c r="AD251" s="278"/>
      <c r="AE251" s="278"/>
      <c r="AR251" s="365" t="s">
        <v>99</v>
      </c>
      <c r="AT251" s="365" t="s">
        <v>1352</v>
      </c>
      <c r="AU251" s="365" t="s">
        <v>83</v>
      </c>
      <c r="AY251" s="269" t="s">
        <v>1226</v>
      </c>
      <c r="BE251" s="366">
        <f>IF(N251="základní",J251,0)</f>
        <v>0</v>
      </c>
      <c r="BF251" s="366">
        <f>IF(N251="snížená",J251,0)</f>
        <v>0</v>
      </c>
      <c r="BG251" s="366">
        <f>IF(N251="zákl. přenesená",J251,0)</f>
        <v>0</v>
      </c>
      <c r="BH251" s="366">
        <f>IF(N251="sníž. přenesená",J251,0)</f>
        <v>0</v>
      </c>
      <c r="BI251" s="366">
        <f>IF(N251="nulová",J251,0)</f>
        <v>0</v>
      </c>
      <c r="BJ251" s="269" t="s">
        <v>81</v>
      </c>
      <c r="BK251" s="366">
        <f>ROUND(I251*H251,2)</f>
        <v>0</v>
      </c>
      <c r="BL251" s="269" t="s">
        <v>87</v>
      </c>
      <c r="BM251" s="365" t="s">
        <v>2030</v>
      </c>
    </row>
    <row r="252" spans="1:65" s="281" customFormat="1" ht="16.5" customHeight="1">
      <c r="A252" s="278"/>
      <c r="B252" s="354"/>
      <c r="C252" s="391" t="s">
        <v>2031</v>
      </c>
      <c r="D252" s="391" t="s">
        <v>1352</v>
      </c>
      <c r="E252" s="392" t="s">
        <v>2032</v>
      </c>
      <c r="F252" s="393" t="s">
        <v>2033</v>
      </c>
      <c r="G252" s="394" t="s">
        <v>298</v>
      </c>
      <c r="H252" s="395">
        <v>1</v>
      </c>
      <c r="I252" s="396">
        <v>0</v>
      </c>
      <c r="J252" s="396">
        <f>ROUND(I252*H252,2)</f>
        <v>0</v>
      </c>
      <c r="K252" s="393" t="s">
        <v>1232</v>
      </c>
      <c r="L252" s="397"/>
      <c r="M252" s="398" t="s">
        <v>528</v>
      </c>
      <c r="N252" s="399" t="s">
        <v>1193</v>
      </c>
      <c r="O252" s="363">
        <v>0</v>
      </c>
      <c r="P252" s="363">
        <f>O252*H252</f>
        <v>0</v>
      </c>
      <c r="Q252" s="363">
        <v>8.9999999999999998E-4</v>
      </c>
      <c r="R252" s="363">
        <f>Q252*H252</f>
        <v>8.9999999999999998E-4</v>
      </c>
      <c r="S252" s="363">
        <v>0</v>
      </c>
      <c r="T252" s="364">
        <f>S252*H252</f>
        <v>0</v>
      </c>
      <c r="U252" s="278"/>
      <c r="V252" s="278"/>
      <c r="W252" s="278"/>
      <c r="X252" s="278"/>
      <c r="Y252" s="278"/>
      <c r="Z252" s="278"/>
      <c r="AA252" s="278"/>
      <c r="AB252" s="278"/>
      <c r="AC252" s="278"/>
      <c r="AD252" s="278"/>
      <c r="AE252" s="278"/>
      <c r="AR252" s="365" t="s">
        <v>99</v>
      </c>
      <c r="AT252" s="365" t="s">
        <v>1352</v>
      </c>
      <c r="AU252" s="365" t="s">
        <v>83</v>
      </c>
      <c r="AY252" s="269" t="s">
        <v>1226</v>
      </c>
      <c r="BE252" s="366">
        <f>IF(N252="základní",J252,0)</f>
        <v>0</v>
      </c>
      <c r="BF252" s="366">
        <f>IF(N252="snížená",J252,0)</f>
        <v>0</v>
      </c>
      <c r="BG252" s="366">
        <f>IF(N252="zákl. přenesená",J252,0)</f>
        <v>0</v>
      </c>
      <c r="BH252" s="366">
        <f>IF(N252="sníž. přenesená",J252,0)</f>
        <v>0</v>
      </c>
      <c r="BI252" s="366">
        <f>IF(N252="nulová",J252,0)</f>
        <v>0</v>
      </c>
      <c r="BJ252" s="269" t="s">
        <v>81</v>
      </c>
      <c r="BK252" s="366">
        <f>ROUND(I252*H252,2)</f>
        <v>0</v>
      </c>
      <c r="BL252" s="269" t="s">
        <v>87</v>
      </c>
      <c r="BM252" s="365" t="s">
        <v>2034</v>
      </c>
    </row>
    <row r="253" spans="1:65" s="281" customFormat="1" ht="16.5" customHeight="1">
      <c r="A253" s="278"/>
      <c r="B253" s="354"/>
      <c r="C253" s="355" t="s">
        <v>91</v>
      </c>
      <c r="D253" s="355" t="s">
        <v>1229</v>
      </c>
      <c r="E253" s="356" t="s">
        <v>2035</v>
      </c>
      <c r="F253" s="357" t="s">
        <v>2036</v>
      </c>
      <c r="G253" s="358" t="s">
        <v>317</v>
      </c>
      <c r="H253" s="359">
        <v>120</v>
      </c>
      <c r="I253" s="360">
        <v>0</v>
      </c>
      <c r="J253" s="360">
        <f>ROUND(I253*H253,2)</f>
        <v>0</v>
      </c>
      <c r="K253" s="357" t="s">
        <v>1232</v>
      </c>
      <c r="L253" s="279"/>
      <c r="M253" s="361" t="s">
        <v>528</v>
      </c>
      <c r="N253" s="362" t="s">
        <v>1193</v>
      </c>
      <c r="O253" s="363">
        <v>2.3E-2</v>
      </c>
      <c r="P253" s="363">
        <f>O253*H253</f>
        <v>2.76</v>
      </c>
      <c r="Q253" s="363">
        <v>6.9999999999999994E-5</v>
      </c>
      <c r="R253" s="363">
        <f>Q253*H253</f>
        <v>8.3999999999999995E-3</v>
      </c>
      <c r="S253" s="363">
        <v>0</v>
      </c>
      <c r="T253" s="364">
        <f>S253*H253</f>
        <v>0</v>
      </c>
      <c r="U253" s="278"/>
      <c r="V253" s="278"/>
      <c r="W253" s="278"/>
      <c r="X253" s="278"/>
      <c r="Y253" s="278"/>
      <c r="Z253" s="278"/>
      <c r="AA253" s="278"/>
      <c r="AB253" s="278"/>
      <c r="AC253" s="278"/>
      <c r="AD253" s="278"/>
      <c r="AE253" s="278"/>
      <c r="AR253" s="365" t="s">
        <v>87</v>
      </c>
      <c r="AT253" s="365" t="s">
        <v>1229</v>
      </c>
      <c r="AU253" s="365" t="s">
        <v>83</v>
      </c>
      <c r="AY253" s="269" t="s">
        <v>1226</v>
      </c>
      <c r="BE253" s="366">
        <f>IF(N253="základní",J253,0)</f>
        <v>0</v>
      </c>
      <c r="BF253" s="366">
        <f>IF(N253="snížená",J253,0)</f>
        <v>0</v>
      </c>
      <c r="BG253" s="366">
        <f>IF(N253="zákl. přenesená",J253,0)</f>
        <v>0</v>
      </c>
      <c r="BH253" s="366">
        <f>IF(N253="sníž. přenesená",J253,0)</f>
        <v>0</v>
      </c>
      <c r="BI253" s="366">
        <f>IF(N253="nulová",J253,0)</f>
        <v>0</v>
      </c>
      <c r="BJ253" s="269" t="s">
        <v>81</v>
      </c>
      <c r="BK253" s="366">
        <f>ROUND(I253*H253,2)</f>
        <v>0</v>
      </c>
      <c r="BL253" s="269" t="s">
        <v>87</v>
      </c>
      <c r="BM253" s="365" t="s">
        <v>2037</v>
      </c>
    </row>
    <row r="254" spans="1:65" s="367" customFormat="1">
      <c r="B254" s="368"/>
      <c r="D254" s="369" t="s">
        <v>223</v>
      </c>
      <c r="E254" s="370" t="s">
        <v>528</v>
      </c>
      <c r="F254" s="371" t="s">
        <v>1235</v>
      </c>
      <c r="H254" s="370" t="s">
        <v>528</v>
      </c>
      <c r="L254" s="368"/>
      <c r="M254" s="372"/>
      <c r="N254" s="373"/>
      <c r="O254" s="373"/>
      <c r="P254" s="373"/>
      <c r="Q254" s="373"/>
      <c r="R254" s="373"/>
      <c r="S254" s="373"/>
      <c r="T254" s="374"/>
      <c r="AT254" s="370" t="s">
        <v>223</v>
      </c>
      <c r="AU254" s="370" t="s">
        <v>83</v>
      </c>
      <c r="AV254" s="367" t="s">
        <v>81</v>
      </c>
      <c r="AW254" s="367" t="s">
        <v>1236</v>
      </c>
      <c r="AX254" s="367" t="s">
        <v>1225</v>
      </c>
      <c r="AY254" s="370" t="s">
        <v>1226</v>
      </c>
    </row>
    <row r="255" spans="1:65" s="375" customFormat="1">
      <c r="B255" s="376"/>
      <c r="D255" s="369" t="s">
        <v>223</v>
      </c>
      <c r="E255" s="377" t="s">
        <v>528</v>
      </c>
      <c r="F255" s="378" t="s">
        <v>1934</v>
      </c>
      <c r="H255" s="379">
        <v>120</v>
      </c>
      <c r="L255" s="376"/>
      <c r="M255" s="380"/>
      <c r="N255" s="381"/>
      <c r="O255" s="381"/>
      <c r="P255" s="381"/>
      <c r="Q255" s="381"/>
      <c r="R255" s="381"/>
      <c r="S255" s="381"/>
      <c r="T255" s="382"/>
      <c r="AT255" s="377" t="s">
        <v>223</v>
      </c>
      <c r="AU255" s="377" t="s">
        <v>83</v>
      </c>
      <c r="AV255" s="375" t="s">
        <v>83</v>
      </c>
      <c r="AW255" s="375" t="s">
        <v>1236</v>
      </c>
      <c r="AX255" s="375" t="s">
        <v>1225</v>
      </c>
      <c r="AY255" s="377" t="s">
        <v>1226</v>
      </c>
    </row>
    <row r="256" spans="1:65" s="383" customFormat="1">
      <c r="B256" s="384"/>
      <c r="D256" s="369" t="s">
        <v>223</v>
      </c>
      <c r="E256" s="385" t="s">
        <v>528</v>
      </c>
      <c r="F256" s="386" t="s">
        <v>1238</v>
      </c>
      <c r="H256" s="387">
        <v>120</v>
      </c>
      <c r="L256" s="384"/>
      <c r="M256" s="388"/>
      <c r="N256" s="389"/>
      <c r="O256" s="389"/>
      <c r="P256" s="389"/>
      <c r="Q256" s="389"/>
      <c r="R256" s="389"/>
      <c r="S256" s="389"/>
      <c r="T256" s="390"/>
      <c r="AT256" s="385" t="s">
        <v>223</v>
      </c>
      <c r="AU256" s="385" t="s">
        <v>83</v>
      </c>
      <c r="AV256" s="383" t="s">
        <v>87</v>
      </c>
      <c r="AW256" s="383" t="s">
        <v>1236</v>
      </c>
      <c r="AX256" s="383" t="s">
        <v>81</v>
      </c>
      <c r="AY256" s="385" t="s">
        <v>1226</v>
      </c>
    </row>
    <row r="257" spans="1:65" s="281" customFormat="1" ht="16.5" customHeight="1">
      <c r="A257" s="278"/>
      <c r="B257" s="354"/>
      <c r="C257" s="355" t="s">
        <v>93</v>
      </c>
      <c r="D257" s="355" t="s">
        <v>1229</v>
      </c>
      <c r="E257" s="356" t="s">
        <v>2038</v>
      </c>
      <c r="F257" s="357" t="s">
        <v>2039</v>
      </c>
      <c r="G257" s="358" t="s">
        <v>317</v>
      </c>
      <c r="H257" s="359">
        <v>106</v>
      </c>
      <c r="I257" s="360">
        <v>0</v>
      </c>
      <c r="J257" s="360">
        <f>ROUND(I257*H257,2)</f>
        <v>0</v>
      </c>
      <c r="K257" s="357" t="s">
        <v>1232</v>
      </c>
      <c r="L257" s="279"/>
      <c r="M257" s="361" t="s">
        <v>528</v>
      </c>
      <c r="N257" s="362" t="s">
        <v>1193</v>
      </c>
      <c r="O257" s="363">
        <v>2.7E-2</v>
      </c>
      <c r="P257" s="363">
        <f>O257*H257</f>
        <v>2.8620000000000001</v>
      </c>
      <c r="Q257" s="363">
        <v>1.2999999999999999E-4</v>
      </c>
      <c r="R257" s="363">
        <f>Q257*H257</f>
        <v>1.3779999999999999E-2</v>
      </c>
      <c r="S257" s="363">
        <v>0</v>
      </c>
      <c r="T257" s="364">
        <f>S257*H257</f>
        <v>0</v>
      </c>
      <c r="U257" s="278"/>
      <c r="V257" s="278"/>
      <c r="W257" s="278"/>
      <c r="X257" s="278"/>
      <c r="Y257" s="278"/>
      <c r="Z257" s="278"/>
      <c r="AA257" s="278"/>
      <c r="AB257" s="278"/>
      <c r="AC257" s="278"/>
      <c r="AD257" s="278"/>
      <c r="AE257" s="278"/>
      <c r="AR257" s="365" t="s">
        <v>87</v>
      </c>
      <c r="AT257" s="365" t="s">
        <v>1229</v>
      </c>
      <c r="AU257" s="365" t="s">
        <v>83</v>
      </c>
      <c r="AY257" s="269" t="s">
        <v>1226</v>
      </c>
      <c r="BE257" s="366">
        <f>IF(N257="základní",J257,0)</f>
        <v>0</v>
      </c>
      <c r="BF257" s="366">
        <f>IF(N257="snížená",J257,0)</f>
        <v>0</v>
      </c>
      <c r="BG257" s="366">
        <f>IF(N257="zákl. přenesená",J257,0)</f>
        <v>0</v>
      </c>
      <c r="BH257" s="366">
        <f>IF(N257="sníž. přenesená",J257,0)</f>
        <v>0</v>
      </c>
      <c r="BI257" s="366">
        <f>IF(N257="nulová",J257,0)</f>
        <v>0</v>
      </c>
      <c r="BJ257" s="269" t="s">
        <v>81</v>
      </c>
      <c r="BK257" s="366">
        <f>ROUND(I257*H257,2)</f>
        <v>0</v>
      </c>
      <c r="BL257" s="269" t="s">
        <v>87</v>
      </c>
      <c r="BM257" s="365" t="s">
        <v>2040</v>
      </c>
    </row>
    <row r="258" spans="1:65" s="367" customFormat="1">
      <c r="B258" s="368"/>
      <c r="D258" s="369" t="s">
        <v>223</v>
      </c>
      <c r="E258" s="370" t="s">
        <v>528</v>
      </c>
      <c r="F258" s="371" t="s">
        <v>1235</v>
      </c>
      <c r="H258" s="370" t="s">
        <v>528</v>
      </c>
      <c r="L258" s="368"/>
      <c r="M258" s="372"/>
      <c r="N258" s="373"/>
      <c r="O258" s="373"/>
      <c r="P258" s="373"/>
      <c r="Q258" s="373"/>
      <c r="R258" s="373"/>
      <c r="S258" s="373"/>
      <c r="T258" s="374"/>
      <c r="AT258" s="370" t="s">
        <v>223</v>
      </c>
      <c r="AU258" s="370" t="s">
        <v>83</v>
      </c>
      <c r="AV258" s="367" t="s">
        <v>81</v>
      </c>
      <c r="AW258" s="367" t="s">
        <v>1236</v>
      </c>
      <c r="AX258" s="367" t="s">
        <v>1225</v>
      </c>
      <c r="AY258" s="370" t="s">
        <v>1226</v>
      </c>
    </row>
    <row r="259" spans="1:65" s="375" customFormat="1">
      <c r="B259" s="376"/>
      <c r="D259" s="369" t="s">
        <v>223</v>
      </c>
      <c r="E259" s="377" t="s">
        <v>528</v>
      </c>
      <c r="F259" s="378" t="s">
        <v>1951</v>
      </c>
      <c r="H259" s="379">
        <v>106</v>
      </c>
      <c r="L259" s="376"/>
      <c r="M259" s="380"/>
      <c r="N259" s="381"/>
      <c r="O259" s="381"/>
      <c r="P259" s="381"/>
      <c r="Q259" s="381"/>
      <c r="R259" s="381"/>
      <c r="S259" s="381"/>
      <c r="T259" s="382"/>
      <c r="AT259" s="377" t="s">
        <v>223</v>
      </c>
      <c r="AU259" s="377" t="s">
        <v>83</v>
      </c>
      <c r="AV259" s="375" t="s">
        <v>83</v>
      </c>
      <c r="AW259" s="375" t="s">
        <v>1236</v>
      </c>
      <c r="AX259" s="375" t="s">
        <v>1225</v>
      </c>
      <c r="AY259" s="377" t="s">
        <v>1226</v>
      </c>
    </row>
    <row r="260" spans="1:65" s="383" customFormat="1">
      <c r="B260" s="384"/>
      <c r="D260" s="369" t="s">
        <v>223</v>
      </c>
      <c r="E260" s="385" t="s">
        <v>528</v>
      </c>
      <c r="F260" s="386" t="s">
        <v>1238</v>
      </c>
      <c r="H260" s="387">
        <v>106</v>
      </c>
      <c r="L260" s="384"/>
      <c r="M260" s="388"/>
      <c r="N260" s="389"/>
      <c r="O260" s="389"/>
      <c r="P260" s="389"/>
      <c r="Q260" s="389"/>
      <c r="R260" s="389"/>
      <c r="S260" s="389"/>
      <c r="T260" s="390"/>
      <c r="AT260" s="385" t="s">
        <v>223</v>
      </c>
      <c r="AU260" s="385" t="s">
        <v>83</v>
      </c>
      <c r="AV260" s="383" t="s">
        <v>87</v>
      </c>
      <c r="AW260" s="383" t="s">
        <v>1236</v>
      </c>
      <c r="AX260" s="383" t="s">
        <v>81</v>
      </c>
      <c r="AY260" s="385" t="s">
        <v>1226</v>
      </c>
    </row>
    <row r="261" spans="1:65" s="281" customFormat="1" ht="24" customHeight="1">
      <c r="A261" s="278"/>
      <c r="B261" s="354"/>
      <c r="C261" s="355" t="s">
        <v>95</v>
      </c>
      <c r="D261" s="355" t="s">
        <v>1229</v>
      </c>
      <c r="E261" s="356" t="s">
        <v>2041</v>
      </c>
      <c r="F261" s="357" t="s">
        <v>2042</v>
      </c>
      <c r="G261" s="358" t="s">
        <v>298</v>
      </c>
      <c r="H261" s="359">
        <v>2</v>
      </c>
      <c r="I261" s="360">
        <v>0</v>
      </c>
      <c r="J261" s="360">
        <f>ROUND(I261*H261,2)</f>
        <v>0</v>
      </c>
      <c r="K261" s="357" t="s">
        <v>1232</v>
      </c>
      <c r="L261" s="279"/>
      <c r="M261" s="361" t="s">
        <v>528</v>
      </c>
      <c r="N261" s="362" t="s">
        <v>1193</v>
      </c>
      <c r="O261" s="363">
        <v>8.3000000000000004E-2</v>
      </c>
      <c r="P261" s="363">
        <f>O261*H261</f>
        <v>0.16600000000000001</v>
      </c>
      <c r="Q261" s="363">
        <v>8.0000000000000007E-5</v>
      </c>
      <c r="R261" s="363">
        <f>Q261*H261</f>
        <v>1.6000000000000001E-4</v>
      </c>
      <c r="S261" s="363">
        <v>0</v>
      </c>
      <c r="T261" s="364">
        <f>S261*H261</f>
        <v>0</v>
      </c>
      <c r="U261" s="278"/>
      <c r="V261" s="278"/>
      <c r="W261" s="278"/>
      <c r="X261" s="278"/>
      <c r="Y261" s="278"/>
      <c r="Z261" s="278"/>
      <c r="AA261" s="278"/>
      <c r="AB261" s="278"/>
      <c r="AC261" s="278"/>
      <c r="AD261" s="278"/>
      <c r="AE261" s="278"/>
      <c r="AR261" s="365" t="s">
        <v>87</v>
      </c>
      <c r="AT261" s="365" t="s">
        <v>1229</v>
      </c>
      <c r="AU261" s="365" t="s">
        <v>83</v>
      </c>
      <c r="AY261" s="269" t="s">
        <v>1226</v>
      </c>
      <c r="BE261" s="366">
        <f>IF(N261="základní",J261,0)</f>
        <v>0</v>
      </c>
      <c r="BF261" s="366">
        <f>IF(N261="snížená",J261,0)</f>
        <v>0</v>
      </c>
      <c r="BG261" s="366">
        <f>IF(N261="zákl. přenesená",J261,0)</f>
        <v>0</v>
      </c>
      <c r="BH261" s="366">
        <f>IF(N261="sníž. přenesená",J261,0)</f>
        <v>0</v>
      </c>
      <c r="BI261" s="366">
        <f>IF(N261="nulová",J261,0)</f>
        <v>0</v>
      </c>
      <c r="BJ261" s="269" t="s">
        <v>81</v>
      </c>
      <c r="BK261" s="366">
        <f>ROUND(I261*H261,2)</f>
        <v>0</v>
      </c>
      <c r="BL261" s="269" t="s">
        <v>87</v>
      </c>
      <c r="BM261" s="365" t="s">
        <v>2043</v>
      </c>
    </row>
    <row r="262" spans="1:65" s="281" customFormat="1" ht="16.5" customHeight="1">
      <c r="A262" s="278"/>
      <c r="B262" s="354"/>
      <c r="C262" s="355" t="s">
        <v>97</v>
      </c>
      <c r="D262" s="355" t="s">
        <v>1229</v>
      </c>
      <c r="E262" s="356" t="s">
        <v>2044</v>
      </c>
      <c r="F262" s="357" t="s">
        <v>2045</v>
      </c>
      <c r="G262" s="358" t="s">
        <v>298</v>
      </c>
      <c r="H262" s="359">
        <v>2</v>
      </c>
      <c r="I262" s="360">
        <v>0</v>
      </c>
      <c r="J262" s="360">
        <f>ROUND(I262*H262,2)</f>
        <v>0</v>
      </c>
      <c r="K262" s="357" t="s">
        <v>1232</v>
      </c>
      <c r="L262" s="279"/>
      <c r="M262" s="361" t="s">
        <v>528</v>
      </c>
      <c r="N262" s="362" t="s">
        <v>1193</v>
      </c>
      <c r="O262" s="363">
        <v>4.9000000000000002E-2</v>
      </c>
      <c r="P262" s="363">
        <f>O262*H262</f>
        <v>9.8000000000000004E-2</v>
      </c>
      <c r="Q262" s="363">
        <v>1.7000000000000001E-4</v>
      </c>
      <c r="R262" s="363">
        <f>Q262*H262</f>
        <v>3.4000000000000002E-4</v>
      </c>
      <c r="S262" s="363">
        <v>0</v>
      </c>
      <c r="T262" s="364">
        <f>S262*H262</f>
        <v>0</v>
      </c>
      <c r="U262" s="278"/>
      <c r="V262" s="278"/>
      <c r="W262" s="278"/>
      <c r="X262" s="278"/>
      <c r="Y262" s="278"/>
      <c r="Z262" s="278"/>
      <c r="AA262" s="278"/>
      <c r="AB262" s="278"/>
      <c r="AC262" s="278"/>
      <c r="AD262" s="278"/>
      <c r="AE262" s="278"/>
      <c r="AR262" s="365" t="s">
        <v>87</v>
      </c>
      <c r="AT262" s="365" t="s">
        <v>1229</v>
      </c>
      <c r="AU262" s="365" t="s">
        <v>83</v>
      </c>
      <c r="AY262" s="269" t="s">
        <v>1226</v>
      </c>
      <c r="BE262" s="366">
        <f>IF(N262="základní",J262,0)</f>
        <v>0</v>
      </c>
      <c r="BF262" s="366">
        <f>IF(N262="snížená",J262,0)</f>
        <v>0</v>
      </c>
      <c r="BG262" s="366">
        <f>IF(N262="zákl. přenesená",J262,0)</f>
        <v>0</v>
      </c>
      <c r="BH262" s="366">
        <f>IF(N262="sníž. přenesená",J262,0)</f>
        <v>0</v>
      </c>
      <c r="BI262" s="366">
        <f>IF(N262="nulová",J262,0)</f>
        <v>0</v>
      </c>
      <c r="BJ262" s="269" t="s">
        <v>81</v>
      </c>
      <c r="BK262" s="366">
        <f>ROUND(I262*H262,2)</f>
        <v>0</v>
      </c>
      <c r="BL262" s="269" t="s">
        <v>87</v>
      </c>
      <c r="BM262" s="365" t="s">
        <v>2046</v>
      </c>
    </row>
    <row r="263" spans="1:65" s="341" customFormat="1" ht="22.95" customHeight="1">
      <c r="B263" s="342"/>
      <c r="D263" s="343" t="s">
        <v>1223</v>
      </c>
      <c r="E263" s="352" t="s">
        <v>1266</v>
      </c>
      <c r="F263" s="352" t="s">
        <v>2047</v>
      </c>
      <c r="J263" s="353">
        <f>BK263</f>
        <v>0</v>
      </c>
      <c r="L263" s="342"/>
      <c r="M263" s="346"/>
      <c r="N263" s="347"/>
      <c r="O263" s="347"/>
      <c r="P263" s="348">
        <f>SUM(P264:P269)</f>
        <v>18.3</v>
      </c>
      <c r="Q263" s="347"/>
      <c r="R263" s="348">
        <f>SUM(R264:R269)</f>
        <v>0</v>
      </c>
      <c r="S263" s="347"/>
      <c r="T263" s="349">
        <f>SUM(T264:T269)</f>
        <v>0</v>
      </c>
      <c r="AR263" s="343" t="s">
        <v>81</v>
      </c>
      <c r="AT263" s="350" t="s">
        <v>1223</v>
      </c>
      <c r="AU263" s="350" t="s">
        <v>81</v>
      </c>
      <c r="AY263" s="343" t="s">
        <v>1226</v>
      </c>
      <c r="BK263" s="351">
        <f>SUM(BK264:BK269)</f>
        <v>0</v>
      </c>
    </row>
    <row r="264" spans="1:65" s="281" customFormat="1" ht="16.5" customHeight="1">
      <c r="A264" s="278"/>
      <c r="B264" s="354"/>
      <c r="C264" s="355" t="s">
        <v>2048</v>
      </c>
      <c r="D264" s="355" t="s">
        <v>1229</v>
      </c>
      <c r="E264" s="356" t="s">
        <v>2049</v>
      </c>
      <c r="F264" s="357" t="s">
        <v>2050</v>
      </c>
      <c r="G264" s="358" t="s">
        <v>604</v>
      </c>
      <c r="H264" s="359">
        <v>1</v>
      </c>
      <c r="I264" s="360">
        <v>0</v>
      </c>
      <c r="J264" s="360">
        <f>ROUND(I264*H264,2)</f>
        <v>0</v>
      </c>
      <c r="K264" s="357" t="s">
        <v>528</v>
      </c>
      <c r="L264" s="279"/>
      <c r="M264" s="361" t="s">
        <v>528</v>
      </c>
      <c r="N264" s="362" t="s">
        <v>1193</v>
      </c>
      <c r="O264" s="363">
        <v>0</v>
      </c>
      <c r="P264" s="363">
        <f>O264*H264</f>
        <v>0</v>
      </c>
      <c r="Q264" s="363">
        <v>0</v>
      </c>
      <c r="R264" s="363">
        <f>Q264*H264</f>
        <v>0</v>
      </c>
      <c r="S264" s="363">
        <v>0</v>
      </c>
      <c r="T264" s="364">
        <f>S264*H264</f>
        <v>0</v>
      </c>
      <c r="U264" s="278"/>
      <c r="V264" s="278"/>
      <c r="W264" s="278"/>
      <c r="X264" s="278"/>
      <c r="Y264" s="278"/>
      <c r="Z264" s="278"/>
      <c r="AA264" s="278"/>
      <c r="AB264" s="278"/>
      <c r="AC264" s="278"/>
      <c r="AD264" s="278"/>
      <c r="AE264" s="278"/>
      <c r="AR264" s="365" t="s">
        <v>87</v>
      </c>
      <c r="AT264" s="365" t="s">
        <v>1229</v>
      </c>
      <c r="AU264" s="365" t="s">
        <v>83</v>
      </c>
      <c r="AY264" s="269" t="s">
        <v>1226</v>
      </c>
      <c r="BE264" s="366">
        <f>IF(N264="základní",J264,0)</f>
        <v>0</v>
      </c>
      <c r="BF264" s="366">
        <f>IF(N264="snížená",J264,0)</f>
        <v>0</v>
      </c>
      <c r="BG264" s="366">
        <f>IF(N264="zákl. přenesená",J264,0)</f>
        <v>0</v>
      </c>
      <c r="BH264" s="366">
        <f>IF(N264="sníž. přenesená",J264,0)</f>
        <v>0</v>
      </c>
      <c r="BI264" s="366">
        <f>IF(N264="nulová",J264,0)</f>
        <v>0</v>
      </c>
      <c r="BJ264" s="269" t="s">
        <v>81</v>
      </c>
      <c r="BK264" s="366">
        <f>ROUND(I264*H264,2)</f>
        <v>0</v>
      </c>
      <c r="BL264" s="269" t="s">
        <v>87</v>
      </c>
      <c r="BM264" s="365" t="s">
        <v>2051</v>
      </c>
    </row>
    <row r="265" spans="1:65" s="281" customFormat="1" ht="16.5" customHeight="1">
      <c r="A265" s="278"/>
      <c r="B265" s="354"/>
      <c r="C265" s="355" t="s">
        <v>2052</v>
      </c>
      <c r="D265" s="355" t="s">
        <v>1229</v>
      </c>
      <c r="E265" s="356" t="s">
        <v>2053</v>
      </c>
      <c r="F265" s="357" t="s">
        <v>2054</v>
      </c>
      <c r="G265" s="358" t="s">
        <v>317</v>
      </c>
      <c r="H265" s="359">
        <v>60</v>
      </c>
      <c r="I265" s="360">
        <v>0</v>
      </c>
      <c r="J265" s="360">
        <f>ROUND(I265*H265,2)</f>
        <v>0</v>
      </c>
      <c r="K265" s="357" t="s">
        <v>1232</v>
      </c>
      <c r="L265" s="279"/>
      <c r="M265" s="361" t="s">
        <v>528</v>
      </c>
      <c r="N265" s="362" t="s">
        <v>1193</v>
      </c>
      <c r="O265" s="363">
        <v>0.30499999999999999</v>
      </c>
      <c r="P265" s="363">
        <f>O265*H265</f>
        <v>18.3</v>
      </c>
      <c r="Q265" s="363">
        <v>0</v>
      </c>
      <c r="R265" s="363">
        <f>Q265*H265</f>
        <v>0</v>
      </c>
      <c r="S265" s="363">
        <v>0</v>
      </c>
      <c r="T265" s="364">
        <f>S265*H265</f>
        <v>0</v>
      </c>
      <c r="U265" s="278"/>
      <c r="V265" s="278"/>
      <c r="W265" s="278"/>
      <c r="X265" s="278"/>
      <c r="Y265" s="278"/>
      <c r="Z265" s="278"/>
      <c r="AA265" s="278"/>
      <c r="AB265" s="278"/>
      <c r="AC265" s="278"/>
      <c r="AD265" s="278"/>
      <c r="AE265" s="278"/>
      <c r="AR265" s="365" t="s">
        <v>87</v>
      </c>
      <c r="AT265" s="365" t="s">
        <v>1229</v>
      </c>
      <c r="AU265" s="365" t="s">
        <v>83</v>
      </c>
      <c r="AY265" s="269" t="s">
        <v>1226</v>
      </c>
      <c r="BE265" s="366">
        <f>IF(N265="základní",J265,0)</f>
        <v>0</v>
      </c>
      <c r="BF265" s="366">
        <f>IF(N265="snížená",J265,0)</f>
        <v>0</v>
      </c>
      <c r="BG265" s="366">
        <f>IF(N265="zákl. přenesená",J265,0)</f>
        <v>0</v>
      </c>
      <c r="BH265" s="366">
        <f>IF(N265="sníž. přenesená",J265,0)</f>
        <v>0</v>
      </c>
      <c r="BI265" s="366">
        <f>IF(N265="nulová",J265,0)</f>
        <v>0</v>
      </c>
      <c r="BJ265" s="269" t="s">
        <v>81</v>
      </c>
      <c r="BK265" s="366">
        <f>ROUND(I265*H265,2)</f>
        <v>0</v>
      </c>
      <c r="BL265" s="269" t="s">
        <v>87</v>
      </c>
      <c r="BM265" s="365" t="s">
        <v>2055</v>
      </c>
    </row>
    <row r="266" spans="1:65" s="367" customFormat="1">
      <c r="B266" s="368"/>
      <c r="D266" s="369" t="s">
        <v>223</v>
      </c>
      <c r="E266" s="370" t="s">
        <v>528</v>
      </c>
      <c r="F266" s="371" t="s">
        <v>1823</v>
      </c>
      <c r="H266" s="370" t="s">
        <v>528</v>
      </c>
      <c r="L266" s="368"/>
      <c r="M266" s="372"/>
      <c r="N266" s="373"/>
      <c r="O266" s="373"/>
      <c r="P266" s="373"/>
      <c r="Q266" s="373"/>
      <c r="R266" s="373"/>
      <c r="S266" s="373"/>
      <c r="T266" s="374"/>
      <c r="AT266" s="370" t="s">
        <v>223</v>
      </c>
      <c r="AU266" s="370" t="s">
        <v>83</v>
      </c>
      <c r="AV266" s="367" t="s">
        <v>81</v>
      </c>
      <c r="AW266" s="367" t="s">
        <v>1236</v>
      </c>
      <c r="AX266" s="367" t="s">
        <v>1225</v>
      </c>
      <c r="AY266" s="370" t="s">
        <v>1226</v>
      </c>
    </row>
    <row r="267" spans="1:65" s="375" customFormat="1">
      <c r="B267" s="376"/>
      <c r="D267" s="369" t="s">
        <v>223</v>
      </c>
      <c r="E267" s="377" t="s">
        <v>528</v>
      </c>
      <c r="F267" s="378" t="s">
        <v>2056</v>
      </c>
      <c r="H267" s="379">
        <v>30</v>
      </c>
      <c r="L267" s="376"/>
      <c r="M267" s="380"/>
      <c r="N267" s="381"/>
      <c r="O267" s="381"/>
      <c r="P267" s="381"/>
      <c r="Q267" s="381"/>
      <c r="R267" s="381"/>
      <c r="S267" s="381"/>
      <c r="T267" s="382"/>
      <c r="AT267" s="377" t="s">
        <v>223</v>
      </c>
      <c r="AU267" s="377" t="s">
        <v>83</v>
      </c>
      <c r="AV267" s="375" t="s">
        <v>83</v>
      </c>
      <c r="AW267" s="375" t="s">
        <v>1236</v>
      </c>
      <c r="AX267" s="375" t="s">
        <v>1225</v>
      </c>
      <c r="AY267" s="377" t="s">
        <v>1226</v>
      </c>
    </row>
    <row r="268" spans="1:65" s="375" customFormat="1">
      <c r="B268" s="376"/>
      <c r="D268" s="369" t="s">
        <v>223</v>
      </c>
      <c r="E268" s="377" t="s">
        <v>528</v>
      </c>
      <c r="F268" s="378" t="s">
        <v>2056</v>
      </c>
      <c r="H268" s="379">
        <v>30</v>
      </c>
      <c r="L268" s="376"/>
      <c r="M268" s="380"/>
      <c r="N268" s="381"/>
      <c r="O268" s="381"/>
      <c r="P268" s="381"/>
      <c r="Q268" s="381"/>
      <c r="R268" s="381"/>
      <c r="S268" s="381"/>
      <c r="T268" s="382"/>
      <c r="AT268" s="377" t="s">
        <v>223</v>
      </c>
      <c r="AU268" s="377" t="s">
        <v>83</v>
      </c>
      <c r="AV268" s="375" t="s">
        <v>83</v>
      </c>
      <c r="AW268" s="375" t="s">
        <v>1236</v>
      </c>
      <c r="AX268" s="375" t="s">
        <v>1225</v>
      </c>
      <c r="AY268" s="377" t="s">
        <v>1226</v>
      </c>
    </row>
    <row r="269" spans="1:65" s="383" customFormat="1">
      <c r="B269" s="384"/>
      <c r="D269" s="369" t="s">
        <v>223</v>
      </c>
      <c r="E269" s="385" t="s">
        <v>2057</v>
      </c>
      <c r="F269" s="386" t="s">
        <v>1238</v>
      </c>
      <c r="H269" s="387">
        <v>60</v>
      </c>
      <c r="L269" s="384"/>
      <c r="M269" s="388"/>
      <c r="N269" s="389"/>
      <c r="O269" s="389"/>
      <c r="P269" s="389"/>
      <c r="Q269" s="389"/>
      <c r="R269" s="389"/>
      <c r="S269" s="389"/>
      <c r="T269" s="390"/>
      <c r="AT269" s="385" t="s">
        <v>223</v>
      </c>
      <c r="AU269" s="385" t="s">
        <v>83</v>
      </c>
      <c r="AV269" s="383" t="s">
        <v>87</v>
      </c>
      <c r="AW269" s="383" t="s">
        <v>1236</v>
      </c>
      <c r="AX269" s="383" t="s">
        <v>81</v>
      </c>
      <c r="AY269" s="385" t="s">
        <v>1226</v>
      </c>
    </row>
    <row r="270" spans="1:65" s="341" customFormat="1" ht="22.95" customHeight="1">
      <c r="B270" s="342"/>
      <c r="D270" s="343" t="s">
        <v>1223</v>
      </c>
      <c r="E270" s="352" t="s">
        <v>2058</v>
      </c>
      <c r="F270" s="352" t="s">
        <v>2059</v>
      </c>
      <c r="J270" s="353">
        <f>BK270</f>
        <v>0</v>
      </c>
      <c r="L270" s="342"/>
      <c r="M270" s="346"/>
      <c r="N270" s="347"/>
      <c r="O270" s="347"/>
      <c r="P270" s="348">
        <f>SUM(P271:P279)</f>
        <v>2.9342400000000004</v>
      </c>
      <c r="Q270" s="347"/>
      <c r="R270" s="348">
        <f>SUM(R271:R279)</f>
        <v>0</v>
      </c>
      <c r="S270" s="347"/>
      <c r="T270" s="349">
        <f>SUM(T271:T279)</f>
        <v>0</v>
      </c>
      <c r="AR270" s="343" t="s">
        <v>81</v>
      </c>
      <c r="AT270" s="350" t="s">
        <v>1223</v>
      </c>
      <c r="AU270" s="350" t="s">
        <v>81</v>
      </c>
      <c r="AY270" s="343" t="s">
        <v>1226</v>
      </c>
      <c r="BK270" s="351">
        <f>SUM(BK271:BK279)</f>
        <v>0</v>
      </c>
    </row>
    <row r="271" spans="1:65" s="281" customFormat="1" ht="24" customHeight="1">
      <c r="A271" s="278"/>
      <c r="B271" s="354"/>
      <c r="C271" s="355" t="s">
        <v>2060</v>
      </c>
      <c r="D271" s="355" t="s">
        <v>1229</v>
      </c>
      <c r="E271" s="356" t="s">
        <v>2061</v>
      </c>
      <c r="F271" s="357" t="s">
        <v>2062</v>
      </c>
      <c r="G271" s="358" t="s">
        <v>267</v>
      </c>
      <c r="H271" s="359">
        <v>26.4</v>
      </c>
      <c r="I271" s="360">
        <v>0</v>
      </c>
      <c r="J271" s="360">
        <f>ROUND(I271*H271,2)</f>
        <v>0</v>
      </c>
      <c r="K271" s="357" t="s">
        <v>1232</v>
      </c>
      <c r="L271" s="279"/>
      <c r="M271" s="361" t="s">
        <v>528</v>
      </c>
      <c r="N271" s="362" t="s">
        <v>1193</v>
      </c>
      <c r="O271" s="363">
        <v>0.03</v>
      </c>
      <c r="P271" s="363">
        <f>O271*H271</f>
        <v>0.79199999999999993</v>
      </c>
      <c r="Q271" s="363">
        <v>0</v>
      </c>
      <c r="R271" s="363">
        <f>Q271*H271</f>
        <v>0</v>
      </c>
      <c r="S271" s="363">
        <v>0</v>
      </c>
      <c r="T271" s="364">
        <f>S271*H271</f>
        <v>0</v>
      </c>
      <c r="U271" s="278"/>
      <c r="V271" s="278"/>
      <c r="W271" s="278"/>
      <c r="X271" s="278"/>
      <c r="Y271" s="278"/>
      <c r="Z271" s="278"/>
      <c r="AA271" s="278"/>
      <c r="AB271" s="278"/>
      <c r="AC271" s="278"/>
      <c r="AD271" s="278"/>
      <c r="AE271" s="278"/>
      <c r="AR271" s="365" t="s">
        <v>87</v>
      </c>
      <c r="AT271" s="365" t="s">
        <v>1229</v>
      </c>
      <c r="AU271" s="365" t="s">
        <v>83</v>
      </c>
      <c r="AY271" s="269" t="s">
        <v>1226</v>
      </c>
      <c r="BE271" s="366">
        <f>IF(N271="základní",J271,0)</f>
        <v>0</v>
      </c>
      <c r="BF271" s="366">
        <f>IF(N271="snížená",J271,0)</f>
        <v>0</v>
      </c>
      <c r="BG271" s="366">
        <f>IF(N271="zákl. přenesená",J271,0)</f>
        <v>0</v>
      </c>
      <c r="BH271" s="366">
        <f>IF(N271="sníž. přenesená",J271,0)</f>
        <v>0</v>
      </c>
      <c r="BI271" s="366">
        <f>IF(N271="nulová",J271,0)</f>
        <v>0</v>
      </c>
      <c r="BJ271" s="269" t="s">
        <v>81</v>
      </c>
      <c r="BK271" s="366">
        <f>ROUND(I271*H271,2)</f>
        <v>0</v>
      </c>
      <c r="BL271" s="269" t="s">
        <v>87</v>
      </c>
      <c r="BM271" s="365" t="s">
        <v>2063</v>
      </c>
    </row>
    <row r="272" spans="1:65" s="281" customFormat="1" ht="24" customHeight="1">
      <c r="A272" s="278"/>
      <c r="B272" s="354"/>
      <c r="C272" s="355" t="s">
        <v>2064</v>
      </c>
      <c r="D272" s="355" t="s">
        <v>1229</v>
      </c>
      <c r="E272" s="356" t="s">
        <v>2065</v>
      </c>
      <c r="F272" s="357" t="s">
        <v>2066</v>
      </c>
      <c r="G272" s="358" t="s">
        <v>267</v>
      </c>
      <c r="H272" s="359">
        <v>369.6</v>
      </c>
      <c r="I272" s="360">
        <v>0</v>
      </c>
      <c r="J272" s="360">
        <f>ROUND(I272*H272,2)</f>
        <v>0</v>
      </c>
      <c r="K272" s="357" t="s">
        <v>1232</v>
      </c>
      <c r="L272" s="279"/>
      <c r="M272" s="361" t="s">
        <v>528</v>
      </c>
      <c r="N272" s="362" t="s">
        <v>1193</v>
      </c>
      <c r="O272" s="363">
        <v>2E-3</v>
      </c>
      <c r="P272" s="363">
        <f>O272*H272</f>
        <v>0.73920000000000008</v>
      </c>
      <c r="Q272" s="363">
        <v>0</v>
      </c>
      <c r="R272" s="363">
        <f>Q272*H272</f>
        <v>0</v>
      </c>
      <c r="S272" s="363">
        <v>0</v>
      </c>
      <c r="T272" s="364">
        <f>S272*H272</f>
        <v>0</v>
      </c>
      <c r="U272" s="278"/>
      <c r="V272" s="278"/>
      <c r="W272" s="278"/>
      <c r="X272" s="278"/>
      <c r="Y272" s="278"/>
      <c r="Z272" s="278"/>
      <c r="AA272" s="278"/>
      <c r="AB272" s="278"/>
      <c r="AC272" s="278"/>
      <c r="AD272" s="278"/>
      <c r="AE272" s="278"/>
      <c r="AR272" s="365" t="s">
        <v>87</v>
      </c>
      <c r="AT272" s="365" t="s">
        <v>1229</v>
      </c>
      <c r="AU272" s="365" t="s">
        <v>83</v>
      </c>
      <c r="AY272" s="269" t="s">
        <v>1226</v>
      </c>
      <c r="BE272" s="366">
        <f>IF(N272="základní",J272,0)</f>
        <v>0</v>
      </c>
      <c r="BF272" s="366">
        <f>IF(N272="snížená",J272,0)</f>
        <v>0</v>
      </c>
      <c r="BG272" s="366">
        <f>IF(N272="zákl. přenesená",J272,0)</f>
        <v>0</v>
      </c>
      <c r="BH272" s="366">
        <f>IF(N272="sníž. přenesená",J272,0)</f>
        <v>0</v>
      </c>
      <c r="BI272" s="366">
        <f>IF(N272="nulová",J272,0)</f>
        <v>0</v>
      </c>
      <c r="BJ272" s="269" t="s">
        <v>81</v>
      </c>
      <c r="BK272" s="366">
        <f>ROUND(I272*H272,2)</f>
        <v>0</v>
      </c>
      <c r="BL272" s="269" t="s">
        <v>87</v>
      </c>
      <c r="BM272" s="365" t="s">
        <v>2067</v>
      </c>
    </row>
    <row r="273" spans="1:65" s="375" customFormat="1">
      <c r="B273" s="376"/>
      <c r="D273" s="369" t="s">
        <v>223</v>
      </c>
      <c r="E273" s="377" t="s">
        <v>528</v>
      </c>
      <c r="F273" s="378" t="s">
        <v>2068</v>
      </c>
      <c r="H273" s="379">
        <v>369.6</v>
      </c>
      <c r="L273" s="376"/>
      <c r="M273" s="380"/>
      <c r="N273" s="381"/>
      <c r="O273" s="381"/>
      <c r="P273" s="381"/>
      <c r="Q273" s="381"/>
      <c r="R273" s="381"/>
      <c r="S273" s="381"/>
      <c r="T273" s="382"/>
      <c r="AT273" s="377" t="s">
        <v>223</v>
      </c>
      <c r="AU273" s="377" t="s">
        <v>83</v>
      </c>
      <c r="AV273" s="375" t="s">
        <v>83</v>
      </c>
      <c r="AW273" s="375" t="s">
        <v>1236</v>
      </c>
      <c r="AX273" s="375" t="s">
        <v>1225</v>
      </c>
      <c r="AY273" s="377" t="s">
        <v>1226</v>
      </c>
    </row>
    <row r="274" spans="1:65" s="383" customFormat="1">
      <c r="B274" s="384"/>
      <c r="D274" s="369" t="s">
        <v>223</v>
      </c>
      <c r="E274" s="385" t="s">
        <v>528</v>
      </c>
      <c r="F274" s="386" t="s">
        <v>1238</v>
      </c>
      <c r="H274" s="387">
        <v>369.6</v>
      </c>
      <c r="L274" s="384"/>
      <c r="M274" s="388"/>
      <c r="N274" s="389"/>
      <c r="O274" s="389"/>
      <c r="P274" s="389"/>
      <c r="Q274" s="389"/>
      <c r="R274" s="389"/>
      <c r="S274" s="389"/>
      <c r="T274" s="390"/>
      <c r="AT274" s="385" t="s">
        <v>223</v>
      </c>
      <c r="AU274" s="385" t="s">
        <v>83</v>
      </c>
      <c r="AV274" s="383" t="s">
        <v>87</v>
      </c>
      <c r="AW274" s="383" t="s">
        <v>1236</v>
      </c>
      <c r="AX274" s="383" t="s">
        <v>81</v>
      </c>
      <c r="AY274" s="385" t="s">
        <v>1226</v>
      </c>
    </row>
    <row r="275" spans="1:65" s="281" customFormat="1" ht="24" customHeight="1">
      <c r="A275" s="278"/>
      <c r="B275" s="354"/>
      <c r="C275" s="355" t="s">
        <v>2069</v>
      </c>
      <c r="D275" s="355" t="s">
        <v>1229</v>
      </c>
      <c r="E275" s="356" t="s">
        <v>2070</v>
      </c>
      <c r="F275" s="357" t="s">
        <v>2071</v>
      </c>
      <c r="G275" s="358" t="s">
        <v>267</v>
      </c>
      <c r="H275" s="359">
        <v>18.96</v>
      </c>
      <c r="I275" s="360">
        <v>0</v>
      </c>
      <c r="J275" s="360">
        <f>ROUND(I275*H275,2)</f>
        <v>0</v>
      </c>
      <c r="K275" s="357" t="s">
        <v>1232</v>
      </c>
      <c r="L275" s="279"/>
      <c r="M275" s="361" t="s">
        <v>528</v>
      </c>
      <c r="N275" s="362" t="s">
        <v>1193</v>
      </c>
      <c r="O275" s="363">
        <v>3.2000000000000001E-2</v>
      </c>
      <c r="P275" s="363">
        <f>O275*H275</f>
        <v>0.60672000000000004</v>
      </c>
      <c r="Q275" s="363">
        <v>0</v>
      </c>
      <c r="R275" s="363">
        <f>Q275*H275</f>
        <v>0</v>
      </c>
      <c r="S275" s="363">
        <v>0</v>
      </c>
      <c r="T275" s="364">
        <f>S275*H275</f>
        <v>0</v>
      </c>
      <c r="U275" s="278"/>
      <c r="V275" s="278"/>
      <c r="W275" s="278"/>
      <c r="X275" s="278"/>
      <c r="Y275" s="278"/>
      <c r="Z275" s="278"/>
      <c r="AA275" s="278"/>
      <c r="AB275" s="278"/>
      <c r="AC275" s="278"/>
      <c r="AD275" s="278"/>
      <c r="AE275" s="278"/>
      <c r="AR275" s="365" t="s">
        <v>87</v>
      </c>
      <c r="AT275" s="365" t="s">
        <v>1229</v>
      </c>
      <c r="AU275" s="365" t="s">
        <v>83</v>
      </c>
      <c r="AY275" s="269" t="s">
        <v>1226</v>
      </c>
      <c r="BE275" s="366">
        <f>IF(N275="základní",J275,0)</f>
        <v>0</v>
      </c>
      <c r="BF275" s="366">
        <f>IF(N275="snížená",J275,0)</f>
        <v>0</v>
      </c>
      <c r="BG275" s="366">
        <f>IF(N275="zákl. přenesená",J275,0)</f>
        <v>0</v>
      </c>
      <c r="BH275" s="366">
        <f>IF(N275="sníž. přenesená",J275,0)</f>
        <v>0</v>
      </c>
      <c r="BI275" s="366">
        <f>IF(N275="nulová",J275,0)</f>
        <v>0</v>
      </c>
      <c r="BJ275" s="269" t="s">
        <v>81</v>
      </c>
      <c r="BK275" s="366">
        <f>ROUND(I275*H275,2)</f>
        <v>0</v>
      </c>
      <c r="BL275" s="269" t="s">
        <v>87</v>
      </c>
      <c r="BM275" s="365" t="s">
        <v>2072</v>
      </c>
    </row>
    <row r="276" spans="1:65" s="281" customFormat="1" ht="24" customHeight="1">
      <c r="A276" s="278"/>
      <c r="B276" s="354"/>
      <c r="C276" s="355" t="s">
        <v>2073</v>
      </c>
      <c r="D276" s="355" t="s">
        <v>1229</v>
      </c>
      <c r="E276" s="356" t="s">
        <v>2074</v>
      </c>
      <c r="F276" s="357" t="s">
        <v>2066</v>
      </c>
      <c r="G276" s="358" t="s">
        <v>267</v>
      </c>
      <c r="H276" s="359">
        <v>265.44</v>
      </c>
      <c r="I276" s="360">
        <v>0</v>
      </c>
      <c r="J276" s="360">
        <f>ROUND(I276*H276,2)</f>
        <v>0</v>
      </c>
      <c r="K276" s="357" t="s">
        <v>1232</v>
      </c>
      <c r="L276" s="279"/>
      <c r="M276" s="361" t="s">
        <v>528</v>
      </c>
      <c r="N276" s="362" t="s">
        <v>1193</v>
      </c>
      <c r="O276" s="363">
        <v>3.0000000000000001E-3</v>
      </c>
      <c r="P276" s="363">
        <f>O276*H276</f>
        <v>0.79632000000000003</v>
      </c>
      <c r="Q276" s="363">
        <v>0</v>
      </c>
      <c r="R276" s="363">
        <f>Q276*H276</f>
        <v>0</v>
      </c>
      <c r="S276" s="363">
        <v>0</v>
      </c>
      <c r="T276" s="364">
        <f>S276*H276</f>
        <v>0</v>
      </c>
      <c r="U276" s="278"/>
      <c r="V276" s="278"/>
      <c r="W276" s="278"/>
      <c r="X276" s="278"/>
      <c r="Y276" s="278"/>
      <c r="Z276" s="278"/>
      <c r="AA276" s="278"/>
      <c r="AB276" s="278"/>
      <c r="AC276" s="278"/>
      <c r="AD276" s="278"/>
      <c r="AE276" s="278"/>
      <c r="AR276" s="365" t="s">
        <v>87</v>
      </c>
      <c r="AT276" s="365" t="s">
        <v>1229</v>
      </c>
      <c r="AU276" s="365" t="s">
        <v>83</v>
      </c>
      <c r="AY276" s="269" t="s">
        <v>1226</v>
      </c>
      <c r="BE276" s="366">
        <f>IF(N276="základní",J276,0)</f>
        <v>0</v>
      </c>
      <c r="BF276" s="366">
        <f>IF(N276="snížená",J276,0)</f>
        <v>0</v>
      </c>
      <c r="BG276" s="366">
        <f>IF(N276="zákl. přenesená",J276,0)</f>
        <v>0</v>
      </c>
      <c r="BH276" s="366">
        <f>IF(N276="sníž. přenesená",J276,0)</f>
        <v>0</v>
      </c>
      <c r="BI276" s="366">
        <f>IF(N276="nulová",J276,0)</f>
        <v>0</v>
      </c>
      <c r="BJ276" s="269" t="s">
        <v>81</v>
      </c>
      <c r="BK276" s="366">
        <f>ROUND(I276*H276,2)</f>
        <v>0</v>
      </c>
      <c r="BL276" s="269" t="s">
        <v>87</v>
      </c>
      <c r="BM276" s="365" t="s">
        <v>2075</v>
      </c>
    </row>
    <row r="277" spans="1:65" s="375" customFormat="1">
      <c r="B277" s="376"/>
      <c r="D277" s="369" t="s">
        <v>223</v>
      </c>
      <c r="E277" s="377" t="s">
        <v>528</v>
      </c>
      <c r="F277" s="378" t="s">
        <v>2076</v>
      </c>
      <c r="H277" s="379">
        <v>265.44</v>
      </c>
      <c r="L277" s="376"/>
      <c r="M277" s="380"/>
      <c r="N277" s="381"/>
      <c r="O277" s="381"/>
      <c r="P277" s="381"/>
      <c r="Q277" s="381"/>
      <c r="R277" s="381"/>
      <c r="S277" s="381"/>
      <c r="T277" s="382"/>
      <c r="AT277" s="377" t="s">
        <v>223</v>
      </c>
      <c r="AU277" s="377" t="s">
        <v>83</v>
      </c>
      <c r="AV277" s="375" t="s">
        <v>83</v>
      </c>
      <c r="AW277" s="375" t="s">
        <v>1236</v>
      </c>
      <c r="AX277" s="375" t="s">
        <v>81</v>
      </c>
      <c r="AY277" s="377" t="s">
        <v>1226</v>
      </c>
    </row>
    <row r="278" spans="1:65" s="281" customFormat="1" ht="24" customHeight="1">
      <c r="A278" s="278"/>
      <c r="B278" s="354"/>
      <c r="C278" s="355" t="s">
        <v>2077</v>
      </c>
      <c r="D278" s="355" t="s">
        <v>1229</v>
      </c>
      <c r="E278" s="356" t="s">
        <v>2078</v>
      </c>
      <c r="F278" s="357" t="s">
        <v>2079</v>
      </c>
      <c r="G278" s="358" t="s">
        <v>267</v>
      </c>
      <c r="H278" s="359">
        <v>18.96</v>
      </c>
      <c r="I278" s="360">
        <v>0</v>
      </c>
      <c r="J278" s="360">
        <f>ROUND(I278*H278,2)</f>
        <v>0</v>
      </c>
      <c r="K278" s="357" t="s">
        <v>1232</v>
      </c>
      <c r="L278" s="279"/>
      <c r="M278" s="361" t="s">
        <v>528</v>
      </c>
      <c r="N278" s="362" t="s">
        <v>1193</v>
      </c>
      <c r="O278" s="363">
        <v>0</v>
      </c>
      <c r="P278" s="363">
        <f>O278*H278</f>
        <v>0</v>
      </c>
      <c r="Q278" s="363">
        <v>0</v>
      </c>
      <c r="R278" s="363">
        <f>Q278*H278</f>
        <v>0</v>
      </c>
      <c r="S278" s="363">
        <v>0</v>
      </c>
      <c r="T278" s="364">
        <f>S278*H278</f>
        <v>0</v>
      </c>
      <c r="U278" s="278"/>
      <c r="V278" s="278"/>
      <c r="W278" s="278"/>
      <c r="X278" s="278"/>
      <c r="Y278" s="278"/>
      <c r="Z278" s="278"/>
      <c r="AA278" s="278"/>
      <c r="AB278" s="278"/>
      <c r="AC278" s="278"/>
      <c r="AD278" s="278"/>
      <c r="AE278" s="278"/>
      <c r="AR278" s="365" t="s">
        <v>87</v>
      </c>
      <c r="AT278" s="365" t="s">
        <v>1229</v>
      </c>
      <c r="AU278" s="365" t="s">
        <v>83</v>
      </c>
      <c r="AY278" s="269" t="s">
        <v>1226</v>
      </c>
      <c r="BE278" s="366">
        <f>IF(N278="základní",J278,0)</f>
        <v>0</v>
      </c>
      <c r="BF278" s="366">
        <f>IF(N278="snížená",J278,0)</f>
        <v>0</v>
      </c>
      <c r="BG278" s="366">
        <f>IF(N278="zákl. přenesená",J278,0)</f>
        <v>0</v>
      </c>
      <c r="BH278" s="366">
        <f>IF(N278="sníž. přenesená",J278,0)</f>
        <v>0</v>
      </c>
      <c r="BI278" s="366">
        <f>IF(N278="nulová",J278,0)</f>
        <v>0</v>
      </c>
      <c r="BJ278" s="269" t="s">
        <v>81</v>
      </c>
      <c r="BK278" s="366">
        <f>ROUND(I278*H278,2)</f>
        <v>0</v>
      </c>
      <c r="BL278" s="269" t="s">
        <v>87</v>
      </c>
      <c r="BM278" s="365" t="s">
        <v>2080</v>
      </c>
    </row>
    <row r="279" spans="1:65" s="281" customFormat="1" ht="24" customHeight="1">
      <c r="A279" s="278"/>
      <c r="B279" s="354"/>
      <c r="C279" s="355" t="s">
        <v>2081</v>
      </c>
      <c r="D279" s="355" t="s">
        <v>1229</v>
      </c>
      <c r="E279" s="356" t="s">
        <v>2082</v>
      </c>
      <c r="F279" s="357" t="s">
        <v>1877</v>
      </c>
      <c r="G279" s="358" t="s">
        <v>267</v>
      </c>
      <c r="H279" s="359">
        <v>26.4</v>
      </c>
      <c r="I279" s="360">
        <v>0</v>
      </c>
      <c r="J279" s="360">
        <f>ROUND(I279*H279,2)</f>
        <v>0</v>
      </c>
      <c r="K279" s="357" t="s">
        <v>1232</v>
      </c>
      <c r="L279" s="279"/>
      <c r="M279" s="361" t="s">
        <v>528</v>
      </c>
      <c r="N279" s="362" t="s">
        <v>1193</v>
      </c>
      <c r="O279" s="363">
        <v>0</v>
      </c>
      <c r="P279" s="363">
        <f>O279*H279</f>
        <v>0</v>
      </c>
      <c r="Q279" s="363">
        <v>0</v>
      </c>
      <c r="R279" s="363">
        <f>Q279*H279</f>
        <v>0</v>
      </c>
      <c r="S279" s="363">
        <v>0</v>
      </c>
      <c r="T279" s="364">
        <f>S279*H279</f>
        <v>0</v>
      </c>
      <c r="U279" s="278"/>
      <c r="V279" s="278"/>
      <c r="W279" s="278"/>
      <c r="X279" s="278"/>
      <c r="Y279" s="278"/>
      <c r="Z279" s="278"/>
      <c r="AA279" s="278"/>
      <c r="AB279" s="278"/>
      <c r="AC279" s="278"/>
      <c r="AD279" s="278"/>
      <c r="AE279" s="278"/>
      <c r="AR279" s="365" t="s">
        <v>87</v>
      </c>
      <c r="AT279" s="365" t="s">
        <v>1229</v>
      </c>
      <c r="AU279" s="365" t="s">
        <v>83</v>
      </c>
      <c r="AY279" s="269" t="s">
        <v>1226</v>
      </c>
      <c r="BE279" s="366">
        <f>IF(N279="základní",J279,0)</f>
        <v>0</v>
      </c>
      <c r="BF279" s="366">
        <f>IF(N279="snížená",J279,0)</f>
        <v>0</v>
      </c>
      <c r="BG279" s="366">
        <f>IF(N279="zákl. přenesená",J279,0)</f>
        <v>0</v>
      </c>
      <c r="BH279" s="366">
        <f>IF(N279="sníž. přenesená",J279,0)</f>
        <v>0</v>
      </c>
      <c r="BI279" s="366">
        <f>IF(N279="nulová",J279,0)</f>
        <v>0</v>
      </c>
      <c r="BJ279" s="269" t="s">
        <v>81</v>
      </c>
      <c r="BK279" s="366">
        <f>ROUND(I279*H279,2)</f>
        <v>0</v>
      </c>
      <c r="BL279" s="269" t="s">
        <v>87</v>
      </c>
      <c r="BM279" s="365" t="s">
        <v>2083</v>
      </c>
    </row>
    <row r="280" spans="1:65" s="341" customFormat="1" ht="22.95" customHeight="1">
      <c r="B280" s="342"/>
      <c r="D280" s="343" t="s">
        <v>1223</v>
      </c>
      <c r="E280" s="352" t="s">
        <v>2084</v>
      </c>
      <c r="F280" s="352" t="s">
        <v>499</v>
      </c>
      <c r="J280" s="353">
        <f>BK280</f>
        <v>0</v>
      </c>
      <c r="L280" s="342"/>
      <c r="M280" s="346"/>
      <c r="N280" s="347"/>
      <c r="O280" s="347"/>
      <c r="P280" s="348">
        <f>SUM(P281:P282)</f>
        <v>140.431668</v>
      </c>
      <c r="Q280" s="347"/>
      <c r="R280" s="348">
        <f>SUM(R281:R282)</f>
        <v>0</v>
      </c>
      <c r="S280" s="347"/>
      <c r="T280" s="349">
        <f>SUM(T281:T282)</f>
        <v>0</v>
      </c>
      <c r="AR280" s="343" t="s">
        <v>81</v>
      </c>
      <c r="AT280" s="350" t="s">
        <v>1223</v>
      </c>
      <c r="AU280" s="350" t="s">
        <v>81</v>
      </c>
      <c r="AY280" s="343" t="s">
        <v>1226</v>
      </c>
      <c r="BK280" s="351">
        <f>SUM(BK281:BK282)</f>
        <v>0</v>
      </c>
    </row>
    <row r="281" spans="1:65" s="281" customFormat="1" ht="24" customHeight="1">
      <c r="A281" s="278"/>
      <c r="B281" s="354"/>
      <c r="C281" s="355" t="s">
        <v>2085</v>
      </c>
      <c r="D281" s="355" t="s">
        <v>1229</v>
      </c>
      <c r="E281" s="356" t="s">
        <v>2086</v>
      </c>
      <c r="F281" s="357" t="s">
        <v>2087</v>
      </c>
      <c r="G281" s="358" t="s">
        <v>267</v>
      </c>
      <c r="H281" s="359">
        <v>56.901000000000003</v>
      </c>
      <c r="I281" s="360">
        <v>0</v>
      </c>
      <c r="J281" s="360">
        <f>ROUND(I281*H281,2)</f>
        <v>0</v>
      </c>
      <c r="K281" s="357" t="s">
        <v>1232</v>
      </c>
      <c r="L281" s="279"/>
      <c r="M281" s="361" t="s">
        <v>528</v>
      </c>
      <c r="N281" s="362" t="s">
        <v>1193</v>
      </c>
      <c r="O281" s="363">
        <v>1.48</v>
      </c>
      <c r="P281" s="363">
        <f>O281*H281</f>
        <v>84.213480000000004</v>
      </c>
      <c r="Q281" s="363">
        <v>0</v>
      </c>
      <c r="R281" s="363">
        <f>Q281*H281</f>
        <v>0</v>
      </c>
      <c r="S281" s="363">
        <v>0</v>
      </c>
      <c r="T281" s="364">
        <f>S281*H281</f>
        <v>0</v>
      </c>
      <c r="U281" s="278"/>
      <c r="V281" s="278"/>
      <c r="W281" s="278"/>
      <c r="X281" s="278"/>
      <c r="Y281" s="278"/>
      <c r="Z281" s="278"/>
      <c r="AA281" s="278"/>
      <c r="AB281" s="278"/>
      <c r="AC281" s="278"/>
      <c r="AD281" s="278"/>
      <c r="AE281" s="278"/>
      <c r="AR281" s="365" t="s">
        <v>87</v>
      </c>
      <c r="AT281" s="365" t="s">
        <v>1229</v>
      </c>
      <c r="AU281" s="365" t="s">
        <v>83</v>
      </c>
      <c r="AY281" s="269" t="s">
        <v>1226</v>
      </c>
      <c r="BE281" s="366">
        <f>IF(N281="základní",J281,0)</f>
        <v>0</v>
      </c>
      <c r="BF281" s="366">
        <f>IF(N281="snížená",J281,0)</f>
        <v>0</v>
      </c>
      <c r="BG281" s="366">
        <f>IF(N281="zákl. přenesená",J281,0)</f>
        <v>0</v>
      </c>
      <c r="BH281" s="366">
        <f>IF(N281="sníž. přenesená",J281,0)</f>
        <v>0</v>
      </c>
      <c r="BI281" s="366">
        <f>IF(N281="nulová",J281,0)</f>
        <v>0</v>
      </c>
      <c r="BJ281" s="269" t="s">
        <v>81</v>
      </c>
      <c r="BK281" s="366">
        <f>ROUND(I281*H281,2)</f>
        <v>0</v>
      </c>
      <c r="BL281" s="269" t="s">
        <v>87</v>
      </c>
      <c r="BM281" s="365" t="s">
        <v>2088</v>
      </c>
    </row>
    <row r="282" spans="1:65" s="281" customFormat="1" ht="24" customHeight="1">
      <c r="A282" s="278"/>
      <c r="B282" s="354"/>
      <c r="C282" s="355" t="s">
        <v>2089</v>
      </c>
      <c r="D282" s="355" t="s">
        <v>1229</v>
      </c>
      <c r="E282" s="356" t="s">
        <v>2090</v>
      </c>
      <c r="F282" s="357" t="s">
        <v>2091</v>
      </c>
      <c r="G282" s="358" t="s">
        <v>267</v>
      </c>
      <c r="H282" s="359">
        <v>56.901000000000003</v>
      </c>
      <c r="I282" s="360">
        <v>0</v>
      </c>
      <c r="J282" s="360">
        <f>ROUND(I282*H282,2)</f>
        <v>0</v>
      </c>
      <c r="K282" s="357" t="s">
        <v>1232</v>
      </c>
      <c r="L282" s="279"/>
      <c r="M282" s="400" t="s">
        <v>528</v>
      </c>
      <c r="N282" s="401" t="s">
        <v>1193</v>
      </c>
      <c r="O282" s="402">
        <v>0.98799999999999999</v>
      </c>
      <c r="P282" s="402">
        <f>O282*H282</f>
        <v>56.218188000000005</v>
      </c>
      <c r="Q282" s="402">
        <v>0</v>
      </c>
      <c r="R282" s="402">
        <f>Q282*H282</f>
        <v>0</v>
      </c>
      <c r="S282" s="402">
        <v>0</v>
      </c>
      <c r="T282" s="403">
        <f>S282*H282</f>
        <v>0</v>
      </c>
      <c r="U282" s="278"/>
      <c r="V282" s="278"/>
      <c r="W282" s="278"/>
      <c r="X282" s="278"/>
      <c r="Y282" s="278"/>
      <c r="Z282" s="278"/>
      <c r="AA282" s="278"/>
      <c r="AB282" s="278"/>
      <c r="AC282" s="278"/>
      <c r="AD282" s="278"/>
      <c r="AE282" s="278"/>
      <c r="AR282" s="365" t="s">
        <v>87</v>
      </c>
      <c r="AT282" s="365" t="s">
        <v>1229</v>
      </c>
      <c r="AU282" s="365" t="s">
        <v>83</v>
      </c>
      <c r="AY282" s="269" t="s">
        <v>1226</v>
      </c>
      <c r="BE282" s="366">
        <f>IF(N282="základní",J282,0)</f>
        <v>0</v>
      </c>
      <c r="BF282" s="366">
        <f>IF(N282="snížená",J282,0)</f>
        <v>0</v>
      </c>
      <c r="BG282" s="366">
        <f>IF(N282="zákl. přenesená",J282,0)</f>
        <v>0</v>
      </c>
      <c r="BH282" s="366">
        <f>IF(N282="sníž. přenesená",J282,0)</f>
        <v>0</v>
      </c>
      <c r="BI282" s="366">
        <f>IF(N282="nulová",J282,0)</f>
        <v>0</v>
      </c>
      <c r="BJ282" s="269" t="s">
        <v>81</v>
      </c>
      <c r="BK282" s="366">
        <f>ROUND(I282*H282,2)</f>
        <v>0</v>
      </c>
      <c r="BL282" s="269" t="s">
        <v>87</v>
      </c>
      <c r="BM282" s="365" t="s">
        <v>2092</v>
      </c>
    </row>
    <row r="283" spans="1:65" s="281" customFormat="1" ht="6.9" customHeight="1">
      <c r="A283" s="278"/>
      <c r="B283" s="306"/>
      <c r="C283" s="307"/>
      <c r="D283" s="307"/>
      <c r="E283" s="307"/>
      <c r="F283" s="307"/>
      <c r="G283" s="307"/>
      <c r="H283" s="307"/>
      <c r="I283" s="307"/>
      <c r="J283" s="307"/>
      <c r="K283" s="307"/>
      <c r="L283" s="279"/>
      <c r="M283" s="278"/>
      <c r="O283" s="278"/>
      <c r="P283" s="278"/>
      <c r="Q283" s="278"/>
      <c r="R283" s="278"/>
      <c r="S283" s="278"/>
      <c r="T283" s="278"/>
      <c r="U283" s="278"/>
      <c r="V283" s="278"/>
      <c r="W283" s="278"/>
      <c r="X283" s="278"/>
      <c r="Y283" s="278"/>
      <c r="Z283" s="278"/>
      <c r="AA283" s="278"/>
      <c r="AB283" s="278"/>
      <c r="AC283" s="278"/>
      <c r="AD283" s="278"/>
      <c r="AE283" s="278"/>
    </row>
  </sheetData>
  <autoFilter ref="C86:K282"/>
  <mergeCells count="9">
    <mergeCell ref="E50:H50"/>
    <mergeCell ref="E77:H77"/>
    <mergeCell ref="E79:H79"/>
    <mergeCell ref="L2:V2"/>
    <mergeCell ref="E7:H7"/>
    <mergeCell ref="E9:H9"/>
    <mergeCell ref="E18:H18"/>
    <mergeCell ref="E27:H27"/>
    <mergeCell ref="E48:H48"/>
  </mergeCells>
  <pageMargins left="0.39374999999999999" right="0.39374999999999999" top="0.39374999999999999" bottom="0.39374999999999999" header="0" footer="0"/>
  <pageSetup paperSize="9" fitToHeight="100" orientation="landscape" blackAndWhite="1"/>
  <headerFooter>
    <oddFooter>&amp;CStrana &amp;P z &amp;N</oddFooter>
  </headerFooter>
  <drawing r:id="rId1"/>
</worksheet>
</file>

<file path=xl/worksheets/sheet17.xml><?xml version="1.0" encoding="utf-8"?>
<worksheet xmlns="http://schemas.openxmlformats.org/spreadsheetml/2006/main" xmlns:r="http://schemas.openxmlformats.org/officeDocument/2006/relationships">
  <sheetPr>
    <outlinePr summaryBelow="0"/>
  </sheetPr>
  <dimension ref="A1:BF5000"/>
  <sheetViews>
    <sheetView workbookViewId="0">
      <pane ySplit="7" topLeftCell="A8" activePane="bottomLeft" state="frozen"/>
      <selection pane="bottomLeft" activeCell="F9" sqref="F9"/>
    </sheetView>
  </sheetViews>
  <sheetFormatPr defaultRowHeight="13.2" outlineLevelRow="1"/>
  <cols>
    <col min="1" max="1" width="3.44140625" customWidth="1"/>
    <col min="2" max="2" width="12.6640625" style="119" customWidth="1"/>
    <col min="3" max="3" width="63.33203125" style="119" customWidth="1"/>
    <col min="4" max="4" width="4.88671875" customWidth="1"/>
    <col min="5" max="5" width="10.6640625" customWidth="1"/>
    <col min="6" max="6" width="9.88671875" customWidth="1"/>
    <col min="7" max="7" width="12.77734375" customWidth="1"/>
    <col min="8" max="17" width="0" hidden="1" customWidth="1"/>
    <col min="18" max="18" width="8.44140625" customWidth="1"/>
    <col min="19" max="22" width="0" hidden="1" customWidth="1"/>
    <col min="27" max="27" width="0" hidden="1" customWidth="1"/>
    <col min="29" max="39" width="0" hidden="1" customWidth="1"/>
  </cols>
  <sheetData>
    <row r="1" spans="1:58" ht="15.75" customHeight="1">
      <c r="A1" s="252" t="s">
        <v>146</v>
      </c>
      <c r="B1" s="252"/>
      <c r="C1" s="252"/>
      <c r="D1" s="252"/>
      <c r="E1" s="252"/>
      <c r="F1" s="252"/>
      <c r="G1" s="252"/>
      <c r="AE1" t="s">
        <v>147</v>
      </c>
    </row>
    <row r="2" spans="1:58" ht="25.05" customHeight="1">
      <c r="A2" s="137" t="s">
        <v>7</v>
      </c>
      <c r="B2" s="48" t="s">
        <v>43</v>
      </c>
      <c r="C2" s="253" t="s">
        <v>44</v>
      </c>
      <c r="D2" s="254"/>
      <c r="E2" s="254"/>
      <c r="F2" s="254"/>
      <c r="G2" s="255"/>
      <c r="AE2" t="s">
        <v>148</v>
      </c>
    </row>
    <row r="3" spans="1:58" ht="25.05" customHeight="1">
      <c r="A3" s="137" t="s">
        <v>8</v>
      </c>
      <c r="B3" s="48" t="s">
        <v>59</v>
      </c>
      <c r="C3" s="253" t="s">
        <v>44</v>
      </c>
      <c r="D3" s="254"/>
      <c r="E3" s="254"/>
      <c r="F3" s="254"/>
      <c r="G3" s="255"/>
      <c r="AA3" s="119" t="s">
        <v>148</v>
      </c>
      <c r="AE3" t="s">
        <v>149</v>
      </c>
    </row>
    <row r="4" spans="1:58" ht="25.05" customHeight="1">
      <c r="A4" s="138" t="s">
        <v>9</v>
      </c>
      <c r="B4" s="139" t="s">
        <v>1168</v>
      </c>
      <c r="C4" s="256" t="s">
        <v>75</v>
      </c>
      <c r="D4" s="257"/>
      <c r="E4" s="257"/>
      <c r="F4" s="257"/>
      <c r="G4" s="258"/>
      <c r="AE4" t="s">
        <v>150</v>
      </c>
    </row>
    <row r="5" spans="1:58">
      <c r="D5" s="10"/>
    </row>
    <row r="6" spans="1:58" ht="39.6">
      <c r="A6" s="141" t="s">
        <v>151</v>
      </c>
      <c r="B6" s="143" t="s">
        <v>152</v>
      </c>
      <c r="C6" s="143" t="s">
        <v>153</v>
      </c>
      <c r="D6" s="142" t="s">
        <v>154</v>
      </c>
      <c r="E6" s="141" t="s">
        <v>155</v>
      </c>
      <c r="F6" s="140" t="s">
        <v>156</v>
      </c>
      <c r="G6" s="141" t="s">
        <v>29</v>
      </c>
      <c r="H6" s="144" t="s">
        <v>30</v>
      </c>
      <c r="I6" s="144" t="s">
        <v>157</v>
      </c>
      <c r="J6" s="144" t="s">
        <v>31</v>
      </c>
      <c r="K6" s="144" t="s">
        <v>158</v>
      </c>
      <c r="L6" s="144" t="s">
        <v>159</v>
      </c>
      <c r="M6" s="144" t="s">
        <v>160</v>
      </c>
      <c r="N6" s="144" t="s">
        <v>161</v>
      </c>
      <c r="O6" s="144" t="s">
        <v>162</v>
      </c>
      <c r="P6" s="144" t="s">
        <v>163</v>
      </c>
      <c r="Q6" s="144" t="s">
        <v>164</v>
      </c>
      <c r="R6" s="144" t="s">
        <v>165</v>
      </c>
      <c r="S6" s="144" t="s">
        <v>166</v>
      </c>
      <c r="T6" s="144" t="s">
        <v>167</v>
      </c>
      <c r="U6" s="144" t="s">
        <v>168</v>
      </c>
      <c r="V6" s="144" t="s">
        <v>169</v>
      </c>
    </row>
    <row r="7" spans="1:58" hidden="1">
      <c r="A7" s="3"/>
      <c r="B7" s="4"/>
      <c r="C7" s="4"/>
      <c r="D7" s="6"/>
      <c r="E7" s="146"/>
      <c r="F7" s="147"/>
      <c r="G7" s="147"/>
      <c r="H7" s="147"/>
      <c r="I7" s="147"/>
      <c r="J7" s="147"/>
      <c r="K7" s="147"/>
      <c r="L7" s="147"/>
      <c r="M7" s="147"/>
      <c r="N7" s="147"/>
      <c r="O7" s="147"/>
      <c r="P7" s="147"/>
      <c r="Q7" s="147"/>
      <c r="R7" s="147"/>
      <c r="S7" s="147"/>
      <c r="T7" s="147"/>
      <c r="U7" s="147"/>
      <c r="V7" s="147"/>
    </row>
    <row r="8" spans="1:58">
      <c r="A8" s="158" t="s">
        <v>170</v>
      </c>
      <c r="B8" s="159" t="s">
        <v>99</v>
      </c>
      <c r="C8" s="173" t="s">
        <v>100</v>
      </c>
      <c r="D8" s="160"/>
      <c r="E8" s="161"/>
      <c r="F8" s="162"/>
      <c r="G8" s="162">
        <f>SUMIF(AE9:AE9,"&lt;&gt;NOR",G9:G9)</f>
        <v>0</v>
      </c>
      <c r="H8" s="162"/>
      <c r="I8" s="162">
        <f>SUM(I9:I9)</f>
        <v>0</v>
      </c>
      <c r="J8" s="162"/>
      <c r="K8" s="162">
        <f>SUM(K9:K9)</f>
        <v>1382303.04</v>
      </c>
      <c r="L8" s="162"/>
      <c r="M8" s="162">
        <f>SUM(M9:M9)</f>
        <v>0</v>
      </c>
      <c r="N8" s="162"/>
      <c r="O8" s="162">
        <f>SUM(O9:O9)</f>
        <v>0</v>
      </c>
      <c r="P8" s="162"/>
      <c r="Q8" s="162">
        <f>SUM(Q9:Q9)</f>
        <v>0</v>
      </c>
      <c r="R8" s="163"/>
      <c r="S8" s="157"/>
      <c r="T8" s="157">
        <f>SUM(T9:T9)</f>
        <v>0</v>
      </c>
      <c r="U8" s="157"/>
      <c r="V8" s="157"/>
      <c r="AE8" t="s">
        <v>171</v>
      </c>
    </row>
    <row r="9" spans="1:58" outlineLevel="1">
      <c r="A9" s="164">
        <v>1</v>
      </c>
      <c r="B9" s="165" t="s">
        <v>1163</v>
      </c>
      <c r="C9" s="174" t="s">
        <v>1164</v>
      </c>
      <c r="D9" s="166" t="s">
        <v>604</v>
      </c>
      <c r="E9" s="167">
        <v>1</v>
      </c>
      <c r="F9" s="910">
        <f>SUM('IO 02 rozpočet'!J30)</f>
        <v>0</v>
      </c>
      <c r="G9" s="169">
        <f>ROUND(E9*F9,2)</f>
        <v>0</v>
      </c>
      <c r="H9" s="168">
        <v>0</v>
      </c>
      <c r="I9" s="169">
        <f>ROUND(E9*H9,2)</f>
        <v>0</v>
      </c>
      <c r="J9" s="168">
        <v>1382303.04</v>
      </c>
      <c r="K9" s="169">
        <f>ROUND(E9*J9,2)</f>
        <v>1382303.04</v>
      </c>
      <c r="L9" s="169">
        <v>21</v>
      </c>
      <c r="M9" s="169">
        <f>G9*(1+L9/100)</f>
        <v>0</v>
      </c>
      <c r="N9" s="169">
        <v>0</v>
      </c>
      <c r="O9" s="169">
        <f>ROUND(E9*N9,2)</f>
        <v>0</v>
      </c>
      <c r="P9" s="169">
        <v>0</v>
      </c>
      <c r="Q9" s="169">
        <f>ROUND(E9*P9,2)</f>
        <v>0</v>
      </c>
      <c r="R9" s="170" t="s">
        <v>175</v>
      </c>
      <c r="S9" s="156">
        <v>0</v>
      </c>
      <c r="T9" s="156">
        <f>ROUND(E9*S9,2)</f>
        <v>0</v>
      </c>
      <c r="U9" s="156"/>
      <c r="V9" s="156" t="s">
        <v>220</v>
      </c>
      <c r="W9" s="145"/>
      <c r="X9" s="145"/>
      <c r="Y9" s="145"/>
      <c r="Z9" s="145"/>
      <c r="AA9" s="145"/>
      <c r="AB9" s="145"/>
      <c r="AC9" s="145"/>
      <c r="AD9" s="145"/>
      <c r="AE9" s="145" t="s">
        <v>221</v>
      </c>
      <c r="AF9" s="145"/>
      <c r="AG9" s="145"/>
      <c r="AH9" s="145"/>
      <c r="AI9" s="145"/>
      <c r="AJ9" s="145"/>
      <c r="AK9" s="145"/>
      <c r="AL9" s="145"/>
      <c r="AM9" s="145"/>
      <c r="AN9" s="145"/>
      <c r="AO9" s="145"/>
      <c r="AP9" s="145"/>
      <c r="AQ9" s="145"/>
      <c r="AR9" s="145"/>
      <c r="AS9" s="145"/>
      <c r="AT9" s="145"/>
      <c r="AU9" s="145"/>
      <c r="AV9" s="145"/>
      <c r="AW9" s="145"/>
      <c r="AX9" s="145"/>
      <c r="AY9" s="145"/>
      <c r="AZ9" s="145"/>
      <c r="BA9" s="145"/>
      <c r="BB9" s="145"/>
      <c r="BC9" s="145"/>
      <c r="BD9" s="145"/>
      <c r="BE9" s="145"/>
      <c r="BF9" s="145"/>
    </row>
    <row r="10" spans="1:58">
      <c r="A10" s="3"/>
      <c r="B10" s="4"/>
      <c r="C10" s="175"/>
      <c r="D10" s="6"/>
      <c r="E10" s="3"/>
      <c r="F10" s="3"/>
      <c r="G10" s="3"/>
      <c r="H10" s="3"/>
      <c r="I10" s="3"/>
      <c r="J10" s="3"/>
      <c r="K10" s="3"/>
      <c r="L10" s="3"/>
      <c r="M10" s="3"/>
      <c r="N10" s="3"/>
      <c r="O10" s="3"/>
      <c r="P10" s="3"/>
      <c r="Q10" s="3"/>
      <c r="R10" s="3"/>
      <c r="S10" s="3"/>
      <c r="T10" s="3"/>
      <c r="U10" s="3"/>
      <c r="V10" s="3"/>
      <c r="AC10">
        <v>15</v>
      </c>
      <c r="AD10">
        <v>21</v>
      </c>
      <c r="AE10" t="s">
        <v>159</v>
      </c>
    </row>
    <row r="11" spans="1:58">
      <c r="A11" s="148"/>
      <c r="B11" s="149" t="s">
        <v>29</v>
      </c>
      <c r="C11" s="176"/>
      <c r="D11" s="150"/>
      <c r="E11" s="151"/>
      <c r="F11" s="151"/>
      <c r="G11" s="172">
        <f>G8</f>
        <v>0</v>
      </c>
      <c r="H11" s="3"/>
      <c r="I11" s="3"/>
      <c r="J11" s="3"/>
      <c r="K11" s="3"/>
      <c r="L11" s="3"/>
      <c r="M11" s="3"/>
      <c r="N11" s="3"/>
      <c r="O11" s="3"/>
      <c r="P11" s="3"/>
      <c r="Q11" s="3"/>
      <c r="R11" s="3"/>
      <c r="S11" s="3"/>
      <c r="T11" s="3"/>
      <c r="U11" s="3"/>
      <c r="V11" s="3"/>
      <c r="AC11">
        <f>SUMIF(L7:L9,AC10,G7:G9)</f>
        <v>0</v>
      </c>
      <c r="AD11">
        <f>SUMIF(L7:L9,AD10,G7:G9)</f>
        <v>0</v>
      </c>
      <c r="AE11" t="s">
        <v>213</v>
      </c>
    </row>
    <row r="12" spans="1:58">
      <c r="C12" s="177"/>
      <c r="D12" s="10"/>
      <c r="AE12" t="s">
        <v>215</v>
      </c>
    </row>
    <row r="13" spans="1:58">
      <c r="D13" s="10"/>
    </row>
    <row r="14" spans="1:58">
      <c r="D14" s="10"/>
    </row>
    <row r="15" spans="1:58">
      <c r="D15" s="10"/>
    </row>
    <row r="16" spans="1:58">
      <c r="D16" s="10"/>
    </row>
    <row r="17" spans="4:4">
      <c r="D17" s="10"/>
    </row>
    <row r="18" spans="4:4">
      <c r="D18" s="10"/>
    </row>
    <row r="19" spans="4:4">
      <c r="D19" s="10"/>
    </row>
    <row r="20" spans="4:4">
      <c r="D20" s="10"/>
    </row>
    <row r="21" spans="4:4">
      <c r="D21" s="10"/>
    </row>
    <row r="22" spans="4:4">
      <c r="D22" s="10"/>
    </row>
    <row r="23" spans="4:4">
      <c r="D23" s="10"/>
    </row>
    <row r="24" spans="4:4">
      <c r="D24" s="10"/>
    </row>
    <row r="25" spans="4:4">
      <c r="D25" s="10"/>
    </row>
    <row r="26" spans="4:4">
      <c r="D26" s="10"/>
    </row>
    <row r="27" spans="4:4">
      <c r="D27" s="10"/>
    </row>
    <row r="28" spans="4:4">
      <c r="D28" s="10"/>
    </row>
    <row r="29" spans="4:4">
      <c r="D29" s="10"/>
    </row>
    <row r="30" spans="4:4">
      <c r="D30" s="10"/>
    </row>
    <row r="31" spans="4:4">
      <c r="D31" s="10"/>
    </row>
    <row r="32" spans="4:4">
      <c r="D32" s="10"/>
    </row>
    <row r="33" spans="4:4">
      <c r="D33" s="10"/>
    </row>
    <row r="34" spans="4:4">
      <c r="D34" s="10"/>
    </row>
    <row r="35" spans="4:4">
      <c r="D35" s="10"/>
    </row>
    <row r="36" spans="4:4">
      <c r="D36" s="10"/>
    </row>
    <row r="37" spans="4:4">
      <c r="D37" s="10"/>
    </row>
    <row r="38" spans="4:4">
      <c r="D38" s="10"/>
    </row>
    <row r="39" spans="4:4">
      <c r="D39" s="10"/>
    </row>
    <row r="40" spans="4:4">
      <c r="D40" s="10"/>
    </row>
    <row r="41" spans="4:4">
      <c r="D41" s="10"/>
    </row>
    <row r="42" spans="4:4">
      <c r="D42" s="10"/>
    </row>
    <row r="43" spans="4:4">
      <c r="D43" s="10"/>
    </row>
    <row r="44" spans="4:4">
      <c r="D44" s="10"/>
    </row>
    <row r="45" spans="4:4">
      <c r="D45" s="10"/>
    </row>
    <row r="46" spans="4:4">
      <c r="D46" s="10"/>
    </row>
    <row r="47" spans="4:4">
      <c r="D47" s="10"/>
    </row>
    <row r="48" spans="4:4">
      <c r="D48" s="10"/>
    </row>
    <row r="49" spans="4:4">
      <c r="D49" s="10"/>
    </row>
    <row r="50" spans="4:4">
      <c r="D50" s="10"/>
    </row>
    <row r="51" spans="4:4">
      <c r="D51" s="10"/>
    </row>
    <row r="52" spans="4:4">
      <c r="D52" s="10"/>
    </row>
    <row r="53" spans="4:4">
      <c r="D53" s="10"/>
    </row>
    <row r="54" spans="4:4">
      <c r="D54" s="10"/>
    </row>
    <row r="55" spans="4:4">
      <c r="D55" s="10"/>
    </row>
    <row r="56" spans="4:4">
      <c r="D56" s="10"/>
    </row>
    <row r="57" spans="4:4">
      <c r="D57" s="10"/>
    </row>
    <row r="58" spans="4:4">
      <c r="D58" s="10"/>
    </row>
    <row r="59" spans="4:4">
      <c r="D59" s="10"/>
    </row>
    <row r="60" spans="4:4">
      <c r="D60" s="10"/>
    </row>
    <row r="61" spans="4:4">
      <c r="D61" s="10"/>
    </row>
    <row r="62" spans="4:4">
      <c r="D62" s="10"/>
    </row>
    <row r="63" spans="4:4">
      <c r="D63" s="10"/>
    </row>
    <row r="64" spans="4:4">
      <c r="D64" s="10"/>
    </row>
    <row r="65" spans="4:4">
      <c r="D65" s="10"/>
    </row>
    <row r="66" spans="4:4">
      <c r="D66" s="10"/>
    </row>
    <row r="67" spans="4:4">
      <c r="D67" s="10"/>
    </row>
    <row r="68" spans="4:4">
      <c r="D68" s="10"/>
    </row>
    <row r="69" spans="4:4">
      <c r="D69" s="10"/>
    </row>
    <row r="70" spans="4:4">
      <c r="D70" s="10"/>
    </row>
    <row r="71" spans="4:4">
      <c r="D71" s="10"/>
    </row>
    <row r="72" spans="4:4">
      <c r="D72" s="10"/>
    </row>
    <row r="73" spans="4:4">
      <c r="D73" s="10"/>
    </row>
    <row r="74" spans="4:4">
      <c r="D74" s="10"/>
    </row>
    <row r="75" spans="4:4">
      <c r="D75" s="10"/>
    </row>
    <row r="76" spans="4:4">
      <c r="D76" s="10"/>
    </row>
    <row r="77" spans="4:4">
      <c r="D77" s="10"/>
    </row>
    <row r="78" spans="4:4">
      <c r="D78" s="10"/>
    </row>
    <row r="79" spans="4:4">
      <c r="D79" s="10"/>
    </row>
    <row r="80" spans="4:4">
      <c r="D80" s="10"/>
    </row>
    <row r="81" spans="4:4">
      <c r="D81" s="10"/>
    </row>
    <row r="82" spans="4:4">
      <c r="D82" s="10"/>
    </row>
    <row r="83" spans="4:4">
      <c r="D83" s="10"/>
    </row>
    <row r="84" spans="4:4">
      <c r="D84" s="10"/>
    </row>
    <row r="85" spans="4:4">
      <c r="D85" s="10"/>
    </row>
    <row r="86" spans="4:4">
      <c r="D86" s="10"/>
    </row>
    <row r="87" spans="4:4">
      <c r="D87" s="10"/>
    </row>
    <row r="88" spans="4:4">
      <c r="D88" s="10"/>
    </row>
    <row r="89" spans="4:4">
      <c r="D89" s="10"/>
    </row>
    <row r="90" spans="4:4">
      <c r="D90" s="10"/>
    </row>
    <row r="91" spans="4:4">
      <c r="D91" s="10"/>
    </row>
    <row r="92" spans="4:4">
      <c r="D92" s="10"/>
    </row>
    <row r="93" spans="4:4">
      <c r="D93" s="10"/>
    </row>
    <row r="94" spans="4:4">
      <c r="D94" s="10"/>
    </row>
    <row r="95" spans="4:4">
      <c r="D95" s="10"/>
    </row>
    <row r="96" spans="4:4">
      <c r="D96" s="10"/>
    </row>
    <row r="97" spans="4:4">
      <c r="D97" s="10"/>
    </row>
    <row r="98" spans="4:4">
      <c r="D98" s="10"/>
    </row>
    <row r="99" spans="4:4">
      <c r="D99" s="10"/>
    </row>
    <row r="100" spans="4:4">
      <c r="D100" s="10"/>
    </row>
    <row r="101" spans="4:4">
      <c r="D101" s="10"/>
    </row>
    <row r="102" spans="4:4">
      <c r="D102" s="10"/>
    </row>
    <row r="103" spans="4:4">
      <c r="D103" s="10"/>
    </row>
    <row r="104" spans="4:4">
      <c r="D104" s="10"/>
    </row>
    <row r="105" spans="4:4">
      <c r="D105" s="10"/>
    </row>
    <row r="106" spans="4:4">
      <c r="D106" s="10"/>
    </row>
    <row r="107" spans="4:4">
      <c r="D107" s="10"/>
    </row>
    <row r="108" spans="4:4">
      <c r="D108" s="10"/>
    </row>
    <row r="109" spans="4:4">
      <c r="D109" s="10"/>
    </row>
    <row r="110" spans="4:4">
      <c r="D110" s="10"/>
    </row>
    <row r="111" spans="4:4">
      <c r="D111" s="10"/>
    </row>
    <row r="112" spans="4:4">
      <c r="D112" s="10"/>
    </row>
    <row r="113" spans="4:4">
      <c r="D113" s="10"/>
    </row>
    <row r="114" spans="4:4">
      <c r="D114" s="10"/>
    </row>
    <row r="115" spans="4:4">
      <c r="D115" s="10"/>
    </row>
    <row r="116" spans="4:4">
      <c r="D116" s="10"/>
    </row>
    <row r="117" spans="4:4">
      <c r="D117" s="10"/>
    </row>
    <row r="118" spans="4:4">
      <c r="D118" s="10"/>
    </row>
    <row r="119" spans="4:4">
      <c r="D119" s="10"/>
    </row>
    <row r="120" spans="4:4">
      <c r="D120" s="10"/>
    </row>
    <row r="121" spans="4:4">
      <c r="D121" s="10"/>
    </row>
    <row r="122" spans="4:4">
      <c r="D122" s="10"/>
    </row>
    <row r="123" spans="4:4">
      <c r="D123" s="10"/>
    </row>
    <row r="124" spans="4:4">
      <c r="D124" s="10"/>
    </row>
    <row r="125" spans="4:4">
      <c r="D125" s="10"/>
    </row>
    <row r="126" spans="4:4">
      <c r="D126" s="10"/>
    </row>
    <row r="127" spans="4:4">
      <c r="D127" s="10"/>
    </row>
    <row r="128" spans="4:4">
      <c r="D128" s="10"/>
    </row>
    <row r="129" spans="4:4">
      <c r="D129" s="10"/>
    </row>
    <row r="130" spans="4:4">
      <c r="D130" s="10"/>
    </row>
    <row r="131" spans="4:4">
      <c r="D131" s="10"/>
    </row>
    <row r="132" spans="4:4">
      <c r="D132" s="10"/>
    </row>
    <row r="133" spans="4:4">
      <c r="D133" s="10"/>
    </row>
    <row r="134" spans="4:4">
      <c r="D134" s="10"/>
    </row>
    <row r="135" spans="4:4">
      <c r="D135" s="10"/>
    </row>
    <row r="136" spans="4:4">
      <c r="D136" s="10"/>
    </row>
    <row r="137" spans="4:4">
      <c r="D137" s="10"/>
    </row>
    <row r="138" spans="4:4">
      <c r="D138" s="10"/>
    </row>
    <row r="139" spans="4:4">
      <c r="D139" s="10"/>
    </row>
    <row r="140" spans="4:4">
      <c r="D140" s="10"/>
    </row>
    <row r="141" spans="4:4">
      <c r="D141" s="10"/>
    </row>
    <row r="142" spans="4:4">
      <c r="D142" s="10"/>
    </row>
    <row r="143" spans="4:4">
      <c r="D143" s="10"/>
    </row>
    <row r="144" spans="4:4">
      <c r="D144" s="10"/>
    </row>
    <row r="145" spans="4:4">
      <c r="D145" s="10"/>
    </row>
    <row r="146" spans="4:4">
      <c r="D146" s="10"/>
    </row>
    <row r="147" spans="4:4">
      <c r="D147" s="10"/>
    </row>
    <row r="148" spans="4:4">
      <c r="D148" s="10"/>
    </row>
    <row r="149" spans="4:4">
      <c r="D149" s="10"/>
    </row>
    <row r="150" spans="4:4">
      <c r="D150" s="10"/>
    </row>
    <row r="151" spans="4:4">
      <c r="D151" s="10"/>
    </row>
    <row r="152" spans="4:4">
      <c r="D152" s="10"/>
    </row>
    <row r="153" spans="4:4">
      <c r="D153" s="10"/>
    </row>
    <row r="154" spans="4:4">
      <c r="D154" s="10"/>
    </row>
    <row r="155" spans="4:4">
      <c r="D155" s="10"/>
    </row>
    <row r="156" spans="4:4">
      <c r="D156" s="10"/>
    </row>
    <row r="157" spans="4:4">
      <c r="D157" s="10"/>
    </row>
    <row r="158" spans="4:4">
      <c r="D158" s="10"/>
    </row>
    <row r="159" spans="4:4">
      <c r="D159" s="10"/>
    </row>
    <row r="160" spans="4:4">
      <c r="D160" s="10"/>
    </row>
    <row r="161" spans="4:4">
      <c r="D161" s="10"/>
    </row>
    <row r="162" spans="4:4">
      <c r="D162" s="10"/>
    </row>
    <row r="163" spans="4:4">
      <c r="D163" s="10"/>
    </row>
    <row r="164" spans="4:4">
      <c r="D164" s="10"/>
    </row>
    <row r="165" spans="4:4">
      <c r="D165" s="10"/>
    </row>
    <row r="166" spans="4:4">
      <c r="D166" s="10"/>
    </row>
    <row r="167" spans="4:4">
      <c r="D167" s="10"/>
    </row>
    <row r="168" spans="4:4">
      <c r="D168" s="10"/>
    </row>
    <row r="169" spans="4:4">
      <c r="D169" s="10"/>
    </row>
    <row r="170" spans="4:4">
      <c r="D170" s="10"/>
    </row>
    <row r="171" spans="4:4">
      <c r="D171" s="10"/>
    </row>
    <row r="172" spans="4:4">
      <c r="D172" s="10"/>
    </row>
    <row r="173" spans="4:4">
      <c r="D173" s="10"/>
    </row>
    <row r="174" spans="4:4">
      <c r="D174" s="10"/>
    </row>
    <row r="175" spans="4:4">
      <c r="D175" s="10"/>
    </row>
    <row r="176" spans="4:4">
      <c r="D176" s="10"/>
    </row>
    <row r="177" spans="4:4">
      <c r="D177" s="10"/>
    </row>
    <row r="178" spans="4:4">
      <c r="D178" s="10"/>
    </row>
    <row r="179" spans="4:4">
      <c r="D179" s="10"/>
    </row>
    <row r="180" spans="4:4">
      <c r="D180" s="10"/>
    </row>
    <row r="181" spans="4:4">
      <c r="D181" s="10"/>
    </row>
    <row r="182" spans="4:4">
      <c r="D182" s="10"/>
    </row>
    <row r="183" spans="4:4">
      <c r="D183" s="10"/>
    </row>
    <row r="184" spans="4:4">
      <c r="D184" s="10"/>
    </row>
    <row r="185" spans="4:4">
      <c r="D185" s="10"/>
    </row>
    <row r="186" spans="4:4">
      <c r="D186" s="10"/>
    </row>
    <row r="187" spans="4:4">
      <c r="D187" s="10"/>
    </row>
    <row r="188" spans="4:4">
      <c r="D188" s="10"/>
    </row>
    <row r="189" spans="4:4">
      <c r="D189" s="10"/>
    </row>
    <row r="190" spans="4:4">
      <c r="D190" s="10"/>
    </row>
    <row r="191" spans="4:4">
      <c r="D191" s="10"/>
    </row>
    <row r="192" spans="4:4">
      <c r="D192" s="10"/>
    </row>
    <row r="193" spans="4:4">
      <c r="D193" s="10"/>
    </row>
    <row r="194" spans="4:4">
      <c r="D194" s="10"/>
    </row>
    <row r="195" spans="4:4">
      <c r="D195" s="10"/>
    </row>
    <row r="196" spans="4:4">
      <c r="D196" s="10"/>
    </row>
    <row r="197" spans="4:4">
      <c r="D197" s="10"/>
    </row>
    <row r="198" spans="4:4">
      <c r="D198" s="10"/>
    </row>
    <row r="199" spans="4:4">
      <c r="D199" s="10"/>
    </row>
    <row r="200" spans="4:4">
      <c r="D200" s="10"/>
    </row>
    <row r="201" spans="4:4">
      <c r="D201" s="10"/>
    </row>
    <row r="202" spans="4:4">
      <c r="D202" s="10"/>
    </row>
    <row r="203" spans="4:4">
      <c r="D203" s="10"/>
    </row>
    <row r="204" spans="4:4">
      <c r="D204" s="10"/>
    </row>
    <row r="205" spans="4:4">
      <c r="D205" s="10"/>
    </row>
    <row r="206" spans="4:4">
      <c r="D206" s="10"/>
    </row>
    <row r="207" spans="4:4">
      <c r="D207" s="10"/>
    </row>
    <row r="208" spans="4:4">
      <c r="D208" s="10"/>
    </row>
    <row r="209" spans="4:4">
      <c r="D209" s="10"/>
    </row>
    <row r="210" spans="4:4">
      <c r="D210" s="10"/>
    </row>
    <row r="211" spans="4:4">
      <c r="D211" s="10"/>
    </row>
    <row r="212" spans="4:4">
      <c r="D212" s="10"/>
    </row>
    <row r="213" spans="4:4">
      <c r="D213" s="10"/>
    </row>
    <row r="214" spans="4:4">
      <c r="D214" s="10"/>
    </row>
    <row r="215" spans="4:4">
      <c r="D215" s="10"/>
    </row>
    <row r="216" spans="4:4">
      <c r="D216" s="10"/>
    </row>
    <row r="217" spans="4:4">
      <c r="D217" s="10"/>
    </row>
    <row r="218" spans="4:4">
      <c r="D218" s="10"/>
    </row>
    <row r="219" spans="4:4">
      <c r="D219" s="10"/>
    </row>
    <row r="220" spans="4:4">
      <c r="D220" s="10"/>
    </row>
    <row r="221" spans="4:4">
      <c r="D221" s="10"/>
    </row>
    <row r="222" spans="4:4">
      <c r="D222" s="10"/>
    </row>
    <row r="223" spans="4:4">
      <c r="D223" s="10"/>
    </row>
    <row r="224" spans="4:4">
      <c r="D224" s="10"/>
    </row>
    <row r="225" spans="4:4">
      <c r="D225" s="10"/>
    </row>
    <row r="226" spans="4:4">
      <c r="D226" s="10"/>
    </row>
    <row r="227" spans="4:4">
      <c r="D227" s="10"/>
    </row>
    <row r="228" spans="4:4">
      <c r="D228" s="10"/>
    </row>
    <row r="229" spans="4:4">
      <c r="D229" s="10"/>
    </row>
    <row r="230" spans="4:4">
      <c r="D230" s="10"/>
    </row>
    <row r="231" spans="4:4">
      <c r="D231" s="10"/>
    </row>
    <row r="232" spans="4:4">
      <c r="D232" s="10"/>
    </row>
    <row r="233" spans="4:4">
      <c r="D233" s="10"/>
    </row>
    <row r="234" spans="4:4">
      <c r="D234" s="10"/>
    </row>
    <row r="235" spans="4:4">
      <c r="D235" s="10"/>
    </row>
    <row r="236" spans="4:4">
      <c r="D236" s="10"/>
    </row>
    <row r="237" spans="4:4">
      <c r="D237" s="10"/>
    </row>
    <row r="238" spans="4:4">
      <c r="D238" s="10"/>
    </row>
    <row r="239" spans="4:4">
      <c r="D239" s="10"/>
    </row>
    <row r="240" spans="4:4">
      <c r="D240" s="10"/>
    </row>
    <row r="241" spans="4:4">
      <c r="D241" s="10"/>
    </row>
    <row r="242" spans="4:4">
      <c r="D242" s="10"/>
    </row>
    <row r="243" spans="4:4">
      <c r="D243" s="10"/>
    </row>
    <row r="244" spans="4:4">
      <c r="D244" s="10"/>
    </row>
    <row r="245" spans="4:4">
      <c r="D245" s="10"/>
    </row>
    <row r="246" spans="4:4">
      <c r="D246" s="10"/>
    </row>
    <row r="247" spans="4:4">
      <c r="D247" s="10"/>
    </row>
    <row r="248" spans="4:4">
      <c r="D248" s="10"/>
    </row>
    <row r="249" spans="4:4">
      <c r="D249" s="10"/>
    </row>
    <row r="250" spans="4:4">
      <c r="D250" s="10"/>
    </row>
    <row r="251" spans="4:4">
      <c r="D251" s="10"/>
    </row>
    <row r="252" spans="4:4">
      <c r="D252" s="10"/>
    </row>
    <row r="253" spans="4:4">
      <c r="D253" s="10"/>
    </row>
    <row r="254" spans="4:4">
      <c r="D254" s="10"/>
    </row>
    <row r="255" spans="4:4">
      <c r="D255" s="10"/>
    </row>
    <row r="256" spans="4:4">
      <c r="D256" s="10"/>
    </row>
    <row r="257" spans="4:4">
      <c r="D257" s="10"/>
    </row>
    <row r="258" spans="4:4">
      <c r="D258" s="10"/>
    </row>
    <row r="259" spans="4:4">
      <c r="D259" s="10"/>
    </row>
    <row r="260" spans="4:4">
      <c r="D260" s="10"/>
    </row>
    <row r="261" spans="4:4">
      <c r="D261" s="10"/>
    </row>
    <row r="262" spans="4:4">
      <c r="D262" s="10"/>
    </row>
    <row r="263" spans="4:4">
      <c r="D263" s="10"/>
    </row>
    <row r="264" spans="4:4">
      <c r="D264" s="10"/>
    </row>
    <row r="265" spans="4:4">
      <c r="D265" s="10"/>
    </row>
    <row r="266" spans="4:4">
      <c r="D266" s="10"/>
    </row>
    <row r="267" spans="4:4">
      <c r="D267" s="10"/>
    </row>
    <row r="268" spans="4:4">
      <c r="D268" s="10"/>
    </row>
    <row r="269" spans="4:4">
      <c r="D269" s="10"/>
    </row>
    <row r="270" spans="4:4">
      <c r="D270" s="10"/>
    </row>
    <row r="271" spans="4:4">
      <c r="D271" s="10"/>
    </row>
    <row r="272" spans="4:4">
      <c r="D272" s="10"/>
    </row>
    <row r="273" spans="4:4">
      <c r="D273" s="10"/>
    </row>
    <row r="274" spans="4:4">
      <c r="D274" s="10"/>
    </row>
    <row r="275" spans="4:4">
      <c r="D275" s="10"/>
    </row>
    <row r="276" spans="4:4">
      <c r="D276" s="10"/>
    </row>
    <row r="277" spans="4:4">
      <c r="D277" s="10"/>
    </row>
    <row r="278" spans="4:4">
      <c r="D278" s="10"/>
    </row>
    <row r="279" spans="4:4">
      <c r="D279" s="10"/>
    </row>
    <row r="280" spans="4:4">
      <c r="D280" s="10"/>
    </row>
    <row r="281" spans="4:4">
      <c r="D281" s="10"/>
    </row>
    <row r="282" spans="4:4">
      <c r="D282" s="10"/>
    </row>
    <row r="283" spans="4:4">
      <c r="D283" s="10"/>
    </row>
    <row r="284" spans="4:4">
      <c r="D284" s="10"/>
    </row>
    <row r="285" spans="4:4">
      <c r="D285" s="10"/>
    </row>
    <row r="286" spans="4:4">
      <c r="D286" s="10"/>
    </row>
    <row r="287" spans="4:4">
      <c r="D287" s="10"/>
    </row>
    <row r="288" spans="4:4">
      <c r="D288" s="10"/>
    </row>
    <row r="289" spans="4:4">
      <c r="D289" s="10"/>
    </row>
    <row r="290" spans="4:4">
      <c r="D290" s="10"/>
    </row>
    <row r="291" spans="4:4">
      <c r="D291" s="10"/>
    </row>
    <row r="292" spans="4:4">
      <c r="D292" s="10"/>
    </row>
    <row r="293" spans="4:4">
      <c r="D293" s="10"/>
    </row>
    <row r="294" spans="4:4">
      <c r="D294" s="10"/>
    </row>
    <row r="295" spans="4:4">
      <c r="D295" s="10"/>
    </row>
    <row r="296" spans="4:4">
      <c r="D296" s="10"/>
    </row>
    <row r="297" spans="4:4">
      <c r="D297" s="10"/>
    </row>
    <row r="298" spans="4:4">
      <c r="D298" s="10"/>
    </row>
    <row r="299" spans="4:4">
      <c r="D299" s="10"/>
    </row>
    <row r="300" spans="4:4">
      <c r="D300" s="10"/>
    </row>
    <row r="301" spans="4:4">
      <c r="D301" s="10"/>
    </row>
    <row r="302" spans="4:4">
      <c r="D302" s="10"/>
    </row>
    <row r="303" spans="4:4">
      <c r="D303" s="10"/>
    </row>
    <row r="304" spans="4:4">
      <c r="D304" s="10"/>
    </row>
    <row r="305" spans="4:4">
      <c r="D305" s="10"/>
    </row>
    <row r="306" spans="4:4">
      <c r="D306" s="10"/>
    </row>
    <row r="307" spans="4:4">
      <c r="D307" s="10"/>
    </row>
    <row r="308" spans="4:4">
      <c r="D308" s="10"/>
    </row>
    <row r="309" spans="4:4">
      <c r="D309" s="10"/>
    </row>
    <row r="310" spans="4:4">
      <c r="D310" s="10"/>
    </row>
    <row r="311" spans="4:4">
      <c r="D311" s="10"/>
    </row>
    <row r="312" spans="4:4">
      <c r="D312" s="10"/>
    </row>
    <row r="313" spans="4:4">
      <c r="D313" s="10"/>
    </row>
    <row r="314" spans="4:4">
      <c r="D314" s="10"/>
    </row>
    <row r="315" spans="4:4">
      <c r="D315" s="10"/>
    </row>
    <row r="316" spans="4:4">
      <c r="D316" s="10"/>
    </row>
    <row r="317" spans="4:4">
      <c r="D317" s="10"/>
    </row>
    <row r="318" spans="4:4">
      <c r="D318" s="10"/>
    </row>
    <row r="319" spans="4:4">
      <c r="D319" s="10"/>
    </row>
    <row r="320" spans="4:4">
      <c r="D320" s="10"/>
    </row>
    <row r="321" spans="4:4">
      <c r="D321" s="10"/>
    </row>
    <row r="322" spans="4:4">
      <c r="D322" s="10"/>
    </row>
    <row r="323" spans="4:4">
      <c r="D323" s="10"/>
    </row>
    <row r="324" spans="4:4">
      <c r="D324" s="10"/>
    </row>
    <row r="325" spans="4:4">
      <c r="D325" s="10"/>
    </row>
    <row r="326" spans="4:4">
      <c r="D326" s="10"/>
    </row>
    <row r="327" spans="4:4">
      <c r="D327" s="10"/>
    </row>
    <row r="328" spans="4:4">
      <c r="D328" s="10"/>
    </row>
    <row r="329" spans="4:4">
      <c r="D329" s="10"/>
    </row>
    <row r="330" spans="4:4">
      <c r="D330" s="10"/>
    </row>
    <row r="331" spans="4:4">
      <c r="D331" s="10"/>
    </row>
    <row r="332" spans="4:4">
      <c r="D332" s="10"/>
    </row>
    <row r="333" spans="4:4">
      <c r="D333" s="10"/>
    </row>
    <row r="334" spans="4:4">
      <c r="D334" s="10"/>
    </row>
    <row r="335" spans="4:4">
      <c r="D335" s="10"/>
    </row>
    <row r="336" spans="4:4">
      <c r="D336" s="10"/>
    </row>
    <row r="337" spans="4:4">
      <c r="D337" s="10"/>
    </row>
    <row r="338" spans="4:4">
      <c r="D338" s="10"/>
    </row>
    <row r="339" spans="4:4">
      <c r="D339" s="10"/>
    </row>
    <row r="340" spans="4:4">
      <c r="D340" s="10"/>
    </row>
    <row r="341" spans="4:4">
      <c r="D341" s="10"/>
    </row>
    <row r="342" spans="4:4">
      <c r="D342" s="10"/>
    </row>
    <row r="343" spans="4:4">
      <c r="D343" s="10"/>
    </row>
    <row r="344" spans="4:4">
      <c r="D344" s="10"/>
    </row>
    <row r="345" spans="4:4">
      <c r="D345" s="10"/>
    </row>
    <row r="346" spans="4:4">
      <c r="D346" s="10"/>
    </row>
    <row r="347" spans="4:4">
      <c r="D347" s="10"/>
    </row>
    <row r="348" spans="4:4">
      <c r="D348" s="10"/>
    </row>
    <row r="349" spans="4:4">
      <c r="D349" s="10"/>
    </row>
    <row r="350" spans="4:4">
      <c r="D350" s="10"/>
    </row>
    <row r="351" spans="4:4">
      <c r="D351" s="10"/>
    </row>
    <row r="352" spans="4:4">
      <c r="D352" s="10"/>
    </row>
    <row r="353" spans="4:4">
      <c r="D353" s="10"/>
    </row>
    <row r="354" spans="4:4">
      <c r="D354" s="10"/>
    </row>
    <row r="355" spans="4:4">
      <c r="D355" s="10"/>
    </row>
    <row r="356" spans="4:4">
      <c r="D356" s="10"/>
    </row>
    <row r="357" spans="4:4">
      <c r="D357" s="10"/>
    </row>
    <row r="358" spans="4:4">
      <c r="D358" s="10"/>
    </row>
    <row r="359" spans="4:4">
      <c r="D359" s="10"/>
    </row>
    <row r="360" spans="4:4">
      <c r="D360" s="10"/>
    </row>
    <row r="361" spans="4:4">
      <c r="D361" s="10"/>
    </row>
    <row r="362" spans="4:4">
      <c r="D362" s="10"/>
    </row>
    <row r="363" spans="4:4">
      <c r="D363" s="10"/>
    </row>
    <row r="364" spans="4:4">
      <c r="D364" s="10"/>
    </row>
    <row r="365" spans="4:4">
      <c r="D365" s="10"/>
    </row>
    <row r="366" spans="4:4">
      <c r="D366" s="10"/>
    </row>
    <row r="367" spans="4:4">
      <c r="D367" s="10"/>
    </row>
    <row r="368" spans="4:4">
      <c r="D368" s="10"/>
    </row>
    <row r="369" spans="4:4">
      <c r="D369" s="10"/>
    </row>
    <row r="370" spans="4:4">
      <c r="D370" s="10"/>
    </row>
    <row r="371" spans="4:4">
      <c r="D371" s="10"/>
    </row>
    <row r="372" spans="4:4">
      <c r="D372" s="10"/>
    </row>
    <row r="373" spans="4:4">
      <c r="D373" s="10"/>
    </row>
    <row r="374" spans="4:4">
      <c r="D374" s="10"/>
    </row>
    <row r="375" spans="4:4">
      <c r="D375" s="10"/>
    </row>
    <row r="376" spans="4:4">
      <c r="D376" s="10"/>
    </row>
    <row r="377" spans="4:4">
      <c r="D377" s="10"/>
    </row>
    <row r="378" spans="4:4">
      <c r="D378" s="10"/>
    </row>
    <row r="379" spans="4:4">
      <c r="D379" s="10"/>
    </row>
    <row r="380" spans="4:4">
      <c r="D380" s="10"/>
    </row>
    <row r="381" spans="4:4">
      <c r="D381" s="10"/>
    </row>
    <row r="382" spans="4:4">
      <c r="D382" s="10"/>
    </row>
    <row r="383" spans="4:4">
      <c r="D383" s="10"/>
    </row>
    <row r="384" spans="4:4">
      <c r="D384" s="10"/>
    </row>
    <row r="385" spans="4:4">
      <c r="D385" s="10"/>
    </row>
    <row r="386" spans="4:4">
      <c r="D386" s="10"/>
    </row>
    <row r="387" spans="4:4">
      <c r="D387" s="10"/>
    </row>
    <row r="388" spans="4:4">
      <c r="D388" s="10"/>
    </row>
    <row r="389" spans="4:4">
      <c r="D389" s="10"/>
    </row>
    <row r="390" spans="4:4">
      <c r="D390" s="10"/>
    </row>
    <row r="391" spans="4:4">
      <c r="D391" s="10"/>
    </row>
    <row r="392" spans="4:4">
      <c r="D392" s="10"/>
    </row>
    <row r="393" spans="4:4">
      <c r="D393" s="10"/>
    </row>
    <row r="394" spans="4:4">
      <c r="D394" s="10"/>
    </row>
    <row r="395" spans="4:4">
      <c r="D395" s="10"/>
    </row>
    <row r="396" spans="4:4">
      <c r="D396" s="10"/>
    </row>
    <row r="397" spans="4:4">
      <c r="D397" s="10"/>
    </row>
    <row r="398" spans="4:4">
      <c r="D398" s="10"/>
    </row>
    <row r="399" spans="4:4">
      <c r="D399" s="10"/>
    </row>
    <row r="400" spans="4:4">
      <c r="D400" s="10"/>
    </row>
    <row r="401" spans="4:4">
      <c r="D401" s="10"/>
    </row>
    <row r="402" spans="4:4">
      <c r="D402" s="10"/>
    </row>
    <row r="403" spans="4:4">
      <c r="D403" s="10"/>
    </row>
    <row r="404" spans="4:4">
      <c r="D404" s="10"/>
    </row>
    <row r="405" spans="4:4">
      <c r="D405" s="10"/>
    </row>
    <row r="406" spans="4:4">
      <c r="D406" s="10"/>
    </row>
    <row r="407" spans="4:4">
      <c r="D407" s="10"/>
    </row>
    <row r="408" spans="4:4">
      <c r="D408" s="10"/>
    </row>
    <row r="409" spans="4:4">
      <c r="D409" s="10"/>
    </row>
    <row r="410" spans="4:4">
      <c r="D410" s="10"/>
    </row>
    <row r="411" spans="4:4">
      <c r="D411" s="10"/>
    </row>
    <row r="412" spans="4:4">
      <c r="D412" s="10"/>
    </row>
    <row r="413" spans="4:4">
      <c r="D413" s="10"/>
    </row>
    <row r="414" spans="4:4">
      <c r="D414" s="10"/>
    </row>
    <row r="415" spans="4:4">
      <c r="D415" s="10"/>
    </row>
    <row r="416" spans="4:4">
      <c r="D416" s="10"/>
    </row>
    <row r="417" spans="4:4">
      <c r="D417" s="10"/>
    </row>
    <row r="418" spans="4:4">
      <c r="D418" s="10"/>
    </row>
    <row r="419" spans="4:4">
      <c r="D419" s="10"/>
    </row>
    <row r="420" spans="4:4">
      <c r="D420" s="10"/>
    </row>
    <row r="421" spans="4:4">
      <c r="D421" s="10"/>
    </row>
    <row r="422" spans="4:4">
      <c r="D422" s="10"/>
    </row>
    <row r="423" spans="4:4">
      <c r="D423" s="10"/>
    </row>
    <row r="424" spans="4:4">
      <c r="D424" s="10"/>
    </row>
    <row r="425" spans="4:4">
      <c r="D425" s="10"/>
    </row>
    <row r="426" spans="4:4">
      <c r="D426" s="10"/>
    </row>
    <row r="427" spans="4:4">
      <c r="D427" s="10"/>
    </row>
    <row r="428" spans="4:4">
      <c r="D428" s="10"/>
    </row>
    <row r="429" spans="4:4">
      <c r="D429" s="10"/>
    </row>
    <row r="430" spans="4:4">
      <c r="D430" s="10"/>
    </row>
    <row r="431" spans="4:4">
      <c r="D431" s="10"/>
    </row>
    <row r="432" spans="4:4">
      <c r="D432" s="10"/>
    </row>
    <row r="433" spans="4:4">
      <c r="D433" s="10"/>
    </row>
    <row r="434" spans="4:4">
      <c r="D434" s="10"/>
    </row>
    <row r="435" spans="4:4">
      <c r="D435" s="10"/>
    </row>
    <row r="436" spans="4:4">
      <c r="D436" s="10"/>
    </row>
    <row r="437" spans="4:4">
      <c r="D437" s="10"/>
    </row>
    <row r="438" spans="4:4">
      <c r="D438" s="10"/>
    </row>
    <row r="439" spans="4:4">
      <c r="D439" s="10"/>
    </row>
    <row r="440" spans="4:4">
      <c r="D440" s="10"/>
    </row>
    <row r="441" spans="4:4">
      <c r="D441" s="10"/>
    </row>
    <row r="442" spans="4:4">
      <c r="D442" s="10"/>
    </row>
    <row r="443" spans="4:4">
      <c r="D443" s="10"/>
    </row>
    <row r="444" spans="4:4">
      <c r="D444" s="10"/>
    </row>
    <row r="445" spans="4:4">
      <c r="D445" s="10"/>
    </row>
    <row r="446" spans="4:4">
      <c r="D446" s="10"/>
    </row>
    <row r="447" spans="4:4">
      <c r="D447" s="10"/>
    </row>
    <row r="448" spans="4:4">
      <c r="D448" s="10"/>
    </row>
    <row r="449" spans="4:4">
      <c r="D449" s="10"/>
    </row>
    <row r="450" spans="4:4">
      <c r="D450" s="10"/>
    </row>
    <row r="451" spans="4:4">
      <c r="D451" s="10"/>
    </row>
    <row r="452" spans="4:4">
      <c r="D452" s="10"/>
    </row>
    <row r="453" spans="4:4">
      <c r="D453" s="10"/>
    </row>
    <row r="454" spans="4:4">
      <c r="D454" s="10"/>
    </row>
    <row r="455" spans="4:4">
      <c r="D455" s="10"/>
    </row>
    <row r="456" spans="4:4">
      <c r="D456" s="10"/>
    </row>
    <row r="457" spans="4:4">
      <c r="D457" s="10"/>
    </row>
    <row r="458" spans="4:4">
      <c r="D458" s="10"/>
    </row>
    <row r="459" spans="4:4">
      <c r="D459" s="10"/>
    </row>
    <row r="460" spans="4:4">
      <c r="D460" s="10"/>
    </row>
    <row r="461" spans="4:4">
      <c r="D461" s="10"/>
    </row>
    <row r="462" spans="4:4">
      <c r="D462" s="10"/>
    </row>
    <row r="463" spans="4:4">
      <c r="D463" s="10"/>
    </row>
    <row r="464" spans="4:4">
      <c r="D464" s="10"/>
    </row>
    <row r="465" spans="4:4">
      <c r="D465" s="10"/>
    </row>
    <row r="466" spans="4:4">
      <c r="D466" s="10"/>
    </row>
    <row r="467" spans="4:4">
      <c r="D467" s="10"/>
    </row>
    <row r="468" spans="4:4">
      <c r="D468" s="10"/>
    </row>
    <row r="469" spans="4:4">
      <c r="D469" s="10"/>
    </row>
    <row r="470" spans="4:4">
      <c r="D470" s="10"/>
    </row>
    <row r="471" spans="4:4">
      <c r="D471" s="10"/>
    </row>
    <row r="472" spans="4:4">
      <c r="D472" s="10"/>
    </row>
    <row r="473" spans="4:4">
      <c r="D473" s="10"/>
    </row>
    <row r="474" spans="4:4">
      <c r="D474" s="10"/>
    </row>
    <row r="475" spans="4:4">
      <c r="D475" s="10"/>
    </row>
    <row r="476" spans="4:4">
      <c r="D476" s="10"/>
    </row>
    <row r="477" spans="4:4">
      <c r="D477" s="10"/>
    </row>
    <row r="478" spans="4:4">
      <c r="D478" s="10"/>
    </row>
    <row r="479" spans="4:4">
      <c r="D479" s="10"/>
    </row>
    <row r="480" spans="4:4">
      <c r="D480" s="10"/>
    </row>
    <row r="481" spans="4:4">
      <c r="D481" s="10"/>
    </row>
    <row r="482" spans="4:4">
      <c r="D482" s="10"/>
    </row>
    <row r="483" spans="4:4">
      <c r="D483" s="10"/>
    </row>
    <row r="484" spans="4:4">
      <c r="D484" s="10"/>
    </row>
    <row r="485" spans="4:4">
      <c r="D485" s="10"/>
    </row>
    <row r="486" spans="4:4">
      <c r="D486" s="10"/>
    </row>
    <row r="487" spans="4:4">
      <c r="D487" s="10"/>
    </row>
    <row r="488" spans="4:4">
      <c r="D488" s="10"/>
    </row>
    <row r="489" spans="4:4">
      <c r="D489" s="10"/>
    </row>
    <row r="490" spans="4:4">
      <c r="D490" s="10"/>
    </row>
    <row r="491" spans="4:4">
      <c r="D491" s="10"/>
    </row>
    <row r="492" spans="4:4">
      <c r="D492" s="10"/>
    </row>
    <row r="493" spans="4:4">
      <c r="D493" s="10"/>
    </row>
    <row r="494" spans="4:4">
      <c r="D494" s="10"/>
    </row>
    <row r="495" spans="4:4">
      <c r="D495" s="10"/>
    </row>
    <row r="496" spans="4:4">
      <c r="D496" s="10"/>
    </row>
    <row r="497" spans="4:4">
      <c r="D497" s="10"/>
    </row>
    <row r="498" spans="4:4">
      <c r="D498" s="10"/>
    </row>
    <row r="499" spans="4:4">
      <c r="D499" s="10"/>
    </row>
    <row r="500" spans="4:4">
      <c r="D500" s="10"/>
    </row>
    <row r="501" spans="4:4">
      <c r="D501" s="10"/>
    </row>
    <row r="502" spans="4:4">
      <c r="D502" s="10"/>
    </row>
    <row r="503" spans="4:4">
      <c r="D503" s="10"/>
    </row>
    <row r="504" spans="4:4">
      <c r="D504" s="10"/>
    </row>
    <row r="505" spans="4:4">
      <c r="D505" s="10"/>
    </row>
    <row r="506" spans="4:4">
      <c r="D506" s="10"/>
    </row>
    <row r="507" spans="4:4">
      <c r="D507" s="10"/>
    </row>
    <row r="508" spans="4:4">
      <c r="D508" s="10"/>
    </row>
    <row r="509" spans="4:4">
      <c r="D509" s="10"/>
    </row>
    <row r="510" spans="4:4">
      <c r="D510" s="10"/>
    </row>
    <row r="511" spans="4:4">
      <c r="D511" s="10"/>
    </row>
    <row r="512" spans="4:4">
      <c r="D512" s="10"/>
    </row>
    <row r="513" spans="4:4">
      <c r="D513" s="10"/>
    </row>
    <row r="514" spans="4:4">
      <c r="D514" s="10"/>
    </row>
    <row r="515" spans="4:4">
      <c r="D515" s="10"/>
    </row>
    <row r="516" spans="4:4">
      <c r="D516" s="10"/>
    </row>
    <row r="517" spans="4:4">
      <c r="D517" s="10"/>
    </row>
    <row r="518" spans="4:4">
      <c r="D518" s="10"/>
    </row>
    <row r="519" spans="4:4">
      <c r="D519" s="10"/>
    </row>
    <row r="520" spans="4:4">
      <c r="D520" s="10"/>
    </row>
    <row r="521" spans="4:4">
      <c r="D521" s="10"/>
    </row>
    <row r="522" spans="4:4">
      <c r="D522" s="10"/>
    </row>
    <row r="523" spans="4:4">
      <c r="D523" s="10"/>
    </row>
    <row r="524" spans="4:4">
      <c r="D524" s="10"/>
    </row>
    <row r="525" spans="4:4">
      <c r="D525" s="10"/>
    </row>
    <row r="526" spans="4:4">
      <c r="D526" s="10"/>
    </row>
    <row r="527" spans="4:4">
      <c r="D527" s="10"/>
    </row>
    <row r="528" spans="4:4">
      <c r="D528" s="10"/>
    </row>
    <row r="529" spans="4:4">
      <c r="D529" s="10"/>
    </row>
    <row r="530" spans="4:4">
      <c r="D530" s="10"/>
    </row>
    <row r="531" spans="4:4">
      <c r="D531" s="10"/>
    </row>
    <row r="532" spans="4:4">
      <c r="D532" s="10"/>
    </row>
    <row r="533" spans="4:4">
      <c r="D533" s="10"/>
    </row>
    <row r="534" spans="4:4">
      <c r="D534" s="10"/>
    </row>
    <row r="535" spans="4:4">
      <c r="D535" s="10"/>
    </row>
    <row r="536" spans="4:4">
      <c r="D536" s="10"/>
    </row>
    <row r="537" spans="4:4">
      <c r="D537" s="10"/>
    </row>
    <row r="538" spans="4:4">
      <c r="D538" s="10"/>
    </row>
    <row r="539" spans="4:4">
      <c r="D539" s="10"/>
    </row>
    <row r="540" spans="4:4">
      <c r="D540" s="10"/>
    </row>
    <row r="541" spans="4:4">
      <c r="D541" s="10"/>
    </row>
    <row r="542" spans="4:4">
      <c r="D542" s="10"/>
    </row>
    <row r="543" spans="4:4">
      <c r="D543" s="10"/>
    </row>
    <row r="544" spans="4:4">
      <c r="D544" s="10"/>
    </row>
    <row r="545" spans="4:4">
      <c r="D545" s="10"/>
    </row>
    <row r="546" spans="4:4">
      <c r="D546" s="10"/>
    </row>
    <row r="547" spans="4:4">
      <c r="D547" s="10"/>
    </row>
    <row r="548" spans="4:4">
      <c r="D548" s="10"/>
    </row>
    <row r="549" spans="4:4">
      <c r="D549" s="10"/>
    </row>
    <row r="550" spans="4:4">
      <c r="D550" s="10"/>
    </row>
    <row r="551" spans="4:4">
      <c r="D551" s="10"/>
    </row>
    <row r="552" spans="4:4">
      <c r="D552" s="10"/>
    </row>
    <row r="553" spans="4:4">
      <c r="D553" s="10"/>
    </row>
    <row r="554" spans="4:4">
      <c r="D554" s="10"/>
    </row>
    <row r="555" spans="4:4">
      <c r="D555" s="10"/>
    </row>
    <row r="556" spans="4:4">
      <c r="D556" s="10"/>
    </row>
    <row r="557" spans="4:4">
      <c r="D557" s="10"/>
    </row>
    <row r="558" spans="4:4">
      <c r="D558" s="10"/>
    </row>
    <row r="559" spans="4:4">
      <c r="D559" s="10"/>
    </row>
    <row r="560" spans="4:4">
      <c r="D560" s="10"/>
    </row>
    <row r="561" spans="4:4">
      <c r="D561" s="10"/>
    </row>
    <row r="562" spans="4:4">
      <c r="D562" s="10"/>
    </row>
    <row r="563" spans="4:4">
      <c r="D563" s="10"/>
    </row>
    <row r="564" spans="4:4">
      <c r="D564" s="10"/>
    </row>
    <row r="565" spans="4:4">
      <c r="D565" s="10"/>
    </row>
    <row r="566" spans="4:4">
      <c r="D566" s="10"/>
    </row>
    <row r="567" spans="4:4">
      <c r="D567" s="10"/>
    </row>
    <row r="568" spans="4:4">
      <c r="D568" s="10"/>
    </row>
    <row r="569" spans="4:4">
      <c r="D569" s="10"/>
    </row>
    <row r="570" spans="4:4">
      <c r="D570" s="10"/>
    </row>
    <row r="571" spans="4:4">
      <c r="D571" s="10"/>
    </row>
    <row r="572" spans="4:4">
      <c r="D572" s="10"/>
    </row>
    <row r="573" spans="4:4">
      <c r="D573" s="10"/>
    </row>
    <row r="574" spans="4:4">
      <c r="D574" s="10"/>
    </row>
    <row r="575" spans="4:4">
      <c r="D575" s="10"/>
    </row>
    <row r="576" spans="4:4">
      <c r="D576" s="10"/>
    </row>
    <row r="577" spans="4:4">
      <c r="D577" s="10"/>
    </row>
    <row r="578" spans="4:4">
      <c r="D578" s="10"/>
    </row>
    <row r="579" spans="4:4">
      <c r="D579" s="10"/>
    </row>
    <row r="580" spans="4:4">
      <c r="D580" s="10"/>
    </row>
    <row r="581" spans="4:4">
      <c r="D581" s="10"/>
    </row>
    <row r="582" spans="4:4">
      <c r="D582" s="10"/>
    </row>
    <row r="583" spans="4:4">
      <c r="D583" s="10"/>
    </row>
    <row r="584" spans="4:4">
      <c r="D584" s="10"/>
    </row>
    <row r="585" spans="4:4">
      <c r="D585" s="10"/>
    </row>
    <row r="586" spans="4:4">
      <c r="D586" s="10"/>
    </row>
    <row r="587" spans="4:4">
      <c r="D587" s="10"/>
    </row>
    <row r="588" spans="4:4">
      <c r="D588" s="10"/>
    </row>
    <row r="589" spans="4:4">
      <c r="D589" s="10"/>
    </row>
    <row r="590" spans="4:4">
      <c r="D590" s="10"/>
    </row>
    <row r="591" spans="4:4">
      <c r="D591" s="10"/>
    </row>
    <row r="592" spans="4:4">
      <c r="D592" s="10"/>
    </row>
    <row r="593" spans="4:4">
      <c r="D593" s="10"/>
    </row>
    <row r="594" spans="4:4">
      <c r="D594" s="10"/>
    </row>
    <row r="595" spans="4:4">
      <c r="D595" s="10"/>
    </row>
    <row r="596" spans="4:4">
      <c r="D596" s="10"/>
    </row>
    <row r="597" spans="4:4">
      <c r="D597" s="10"/>
    </row>
    <row r="598" spans="4:4">
      <c r="D598" s="10"/>
    </row>
    <row r="599" spans="4:4">
      <c r="D599" s="10"/>
    </row>
    <row r="600" spans="4:4">
      <c r="D600" s="10"/>
    </row>
    <row r="601" spans="4:4">
      <c r="D601" s="10"/>
    </row>
    <row r="602" spans="4:4">
      <c r="D602" s="10"/>
    </row>
    <row r="603" spans="4:4">
      <c r="D603" s="10"/>
    </row>
    <row r="604" spans="4:4">
      <c r="D604" s="10"/>
    </row>
    <row r="605" spans="4:4">
      <c r="D605" s="10"/>
    </row>
    <row r="606" spans="4:4">
      <c r="D606" s="10"/>
    </row>
    <row r="607" spans="4:4">
      <c r="D607" s="10"/>
    </row>
    <row r="608" spans="4:4">
      <c r="D608" s="10"/>
    </row>
    <row r="609" spans="4:4">
      <c r="D609" s="10"/>
    </row>
    <row r="610" spans="4:4">
      <c r="D610" s="10"/>
    </row>
    <row r="611" spans="4:4">
      <c r="D611" s="10"/>
    </row>
    <row r="612" spans="4:4">
      <c r="D612" s="10"/>
    </row>
    <row r="613" spans="4:4">
      <c r="D613" s="10"/>
    </row>
    <row r="614" spans="4:4">
      <c r="D614" s="10"/>
    </row>
    <row r="615" spans="4:4">
      <c r="D615" s="10"/>
    </row>
    <row r="616" spans="4:4">
      <c r="D616" s="10"/>
    </row>
    <row r="617" spans="4:4">
      <c r="D617" s="10"/>
    </row>
    <row r="618" spans="4:4">
      <c r="D618" s="10"/>
    </row>
    <row r="619" spans="4:4">
      <c r="D619" s="10"/>
    </row>
    <row r="620" spans="4:4">
      <c r="D620" s="10"/>
    </row>
    <row r="621" spans="4:4">
      <c r="D621" s="10"/>
    </row>
    <row r="622" spans="4:4">
      <c r="D622" s="10"/>
    </row>
    <row r="623" spans="4:4">
      <c r="D623" s="10"/>
    </row>
    <row r="624" spans="4:4">
      <c r="D624" s="10"/>
    </row>
    <row r="625" spans="4:4">
      <c r="D625" s="10"/>
    </row>
    <row r="626" spans="4:4">
      <c r="D626" s="10"/>
    </row>
    <row r="627" spans="4:4">
      <c r="D627" s="10"/>
    </row>
    <row r="628" spans="4:4">
      <c r="D628" s="10"/>
    </row>
    <row r="629" spans="4:4">
      <c r="D629" s="10"/>
    </row>
    <row r="630" spans="4:4">
      <c r="D630" s="10"/>
    </row>
    <row r="631" spans="4:4">
      <c r="D631" s="10"/>
    </row>
    <row r="632" spans="4:4">
      <c r="D632" s="10"/>
    </row>
    <row r="633" spans="4:4">
      <c r="D633" s="10"/>
    </row>
    <row r="634" spans="4:4">
      <c r="D634" s="10"/>
    </row>
    <row r="635" spans="4:4">
      <c r="D635" s="10"/>
    </row>
    <row r="636" spans="4:4">
      <c r="D636" s="10"/>
    </row>
    <row r="637" spans="4:4">
      <c r="D637" s="10"/>
    </row>
    <row r="638" spans="4:4">
      <c r="D638" s="10"/>
    </row>
    <row r="639" spans="4:4">
      <c r="D639" s="10"/>
    </row>
    <row r="640" spans="4:4">
      <c r="D640" s="10"/>
    </row>
    <row r="641" spans="4:4">
      <c r="D641" s="10"/>
    </row>
    <row r="642" spans="4:4">
      <c r="D642" s="10"/>
    </row>
    <row r="643" spans="4:4">
      <c r="D643" s="10"/>
    </row>
    <row r="644" spans="4:4">
      <c r="D644" s="10"/>
    </row>
    <row r="645" spans="4:4">
      <c r="D645" s="10"/>
    </row>
    <row r="646" spans="4:4">
      <c r="D646" s="10"/>
    </row>
    <row r="647" spans="4:4">
      <c r="D647" s="10"/>
    </row>
    <row r="648" spans="4:4">
      <c r="D648" s="10"/>
    </row>
    <row r="649" spans="4:4">
      <c r="D649" s="10"/>
    </row>
    <row r="650" spans="4:4">
      <c r="D650" s="10"/>
    </row>
    <row r="651" spans="4:4">
      <c r="D651" s="10"/>
    </row>
    <row r="652" spans="4:4">
      <c r="D652" s="10"/>
    </row>
    <row r="653" spans="4:4">
      <c r="D653" s="10"/>
    </row>
    <row r="654" spans="4:4">
      <c r="D654" s="10"/>
    </row>
    <row r="655" spans="4:4">
      <c r="D655" s="10"/>
    </row>
    <row r="656" spans="4:4">
      <c r="D656" s="10"/>
    </row>
    <row r="657" spans="4:4">
      <c r="D657" s="10"/>
    </row>
    <row r="658" spans="4:4">
      <c r="D658" s="10"/>
    </row>
    <row r="659" spans="4:4">
      <c r="D659" s="10"/>
    </row>
    <row r="660" spans="4:4">
      <c r="D660" s="10"/>
    </row>
    <row r="661" spans="4:4">
      <c r="D661" s="10"/>
    </row>
    <row r="662" spans="4:4">
      <c r="D662" s="10"/>
    </row>
    <row r="663" spans="4:4">
      <c r="D663" s="10"/>
    </row>
    <row r="664" spans="4:4">
      <c r="D664" s="10"/>
    </row>
    <row r="665" spans="4:4">
      <c r="D665" s="10"/>
    </row>
    <row r="666" spans="4:4">
      <c r="D666" s="10"/>
    </row>
    <row r="667" spans="4:4">
      <c r="D667" s="10"/>
    </row>
    <row r="668" spans="4:4">
      <c r="D668" s="10"/>
    </row>
    <row r="669" spans="4:4">
      <c r="D669" s="10"/>
    </row>
    <row r="670" spans="4:4">
      <c r="D670" s="10"/>
    </row>
    <row r="671" spans="4:4">
      <c r="D671" s="10"/>
    </row>
    <row r="672" spans="4:4">
      <c r="D672" s="10"/>
    </row>
    <row r="673" spans="4:4">
      <c r="D673" s="10"/>
    </row>
    <row r="674" spans="4:4">
      <c r="D674" s="10"/>
    </row>
    <row r="675" spans="4:4">
      <c r="D675" s="10"/>
    </row>
    <row r="676" spans="4:4">
      <c r="D676" s="10"/>
    </row>
    <row r="677" spans="4:4">
      <c r="D677" s="10"/>
    </row>
    <row r="678" spans="4:4">
      <c r="D678" s="10"/>
    </row>
    <row r="679" spans="4:4">
      <c r="D679" s="10"/>
    </row>
    <row r="680" spans="4:4">
      <c r="D680" s="10"/>
    </row>
    <row r="681" spans="4:4">
      <c r="D681" s="10"/>
    </row>
    <row r="682" spans="4:4">
      <c r="D682" s="10"/>
    </row>
    <row r="683" spans="4:4">
      <c r="D683" s="10"/>
    </row>
    <row r="684" spans="4:4">
      <c r="D684" s="10"/>
    </row>
    <row r="685" spans="4:4">
      <c r="D685" s="10"/>
    </row>
    <row r="686" spans="4:4">
      <c r="D686" s="10"/>
    </row>
    <row r="687" spans="4:4">
      <c r="D687" s="10"/>
    </row>
    <row r="688" spans="4:4">
      <c r="D688" s="10"/>
    </row>
    <row r="689" spans="4:4">
      <c r="D689" s="10"/>
    </row>
    <row r="690" spans="4:4">
      <c r="D690" s="10"/>
    </row>
    <row r="691" spans="4:4">
      <c r="D691" s="10"/>
    </row>
    <row r="692" spans="4:4">
      <c r="D692" s="10"/>
    </row>
    <row r="693" spans="4:4">
      <c r="D693" s="10"/>
    </row>
    <row r="694" spans="4:4">
      <c r="D694" s="10"/>
    </row>
    <row r="695" spans="4:4">
      <c r="D695" s="10"/>
    </row>
    <row r="696" spans="4:4">
      <c r="D696" s="10"/>
    </row>
    <row r="697" spans="4:4">
      <c r="D697" s="10"/>
    </row>
    <row r="698" spans="4:4">
      <c r="D698" s="10"/>
    </row>
    <row r="699" spans="4:4">
      <c r="D699" s="10"/>
    </row>
    <row r="700" spans="4:4">
      <c r="D700" s="10"/>
    </row>
    <row r="701" spans="4:4">
      <c r="D701" s="10"/>
    </row>
    <row r="702" spans="4:4">
      <c r="D702" s="10"/>
    </row>
    <row r="703" spans="4:4">
      <c r="D703" s="10"/>
    </row>
    <row r="704" spans="4:4">
      <c r="D704" s="10"/>
    </row>
    <row r="705" spans="4:4">
      <c r="D705" s="10"/>
    </row>
    <row r="706" spans="4:4">
      <c r="D706" s="10"/>
    </row>
    <row r="707" spans="4:4">
      <c r="D707" s="10"/>
    </row>
    <row r="708" spans="4:4">
      <c r="D708" s="10"/>
    </row>
    <row r="709" spans="4:4">
      <c r="D709" s="10"/>
    </row>
    <row r="710" spans="4:4">
      <c r="D710" s="10"/>
    </row>
    <row r="711" spans="4:4">
      <c r="D711" s="10"/>
    </row>
    <row r="712" spans="4:4">
      <c r="D712" s="10"/>
    </row>
    <row r="713" spans="4:4">
      <c r="D713" s="10"/>
    </row>
    <row r="714" spans="4:4">
      <c r="D714" s="10"/>
    </row>
    <row r="715" spans="4:4">
      <c r="D715" s="10"/>
    </row>
    <row r="716" spans="4:4">
      <c r="D716" s="10"/>
    </row>
    <row r="717" spans="4:4">
      <c r="D717" s="10"/>
    </row>
    <row r="718" spans="4:4">
      <c r="D718" s="10"/>
    </row>
    <row r="719" spans="4:4">
      <c r="D719" s="10"/>
    </row>
    <row r="720" spans="4:4">
      <c r="D720" s="10"/>
    </row>
    <row r="721" spans="4:4">
      <c r="D721" s="10"/>
    </row>
    <row r="722" spans="4:4">
      <c r="D722" s="10"/>
    </row>
    <row r="723" spans="4:4">
      <c r="D723" s="10"/>
    </row>
    <row r="724" spans="4:4">
      <c r="D724" s="10"/>
    </row>
    <row r="725" spans="4:4">
      <c r="D725" s="10"/>
    </row>
    <row r="726" spans="4:4">
      <c r="D726" s="10"/>
    </row>
    <row r="727" spans="4:4">
      <c r="D727" s="10"/>
    </row>
    <row r="728" spans="4:4">
      <c r="D728" s="10"/>
    </row>
    <row r="729" spans="4:4">
      <c r="D729" s="10"/>
    </row>
    <row r="730" spans="4:4">
      <c r="D730" s="10"/>
    </row>
    <row r="731" spans="4:4">
      <c r="D731" s="10"/>
    </row>
    <row r="732" spans="4:4">
      <c r="D732" s="10"/>
    </row>
    <row r="733" spans="4:4">
      <c r="D733" s="10"/>
    </row>
    <row r="734" spans="4:4">
      <c r="D734" s="10"/>
    </row>
    <row r="735" spans="4:4">
      <c r="D735" s="10"/>
    </row>
    <row r="736" spans="4:4">
      <c r="D736" s="10"/>
    </row>
    <row r="737" spans="4:4">
      <c r="D737" s="10"/>
    </row>
    <row r="738" spans="4:4">
      <c r="D738" s="10"/>
    </row>
    <row r="739" spans="4:4">
      <c r="D739" s="10"/>
    </row>
    <row r="740" spans="4:4">
      <c r="D740" s="10"/>
    </row>
    <row r="741" spans="4:4">
      <c r="D741" s="10"/>
    </row>
    <row r="742" spans="4:4">
      <c r="D742" s="10"/>
    </row>
    <row r="743" spans="4:4">
      <c r="D743" s="10"/>
    </row>
    <row r="744" spans="4:4">
      <c r="D744" s="10"/>
    </row>
    <row r="745" spans="4:4">
      <c r="D745" s="10"/>
    </row>
    <row r="746" spans="4:4">
      <c r="D746" s="10"/>
    </row>
    <row r="747" spans="4:4">
      <c r="D747" s="10"/>
    </row>
    <row r="748" spans="4:4">
      <c r="D748" s="10"/>
    </row>
    <row r="749" spans="4:4">
      <c r="D749" s="10"/>
    </row>
    <row r="750" spans="4:4">
      <c r="D750" s="10"/>
    </row>
    <row r="751" spans="4:4">
      <c r="D751" s="10"/>
    </row>
    <row r="752" spans="4:4">
      <c r="D752" s="10"/>
    </row>
    <row r="753" spans="4:4">
      <c r="D753" s="10"/>
    </row>
    <row r="754" spans="4:4">
      <c r="D754" s="10"/>
    </row>
    <row r="755" spans="4:4">
      <c r="D755" s="10"/>
    </row>
    <row r="756" spans="4:4">
      <c r="D756" s="10"/>
    </row>
    <row r="757" spans="4:4">
      <c r="D757" s="10"/>
    </row>
    <row r="758" spans="4:4">
      <c r="D758" s="10"/>
    </row>
    <row r="759" spans="4:4">
      <c r="D759" s="10"/>
    </row>
    <row r="760" spans="4:4">
      <c r="D760" s="10"/>
    </row>
    <row r="761" spans="4:4">
      <c r="D761" s="10"/>
    </row>
    <row r="762" spans="4:4">
      <c r="D762" s="10"/>
    </row>
    <row r="763" spans="4:4">
      <c r="D763" s="10"/>
    </row>
    <row r="764" spans="4:4">
      <c r="D764" s="10"/>
    </row>
    <row r="765" spans="4:4">
      <c r="D765" s="10"/>
    </row>
    <row r="766" spans="4:4">
      <c r="D766" s="10"/>
    </row>
    <row r="767" spans="4:4">
      <c r="D767" s="10"/>
    </row>
    <row r="768" spans="4:4">
      <c r="D768" s="10"/>
    </row>
    <row r="769" spans="4:4">
      <c r="D769" s="10"/>
    </row>
    <row r="770" spans="4:4">
      <c r="D770" s="10"/>
    </row>
    <row r="771" spans="4:4">
      <c r="D771" s="10"/>
    </row>
    <row r="772" spans="4:4">
      <c r="D772" s="10"/>
    </row>
    <row r="773" spans="4:4">
      <c r="D773" s="10"/>
    </row>
    <row r="774" spans="4:4">
      <c r="D774" s="10"/>
    </row>
    <row r="775" spans="4:4">
      <c r="D775" s="10"/>
    </row>
    <row r="776" spans="4:4">
      <c r="D776" s="10"/>
    </row>
    <row r="777" spans="4:4">
      <c r="D777" s="10"/>
    </row>
    <row r="778" spans="4:4">
      <c r="D778" s="10"/>
    </row>
    <row r="779" spans="4:4">
      <c r="D779" s="10"/>
    </row>
    <row r="780" spans="4:4">
      <c r="D780" s="10"/>
    </row>
    <row r="781" spans="4:4">
      <c r="D781" s="10"/>
    </row>
    <row r="782" spans="4:4">
      <c r="D782" s="10"/>
    </row>
    <row r="783" spans="4:4">
      <c r="D783" s="10"/>
    </row>
    <row r="784" spans="4:4">
      <c r="D784" s="10"/>
    </row>
    <row r="785" spans="4:4">
      <c r="D785" s="10"/>
    </row>
    <row r="786" spans="4:4">
      <c r="D786" s="10"/>
    </row>
    <row r="787" spans="4:4">
      <c r="D787" s="10"/>
    </row>
    <row r="788" spans="4:4">
      <c r="D788" s="10"/>
    </row>
    <row r="789" spans="4:4">
      <c r="D789" s="10"/>
    </row>
    <row r="790" spans="4:4">
      <c r="D790" s="10"/>
    </row>
    <row r="791" spans="4:4">
      <c r="D791" s="10"/>
    </row>
    <row r="792" spans="4:4">
      <c r="D792" s="10"/>
    </row>
    <row r="793" spans="4:4">
      <c r="D793" s="10"/>
    </row>
    <row r="794" spans="4:4">
      <c r="D794" s="10"/>
    </row>
    <row r="795" spans="4:4">
      <c r="D795" s="10"/>
    </row>
    <row r="796" spans="4:4">
      <c r="D796" s="10"/>
    </row>
    <row r="797" spans="4:4">
      <c r="D797" s="10"/>
    </row>
    <row r="798" spans="4:4">
      <c r="D798" s="10"/>
    </row>
    <row r="799" spans="4:4">
      <c r="D799" s="10"/>
    </row>
    <row r="800" spans="4:4">
      <c r="D800" s="10"/>
    </row>
    <row r="801" spans="4:4">
      <c r="D801" s="10"/>
    </row>
    <row r="802" spans="4:4">
      <c r="D802" s="10"/>
    </row>
    <row r="803" spans="4:4">
      <c r="D803" s="10"/>
    </row>
    <row r="804" spans="4:4">
      <c r="D804" s="10"/>
    </row>
    <row r="805" spans="4:4">
      <c r="D805" s="10"/>
    </row>
    <row r="806" spans="4:4">
      <c r="D806" s="10"/>
    </row>
    <row r="807" spans="4:4">
      <c r="D807" s="10"/>
    </row>
    <row r="808" spans="4:4">
      <c r="D808" s="10"/>
    </row>
    <row r="809" spans="4:4">
      <c r="D809" s="10"/>
    </row>
    <row r="810" spans="4:4">
      <c r="D810" s="10"/>
    </row>
    <row r="811" spans="4:4">
      <c r="D811" s="10"/>
    </row>
    <row r="812" spans="4:4">
      <c r="D812" s="10"/>
    </row>
    <row r="813" spans="4:4">
      <c r="D813" s="10"/>
    </row>
    <row r="814" spans="4:4">
      <c r="D814" s="10"/>
    </row>
    <row r="815" spans="4:4">
      <c r="D815" s="10"/>
    </row>
    <row r="816" spans="4:4">
      <c r="D816" s="10"/>
    </row>
    <row r="817" spans="4:4">
      <c r="D817" s="10"/>
    </row>
    <row r="818" spans="4:4">
      <c r="D818" s="10"/>
    </row>
    <row r="819" spans="4:4">
      <c r="D819" s="10"/>
    </row>
    <row r="820" spans="4:4">
      <c r="D820" s="10"/>
    </row>
    <row r="821" spans="4:4">
      <c r="D821" s="10"/>
    </row>
    <row r="822" spans="4:4">
      <c r="D822" s="10"/>
    </row>
    <row r="823" spans="4:4">
      <c r="D823" s="10"/>
    </row>
    <row r="824" spans="4:4">
      <c r="D824" s="10"/>
    </row>
    <row r="825" spans="4:4">
      <c r="D825" s="10"/>
    </row>
    <row r="826" spans="4:4">
      <c r="D826" s="10"/>
    </row>
    <row r="827" spans="4:4">
      <c r="D827" s="10"/>
    </row>
    <row r="828" spans="4:4">
      <c r="D828" s="10"/>
    </row>
    <row r="829" spans="4:4">
      <c r="D829" s="10"/>
    </row>
    <row r="830" spans="4:4">
      <c r="D830" s="10"/>
    </row>
    <row r="831" spans="4:4">
      <c r="D831" s="10"/>
    </row>
    <row r="832" spans="4:4">
      <c r="D832" s="10"/>
    </row>
    <row r="833" spans="4:4">
      <c r="D833" s="10"/>
    </row>
    <row r="834" spans="4:4">
      <c r="D834" s="10"/>
    </row>
    <row r="835" spans="4:4">
      <c r="D835" s="10"/>
    </row>
    <row r="836" spans="4:4">
      <c r="D836" s="10"/>
    </row>
    <row r="837" spans="4:4">
      <c r="D837" s="10"/>
    </row>
    <row r="838" spans="4:4">
      <c r="D838" s="10"/>
    </row>
    <row r="839" spans="4:4">
      <c r="D839" s="10"/>
    </row>
    <row r="840" spans="4:4">
      <c r="D840" s="10"/>
    </row>
    <row r="841" spans="4:4">
      <c r="D841" s="10"/>
    </row>
    <row r="842" spans="4:4">
      <c r="D842" s="10"/>
    </row>
    <row r="843" spans="4:4">
      <c r="D843" s="10"/>
    </row>
    <row r="844" spans="4:4">
      <c r="D844" s="10"/>
    </row>
    <row r="845" spans="4:4">
      <c r="D845" s="10"/>
    </row>
    <row r="846" spans="4:4">
      <c r="D846" s="10"/>
    </row>
    <row r="847" spans="4:4">
      <c r="D847" s="10"/>
    </row>
    <row r="848" spans="4:4">
      <c r="D848" s="10"/>
    </row>
    <row r="849" spans="4:4">
      <c r="D849" s="10"/>
    </row>
    <row r="850" spans="4:4">
      <c r="D850" s="10"/>
    </row>
    <row r="851" spans="4:4">
      <c r="D851" s="10"/>
    </row>
    <row r="852" spans="4:4">
      <c r="D852" s="10"/>
    </row>
    <row r="853" spans="4:4">
      <c r="D853" s="10"/>
    </row>
    <row r="854" spans="4:4">
      <c r="D854" s="10"/>
    </row>
    <row r="855" spans="4:4">
      <c r="D855" s="10"/>
    </row>
    <row r="856" spans="4:4">
      <c r="D856" s="10"/>
    </row>
    <row r="857" spans="4:4">
      <c r="D857" s="10"/>
    </row>
    <row r="858" spans="4:4">
      <c r="D858" s="10"/>
    </row>
    <row r="859" spans="4:4">
      <c r="D859" s="10"/>
    </row>
    <row r="860" spans="4:4">
      <c r="D860" s="10"/>
    </row>
    <row r="861" spans="4:4">
      <c r="D861" s="10"/>
    </row>
    <row r="862" spans="4:4">
      <c r="D862" s="10"/>
    </row>
    <row r="863" spans="4:4">
      <c r="D863" s="10"/>
    </row>
    <row r="864" spans="4:4">
      <c r="D864" s="10"/>
    </row>
    <row r="865" spans="4:4">
      <c r="D865" s="10"/>
    </row>
    <row r="866" spans="4:4">
      <c r="D866" s="10"/>
    </row>
    <row r="867" spans="4:4">
      <c r="D867" s="10"/>
    </row>
    <row r="868" spans="4:4">
      <c r="D868" s="10"/>
    </row>
    <row r="869" spans="4:4">
      <c r="D869" s="10"/>
    </row>
    <row r="870" spans="4:4">
      <c r="D870" s="10"/>
    </row>
    <row r="871" spans="4:4">
      <c r="D871" s="10"/>
    </row>
    <row r="872" spans="4:4">
      <c r="D872" s="10"/>
    </row>
    <row r="873" spans="4:4">
      <c r="D873" s="10"/>
    </row>
    <row r="874" spans="4:4">
      <c r="D874" s="10"/>
    </row>
    <row r="875" spans="4:4">
      <c r="D875" s="10"/>
    </row>
    <row r="876" spans="4:4">
      <c r="D876" s="10"/>
    </row>
    <row r="877" spans="4:4">
      <c r="D877" s="10"/>
    </row>
    <row r="878" spans="4:4">
      <c r="D878" s="10"/>
    </row>
    <row r="879" spans="4:4">
      <c r="D879" s="10"/>
    </row>
    <row r="880" spans="4:4">
      <c r="D880" s="10"/>
    </row>
    <row r="881" spans="4:4">
      <c r="D881" s="10"/>
    </row>
    <row r="882" spans="4:4">
      <c r="D882" s="10"/>
    </row>
    <row r="883" spans="4:4">
      <c r="D883" s="10"/>
    </row>
    <row r="884" spans="4:4">
      <c r="D884" s="10"/>
    </row>
    <row r="885" spans="4:4">
      <c r="D885" s="10"/>
    </row>
    <row r="886" spans="4:4">
      <c r="D886" s="10"/>
    </row>
    <row r="887" spans="4:4">
      <c r="D887" s="10"/>
    </row>
    <row r="888" spans="4:4">
      <c r="D888" s="10"/>
    </row>
    <row r="889" spans="4:4">
      <c r="D889" s="10"/>
    </row>
    <row r="890" spans="4:4">
      <c r="D890" s="10"/>
    </row>
    <row r="891" spans="4:4">
      <c r="D891" s="10"/>
    </row>
    <row r="892" spans="4:4">
      <c r="D892" s="10"/>
    </row>
    <row r="893" spans="4:4">
      <c r="D893" s="10"/>
    </row>
    <row r="894" spans="4:4">
      <c r="D894" s="10"/>
    </row>
    <row r="895" spans="4:4">
      <c r="D895" s="10"/>
    </row>
    <row r="896" spans="4:4">
      <c r="D896" s="10"/>
    </row>
    <row r="897" spans="4:4">
      <c r="D897" s="10"/>
    </row>
    <row r="898" spans="4:4">
      <c r="D898" s="10"/>
    </row>
    <row r="899" spans="4:4">
      <c r="D899" s="10"/>
    </row>
    <row r="900" spans="4:4">
      <c r="D900" s="10"/>
    </row>
    <row r="901" spans="4:4">
      <c r="D901" s="10"/>
    </row>
    <row r="902" spans="4:4">
      <c r="D902" s="10"/>
    </row>
    <row r="903" spans="4:4">
      <c r="D903" s="10"/>
    </row>
    <row r="904" spans="4:4">
      <c r="D904" s="10"/>
    </row>
    <row r="905" spans="4:4">
      <c r="D905" s="10"/>
    </row>
    <row r="906" spans="4:4">
      <c r="D906" s="10"/>
    </row>
    <row r="907" spans="4:4">
      <c r="D907" s="10"/>
    </row>
    <row r="908" spans="4:4">
      <c r="D908" s="10"/>
    </row>
    <row r="909" spans="4:4">
      <c r="D909" s="10"/>
    </row>
    <row r="910" spans="4:4">
      <c r="D910" s="10"/>
    </row>
    <row r="911" spans="4:4">
      <c r="D911" s="10"/>
    </row>
    <row r="912" spans="4:4">
      <c r="D912" s="10"/>
    </row>
    <row r="913" spans="4:4">
      <c r="D913" s="10"/>
    </row>
    <row r="914" spans="4:4">
      <c r="D914" s="10"/>
    </row>
    <row r="915" spans="4:4">
      <c r="D915" s="10"/>
    </row>
    <row r="916" spans="4:4">
      <c r="D916" s="10"/>
    </row>
    <row r="917" spans="4:4">
      <c r="D917" s="10"/>
    </row>
    <row r="918" spans="4:4">
      <c r="D918" s="10"/>
    </row>
    <row r="919" spans="4:4">
      <c r="D919" s="10"/>
    </row>
    <row r="920" spans="4:4">
      <c r="D920" s="10"/>
    </row>
    <row r="921" spans="4:4">
      <c r="D921" s="10"/>
    </row>
    <row r="922" spans="4:4">
      <c r="D922" s="10"/>
    </row>
    <row r="923" spans="4:4">
      <c r="D923" s="10"/>
    </row>
    <row r="924" spans="4:4">
      <c r="D924" s="10"/>
    </row>
    <row r="925" spans="4:4">
      <c r="D925" s="10"/>
    </row>
    <row r="926" spans="4:4">
      <c r="D926" s="10"/>
    </row>
    <row r="927" spans="4:4">
      <c r="D927" s="10"/>
    </row>
    <row r="928" spans="4:4">
      <c r="D928" s="10"/>
    </row>
    <row r="929" spans="4:4">
      <c r="D929" s="10"/>
    </row>
    <row r="930" spans="4:4">
      <c r="D930" s="10"/>
    </row>
    <row r="931" spans="4:4">
      <c r="D931" s="10"/>
    </row>
    <row r="932" spans="4:4">
      <c r="D932" s="10"/>
    </row>
    <row r="933" spans="4:4">
      <c r="D933" s="10"/>
    </row>
    <row r="934" spans="4:4">
      <c r="D934" s="10"/>
    </row>
    <row r="935" spans="4:4">
      <c r="D935" s="10"/>
    </row>
    <row r="936" spans="4:4">
      <c r="D936" s="10"/>
    </row>
    <row r="937" spans="4:4">
      <c r="D937" s="10"/>
    </row>
    <row r="938" spans="4:4">
      <c r="D938" s="10"/>
    </row>
    <row r="939" spans="4:4">
      <c r="D939" s="10"/>
    </row>
    <row r="940" spans="4:4">
      <c r="D940" s="10"/>
    </row>
    <row r="941" spans="4:4">
      <c r="D941" s="10"/>
    </row>
    <row r="942" spans="4:4">
      <c r="D942" s="10"/>
    </row>
    <row r="943" spans="4:4">
      <c r="D943" s="10"/>
    </row>
    <row r="944" spans="4:4">
      <c r="D944" s="10"/>
    </row>
    <row r="945" spans="4:4">
      <c r="D945" s="10"/>
    </row>
    <row r="946" spans="4:4">
      <c r="D946" s="10"/>
    </row>
    <row r="947" spans="4:4">
      <c r="D947" s="10"/>
    </row>
    <row r="948" spans="4:4">
      <c r="D948" s="10"/>
    </row>
    <row r="949" spans="4:4">
      <c r="D949" s="10"/>
    </row>
    <row r="950" spans="4:4">
      <c r="D950" s="10"/>
    </row>
    <row r="951" spans="4:4">
      <c r="D951" s="10"/>
    </row>
    <row r="952" spans="4:4">
      <c r="D952" s="10"/>
    </row>
    <row r="953" spans="4:4">
      <c r="D953" s="10"/>
    </row>
    <row r="954" spans="4:4">
      <c r="D954" s="10"/>
    </row>
    <row r="955" spans="4:4">
      <c r="D955" s="10"/>
    </row>
    <row r="956" spans="4:4">
      <c r="D956" s="10"/>
    </row>
    <row r="957" spans="4:4">
      <c r="D957" s="10"/>
    </row>
    <row r="958" spans="4:4">
      <c r="D958" s="10"/>
    </row>
    <row r="959" spans="4:4">
      <c r="D959" s="10"/>
    </row>
    <row r="960" spans="4:4">
      <c r="D960" s="10"/>
    </row>
    <row r="961" spans="4:4">
      <c r="D961" s="10"/>
    </row>
    <row r="962" spans="4:4">
      <c r="D962" s="10"/>
    </row>
    <row r="963" spans="4:4">
      <c r="D963" s="10"/>
    </row>
    <row r="964" spans="4:4">
      <c r="D964" s="10"/>
    </row>
    <row r="965" spans="4:4">
      <c r="D965" s="10"/>
    </row>
    <row r="966" spans="4:4">
      <c r="D966" s="10"/>
    </row>
    <row r="967" spans="4:4">
      <c r="D967" s="10"/>
    </row>
    <row r="968" spans="4:4">
      <c r="D968" s="10"/>
    </row>
    <row r="969" spans="4:4">
      <c r="D969" s="10"/>
    </row>
    <row r="970" spans="4:4">
      <c r="D970" s="10"/>
    </row>
    <row r="971" spans="4:4">
      <c r="D971" s="10"/>
    </row>
    <row r="972" spans="4:4">
      <c r="D972" s="10"/>
    </row>
    <row r="973" spans="4:4">
      <c r="D973" s="10"/>
    </row>
    <row r="974" spans="4:4">
      <c r="D974" s="10"/>
    </row>
    <row r="975" spans="4:4">
      <c r="D975" s="10"/>
    </row>
    <row r="976" spans="4:4">
      <c r="D976" s="10"/>
    </row>
    <row r="977" spans="4:4">
      <c r="D977" s="10"/>
    </row>
    <row r="978" spans="4:4">
      <c r="D978" s="10"/>
    </row>
    <row r="979" spans="4:4">
      <c r="D979" s="10"/>
    </row>
    <row r="980" spans="4:4">
      <c r="D980" s="10"/>
    </row>
    <row r="981" spans="4:4">
      <c r="D981" s="10"/>
    </row>
    <row r="982" spans="4:4">
      <c r="D982" s="10"/>
    </row>
    <row r="983" spans="4:4">
      <c r="D983" s="10"/>
    </row>
    <row r="984" spans="4:4">
      <c r="D984" s="10"/>
    </row>
    <row r="985" spans="4:4">
      <c r="D985" s="10"/>
    </row>
    <row r="986" spans="4:4">
      <c r="D986" s="10"/>
    </row>
    <row r="987" spans="4:4">
      <c r="D987" s="10"/>
    </row>
    <row r="988" spans="4:4">
      <c r="D988" s="10"/>
    </row>
    <row r="989" spans="4:4">
      <c r="D989" s="10"/>
    </row>
    <row r="990" spans="4:4">
      <c r="D990" s="10"/>
    </row>
    <row r="991" spans="4:4">
      <c r="D991" s="10"/>
    </row>
    <row r="992" spans="4:4">
      <c r="D992" s="10"/>
    </row>
    <row r="993" spans="4:4">
      <c r="D993" s="10"/>
    </row>
    <row r="994" spans="4:4">
      <c r="D994" s="10"/>
    </row>
    <row r="995" spans="4:4">
      <c r="D995" s="10"/>
    </row>
    <row r="996" spans="4:4">
      <c r="D996" s="10"/>
    </row>
    <row r="997" spans="4:4">
      <c r="D997" s="10"/>
    </row>
    <row r="998" spans="4:4">
      <c r="D998" s="10"/>
    </row>
    <row r="999" spans="4:4">
      <c r="D999" s="10"/>
    </row>
    <row r="1000" spans="4:4">
      <c r="D1000" s="10"/>
    </row>
    <row r="1001" spans="4:4">
      <c r="D1001" s="10"/>
    </row>
    <row r="1002" spans="4:4">
      <c r="D1002" s="10"/>
    </row>
    <row r="1003" spans="4:4">
      <c r="D1003" s="10"/>
    </row>
    <row r="1004" spans="4:4">
      <c r="D1004" s="10"/>
    </row>
    <row r="1005" spans="4:4">
      <c r="D1005" s="10"/>
    </row>
    <row r="1006" spans="4:4">
      <c r="D1006" s="10"/>
    </row>
    <row r="1007" spans="4:4">
      <c r="D1007" s="10"/>
    </row>
    <row r="1008" spans="4:4">
      <c r="D1008" s="10"/>
    </row>
    <row r="1009" spans="4:4">
      <c r="D1009" s="10"/>
    </row>
    <row r="1010" spans="4:4">
      <c r="D1010" s="10"/>
    </row>
    <row r="1011" spans="4:4">
      <c r="D1011" s="10"/>
    </row>
    <row r="1012" spans="4:4">
      <c r="D1012" s="10"/>
    </row>
    <row r="1013" spans="4:4">
      <c r="D1013" s="10"/>
    </row>
    <row r="1014" spans="4:4">
      <c r="D1014" s="10"/>
    </row>
    <row r="1015" spans="4:4">
      <c r="D1015" s="10"/>
    </row>
    <row r="1016" spans="4:4">
      <c r="D1016" s="10"/>
    </row>
    <row r="1017" spans="4:4">
      <c r="D1017" s="10"/>
    </row>
    <row r="1018" spans="4:4">
      <c r="D1018" s="10"/>
    </row>
    <row r="1019" spans="4:4">
      <c r="D1019" s="10"/>
    </row>
    <row r="1020" spans="4:4">
      <c r="D1020" s="10"/>
    </row>
    <row r="1021" spans="4:4">
      <c r="D1021" s="10"/>
    </row>
    <row r="1022" spans="4:4">
      <c r="D1022" s="10"/>
    </row>
    <row r="1023" spans="4:4">
      <c r="D1023" s="10"/>
    </row>
    <row r="1024" spans="4:4">
      <c r="D1024" s="10"/>
    </row>
    <row r="1025" spans="4:4">
      <c r="D1025" s="10"/>
    </row>
    <row r="1026" spans="4:4">
      <c r="D1026" s="10"/>
    </row>
    <row r="1027" spans="4:4">
      <c r="D1027" s="10"/>
    </row>
    <row r="1028" spans="4:4">
      <c r="D1028" s="10"/>
    </row>
    <row r="1029" spans="4:4">
      <c r="D1029" s="10"/>
    </row>
    <row r="1030" spans="4:4">
      <c r="D1030" s="10"/>
    </row>
    <row r="1031" spans="4:4">
      <c r="D1031" s="10"/>
    </row>
    <row r="1032" spans="4:4">
      <c r="D1032" s="10"/>
    </row>
    <row r="1033" spans="4:4">
      <c r="D1033" s="10"/>
    </row>
    <row r="1034" spans="4:4">
      <c r="D1034" s="10"/>
    </row>
    <row r="1035" spans="4:4">
      <c r="D1035" s="10"/>
    </row>
    <row r="1036" spans="4:4">
      <c r="D1036" s="10"/>
    </row>
    <row r="1037" spans="4:4">
      <c r="D1037" s="10"/>
    </row>
    <row r="1038" spans="4:4">
      <c r="D1038" s="10"/>
    </row>
    <row r="1039" spans="4:4">
      <c r="D1039" s="10"/>
    </row>
    <row r="1040" spans="4:4">
      <c r="D1040" s="10"/>
    </row>
    <row r="1041" spans="4:4">
      <c r="D1041" s="10"/>
    </row>
    <row r="1042" spans="4:4">
      <c r="D1042" s="10"/>
    </row>
    <row r="1043" spans="4:4">
      <c r="D1043" s="10"/>
    </row>
    <row r="1044" spans="4:4">
      <c r="D1044" s="10"/>
    </row>
    <row r="1045" spans="4:4">
      <c r="D1045" s="10"/>
    </row>
    <row r="1046" spans="4:4">
      <c r="D1046" s="10"/>
    </row>
    <row r="1047" spans="4:4">
      <c r="D1047" s="10"/>
    </row>
    <row r="1048" spans="4:4">
      <c r="D1048" s="10"/>
    </row>
    <row r="1049" spans="4:4">
      <c r="D1049" s="10"/>
    </row>
    <row r="1050" spans="4:4">
      <c r="D1050" s="10"/>
    </row>
    <row r="1051" spans="4:4">
      <c r="D1051" s="10"/>
    </row>
    <row r="1052" spans="4:4">
      <c r="D1052" s="10"/>
    </row>
    <row r="1053" spans="4:4">
      <c r="D1053" s="10"/>
    </row>
    <row r="1054" spans="4:4">
      <c r="D1054" s="10"/>
    </row>
    <row r="1055" spans="4:4">
      <c r="D1055" s="10"/>
    </row>
    <row r="1056" spans="4:4">
      <c r="D1056" s="10"/>
    </row>
    <row r="1057" spans="4:4">
      <c r="D1057" s="10"/>
    </row>
    <row r="1058" spans="4:4">
      <c r="D1058" s="10"/>
    </row>
    <row r="1059" spans="4:4">
      <c r="D1059" s="10"/>
    </row>
    <row r="1060" spans="4:4">
      <c r="D1060" s="10"/>
    </row>
    <row r="1061" spans="4:4">
      <c r="D1061" s="10"/>
    </row>
    <row r="1062" spans="4:4">
      <c r="D1062" s="10"/>
    </row>
    <row r="1063" spans="4:4">
      <c r="D1063" s="10"/>
    </row>
    <row r="1064" spans="4:4">
      <c r="D1064" s="10"/>
    </row>
    <row r="1065" spans="4:4">
      <c r="D1065" s="10"/>
    </row>
    <row r="1066" spans="4:4">
      <c r="D1066" s="10"/>
    </row>
    <row r="1067" spans="4:4">
      <c r="D1067" s="10"/>
    </row>
    <row r="1068" spans="4:4">
      <c r="D1068" s="10"/>
    </row>
    <row r="1069" spans="4:4">
      <c r="D1069" s="10"/>
    </row>
    <row r="1070" spans="4:4">
      <c r="D1070" s="10"/>
    </row>
    <row r="1071" spans="4:4">
      <c r="D1071" s="10"/>
    </row>
    <row r="1072" spans="4:4">
      <c r="D1072" s="10"/>
    </row>
    <row r="1073" spans="4:4">
      <c r="D1073" s="10"/>
    </row>
    <row r="1074" spans="4:4">
      <c r="D1074" s="10"/>
    </row>
    <row r="1075" spans="4:4">
      <c r="D1075" s="10"/>
    </row>
    <row r="1076" spans="4:4">
      <c r="D1076" s="10"/>
    </row>
    <row r="1077" spans="4:4">
      <c r="D1077" s="10"/>
    </row>
    <row r="1078" spans="4:4">
      <c r="D1078" s="10"/>
    </row>
    <row r="1079" spans="4:4">
      <c r="D1079" s="10"/>
    </row>
    <row r="1080" spans="4:4">
      <c r="D1080" s="10"/>
    </row>
    <row r="1081" spans="4:4">
      <c r="D1081" s="10"/>
    </row>
    <row r="1082" spans="4:4">
      <c r="D1082" s="10"/>
    </row>
    <row r="1083" spans="4:4">
      <c r="D1083" s="10"/>
    </row>
    <row r="1084" spans="4:4">
      <c r="D1084" s="10"/>
    </row>
    <row r="1085" spans="4:4">
      <c r="D1085" s="10"/>
    </row>
    <row r="1086" spans="4:4">
      <c r="D1086" s="10"/>
    </row>
    <row r="1087" spans="4:4">
      <c r="D1087" s="10"/>
    </row>
    <row r="1088" spans="4:4">
      <c r="D1088" s="10"/>
    </row>
    <row r="1089" spans="4:4">
      <c r="D1089" s="10"/>
    </row>
    <row r="1090" spans="4:4">
      <c r="D1090" s="10"/>
    </row>
    <row r="1091" spans="4:4">
      <c r="D1091" s="10"/>
    </row>
    <row r="1092" spans="4:4">
      <c r="D1092" s="10"/>
    </row>
    <row r="1093" spans="4:4">
      <c r="D1093" s="10"/>
    </row>
    <row r="1094" spans="4:4">
      <c r="D1094" s="10"/>
    </row>
    <row r="1095" spans="4:4">
      <c r="D1095" s="10"/>
    </row>
    <row r="1096" spans="4:4">
      <c r="D1096" s="10"/>
    </row>
    <row r="1097" spans="4:4">
      <c r="D1097" s="10"/>
    </row>
    <row r="1098" spans="4:4">
      <c r="D1098" s="10"/>
    </row>
    <row r="1099" spans="4:4">
      <c r="D1099" s="10"/>
    </row>
    <row r="1100" spans="4:4">
      <c r="D1100" s="10"/>
    </row>
    <row r="1101" spans="4:4">
      <c r="D1101" s="10"/>
    </row>
    <row r="1102" spans="4:4">
      <c r="D1102" s="10"/>
    </row>
    <row r="1103" spans="4:4">
      <c r="D1103" s="10"/>
    </row>
    <row r="1104" spans="4:4">
      <c r="D1104" s="10"/>
    </row>
    <row r="1105" spans="4:4">
      <c r="D1105" s="10"/>
    </row>
    <row r="1106" spans="4:4">
      <c r="D1106" s="10"/>
    </row>
    <row r="1107" spans="4:4">
      <c r="D1107" s="10"/>
    </row>
    <row r="1108" spans="4:4">
      <c r="D1108" s="10"/>
    </row>
    <row r="1109" spans="4:4">
      <c r="D1109" s="10"/>
    </row>
    <row r="1110" spans="4:4">
      <c r="D1110" s="10"/>
    </row>
    <row r="1111" spans="4:4">
      <c r="D1111" s="10"/>
    </row>
    <row r="1112" spans="4:4">
      <c r="D1112" s="10"/>
    </row>
    <row r="1113" spans="4:4">
      <c r="D1113" s="10"/>
    </row>
    <row r="1114" spans="4:4">
      <c r="D1114" s="10"/>
    </row>
    <row r="1115" spans="4:4">
      <c r="D1115" s="10"/>
    </row>
    <row r="1116" spans="4:4">
      <c r="D1116" s="10"/>
    </row>
    <row r="1117" spans="4:4">
      <c r="D1117" s="10"/>
    </row>
    <row r="1118" spans="4:4">
      <c r="D1118" s="10"/>
    </row>
    <row r="1119" spans="4:4">
      <c r="D1119" s="10"/>
    </row>
    <row r="1120" spans="4:4">
      <c r="D1120" s="10"/>
    </row>
    <row r="1121" spans="4:4">
      <c r="D1121" s="10"/>
    </row>
    <row r="1122" spans="4:4">
      <c r="D1122" s="10"/>
    </row>
    <row r="1123" spans="4:4">
      <c r="D1123" s="10"/>
    </row>
    <row r="1124" spans="4:4">
      <c r="D1124" s="10"/>
    </row>
    <row r="1125" spans="4:4">
      <c r="D1125" s="10"/>
    </row>
    <row r="1126" spans="4:4">
      <c r="D1126" s="10"/>
    </row>
    <row r="1127" spans="4:4">
      <c r="D1127" s="10"/>
    </row>
    <row r="1128" spans="4:4">
      <c r="D1128" s="10"/>
    </row>
    <row r="1129" spans="4:4">
      <c r="D1129" s="10"/>
    </row>
    <row r="1130" spans="4:4">
      <c r="D1130" s="10"/>
    </row>
    <row r="1131" spans="4:4">
      <c r="D1131" s="10"/>
    </row>
    <row r="1132" spans="4:4">
      <c r="D1132" s="10"/>
    </row>
    <row r="1133" spans="4:4">
      <c r="D1133" s="10"/>
    </row>
    <row r="1134" spans="4:4">
      <c r="D1134" s="10"/>
    </row>
    <row r="1135" spans="4:4">
      <c r="D1135" s="10"/>
    </row>
    <row r="1136" spans="4:4">
      <c r="D1136" s="10"/>
    </row>
    <row r="1137" spans="4:4">
      <c r="D1137" s="10"/>
    </row>
    <row r="1138" spans="4:4">
      <c r="D1138" s="10"/>
    </row>
    <row r="1139" spans="4:4">
      <c r="D1139" s="10"/>
    </row>
    <row r="1140" spans="4:4">
      <c r="D1140" s="10"/>
    </row>
    <row r="1141" spans="4:4">
      <c r="D1141" s="10"/>
    </row>
    <row r="1142" spans="4:4">
      <c r="D1142" s="10"/>
    </row>
    <row r="1143" spans="4:4">
      <c r="D1143" s="10"/>
    </row>
    <row r="1144" spans="4:4">
      <c r="D1144" s="10"/>
    </row>
    <row r="1145" spans="4:4">
      <c r="D1145" s="10"/>
    </row>
    <row r="1146" spans="4:4">
      <c r="D1146" s="10"/>
    </row>
    <row r="1147" spans="4:4">
      <c r="D1147" s="10"/>
    </row>
    <row r="1148" spans="4:4">
      <c r="D1148" s="10"/>
    </row>
    <row r="1149" spans="4:4">
      <c r="D1149" s="10"/>
    </row>
    <row r="1150" spans="4:4">
      <c r="D1150" s="10"/>
    </row>
    <row r="1151" spans="4:4">
      <c r="D1151" s="10"/>
    </row>
    <row r="1152" spans="4:4">
      <c r="D1152" s="10"/>
    </row>
    <row r="1153" spans="4:4">
      <c r="D1153" s="10"/>
    </row>
    <row r="1154" spans="4:4">
      <c r="D1154" s="10"/>
    </row>
    <row r="1155" spans="4:4">
      <c r="D1155" s="10"/>
    </row>
    <row r="1156" spans="4:4">
      <c r="D1156" s="10"/>
    </row>
    <row r="1157" spans="4:4">
      <c r="D1157" s="10"/>
    </row>
    <row r="1158" spans="4:4">
      <c r="D1158" s="10"/>
    </row>
    <row r="1159" spans="4:4">
      <c r="D1159" s="10"/>
    </row>
    <row r="1160" spans="4:4">
      <c r="D1160" s="10"/>
    </row>
    <row r="1161" spans="4:4">
      <c r="D1161" s="10"/>
    </row>
    <row r="1162" spans="4:4">
      <c r="D1162" s="10"/>
    </row>
    <row r="1163" spans="4:4">
      <c r="D1163" s="10"/>
    </row>
    <row r="1164" spans="4:4">
      <c r="D1164" s="10"/>
    </row>
    <row r="1165" spans="4:4">
      <c r="D1165" s="10"/>
    </row>
    <row r="1166" spans="4:4">
      <c r="D1166" s="10"/>
    </row>
    <row r="1167" spans="4:4">
      <c r="D1167" s="10"/>
    </row>
    <row r="1168" spans="4:4">
      <c r="D1168" s="10"/>
    </row>
    <row r="1169" spans="4:4">
      <c r="D1169" s="10"/>
    </row>
    <row r="1170" spans="4:4">
      <c r="D1170" s="10"/>
    </row>
    <row r="1171" spans="4:4">
      <c r="D1171" s="10"/>
    </row>
    <row r="1172" spans="4:4">
      <c r="D1172" s="10"/>
    </row>
    <row r="1173" spans="4:4">
      <c r="D1173" s="10"/>
    </row>
    <row r="1174" spans="4:4">
      <c r="D1174" s="10"/>
    </row>
    <row r="1175" spans="4:4">
      <c r="D1175" s="10"/>
    </row>
    <row r="1176" spans="4:4">
      <c r="D1176" s="10"/>
    </row>
    <row r="1177" spans="4:4">
      <c r="D1177" s="10"/>
    </row>
    <row r="1178" spans="4:4">
      <c r="D1178" s="10"/>
    </row>
    <row r="1179" spans="4:4">
      <c r="D1179" s="10"/>
    </row>
    <row r="1180" spans="4:4">
      <c r="D1180" s="10"/>
    </row>
    <row r="1181" spans="4:4">
      <c r="D1181" s="10"/>
    </row>
    <row r="1182" spans="4:4">
      <c r="D1182" s="10"/>
    </row>
    <row r="1183" spans="4:4">
      <c r="D1183" s="10"/>
    </row>
    <row r="1184" spans="4:4">
      <c r="D1184" s="10"/>
    </row>
    <row r="1185" spans="4:4">
      <c r="D1185" s="10"/>
    </row>
    <row r="1186" spans="4:4">
      <c r="D1186" s="10"/>
    </row>
    <row r="1187" spans="4:4">
      <c r="D1187" s="10"/>
    </row>
    <row r="1188" spans="4:4">
      <c r="D1188" s="10"/>
    </row>
    <row r="1189" spans="4:4">
      <c r="D1189" s="10"/>
    </row>
    <row r="1190" spans="4:4">
      <c r="D1190" s="10"/>
    </row>
    <row r="1191" spans="4:4">
      <c r="D1191" s="10"/>
    </row>
    <row r="1192" spans="4:4">
      <c r="D1192" s="10"/>
    </row>
    <row r="1193" spans="4:4">
      <c r="D1193" s="10"/>
    </row>
    <row r="1194" spans="4:4">
      <c r="D1194" s="10"/>
    </row>
    <row r="1195" spans="4:4">
      <c r="D1195" s="10"/>
    </row>
    <row r="1196" spans="4:4">
      <c r="D1196" s="10"/>
    </row>
    <row r="1197" spans="4:4">
      <c r="D1197" s="10"/>
    </row>
    <row r="1198" spans="4:4">
      <c r="D1198" s="10"/>
    </row>
    <row r="1199" spans="4:4">
      <c r="D1199" s="10"/>
    </row>
    <row r="1200" spans="4:4">
      <c r="D1200" s="10"/>
    </row>
    <row r="1201" spans="4:4">
      <c r="D1201" s="10"/>
    </row>
    <row r="1202" spans="4:4">
      <c r="D1202" s="10"/>
    </row>
    <row r="1203" spans="4:4">
      <c r="D1203" s="10"/>
    </row>
    <row r="1204" spans="4:4">
      <c r="D1204" s="10"/>
    </row>
    <row r="1205" spans="4:4">
      <c r="D1205" s="10"/>
    </row>
    <row r="1206" spans="4:4">
      <c r="D1206" s="10"/>
    </row>
    <row r="1207" spans="4:4">
      <c r="D1207" s="10"/>
    </row>
    <row r="1208" spans="4:4">
      <c r="D1208" s="10"/>
    </row>
    <row r="1209" spans="4:4">
      <c r="D1209" s="10"/>
    </row>
    <row r="1210" spans="4:4">
      <c r="D1210" s="10"/>
    </row>
    <row r="1211" spans="4:4">
      <c r="D1211" s="10"/>
    </row>
    <row r="1212" spans="4:4">
      <c r="D1212" s="10"/>
    </row>
    <row r="1213" spans="4:4">
      <c r="D1213" s="10"/>
    </row>
    <row r="1214" spans="4:4">
      <c r="D1214" s="10"/>
    </row>
    <row r="1215" spans="4:4">
      <c r="D1215" s="10"/>
    </row>
    <row r="1216" spans="4:4">
      <c r="D1216" s="10"/>
    </row>
    <row r="1217" spans="4:4">
      <c r="D1217" s="10"/>
    </row>
    <row r="1218" spans="4:4">
      <c r="D1218" s="10"/>
    </row>
    <row r="1219" spans="4:4">
      <c r="D1219" s="10"/>
    </row>
    <row r="1220" spans="4:4">
      <c r="D1220" s="10"/>
    </row>
    <row r="1221" spans="4:4">
      <c r="D1221" s="10"/>
    </row>
    <row r="1222" spans="4:4">
      <c r="D1222" s="10"/>
    </row>
    <row r="1223" spans="4:4">
      <c r="D1223" s="10"/>
    </row>
    <row r="1224" spans="4:4">
      <c r="D1224" s="10"/>
    </row>
    <row r="1225" spans="4:4">
      <c r="D1225" s="10"/>
    </row>
    <row r="1226" spans="4:4">
      <c r="D1226" s="10"/>
    </row>
    <row r="1227" spans="4:4">
      <c r="D1227" s="10"/>
    </row>
    <row r="1228" spans="4:4">
      <c r="D1228" s="10"/>
    </row>
    <row r="1229" spans="4:4">
      <c r="D1229" s="10"/>
    </row>
    <row r="1230" spans="4:4">
      <c r="D1230" s="10"/>
    </row>
    <row r="1231" spans="4:4">
      <c r="D1231" s="10"/>
    </row>
    <row r="1232" spans="4:4">
      <c r="D1232" s="10"/>
    </row>
    <row r="1233" spans="4:4">
      <c r="D1233" s="10"/>
    </row>
    <row r="1234" spans="4:4">
      <c r="D1234" s="10"/>
    </row>
    <row r="1235" spans="4:4">
      <c r="D1235" s="10"/>
    </row>
    <row r="1236" spans="4:4">
      <c r="D1236" s="10"/>
    </row>
    <row r="1237" spans="4:4">
      <c r="D1237" s="10"/>
    </row>
    <row r="1238" spans="4:4">
      <c r="D1238" s="10"/>
    </row>
    <row r="1239" spans="4:4">
      <c r="D1239" s="10"/>
    </row>
    <row r="1240" spans="4:4">
      <c r="D1240" s="10"/>
    </row>
    <row r="1241" spans="4:4">
      <c r="D1241" s="10"/>
    </row>
    <row r="1242" spans="4:4">
      <c r="D1242" s="10"/>
    </row>
    <row r="1243" spans="4:4">
      <c r="D1243" s="10"/>
    </row>
    <row r="1244" spans="4:4">
      <c r="D1244" s="10"/>
    </row>
    <row r="1245" spans="4:4">
      <c r="D1245" s="10"/>
    </row>
    <row r="1246" spans="4:4">
      <c r="D1246" s="10"/>
    </row>
    <row r="1247" spans="4:4">
      <c r="D1247" s="10"/>
    </row>
    <row r="1248" spans="4:4">
      <c r="D1248" s="10"/>
    </row>
    <row r="1249" spans="4:4">
      <c r="D1249" s="10"/>
    </row>
    <row r="1250" spans="4:4">
      <c r="D1250" s="10"/>
    </row>
    <row r="1251" spans="4:4">
      <c r="D1251" s="10"/>
    </row>
    <row r="1252" spans="4:4">
      <c r="D1252" s="10"/>
    </row>
    <row r="1253" spans="4:4">
      <c r="D1253" s="10"/>
    </row>
    <row r="1254" spans="4:4">
      <c r="D1254" s="10"/>
    </row>
    <row r="1255" spans="4:4">
      <c r="D1255" s="10"/>
    </row>
    <row r="1256" spans="4:4">
      <c r="D1256" s="10"/>
    </row>
    <row r="1257" spans="4:4">
      <c r="D1257" s="10"/>
    </row>
    <row r="1258" spans="4:4">
      <c r="D1258" s="10"/>
    </row>
    <row r="1259" spans="4:4">
      <c r="D1259" s="10"/>
    </row>
    <row r="1260" spans="4:4">
      <c r="D1260" s="10"/>
    </row>
    <row r="1261" spans="4:4">
      <c r="D1261" s="10"/>
    </row>
    <row r="1262" spans="4:4">
      <c r="D1262" s="10"/>
    </row>
    <row r="1263" spans="4:4">
      <c r="D1263" s="10"/>
    </row>
    <row r="1264" spans="4:4">
      <c r="D1264" s="10"/>
    </row>
    <row r="1265" spans="4:4">
      <c r="D1265" s="10"/>
    </row>
    <row r="1266" spans="4:4">
      <c r="D1266" s="10"/>
    </row>
    <row r="1267" spans="4:4">
      <c r="D1267" s="10"/>
    </row>
    <row r="1268" spans="4:4">
      <c r="D1268" s="10"/>
    </row>
    <row r="1269" spans="4:4">
      <c r="D1269" s="10"/>
    </row>
    <row r="1270" spans="4:4">
      <c r="D1270" s="10"/>
    </row>
    <row r="1271" spans="4:4">
      <c r="D1271" s="10"/>
    </row>
    <row r="1272" spans="4:4">
      <c r="D1272" s="10"/>
    </row>
    <row r="1273" spans="4:4">
      <c r="D1273" s="10"/>
    </row>
    <row r="1274" spans="4:4">
      <c r="D1274" s="10"/>
    </row>
    <row r="1275" spans="4:4">
      <c r="D1275" s="10"/>
    </row>
    <row r="1276" spans="4:4">
      <c r="D1276" s="10"/>
    </row>
    <row r="1277" spans="4:4">
      <c r="D1277" s="10"/>
    </row>
    <row r="1278" spans="4:4">
      <c r="D1278" s="10"/>
    </row>
    <row r="1279" spans="4:4">
      <c r="D1279" s="10"/>
    </row>
    <row r="1280" spans="4:4">
      <c r="D1280" s="10"/>
    </row>
    <row r="1281" spans="4:4">
      <c r="D1281" s="10"/>
    </row>
    <row r="1282" spans="4:4">
      <c r="D1282" s="10"/>
    </row>
    <row r="1283" spans="4:4">
      <c r="D1283" s="10"/>
    </row>
    <row r="1284" spans="4:4">
      <c r="D1284" s="10"/>
    </row>
    <row r="1285" spans="4:4">
      <c r="D1285" s="10"/>
    </row>
    <row r="1286" spans="4:4">
      <c r="D1286" s="10"/>
    </row>
    <row r="1287" spans="4:4">
      <c r="D1287" s="10"/>
    </row>
    <row r="1288" spans="4:4">
      <c r="D1288" s="10"/>
    </row>
    <row r="1289" spans="4:4">
      <c r="D1289" s="10"/>
    </row>
    <row r="1290" spans="4:4">
      <c r="D1290" s="10"/>
    </row>
    <row r="1291" spans="4:4">
      <c r="D1291" s="10"/>
    </row>
    <row r="1292" spans="4:4">
      <c r="D1292" s="10"/>
    </row>
    <row r="1293" spans="4:4">
      <c r="D1293" s="10"/>
    </row>
    <row r="1294" spans="4:4">
      <c r="D1294" s="10"/>
    </row>
    <row r="1295" spans="4:4">
      <c r="D1295" s="10"/>
    </row>
    <row r="1296" spans="4:4">
      <c r="D1296" s="10"/>
    </row>
    <row r="1297" spans="4:4">
      <c r="D1297" s="10"/>
    </row>
    <row r="1298" spans="4:4">
      <c r="D1298" s="10"/>
    </row>
    <row r="1299" spans="4:4">
      <c r="D1299" s="10"/>
    </row>
    <row r="1300" spans="4:4">
      <c r="D1300" s="10"/>
    </row>
    <row r="1301" spans="4:4">
      <c r="D1301" s="10"/>
    </row>
    <row r="1302" spans="4:4">
      <c r="D1302" s="10"/>
    </row>
    <row r="1303" spans="4:4">
      <c r="D1303" s="10"/>
    </row>
    <row r="1304" spans="4:4">
      <c r="D1304" s="10"/>
    </row>
    <row r="1305" spans="4:4">
      <c r="D1305" s="10"/>
    </row>
    <row r="1306" spans="4:4">
      <c r="D1306" s="10"/>
    </row>
    <row r="1307" spans="4:4">
      <c r="D1307" s="10"/>
    </row>
    <row r="1308" spans="4:4">
      <c r="D1308" s="10"/>
    </row>
    <row r="1309" spans="4:4">
      <c r="D1309" s="10"/>
    </row>
    <row r="1310" spans="4:4">
      <c r="D1310" s="10"/>
    </row>
    <row r="1311" spans="4:4">
      <c r="D1311" s="10"/>
    </row>
    <row r="1312" spans="4:4">
      <c r="D1312" s="10"/>
    </row>
    <row r="1313" spans="4:4">
      <c r="D1313" s="10"/>
    </row>
    <row r="1314" spans="4:4">
      <c r="D1314" s="10"/>
    </row>
    <row r="1315" spans="4:4">
      <c r="D1315" s="10"/>
    </row>
    <row r="1316" spans="4:4">
      <c r="D1316" s="10"/>
    </row>
    <row r="1317" spans="4:4">
      <c r="D1317" s="10"/>
    </row>
    <row r="1318" spans="4:4">
      <c r="D1318" s="10"/>
    </row>
    <row r="1319" spans="4:4">
      <c r="D1319" s="10"/>
    </row>
    <row r="1320" spans="4:4">
      <c r="D1320" s="10"/>
    </row>
    <row r="1321" spans="4:4">
      <c r="D1321" s="10"/>
    </row>
    <row r="1322" spans="4:4">
      <c r="D1322" s="10"/>
    </row>
    <row r="1323" spans="4:4">
      <c r="D1323" s="10"/>
    </row>
    <row r="1324" spans="4:4">
      <c r="D1324" s="10"/>
    </row>
    <row r="1325" spans="4:4">
      <c r="D1325" s="10"/>
    </row>
    <row r="1326" spans="4:4">
      <c r="D1326" s="10"/>
    </row>
    <row r="1327" spans="4:4">
      <c r="D1327" s="10"/>
    </row>
    <row r="1328" spans="4:4">
      <c r="D1328" s="10"/>
    </row>
    <row r="1329" spans="4:4">
      <c r="D1329" s="10"/>
    </row>
    <row r="1330" spans="4:4">
      <c r="D1330" s="10"/>
    </row>
    <row r="1331" spans="4:4">
      <c r="D1331" s="10"/>
    </row>
    <row r="1332" spans="4:4">
      <c r="D1332" s="10"/>
    </row>
    <row r="1333" spans="4:4">
      <c r="D1333" s="10"/>
    </row>
    <row r="1334" spans="4:4">
      <c r="D1334" s="10"/>
    </row>
    <row r="1335" spans="4:4">
      <c r="D1335" s="10"/>
    </row>
    <row r="1336" spans="4:4">
      <c r="D1336" s="10"/>
    </row>
    <row r="1337" spans="4:4">
      <c r="D1337" s="10"/>
    </row>
    <row r="1338" spans="4:4">
      <c r="D1338" s="10"/>
    </row>
    <row r="1339" spans="4:4">
      <c r="D1339" s="10"/>
    </row>
    <row r="1340" spans="4:4">
      <c r="D1340" s="10"/>
    </row>
    <row r="1341" spans="4:4">
      <c r="D1341" s="10"/>
    </row>
    <row r="1342" spans="4:4">
      <c r="D1342" s="10"/>
    </row>
    <row r="1343" spans="4:4">
      <c r="D1343" s="10"/>
    </row>
    <row r="1344" spans="4:4">
      <c r="D1344" s="10"/>
    </row>
    <row r="1345" spans="4:4">
      <c r="D1345" s="10"/>
    </row>
    <row r="1346" spans="4:4">
      <c r="D1346" s="10"/>
    </row>
    <row r="1347" spans="4:4">
      <c r="D1347" s="10"/>
    </row>
    <row r="1348" spans="4:4">
      <c r="D1348" s="10"/>
    </row>
    <row r="1349" spans="4:4">
      <c r="D1349" s="10"/>
    </row>
    <row r="1350" spans="4:4">
      <c r="D1350" s="10"/>
    </row>
    <row r="1351" spans="4:4">
      <c r="D1351" s="10"/>
    </row>
    <row r="1352" spans="4:4">
      <c r="D1352" s="10"/>
    </row>
    <row r="1353" spans="4:4">
      <c r="D1353" s="10"/>
    </row>
    <row r="1354" spans="4:4">
      <c r="D1354" s="10"/>
    </row>
    <row r="1355" spans="4:4">
      <c r="D1355" s="10"/>
    </row>
    <row r="1356" spans="4:4">
      <c r="D1356" s="10"/>
    </row>
    <row r="1357" spans="4:4">
      <c r="D1357" s="10"/>
    </row>
    <row r="1358" spans="4:4">
      <c r="D1358" s="10"/>
    </row>
    <row r="1359" spans="4:4">
      <c r="D1359" s="10"/>
    </row>
    <row r="1360" spans="4:4">
      <c r="D1360" s="10"/>
    </row>
    <row r="1361" spans="4:4">
      <c r="D1361" s="10"/>
    </row>
    <row r="1362" spans="4:4">
      <c r="D1362" s="10"/>
    </row>
    <row r="1363" spans="4:4">
      <c r="D1363" s="10"/>
    </row>
    <row r="1364" spans="4:4">
      <c r="D1364" s="10"/>
    </row>
    <row r="1365" spans="4:4">
      <c r="D1365" s="10"/>
    </row>
    <row r="1366" spans="4:4">
      <c r="D1366" s="10"/>
    </row>
    <row r="1367" spans="4:4">
      <c r="D1367" s="10"/>
    </row>
    <row r="1368" spans="4:4">
      <c r="D1368" s="10"/>
    </row>
    <row r="1369" spans="4:4">
      <c r="D1369" s="10"/>
    </row>
    <row r="1370" spans="4:4">
      <c r="D1370" s="10"/>
    </row>
    <row r="1371" spans="4:4">
      <c r="D1371" s="10"/>
    </row>
    <row r="1372" spans="4:4">
      <c r="D1372" s="10"/>
    </row>
    <row r="1373" spans="4:4">
      <c r="D1373" s="10"/>
    </row>
    <row r="1374" spans="4:4">
      <c r="D1374" s="10"/>
    </row>
    <row r="1375" spans="4:4">
      <c r="D1375" s="10"/>
    </row>
    <row r="1376" spans="4:4">
      <c r="D1376" s="10"/>
    </row>
    <row r="1377" spans="4:4">
      <c r="D1377" s="10"/>
    </row>
    <row r="1378" spans="4:4">
      <c r="D1378" s="10"/>
    </row>
    <row r="1379" spans="4:4">
      <c r="D1379" s="10"/>
    </row>
    <row r="1380" spans="4:4">
      <c r="D1380" s="10"/>
    </row>
    <row r="1381" spans="4:4">
      <c r="D1381" s="10"/>
    </row>
    <row r="1382" spans="4:4">
      <c r="D1382" s="10"/>
    </row>
    <row r="1383" spans="4:4">
      <c r="D1383" s="10"/>
    </row>
    <row r="1384" spans="4:4">
      <c r="D1384" s="10"/>
    </row>
    <row r="1385" spans="4:4">
      <c r="D1385" s="10"/>
    </row>
    <row r="1386" spans="4:4">
      <c r="D1386" s="10"/>
    </row>
    <row r="1387" spans="4:4">
      <c r="D1387" s="10"/>
    </row>
    <row r="1388" spans="4:4">
      <c r="D1388" s="10"/>
    </row>
    <row r="1389" spans="4:4">
      <c r="D1389" s="10"/>
    </row>
    <row r="1390" spans="4:4">
      <c r="D1390" s="10"/>
    </row>
    <row r="1391" spans="4:4">
      <c r="D1391" s="10"/>
    </row>
    <row r="1392" spans="4:4">
      <c r="D1392" s="10"/>
    </row>
    <row r="1393" spans="4:4">
      <c r="D1393" s="10"/>
    </row>
    <row r="1394" spans="4:4">
      <c r="D1394" s="10"/>
    </row>
    <row r="1395" spans="4:4">
      <c r="D1395" s="10"/>
    </row>
    <row r="1396" spans="4:4">
      <c r="D1396" s="10"/>
    </row>
    <row r="1397" spans="4:4">
      <c r="D1397" s="10"/>
    </row>
    <row r="1398" spans="4:4">
      <c r="D1398" s="10"/>
    </row>
    <row r="1399" spans="4:4">
      <c r="D1399" s="10"/>
    </row>
    <row r="1400" spans="4:4">
      <c r="D1400" s="10"/>
    </row>
    <row r="1401" spans="4:4">
      <c r="D1401" s="10"/>
    </row>
    <row r="1402" spans="4:4">
      <c r="D1402" s="10"/>
    </row>
    <row r="1403" spans="4:4">
      <c r="D1403" s="10"/>
    </row>
    <row r="1404" spans="4:4">
      <c r="D1404" s="10"/>
    </row>
    <row r="1405" spans="4:4">
      <c r="D1405" s="10"/>
    </row>
    <row r="1406" spans="4:4">
      <c r="D1406" s="10"/>
    </row>
    <row r="1407" spans="4:4">
      <c r="D1407" s="10"/>
    </row>
    <row r="1408" spans="4:4">
      <c r="D1408" s="10"/>
    </row>
    <row r="1409" spans="4:4">
      <c r="D1409" s="10"/>
    </row>
    <row r="1410" spans="4:4">
      <c r="D1410" s="10"/>
    </row>
    <row r="1411" spans="4:4">
      <c r="D1411" s="10"/>
    </row>
    <row r="1412" spans="4:4">
      <c r="D1412" s="10"/>
    </row>
    <row r="1413" spans="4:4">
      <c r="D1413" s="10"/>
    </row>
    <row r="1414" spans="4:4">
      <c r="D1414" s="10"/>
    </row>
    <row r="1415" spans="4:4">
      <c r="D1415" s="10"/>
    </row>
    <row r="1416" spans="4:4">
      <c r="D1416" s="10"/>
    </row>
    <row r="1417" spans="4:4">
      <c r="D1417" s="10"/>
    </row>
    <row r="1418" spans="4:4">
      <c r="D1418" s="10"/>
    </row>
    <row r="1419" spans="4:4">
      <c r="D1419" s="10"/>
    </row>
    <row r="1420" spans="4:4">
      <c r="D1420" s="10"/>
    </row>
    <row r="1421" spans="4:4">
      <c r="D1421" s="10"/>
    </row>
    <row r="1422" spans="4:4">
      <c r="D1422" s="10"/>
    </row>
    <row r="1423" spans="4:4">
      <c r="D1423" s="10"/>
    </row>
    <row r="1424" spans="4:4">
      <c r="D1424" s="10"/>
    </row>
    <row r="1425" spans="4:4">
      <c r="D1425" s="10"/>
    </row>
    <row r="1426" spans="4:4">
      <c r="D1426" s="10"/>
    </row>
    <row r="1427" spans="4:4">
      <c r="D1427" s="10"/>
    </row>
    <row r="1428" spans="4:4">
      <c r="D1428" s="10"/>
    </row>
    <row r="1429" spans="4:4">
      <c r="D1429" s="10"/>
    </row>
    <row r="1430" spans="4:4">
      <c r="D1430" s="10"/>
    </row>
    <row r="1431" spans="4:4">
      <c r="D1431" s="10"/>
    </row>
    <row r="1432" spans="4:4">
      <c r="D1432" s="10"/>
    </row>
    <row r="1433" spans="4:4">
      <c r="D1433" s="10"/>
    </row>
    <row r="1434" spans="4:4">
      <c r="D1434" s="10"/>
    </row>
    <row r="1435" spans="4:4">
      <c r="D1435" s="10"/>
    </row>
    <row r="1436" spans="4:4">
      <c r="D1436" s="10"/>
    </row>
    <row r="1437" spans="4:4">
      <c r="D1437" s="10"/>
    </row>
    <row r="1438" spans="4:4">
      <c r="D1438" s="10"/>
    </row>
    <row r="1439" spans="4:4">
      <c r="D1439" s="10"/>
    </row>
    <row r="1440" spans="4:4">
      <c r="D1440" s="10"/>
    </row>
    <row r="1441" spans="4:4">
      <c r="D1441" s="10"/>
    </row>
    <row r="1442" spans="4:4">
      <c r="D1442" s="10"/>
    </row>
    <row r="1443" spans="4:4">
      <c r="D1443" s="10"/>
    </row>
    <row r="1444" spans="4:4">
      <c r="D1444" s="10"/>
    </row>
    <row r="1445" spans="4:4">
      <c r="D1445" s="10"/>
    </row>
    <row r="1446" spans="4:4">
      <c r="D1446" s="10"/>
    </row>
    <row r="1447" spans="4:4">
      <c r="D1447" s="10"/>
    </row>
    <row r="1448" spans="4:4">
      <c r="D1448" s="10"/>
    </row>
    <row r="1449" spans="4:4">
      <c r="D1449" s="10"/>
    </row>
    <row r="1450" spans="4:4">
      <c r="D1450" s="10"/>
    </row>
    <row r="1451" spans="4:4">
      <c r="D1451" s="10"/>
    </row>
    <row r="1452" spans="4:4">
      <c r="D1452" s="10"/>
    </row>
    <row r="1453" spans="4:4">
      <c r="D1453" s="10"/>
    </row>
    <row r="1454" spans="4:4">
      <c r="D1454" s="10"/>
    </row>
    <row r="1455" spans="4:4">
      <c r="D1455" s="10"/>
    </row>
    <row r="1456" spans="4:4">
      <c r="D1456" s="10"/>
    </row>
    <row r="1457" spans="4:4">
      <c r="D1457" s="10"/>
    </row>
    <row r="1458" spans="4:4">
      <c r="D1458" s="10"/>
    </row>
    <row r="1459" spans="4:4">
      <c r="D1459" s="10"/>
    </row>
    <row r="1460" spans="4:4">
      <c r="D1460" s="10"/>
    </row>
    <row r="1461" spans="4:4">
      <c r="D1461" s="10"/>
    </row>
    <row r="1462" spans="4:4">
      <c r="D1462" s="10"/>
    </row>
    <row r="1463" spans="4:4">
      <c r="D1463" s="10"/>
    </row>
    <row r="1464" spans="4:4">
      <c r="D1464" s="10"/>
    </row>
    <row r="1465" spans="4:4">
      <c r="D1465" s="10"/>
    </row>
    <row r="1466" spans="4:4">
      <c r="D1466" s="10"/>
    </row>
    <row r="1467" spans="4:4">
      <c r="D1467" s="10"/>
    </row>
    <row r="1468" spans="4:4">
      <c r="D1468" s="10"/>
    </row>
    <row r="1469" spans="4:4">
      <c r="D1469" s="10"/>
    </row>
    <row r="1470" spans="4:4">
      <c r="D1470" s="10"/>
    </row>
    <row r="1471" spans="4:4">
      <c r="D1471" s="10"/>
    </row>
    <row r="1472" spans="4:4">
      <c r="D1472" s="10"/>
    </row>
    <row r="1473" spans="4:4">
      <c r="D1473" s="10"/>
    </row>
    <row r="1474" spans="4:4">
      <c r="D1474" s="10"/>
    </row>
    <row r="1475" spans="4:4">
      <c r="D1475" s="10"/>
    </row>
    <row r="1476" spans="4:4">
      <c r="D1476" s="10"/>
    </row>
    <row r="1477" spans="4:4">
      <c r="D1477" s="10"/>
    </row>
    <row r="1478" spans="4:4">
      <c r="D1478" s="10"/>
    </row>
    <row r="1479" spans="4:4">
      <c r="D1479" s="10"/>
    </row>
    <row r="1480" spans="4:4">
      <c r="D1480" s="10"/>
    </row>
    <row r="1481" spans="4:4">
      <c r="D1481" s="10"/>
    </row>
    <row r="1482" spans="4:4">
      <c r="D1482" s="10"/>
    </row>
    <row r="1483" spans="4:4">
      <c r="D1483" s="10"/>
    </row>
    <row r="1484" spans="4:4">
      <c r="D1484" s="10"/>
    </row>
    <row r="1485" spans="4:4">
      <c r="D1485" s="10"/>
    </row>
    <row r="1486" spans="4:4">
      <c r="D1486" s="10"/>
    </row>
    <row r="1487" spans="4:4">
      <c r="D1487" s="10"/>
    </row>
    <row r="1488" spans="4:4">
      <c r="D1488" s="10"/>
    </row>
    <row r="1489" spans="4:4">
      <c r="D1489" s="10"/>
    </row>
    <row r="1490" spans="4:4">
      <c r="D1490" s="10"/>
    </row>
    <row r="1491" spans="4:4">
      <c r="D1491" s="10"/>
    </row>
    <row r="1492" spans="4:4">
      <c r="D1492" s="10"/>
    </row>
    <row r="1493" spans="4:4">
      <c r="D1493" s="10"/>
    </row>
    <row r="1494" spans="4:4">
      <c r="D1494" s="10"/>
    </row>
    <row r="1495" spans="4:4">
      <c r="D1495" s="10"/>
    </row>
    <row r="1496" spans="4:4">
      <c r="D1496" s="10"/>
    </row>
    <row r="1497" spans="4:4">
      <c r="D1497" s="10"/>
    </row>
    <row r="1498" spans="4:4">
      <c r="D1498" s="10"/>
    </row>
    <row r="1499" spans="4:4">
      <c r="D1499" s="10"/>
    </row>
    <row r="1500" spans="4:4">
      <c r="D1500" s="10"/>
    </row>
    <row r="1501" spans="4:4">
      <c r="D1501" s="10"/>
    </row>
    <row r="1502" spans="4:4">
      <c r="D1502" s="10"/>
    </row>
    <row r="1503" spans="4:4">
      <c r="D1503" s="10"/>
    </row>
    <row r="1504" spans="4:4">
      <c r="D1504" s="10"/>
    </row>
    <row r="1505" spans="4:4">
      <c r="D1505" s="10"/>
    </row>
    <row r="1506" spans="4:4">
      <c r="D1506" s="10"/>
    </row>
    <row r="1507" spans="4:4">
      <c r="D1507" s="10"/>
    </row>
    <row r="1508" spans="4:4">
      <c r="D1508" s="10"/>
    </row>
    <row r="1509" spans="4:4">
      <c r="D1509" s="10"/>
    </row>
    <row r="1510" spans="4:4">
      <c r="D1510" s="10"/>
    </row>
    <row r="1511" spans="4:4">
      <c r="D1511" s="10"/>
    </row>
    <row r="1512" spans="4:4">
      <c r="D1512" s="10"/>
    </row>
    <row r="1513" spans="4:4">
      <c r="D1513" s="10"/>
    </row>
    <row r="1514" spans="4:4">
      <c r="D1514" s="10"/>
    </row>
    <row r="1515" spans="4:4">
      <c r="D1515" s="10"/>
    </row>
    <row r="1516" spans="4:4">
      <c r="D1516" s="10"/>
    </row>
    <row r="1517" spans="4:4">
      <c r="D1517" s="10"/>
    </row>
    <row r="1518" spans="4:4">
      <c r="D1518" s="10"/>
    </row>
    <row r="1519" spans="4:4">
      <c r="D1519" s="10"/>
    </row>
    <row r="1520" spans="4:4">
      <c r="D1520" s="10"/>
    </row>
    <row r="1521" spans="4:4">
      <c r="D1521" s="10"/>
    </row>
    <row r="1522" spans="4:4">
      <c r="D1522" s="10"/>
    </row>
    <row r="1523" spans="4:4">
      <c r="D1523" s="10"/>
    </row>
    <row r="1524" spans="4:4">
      <c r="D1524" s="10"/>
    </row>
    <row r="1525" spans="4:4">
      <c r="D1525" s="10"/>
    </row>
    <row r="1526" spans="4:4">
      <c r="D1526" s="10"/>
    </row>
    <row r="1527" spans="4:4">
      <c r="D1527" s="10"/>
    </row>
    <row r="1528" spans="4:4">
      <c r="D1528" s="10"/>
    </row>
    <row r="1529" spans="4:4">
      <c r="D1529" s="10"/>
    </row>
    <row r="1530" spans="4:4">
      <c r="D1530" s="10"/>
    </row>
    <row r="1531" spans="4:4">
      <c r="D1531" s="10"/>
    </row>
    <row r="1532" spans="4:4">
      <c r="D1532" s="10"/>
    </row>
    <row r="1533" spans="4:4">
      <c r="D1533" s="10"/>
    </row>
    <row r="1534" spans="4:4">
      <c r="D1534" s="10"/>
    </row>
    <row r="1535" spans="4:4">
      <c r="D1535" s="10"/>
    </row>
    <row r="1536" spans="4:4">
      <c r="D1536" s="10"/>
    </row>
    <row r="1537" spans="4:4">
      <c r="D1537" s="10"/>
    </row>
    <row r="1538" spans="4:4">
      <c r="D1538" s="10"/>
    </row>
    <row r="1539" spans="4:4">
      <c r="D1539" s="10"/>
    </row>
    <row r="1540" spans="4:4">
      <c r="D1540" s="10"/>
    </row>
    <row r="1541" spans="4:4">
      <c r="D1541" s="10"/>
    </row>
    <row r="1542" spans="4:4">
      <c r="D1542" s="10"/>
    </row>
    <row r="1543" spans="4:4">
      <c r="D1543" s="10"/>
    </row>
    <row r="1544" spans="4:4">
      <c r="D1544" s="10"/>
    </row>
    <row r="1545" spans="4:4">
      <c r="D1545" s="10"/>
    </row>
    <row r="1546" spans="4:4">
      <c r="D1546" s="10"/>
    </row>
    <row r="1547" spans="4:4">
      <c r="D1547" s="10"/>
    </row>
    <row r="1548" spans="4:4">
      <c r="D1548" s="10"/>
    </row>
    <row r="1549" spans="4:4">
      <c r="D1549" s="10"/>
    </row>
    <row r="1550" spans="4:4">
      <c r="D1550" s="10"/>
    </row>
    <row r="1551" spans="4:4">
      <c r="D1551" s="10"/>
    </row>
    <row r="1552" spans="4:4">
      <c r="D1552" s="10"/>
    </row>
    <row r="1553" spans="4:4">
      <c r="D1553" s="10"/>
    </row>
    <row r="1554" spans="4:4">
      <c r="D1554" s="10"/>
    </row>
    <row r="1555" spans="4:4">
      <c r="D1555" s="10"/>
    </row>
    <row r="1556" spans="4:4">
      <c r="D1556" s="10"/>
    </row>
    <row r="1557" spans="4:4">
      <c r="D1557" s="10"/>
    </row>
    <row r="1558" spans="4:4">
      <c r="D1558" s="10"/>
    </row>
    <row r="1559" spans="4:4">
      <c r="D1559" s="10"/>
    </row>
    <row r="1560" spans="4:4">
      <c r="D1560" s="10"/>
    </row>
    <row r="1561" spans="4:4">
      <c r="D1561" s="10"/>
    </row>
    <row r="1562" spans="4:4">
      <c r="D1562" s="10"/>
    </row>
    <row r="1563" spans="4:4">
      <c r="D1563" s="10"/>
    </row>
    <row r="1564" spans="4:4">
      <c r="D1564" s="10"/>
    </row>
    <row r="1565" spans="4:4">
      <c r="D1565" s="10"/>
    </row>
    <row r="1566" spans="4:4">
      <c r="D1566" s="10"/>
    </row>
    <row r="1567" spans="4:4">
      <c r="D1567" s="10"/>
    </row>
    <row r="1568" spans="4:4">
      <c r="D1568" s="10"/>
    </row>
    <row r="1569" spans="4:4">
      <c r="D1569" s="10"/>
    </row>
    <row r="1570" spans="4:4">
      <c r="D1570" s="10"/>
    </row>
    <row r="1571" spans="4:4">
      <c r="D1571" s="10"/>
    </row>
    <row r="1572" spans="4:4">
      <c r="D1572" s="10"/>
    </row>
    <row r="1573" spans="4:4">
      <c r="D1573" s="10"/>
    </row>
    <row r="1574" spans="4:4">
      <c r="D1574" s="10"/>
    </row>
    <row r="1575" spans="4:4">
      <c r="D1575" s="10"/>
    </row>
    <row r="1576" spans="4:4">
      <c r="D1576" s="10"/>
    </row>
    <row r="1577" spans="4:4">
      <c r="D1577" s="10"/>
    </row>
    <row r="1578" spans="4:4">
      <c r="D1578" s="10"/>
    </row>
    <row r="1579" spans="4:4">
      <c r="D1579" s="10"/>
    </row>
    <row r="1580" spans="4:4">
      <c r="D1580" s="10"/>
    </row>
    <row r="1581" spans="4:4">
      <c r="D1581" s="10"/>
    </row>
    <row r="1582" spans="4:4">
      <c r="D1582" s="10"/>
    </row>
    <row r="1583" spans="4:4">
      <c r="D1583" s="10"/>
    </row>
    <row r="1584" spans="4:4">
      <c r="D1584" s="10"/>
    </row>
    <row r="1585" spans="4:4">
      <c r="D1585" s="10"/>
    </row>
    <row r="1586" spans="4:4">
      <c r="D1586" s="10"/>
    </row>
    <row r="1587" spans="4:4">
      <c r="D1587" s="10"/>
    </row>
    <row r="1588" spans="4:4">
      <c r="D1588" s="10"/>
    </row>
    <row r="1589" spans="4:4">
      <c r="D1589" s="10"/>
    </row>
    <row r="1590" spans="4:4">
      <c r="D1590" s="10"/>
    </row>
    <row r="1591" spans="4:4">
      <c r="D1591" s="10"/>
    </row>
    <row r="1592" spans="4:4">
      <c r="D1592" s="10"/>
    </row>
    <row r="1593" spans="4:4">
      <c r="D1593" s="10"/>
    </row>
    <row r="1594" spans="4:4">
      <c r="D1594" s="10"/>
    </row>
    <row r="1595" spans="4:4">
      <c r="D1595" s="10"/>
    </row>
    <row r="1596" spans="4:4">
      <c r="D1596" s="10"/>
    </row>
    <row r="1597" spans="4:4">
      <c r="D1597" s="10"/>
    </row>
    <row r="1598" spans="4:4">
      <c r="D1598" s="10"/>
    </row>
    <row r="1599" spans="4:4">
      <c r="D1599" s="10"/>
    </row>
    <row r="1600" spans="4:4">
      <c r="D1600" s="10"/>
    </row>
    <row r="1601" spans="4:4">
      <c r="D1601" s="10"/>
    </row>
    <row r="1602" spans="4:4">
      <c r="D1602" s="10"/>
    </row>
    <row r="1603" spans="4:4">
      <c r="D1603" s="10"/>
    </row>
    <row r="1604" spans="4:4">
      <c r="D1604" s="10"/>
    </row>
    <row r="1605" spans="4:4">
      <c r="D1605" s="10"/>
    </row>
    <row r="1606" spans="4:4">
      <c r="D1606" s="10"/>
    </row>
    <row r="1607" spans="4:4">
      <c r="D1607" s="10"/>
    </row>
    <row r="1608" spans="4:4">
      <c r="D1608" s="10"/>
    </row>
    <row r="1609" spans="4:4">
      <c r="D1609" s="10"/>
    </row>
    <row r="1610" spans="4:4">
      <c r="D1610" s="10"/>
    </row>
    <row r="1611" spans="4:4">
      <c r="D1611" s="10"/>
    </row>
    <row r="1612" spans="4:4">
      <c r="D1612" s="10"/>
    </row>
    <row r="1613" spans="4:4">
      <c r="D1613" s="10"/>
    </row>
    <row r="1614" spans="4:4">
      <c r="D1614" s="10"/>
    </row>
    <row r="1615" spans="4:4">
      <c r="D1615" s="10"/>
    </row>
    <row r="1616" spans="4:4">
      <c r="D1616" s="10"/>
    </row>
    <row r="1617" spans="4:4">
      <c r="D1617" s="10"/>
    </row>
    <row r="1618" spans="4:4">
      <c r="D1618" s="10"/>
    </row>
    <row r="1619" spans="4:4">
      <c r="D1619" s="10"/>
    </row>
    <row r="1620" spans="4:4">
      <c r="D1620" s="10"/>
    </row>
    <row r="1621" spans="4:4">
      <c r="D1621" s="10"/>
    </row>
    <row r="1622" spans="4:4">
      <c r="D1622" s="10"/>
    </row>
    <row r="1623" spans="4:4">
      <c r="D1623" s="10"/>
    </row>
    <row r="1624" spans="4:4">
      <c r="D1624" s="10"/>
    </row>
    <row r="1625" spans="4:4">
      <c r="D1625" s="10"/>
    </row>
    <row r="1626" spans="4:4">
      <c r="D1626" s="10"/>
    </row>
    <row r="1627" spans="4:4">
      <c r="D1627" s="10"/>
    </row>
    <row r="1628" spans="4:4">
      <c r="D1628" s="10"/>
    </row>
    <row r="1629" spans="4:4">
      <c r="D1629" s="10"/>
    </row>
    <row r="1630" spans="4:4">
      <c r="D1630" s="10"/>
    </row>
    <row r="1631" spans="4:4">
      <c r="D1631" s="10"/>
    </row>
    <row r="1632" spans="4:4">
      <c r="D1632" s="10"/>
    </row>
    <row r="1633" spans="4:4">
      <c r="D1633" s="10"/>
    </row>
    <row r="1634" spans="4:4">
      <c r="D1634" s="10"/>
    </row>
    <row r="1635" spans="4:4">
      <c r="D1635" s="10"/>
    </row>
    <row r="1636" spans="4:4">
      <c r="D1636" s="10"/>
    </row>
    <row r="1637" spans="4:4">
      <c r="D1637" s="10"/>
    </row>
    <row r="1638" spans="4:4">
      <c r="D1638" s="10"/>
    </row>
    <row r="1639" spans="4:4">
      <c r="D1639" s="10"/>
    </row>
    <row r="1640" spans="4:4">
      <c r="D1640" s="10"/>
    </row>
    <row r="1641" spans="4:4">
      <c r="D1641" s="10"/>
    </row>
    <row r="1642" spans="4:4">
      <c r="D1642" s="10"/>
    </row>
    <row r="1643" spans="4:4">
      <c r="D1643" s="10"/>
    </row>
    <row r="1644" spans="4:4">
      <c r="D1644" s="10"/>
    </row>
    <row r="1645" spans="4:4">
      <c r="D1645" s="10"/>
    </row>
    <row r="1646" spans="4:4">
      <c r="D1646" s="10"/>
    </row>
    <row r="1647" spans="4:4">
      <c r="D1647" s="10"/>
    </row>
    <row r="1648" spans="4:4">
      <c r="D1648" s="10"/>
    </row>
    <row r="1649" spans="4:4">
      <c r="D1649" s="10"/>
    </row>
    <row r="1650" spans="4:4">
      <c r="D1650" s="10"/>
    </row>
    <row r="1651" spans="4:4">
      <c r="D1651" s="10"/>
    </row>
    <row r="1652" spans="4:4">
      <c r="D1652" s="10"/>
    </row>
    <row r="1653" spans="4:4">
      <c r="D1653" s="10"/>
    </row>
    <row r="1654" spans="4:4">
      <c r="D1654" s="10"/>
    </row>
    <row r="1655" spans="4:4">
      <c r="D1655" s="10"/>
    </row>
    <row r="1656" spans="4:4">
      <c r="D1656" s="10"/>
    </row>
    <row r="1657" spans="4:4">
      <c r="D1657" s="10"/>
    </row>
    <row r="1658" spans="4:4">
      <c r="D1658" s="10"/>
    </row>
    <row r="1659" spans="4:4">
      <c r="D1659" s="10"/>
    </row>
    <row r="1660" spans="4:4">
      <c r="D1660" s="10"/>
    </row>
    <row r="1661" spans="4:4">
      <c r="D1661" s="10"/>
    </row>
    <row r="1662" spans="4:4">
      <c r="D1662" s="10"/>
    </row>
    <row r="1663" spans="4:4">
      <c r="D1663" s="10"/>
    </row>
    <row r="1664" spans="4:4">
      <c r="D1664" s="10"/>
    </row>
    <row r="1665" spans="4:4">
      <c r="D1665" s="10"/>
    </row>
    <row r="1666" spans="4:4">
      <c r="D1666" s="10"/>
    </row>
    <row r="1667" spans="4:4">
      <c r="D1667" s="10"/>
    </row>
    <row r="1668" spans="4:4">
      <c r="D1668" s="10"/>
    </row>
    <row r="1669" spans="4:4">
      <c r="D1669" s="10"/>
    </row>
    <row r="1670" spans="4:4">
      <c r="D1670" s="10"/>
    </row>
    <row r="1671" spans="4:4">
      <c r="D1671" s="10"/>
    </row>
    <row r="1672" spans="4:4">
      <c r="D1672" s="10"/>
    </row>
    <row r="1673" spans="4:4">
      <c r="D1673" s="10"/>
    </row>
    <row r="1674" spans="4:4">
      <c r="D1674" s="10"/>
    </row>
    <row r="1675" spans="4:4">
      <c r="D1675" s="10"/>
    </row>
    <row r="1676" spans="4:4">
      <c r="D1676" s="10"/>
    </row>
    <row r="1677" spans="4:4">
      <c r="D1677" s="10"/>
    </row>
    <row r="1678" spans="4:4">
      <c r="D1678" s="10"/>
    </row>
    <row r="1679" spans="4:4">
      <c r="D1679" s="10"/>
    </row>
    <row r="1680" spans="4:4">
      <c r="D1680" s="10"/>
    </row>
    <row r="1681" spans="4:4">
      <c r="D1681" s="10"/>
    </row>
    <row r="1682" spans="4:4">
      <c r="D1682" s="10"/>
    </row>
    <row r="1683" spans="4:4">
      <c r="D1683" s="10"/>
    </row>
    <row r="1684" spans="4:4">
      <c r="D1684" s="10"/>
    </row>
    <row r="1685" spans="4:4">
      <c r="D1685" s="10"/>
    </row>
    <row r="1686" spans="4:4">
      <c r="D1686" s="10"/>
    </row>
    <row r="1687" spans="4:4">
      <c r="D1687" s="10"/>
    </row>
    <row r="1688" spans="4:4">
      <c r="D1688" s="10"/>
    </row>
    <row r="1689" spans="4:4">
      <c r="D1689" s="10"/>
    </row>
    <row r="1690" spans="4:4">
      <c r="D1690" s="10"/>
    </row>
    <row r="1691" spans="4:4">
      <c r="D1691" s="10"/>
    </row>
    <row r="1692" spans="4:4">
      <c r="D1692" s="10"/>
    </row>
    <row r="1693" spans="4:4">
      <c r="D1693" s="10"/>
    </row>
    <row r="1694" spans="4:4">
      <c r="D1694" s="10"/>
    </row>
    <row r="1695" spans="4:4">
      <c r="D1695" s="10"/>
    </row>
    <row r="1696" spans="4:4">
      <c r="D1696" s="10"/>
    </row>
    <row r="1697" spans="4:4">
      <c r="D1697" s="10"/>
    </row>
    <row r="1698" spans="4:4">
      <c r="D1698" s="10"/>
    </row>
    <row r="1699" spans="4:4">
      <c r="D1699" s="10"/>
    </row>
    <row r="1700" spans="4:4">
      <c r="D1700" s="10"/>
    </row>
    <row r="1701" spans="4:4">
      <c r="D1701" s="10"/>
    </row>
    <row r="1702" spans="4:4">
      <c r="D1702" s="10"/>
    </row>
    <row r="1703" spans="4:4">
      <c r="D1703" s="10"/>
    </row>
    <row r="1704" spans="4:4">
      <c r="D1704" s="10"/>
    </row>
    <row r="1705" spans="4:4">
      <c r="D1705" s="10"/>
    </row>
    <row r="1706" spans="4:4">
      <c r="D1706" s="10"/>
    </row>
    <row r="1707" spans="4:4">
      <c r="D1707" s="10"/>
    </row>
    <row r="1708" spans="4:4">
      <c r="D1708" s="10"/>
    </row>
    <row r="1709" spans="4:4">
      <c r="D1709" s="10"/>
    </row>
    <row r="1710" spans="4:4">
      <c r="D1710" s="10"/>
    </row>
    <row r="1711" spans="4:4">
      <c r="D1711" s="10"/>
    </row>
    <row r="1712" spans="4:4">
      <c r="D1712" s="10"/>
    </row>
    <row r="1713" spans="4:4">
      <c r="D1713" s="10"/>
    </row>
    <row r="1714" spans="4:4">
      <c r="D1714" s="10"/>
    </row>
    <row r="1715" spans="4:4">
      <c r="D1715" s="10"/>
    </row>
    <row r="1716" spans="4:4">
      <c r="D1716" s="10"/>
    </row>
    <row r="1717" spans="4:4">
      <c r="D1717" s="10"/>
    </row>
    <row r="1718" spans="4:4">
      <c r="D1718" s="10"/>
    </row>
    <row r="1719" spans="4:4">
      <c r="D1719" s="10"/>
    </row>
    <row r="1720" spans="4:4">
      <c r="D1720" s="10"/>
    </row>
    <row r="1721" spans="4:4">
      <c r="D1721" s="10"/>
    </row>
    <row r="1722" spans="4:4">
      <c r="D1722" s="10"/>
    </row>
    <row r="1723" spans="4:4">
      <c r="D1723" s="10"/>
    </row>
    <row r="1724" spans="4:4">
      <c r="D1724" s="10"/>
    </row>
    <row r="1725" spans="4:4">
      <c r="D1725" s="10"/>
    </row>
    <row r="1726" spans="4:4">
      <c r="D1726" s="10"/>
    </row>
    <row r="1727" spans="4:4">
      <c r="D1727" s="10"/>
    </row>
    <row r="1728" spans="4:4">
      <c r="D1728" s="10"/>
    </row>
    <row r="1729" spans="4:4">
      <c r="D1729" s="10"/>
    </row>
    <row r="1730" spans="4:4">
      <c r="D1730" s="10"/>
    </row>
    <row r="1731" spans="4:4">
      <c r="D1731" s="10"/>
    </row>
    <row r="1732" spans="4:4">
      <c r="D1732" s="10"/>
    </row>
    <row r="1733" spans="4:4">
      <c r="D1733" s="10"/>
    </row>
    <row r="1734" spans="4:4">
      <c r="D1734" s="10"/>
    </row>
    <row r="1735" spans="4:4">
      <c r="D1735" s="10"/>
    </row>
    <row r="1736" spans="4:4">
      <c r="D1736" s="10"/>
    </row>
    <row r="1737" spans="4:4">
      <c r="D1737" s="10"/>
    </row>
    <row r="1738" spans="4:4">
      <c r="D1738" s="10"/>
    </row>
    <row r="1739" spans="4:4">
      <c r="D1739" s="10"/>
    </row>
    <row r="1740" spans="4:4">
      <c r="D1740" s="10"/>
    </row>
    <row r="1741" spans="4:4">
      <c r="D1741" s="10"/>
    </row>
    <row r="1742" spans="4:4">
      <c r="D1742" s="10"/>
    </row>
    <row r="1743" spans="4:4">
      <c r="D1743" s="10"/>
    </row>
    <row r="1744" spans="4:4">
      <c r="D1744" s="10"/>
    </row>
    <row r="1745" spans="4:4">
      <c r="D1745" s="10"/>
    </row>
    <row r="1746" spans="4:4">
      <c r="D1746" s="10"/>
    </row>
    <row r="1747" spans="4:4">
      <c r="D1747" s="10"/>
    </row>
    <row r="1748" spans="4:4">
      <c r="D1748" s="10"/>
    </row>
    <row r="1749" spans="4:4">
      <c r="D1749" s="10"/>
    </row>
    <row r="1750" spans="4:4">
      <c r="D1750" s="10"/>
    </row>
    <row r="1751" spans="4:4">
      <c r="D1751" s="10"/>
    </row>
    <row r="1752" spans="4:4">
      <c r="D1752" s="10"/>
    </row>
    <row r="1753" spans="4:4">
      <c r="D1753" s="10"/>
    </row>
    <row r="1754" spans="4:4">
      <c r="D1754" s="10"/>
    </row>
    <row r="1755" spans="4:4">
      <c r="D1755" s="10"/>
    </row>
    <row r="1756" spans="4:4">
      <c r="D1756" s="10"/>
    </row>
    <row r="1757" spans="4:4">
      <c r="D1757" s="10"/>
    </row>
    <row r="1758" spans="4:4">
      <c r="D1758" s="10"/>
    </row>
    <row r="1759" spans="4:4">
      <c r="D1759" s="10"/>
    </row>
    <row r="1760" spans="4:4">
      <c r="D1760" s="10"/>
    </row>
    <row r="1761" spans="4:4">
      <c r="D1761" s="10"/>
    </row>
    <row r="1762" spans="4:4">
      <c r="D1762" s="10"/>
    </row>
    <row r="1763" spans="4:4">
      <c r="D1763" s="10"/>
    </row>
    <row r="1764" spans="4:4">
      <c r="D1764" s="10"/>
    </row>
    <row r="1765" spans="4:4">
      <c r="D1765" s="10"/>
    </row>
    <row r="1766" spans="4:4">
      <c r="D1766" s="10"/>
    </row>
    <row r="1767" spans="4:4">
      <c r="D1767" s="10"/>
    </row>
    <row r="1768" spans="4:4">
      <c r="D1768" s="10"/>
    </row>
    <row r="1769" spans="4:4">
      <c r="D1769" s="10"/>
    </row>
    <row r="1770" spans="4:4">
      <c r="D1770" s="10"/>
    </row>
    <row r="1771" spans="4:4">
      <c r="D1771" s="10"/>
    </row>
    <row r="1772" spans="4:4">
      <c r="D1772" s="10"/>
    </row>
    <row r="1773" spans="4:4">
      <c r="D1773" s="10"/>
    </row>
    <row r="1774" spans="4:4">
      <c r="D1774" s="10"/>
    </row>
    <row r="1775" spans="4:4">
      <c r="D1775" s="10"/>
    </row>
    <row r="1776" spans="4:4">
      <c r="D1776" s="10"/>
    </row>
    <row r="1777" spans="4:4">
      <c r="D1777" s="10"/>
    </row>
    <row r="1778" spans="4:4">
      <c r="D1778" s="10"/>
    </row>
    <row r="1779" spans="4:4">
      <c r="D1779" s="10"/>
    </row>
    <row r="1780" spans="4:4">
      <c r="D1780" s="10"/>
    </row>
    <row r="1781" spans="4:4">
      <c r="D1781" s="10"/>
    </row>
    <row r="1782" spans="4:4">
      <c r="D1782" s="10"/>
    </row>
    <row r="1783" spans="4:4">
      <c r="D1783" s="10"/>
    </row>
    <row r="1784" spans="4:4">
      <c r="D1784" s="10"/>
    </row>
    <row r="1785" spans="4:4">
      <c r="D1785" s="10"/>
    </row>
    <row r="1786" spans="4:4">
      <c r="D1786" s="10"/>
    </row>
    <row r="1787" spans="4:4">
      <c r="D1787" s="10"/>
    </row>
    <row r="1788" spans="4:4">
      <c r="D1788" s="10"/>
    </row>
    <row r="1789" spans="4:4">
      <c r="D1789" s="10"/>
    </row>
    <row r="1790" spans="4:4">
      <c r="D1790" s="10"/>
    </row>
    <row r="1791" spans="4:4">
      <c r="D1791" s="10"/>
    </row>
    <row r="1792" spans="4:4">
      <c r="D1792" s="10"/>
    </row>
    <row r="1793" spans="4:4">
      <c r="D1793" s="10"/>
    </row>
    <row r="1794" spans="4:4">
      <c r="D1794" s="10"/>
    </row>
    <row r="1795" spans="4:4">
      <c r="D1795" s="10"/>
    </row>
    <row r="1796" spans="4:4">
      <c r="D1796" s="10"/>
    </row>
    <row r="1797" spans="4:4">
      <c r="D1797" s="10"/>
    </row>
    <row r="1798" spans="4:4">
      <c r="D1798" s="10"/>
    </row>
    <row r="1799" spans="4:4">
      <c r="D1799" s="10"/>
    </row>
    <row r="1800" spans="4:4">
      <c r="D1800" s="10"/>
    </row>
    <row r="1801" spans="4:4">
      <c r="D1801" s="10"/>
    </row>
    <row r="1802" spans="4:4">
      <c r="D1802" s="10"/>
    </row>
    <row r="1803" spans="4:4">
      <c r="D1803" s="10"/>
    </row>
    <row r="1804" spans="4:4">
      <c r="D1804" s="10"/>
    </row>
    <row r="1805" spans="4:4">
      <c r="D1805" s="10"/>
    </row>
    <row r="1806" spans="4:4">
      <c r="D1806" s="10"/>
    </row>
    <row r="1807" spans="4:4">
      <c r="D1807" s="10"/>
    </row>
    <row r="1808" spans="4:4">
      <c r="D1808" s="10"/>
    </row>
    <row r="1809" spans="4:4">
      <c r="D1809" s="10"/>
    </row>
    <row r="1810" spans="4:4">
      <c r="D1810" s="10"/>
    </row>
    <row r="1811" spans="4:4">
      <c r="D1811" s="10"/>
    </row>
    <row r="1812" spans="4:4">
      <c r="D1812" s="10"/>
    </row>
    <row r="1813" spans="4:4">
      <c r="D1813" s="10"/>
    </row>
    <row r="1814" spans="4:4">
      <c r="D1814" s="10"/>
    </row>
    <row r="1815" spans="4:4">
      <c r="D1815" s="10"/>
    </row>
    <row r="1816" spans="4:4">
      <c r="D1816" s="10"/>
    </row>
    <row r="1817" spans="4:4">
      <c r="D1817" s="10"/>
    </row>
    <row r="1818" spans="4:4">
      <c r="D1818" s="10"/>
    </row>
    <row r="1819" spans="4:4">
      <c r="D1819" s="10"/>
    </row>
    <row r="1820" spans="4:4">
      <c r="D1820" s="10"/>
    </row>
    <row r="1821" spans="4:4">
      <c r="D1821" s="10"/>
    </row>
    <row r="1822" spans="4:4">
      <c r="D1822" s="10"/>
    </row>
    <row r="1823" spans="4:4">
      <c r="D1823" s="10"/>
    </row>
    <row r="1824" spans="4:4">
      <c r="D1824" s="10"/>
    </row>
    <row r="1825" spans="4:4">
      <c r="D1825" s="10"/>
    </row>
    <row r="1826" spans="4:4">
      <c r="D1826" s="10"/>
    </row>
    <row r="1827" spans="4:4">
      <c r="D1827" s="10"/>
    </row>
    <row r="1828" spans="4:4">
      <c r="D1828" s="10"/>
    </row>
    <row r="1829" spans="4:4">
      <c r="D1829" s="10"/>
    </row>
    <row r="1830" spans="4:4">
      <c r="D1830" s="10"/>
    </row>
    <row r="1831" spans="4:4">
      <c r="D1831" s="10"/>
    </row>
    <row r="1832" spans="4:4">
      <c r="D1832" s="10"/>
    </row>
    <row r="1833" spans="4:4">
      <c r="D1833" s="10"/>
    </row>
    <row r="1834" spans="4:4">
      <c r="D1834" s="10"/>
    </row>
    <row r="1835" spans="4:4">
      <c r="D1835" s="10"/>
    </row>
    <row r="1836" spans="4:4">
      <c r="D1836" s="10"/>
    </row>
    <row r="1837" spans="4:4">
      <c r="D1837" s="10"/>
    </row>
    <row r="1838" spans="4:4">
      <c r="D1838" s="10"/>
    </row>
    <row r="1839" spans="4:4">
      <c r="D1839" s="10"/>
    </row>
    <row r="1840" spans="4:4">
      <c r="D1840" s="10"/>
    </row>
    <row r="1841" spans="4:4">
      <c r="D1841" s="10"/>
    </row>
    <row r="1842" spans="4:4">
      <c r="D1842" s="10"/>
    </row>
    <row r="1843" spans="4:4">
      <c r="D1843" s="10"/>
    </row>
    <row r="1844" spans="4:4">
      <c r="D1844" s="10"/>
    </row>
    <row r="1845" spans="4:4">
      <c r="D1845" s="10"/>
    </row>
    <row r="1846" spans="4:4">
      <c r="D1846" s="10"/>
    </row>
    <row r="1847" spans="4:4">
      <c r="D1847" s="10"/>
    </row>
    <row r="1848" spans="4:4">
      <c r="D1848" s="10"/>
    </row>
    <row r="1849" spans="4:4">
      <c r="D1849" s="10"/>
    </row>
    <row r="1850" spans="4:4">
      <c r="D1850" s="10"/>
    </row>
    <row r="1851" spans="4:4">
      <c r="D1851" s="10"/>
    </row>
    <row r="1852" spans="4:4">
      <c r="D1852" s="10"/>
    </row>
    <row r="1853" spans="4:4">
      <c r="D1853" s="10"/>
    </row>
    <row r="1854" spans="4:4">
      <c r="D1854" s="10"/>
    </row>
    <row r="1855" spans="4:4">
      <c r="D1855" s="10"/>
    </row>
    <row r="1856" spans="4:4">
      <c r="D1856" s="10"/>
    </row>
    <row r="1857" spans="4:4">
      <c r="D1857" s="10"/>
    </row>
    <row r="1858" spans="4:4">
      <c r="D1858" s="10"/>
    </row>
    <row r="1859" spans="4:4">
      <c r="D1859" s="10"/>
    </row>
    <row r="1860" spans="4:4">
      <c r="D1860" s="10"/>
    </row>
    <row r="1861" spans="4:4">
      <c r="D1861" s="10"/>
    </row>
    <row r="1862" spans="4:4">
      <c r="D1862" s="10"/>
    </row>
    <row r="1863" spans="4:4">
      <c r="D1863" s="10"/>
    </row>
    <row r="1864" spans="4:4">
      <c r="D1864" s="10"/>
    </row>
    <row r="1865" spans="4:4">
      <c r="D1865" s="10"/>
    </row>
    <row r="1866" spans="4:4">
      <c r="D1866" s="10"/>
    </row>
    <row r="1867" spans="4:4">
      <c r="D1867" s="10"/>
    </row>
    <row r="1868" spans="4:4">
      <c r="D1868" s="10"/>
    </row>
    <row r="1869" spans="4:4">
      <c r="D1869" s="10"/>
    </row>
    <row r="1870" spans="4:4">
      <c r="D1870" s="10"/>
    </row>
    <row r="1871" spans="4:4">
      <c r="D1871" s="10"/>
    </row>
    <row r="1872" spans="4:4">
      <c r="D1872" s="10"/>
    </row>
    <row r="1873" spans="4:4">
      <c r="D1873" s="10"/>
    </row>
    <row r="1874" spans="4:4">
      <c r="D1874" s="10"/>
    </row>
    <row r="1875" spans="4:4">
      <c r="D1875" s="10"/>
    </row>
    <row r="1876" spans="4:4">
      <c r="D1876" s="10"/>
    </row>
    <row r="1877" spans="4:4">
      <c r="D1877" s="10"/>
    </row>
    <row r="1878" spans="4:4">
      <c r="D1878" s="10"/>
    </row>
    <row r="1879" spans="4:4">
      <c r="D1879" s="10"/>
    </row>
    <row r="1880" spans="4:4">
      <c r="D1880" s="10"/>
    </row>
    <row r="1881" spans="4:4">
      <c r="D1881" s="10"/>
    </row>
    <row r="1882" spans="4:4">
      <c r="D1882" s="10"/>
    </row>
    <row r="1883" spans="4:4">
      <c r="D1883" s="10"/>
    </row>
    <row r="1884" spans="4:4">
      <c r="D1884" s="10"/>
    </row>
    <row r="1885" spans="4:4">
      <c r="D1885" s="10"/>
    </row>
    <row r="1886" spans="4:4">
      <c r="D1886" s="10"/>
    </row>
    <row r="1887" spans="4:4">
      <c r="D1887" s="10"/>
    </row>
    <row r="1888" spans="4:4">
      <c r="D1888" s="10"/>
    </row>
    <row r="1889" spans="4:4">
      <c r="D1889" s="10"/>
    </row>
    <row r="1890" spans="4:4">
      <c r="D1890" s="10"/>
    </row>
    <row r="1891" spans="4:4">
      <c r="D1891" s="10"/>
    </row>
    <row r="1892" spans="4:4">
      <c r="D1892" s="10"/>
    </row>
    <row r="1893" spans="4:4">
      <c r="D1893" s="10"/>
    </row>
    <row r="1894" spans="4:4">
      <c r="D1894" s="10"/>
    </row>
    <row r="1895" spans="4:4">
      <c r="D1895" s="10"/>
    </row>
    <row r="1896" spans="4:4">
      <c r="D1896" s="10"/>
    </row>
    <row r="1897" spans="4:4">
      <c r="D1897" s="10"/>
    </row>
    <row r="1898" spans="4:4">
      <c r="D1898" s="10"/>
    </row>
    <row r="1899" spans="4:4">
      <c r="D1899" s="10"/>
    </row>
    <row r="1900" spans="4:4">
      <c r="D1900" s="10"/>
    </row>
    <row r="1901" spans="4:4">
      <c r="D1901" s="10"/>
    </row>
    <row r="1902" spans="4:4">
      <c r="D1902" s="10"/>
    </row>
    <row r="1903" spans="4:4">
      <c r="D1903" s="10"/>
    </row>
    <row r="1904" spans="4:4">
      <c r="D1904" s="10"/>
    </row>
    <row r="1905" spans="4:4">
      <c r="D1905" s="10"/>
    </row>
    <row r="1906" spans="4:4">
      <c r="D1906" s="10"/>
    </row>
    <row r="1907" spans="4:4">
      <c r="D1907" s="10"/>
    </row>
    <row r="1908" spans="4:4">
      <c r="D1908" s="10"/>
    </row>
    <row r="1909" spans="4:4">
      <c r="D1909" s="10"/>
    </row>
    <row r="1910" spans="4:4">
      <c r="D1910" s="10"/>
    </row>
    <row r="1911" spans="4:4">
      <c r="D1911" s="10"/>
    </row>
    <row r="1912" spans="4:4">
      <c r="D1912" s="10"/>
    </row>
    <row r="1913" spans="4:4">
      <c r="D1913" s="10"/>
    </row>
    <row r="1914" spans="4:4">
      <c r="D1914" s="10"/>
    </row>
    <row r="1915" spans="4:4">
      <c r="D1915" s="10"/>
    </row>
    <row r="1916" spans="4:4">
      <c r="D1916" s="10"/>
    </row>
    <row r="1917" spans="4:4">
      <c r="D1917" s="10"/>
    </row>
    <row r="1918" spans="4:4">
      <c r="D1918" s="10"/>
    </row>
    <row r="1919" spans="4:4">
      <c r="D1919" s="10"/>
    </row>
    <row r="1920" spans="4:4">
      <c r="D1920" s="10"/>
    </row>
    <row r="1921" spans="4:4">
      <c r="D1921" s="10"/>
    </row>
    <row r="1922" spans="4:4">
      <c r="D1922" s="10"/>
    </row>
    <row r="1923" spans="4:4">
      <c r="D1923" s="10"/>
    </row>
    <row r="1924" spans="4:4">
      <c r="D1924" s="10"/>
    </row>
    <row r="1925" spans="4:4">
      <c r="D1925" s="10"/>
    </row>
    <row r="1926" spans="4:4">
      <c r="D1926" s="10"/>
    </row>
    <row r="1927" spans="4:4">
      <c r="D1927" s="10"/>
    </row>
    <row r="1928" spans="4:4">
      <c r="D1928" s="10"/>
    </row>
    <row r="1929" spans="4:4">
      <c r="D1929" s="10"/>
    </row>
    <row r="1930" spans="4:4">
      <c r="D1930" s="10"/>
    </row>
    <row r="1931" spans="4:4">
      <c r="D1931" s="10"/>
    </row>
    <row r="1932" spans="4:4">
      <c r="D1932" s="10"/>
    </row>
    <row r="1933" spans="4:4">
      <c r="D1933" s="10"/>
    </row>
    <row r="1934" spans="4:4">
      <c r="D1934" s="10"/>
    </row>
    <row r="1935" spans="4:4">
      <c r="D1935" s="10"/>
    </row>
    <row r="1936" spans="4:4">
      <c r="D1936" s="10"/>
    </row>
    <row r="1937" spans="4:4">
      <c r="D1937" s="10"/>
    </row>
    <row r="1938" spans="4:4">
      <c r="D1938" s="10"/>
    </row>
    <row r="1939" spans="4:4">
      <c r="D1939" s="10"/>
    </row>
    <row r="1940" spans="4:4">
      <c r="D1940" s="10"/>
    </row>
    <row r="1941" spans="4:4">
      <c r="D1941" s="10"/>
    </row>
    <row r="1942" spans="4:4">
      <c r="D1942" s="10"/>
    </row>
    <row r="1943" spans="4:4">
      <c r="D1943" s="10"/>
    </row>
    <row r="1944" spans="4:4">
      <c r="D1944" s="10"/>
    </row>
    <row r="1945" spans="4:4">
      <c r="D1945" s="10"/>
    </row>
    <row r="1946" spans="4:4">
      <c r="D1946" s="10"/>
    </row>
    <row r="1947" spans="4:4">
      <c r="D1947" s="10"/>
    </row>
    <row r="1948" spans="4:4">
      <c r="D1948" s="10"/>
    </row>
    <row r="1949" spans="4:4">
      <c r="D1949" s="10"/>
    </row>
    <row r="1950" spans="4:4">
      <c r="D1950" s="10"/>
    </row>
    <row r="1951" spans="4:4">
      <c r="D1951" s="10"/>
    </row>
    <row r="1952" spans="4:4">
      <c r="D1952" s="10"/>
    </row>
    <row r="1953" spans="4:4">
      <c r="D1953" s="10"/>
    </row>
    <row r="1954" spans="4:4">
      <c r="D1954" s="10"/>
    </row>
    <row r="1955" spans="4:4">
      <c r="D1955" s="10"/>
    </row>
    <row r="1956" spans="4:4">
      <c r="D1956" s="10"/>
    </row>
    <row r="1957" spans="4:4">
      <c r="D1957" s="10"/>
    </row>
    <row r="1958" spans="4:4">
      <c r="D1958" s="10"/>
    </row>
    <row r="1959" spans="4:4">
      <c r="D1959" s="10"/>
    </row>
    <row r="1960" spans="4:4">
      <c r="D1960" s="10"/>
    </row>
    <row r="1961" spans="4:4">
      <c r="D1961" s="10"/>
    </row>
    <row r="1962" spans="4:4">
      <c r="D1962" s="10"/>
    </row>
    <row r="1963" spans="4:4">
      <c r="D1963" s="10"/>
    </row>
    <row r="1964" spans="4:4">
      <c r="D1964" s="10"/>
    </row>
    <row r="1965" spans="4:4">
      <c r="D1965" s="10"/>
    </row>
    <row r="1966" spans="4:4">
      <c r="D1966" s="10"/>
    </row>
    <row r="1967" spans="4:4">
      <c r="D1967" s="10"/>
    </row>
    <row r="1968" spans="4:4">
      <c r="D1968" s="10"/>
    </row>
    <row r="1969" spans="4:4">
      <c r="D1969" s="10"/>
    </row>
    <row r="1970" spans="4:4">
      <c r="D1970" s="10"/>
    </row>
    <row r="1971" spans="4:4">
      <c r="D1971" s="10"/>
    </row>
    <row r="1972" spans="4:4">
      <c r="D1972" s="10"/>
    </row>
    <row r="1973" spans="4:4">
      <c r="D1973" s="10"/>
    </row>
    <row r="1974" spans="4:4">
      <c r="D1974" s="10"/>
    </row>
    <row r="1975" spans="4:4">
      <c r="D1975" s="10"/>
    </row>
    <row r="1976" spans="4:4">
      <c r="D1976" s="10"/>
    </row>
    <row r="1977" spans="4:4">
      <c r="D1977" s="10"/>
    </row>
    <row r="1978" spans="4:4">
      <c r="D1978" s="10"/>
    </row>
    <row r="1979" spans="4:4">
      <c r="D1979" s="10"/>
    </row>
    <row r="1980" spans="4:4">
      <c r="D1980" s="10"/>
    </row>
    <row r="1981" spans="4:4">
      <c r="D1981" s="10"/>
    </row>
    <row r="1982" spans="4:4">
      <c r="D1982" s="10"/>
    </row>
    <row r="1983" spans="4:4">
      <c r="D1983" s="10"/>
    </row>
    <row r="1984" spans="4:4">
      <c r="D1984" s="10"/>
    </row>
    <row r="1985" spans="4:4">
      <c r="D1985" s="10"/>
    </row>
    <row r="1986" spans="4:4">
      <c r="D1986" s="10"/>
    </row>
    <row r="1987" spans="4:4">
      <c r="D1987" s="10"/>
    </row>
    <row r="1988" spans="4:4">
      <c r="D1988" s="10"/>
    </row>
    <row r="1989" spans="4:4">
      <c r="D1989" s="10"/>
    </row>
    <row r="1990" spans="4:4">
      <c r="D1990" s="10"/>
    </row>
    <row r="1991" spans="4:4">
      <c r="D1991" s="10"/>
    </row>
    <row r="1992" spans="4:4">
      <c r="D1992" s="10"/>
    </row>
    <row r="1993" spans="4:4">
      <c r="D1993" s="10"/>
    </row>
    <row r="1994" spans="4:4">
      <c r="D1994" s="10"/>
    </row>
    <row r="1995" spans="4:4">
      <c r="D1995" s="10"/>
    </row>
    <row r="1996" spans="4:4">
      <c r="D1996" s="10"/>
    </row>
    <row r="1997" spans="4:4">
      <c r="D1997" s="10"/>
    </row>
    <row r="1998" spans="4:4">
      <c r="D1998" s="10"/>
    </row>
    <row r="1999" spans="4:4">
      <c r="D1999" s="10"/>
    </row>
    <row r="2000" spans="4:4">
      <c r="D2000" s="10"/>
    </row>
    <row r="2001" spans="4:4">
      <c r="D2001" s="10"/>
    </row>
    <row r="2002" spans="4:4">
      <c r="D2002" s="10"/>
    </row>
    <row r="2003" spans="4:4">
      <c r="D2003" s="10"/>
    </row>
    <row r="2004" spans="4:4">
      <c r="D2004" s="10"/>
    </row>
    <row r="2005" spans="4:4">
      <c r="D2005" s="10"/>
    </row>
    <row r="2006" spans="4:4">
      <c r="D2006" s="10"/>
    </row>
    <row r="2007" spans="4:4">
      <c r="D2007" s="10"/>
    </row>
    <row r="2008" spans="4:4">
      <c r="D2008" s="10"/>
    </row>
    <row r="2009" spans="4:4">
      <c r="D2009" s="10"/>
    </row>
    <row r="2010" spans="4:4">
      <c r="D2010" s="10"/>
    </row>
    <row r="2011" spans="4:4">
      <c r="D2011" s="10"/>
    </row>
    <row r="2012" spans="4:4">
      <c r="D2012" s="10"/>
    </row>
    <row r="2013" spans="4:4">
      <c r="D2013" s="10"/>
    </row>
    <row r="2014" spans="4:4">
      <c r="D2014" s="10"/>
    </row>
    <row r="2015" spans="4:4">
      <c r="D2015" s="10"/>
    </row>
    <row r="2016" spans="4:4">
      <c r="D2016" s="10"/>
    </row>
    <row r="2017" spans="4:4">
      <c r="D2017" s="10"/>
    </row>
    <row r="2018" spans="4:4">
      <c r="D2018" s="10"/>
    </row>
    <row r="2019" spans="4:4">
      <c r="D2019" s="10"/>
    </row>
    <row r="2020" spans="4:4">
      <c r="D2020" s="10"/>
    </row>
    <row r="2021" spans="4:4">
      <c r="D2021" s="10"/>
    </row>
    <row r="2022" spans="4:4">
      <c r="D2022" s="10"/>
    </row>
    <row r="2023" spans="4:4">
      <c r="D2023" s="10"/>
    </row>
    <row r="2024" spans="4:4">
      <c r="D2024" s="10"/>
    </row>
    <row r="2025" spans="4:4">
      <c r="D2025" s="10"/>
    </row>
    <row r="2026" spans="4:4">
      <c r="D2026" s="10"/>
    </row>
    <row r="2027" spans="4:4">
      <c r="D2027" s="10"/>
    </row>
    <row r="2028" spans="4:4">
      <c r="D2028" s="10"/>
    </row>
    <row r="2029" spans="4:4">
      <c r="D2029" s="10"/>
    </row>
    <row r="2030" spans="4:4">
      <c r="D2030" s="10"/>
    </row>
    <row r="2031" spans="4:4">
      <c r="D2031" s="10"/>
    </row>
    <row r="2032" spans="4:4">
      <c r="D2032" s="10"/>
    </row>
    <row r="2033" spans="4:4">
      <c r="D2033" s="10"/>
    </row>
    <row r="2034" spans="4:4">
      <c r="D2034" s="10"/>
    </row>
    <row r="2035" spans="4:4">
      <c r="D2035" s="10"/>
    </row>
    <row r="2036" spans="4:4">
      <c r="D2036" s="10"/>
    </row>
    <row r="2037" spans="4:4">
      <c r="D2037" s="10"/>
    </row>
    <row r="2038" spans="4:4">
      <c r="D2038" s="10"/>
    </row>
    <row r="2039" spans="4:4">
      <c r="D2039" s="10"/>
    </row>
    <row r="2040" spans="4:4">
      <c r="D2040" s="10"/>
    </row>
    <row r="2041" spans="4:4">
      <c r="D2041" s="10"/>
    </row>
    <row r="2042" spans="4:4">
      <c r="D2042" s="10"/>
    </row>
    <row r="2043" spans="4:4">
      <c r="D2043" s="10"/>
    </row>
    <row r="2044" spans="4:4">
      <c r="D2044" s="10"/>
    </row>
    <row r="2045" spans="4:4">
      <c r="D2045" s="10"/>
    </row>
    <row r="2046" spans="4:4">
      <c r="D2046" s="10"/>
    </row>
    <row r="2047" spans="4:4">
      <c r="D2047" s="10"/>
    </row>
    <row r="2048" spans="4:4">
      <c r="D2048" s="10"/>
    </row>
    <row r="2049" spans="4:4">
      <c r="D2049" s="10"/>
    </row>
    <row r="2050" spans="4:4">
      <c r="D2050" s="10"/>
    </row>
    <row r="2051" spans="4:4">
      <c r="D2051" s="10"/>
    </row>
    <row r="2052" spans="4:4">
      <c r="D2052" s="10"/>
    </row>
    <row r="2053" spans="4:4">
      <c r="D2053" s="10"/>
    </row>
    <row r="2054" spans="4:4">
      <c r="D2054" s="10"/>
    </row>
    <row r="2055" spans="4:4">
      <c r="D2055" s="10"/>
    </row>
    <row r="2056" spans="4:4">
      <c r="D2056" s="10"/>
    </row>
    <row r="2057" spans="4:4">
      <c r="D2057" s="10"/>
    </row>
    <row r="2058" spans="4:4">
      <c r="D2058" s="10"/>
    </row>
    <row r="2059" spans="4:4">
      <c r="D2059" s="10"/>
    </row>
    <row r="2060" spans="4:4">
      <c r="D2060" s="10"/>
    </row>
    <row r="2061" spans="4:4">
      <c r="D2061" s="10"/>
    </row>
    <row r="2062" spans="4:4">
      <c r="D2062" s="10"/>
    </row>
    <row r="2063" spans="4:4">
      <c r="D2063" s="10"/>
    </row>
    <row r="2064" spans="4:4">
      <c r="D2064" s="10"/>
    </row>
    <row r="2065" spans="4:4">
      <c r="D2065" s="10"/>
    </row>
    <row r="2066" spans="4:4">
      <c r="D2066" s="10"/>
    </row>
    <row r="2067" spans="4:4">
      <c r="D2067" s="10"/>
    </row>
    <row r="2068" spans="4:4">
      <c r="D2068" s="10"/>
    </row>
    <row r="2069" spans="4:4">
      <c r="D2069" s="10"/>
    </row>
    <row r="2070" spans="4:4">
      <c r="D2070" s="10"/>
    </row>
    <row r="2071" spans="4:4">
      <c r="D2071" s="10"/>
    </row>
    <row r="2072" spans="4:4">
      <c r="D2072" s="10"/>
    </row>
    <row r="2073" spans="4:4">
      <c r="D2073" s="10"/>
    </row>
    <row r="2074" spans="4:4">
      <c r="D2074" s="10"/>
    </row>
    <row r="2075" spans="4:4">
      <c r="D2075" s="10"/>
    </row>
    <row r="2076" spans="4:4">
      <c r="D2076" s="10"/>
    </row>
    <row r="2077" spans="4:4">
      <c r="D2077" s="10"/>
    </row>
    <row r="2078" spans="4:4">
      <c r="D2078" s="10"/>
    </row>
    <row r="2079" spans="4:4">
      <c r="D2079" s="10"/>
    </row>
    <row r="2080" spans="4:4">
      <c r="D2080" s="10"/>
    </row>
    <row r="2081" spans="4:4">
      <c r="D2081" s="10"/>
    </row>
    <row r="2082" spans="4:4">
      <c r="D2082" s="10"/>
    </row>
    <row r="2083" spans="4:4">
      <c r="D2083" s="10"/>
    </row>
    <row r="2084" spans="4:4">
      <c r="D2084" s="10"/>
    </row>
    <row r="2085" spans="4:4">
      <c r="D2085" s="10"/>
    </row>
    <row r="2086" spans="4:4">
      <c r="D2086" s="10"/>
    </row>
    <row r="2087" spans="4:4">
      <c r="D2087" s="10"/>
    </row>
    <row r="2088" spans="4:4">
      <c r="D2088" s="10"/>
    </row>
    <row r="2089" spans="4:4">
      <c r="D2089" s="10"/>
    </row>
    <row r="2090" spans="4:4">
      <c r="D2090" s="10"/>
    </row>
    <row r="2091" spans="4:4">
      <c r="D2091" s="10"/>
    </row>
    <row r="2092" spans="4:4">
      <c r="D2092" s="10"/>
    </row>
    <row r="2093" spans="4:4">
      <c r="D2093" s="10"/>
    </row>
    <row r="2094" spans="4:4">
      <c r="D2094" s="10"/>
    </row>
    <row r="2095" spans="4:4">
      <c r="D2095" s="10"/>
    </row>
    <row r="2096" spans="4:4">
      <c r="D2096" s="10"/>
    </row>
    <row r="2097" spans="4:4">
      <c r="D2097" s="10"/>
    </row>
    <row r="2098" spans="4:4">
      <c r="D2098" s="10"/>
    </row>
    <row r="2099" spans="4:4">
      <c r="D2099" s="10"/>
    </row>
    <row r="2100" spans="4:4">
      <c r="D2100" s="10"/>
    </row>
    <row r="2101" spans="4:4">
      <c r="D2101" s="10"/>
    </row>
    <row r="2102" spans="4:4">
      <c r="D2102" s="10"/>
    </row>
    <row r="2103" spans="4:4">
      <c r="D2103" s="10"/>
    </row>
    <row r="2104" spans="4:4">
      <c r="D2104" s="10"/>
    </row>
    <row r="2105" spans="4:4">
      <c r="D2105" s="10"/>
    </row>
    <row r="2106" spans="4:4">
      <c r="D2106" s="10"/>
    </row>
    <row r="2107" spans="4:4">
      <c r="D2107" s="10"/>
    </row>
    <row r="2108" spans="4:4">
      <c r="D2108" s="10"/>
    </row>
    <row r="2109" spans="4:4">
      <c r="D2109" s="10"/>
    </row>
    <row r="2110" spans="4:4">
      <c r="D2110" s="10"/>
    </row>
    <row r="2111" spans="4:4">
      <c r="D2111" s="10"/>
    </row>
    <row r="2112" spans="4:4">
      <c r="D2112" s="10"/>
    </row>
    <row r="2113" spans="4:4">
      <c r="D2113" s="10"/>
    </row>
    <row r="2114" spans="4:4">
      <c r="D2114" s="10"/>
    </row>
    <row r="2115" spans="4:4">
      <c r="D2115" s="10"/>
    </row>
    <row r="2116" spans="4:4">
      <c r="D2116" s="10"/>
    </row>
    <row r="2117" spans="4:4">
      <c r="D2117" s="10"/>
    </row>
    <row r="2118" spans="4:4">
      <c r="D2118" s="10"/>
    </row>
    <row r="2119" spans="4:4">
      <c r="D2119" s="10"/>
    </row>
    <row r="2120" spans="4:4">
      <c r="D2120" s="10"/>
    </row>
    <row r="2121" spans="4:4">
      <c r="D2121" s="10"/>
    </row>
    <row r="2122" spans="4:4">
      <c r="D2122" s="10"/>
    </row>
    <row r="2123" spans="4:4">
      <c r="D2123" s="10"/>
    </row>
    <row r="2124" spans="4:4">
      <c r="D2124" s="10"/>
    </row>
    <row r="2125" spans="4:4">
      <c r="D2125" s="10"/>
    </row>
    <row r="2126" spans="4:4">
      <c r="D2126" s="10"/>
    </row>
    <row r="2127" spans="4:4">
      <c r="D2127" s="10"/>
    </row>
    <row r="2128" spans="4:4">
      <c r="D2128" s="10"/>
    </row>
    <row r="2129" spans="4:4">
      <c r="D2129" s="10"/>
    </row>
    <row r="2130" spans="4:4">
      <c r="D2130" s="10"/>
    </row>
    <row r="2131" spans="4:4">
      <c r="D2131" s="10"/>
    </row>
    <row r="2132" spans="4:4">
      <c r="D2132" s="10"/>
    </row>
    <row r="2133" spans="4:4">
      <c r="D2133" s="10"/>
    </row>
    <row r="2134" spans="4:4">
      <c r="D2134" s="10"/>
    </row>
    <row r="2135" spans="4:4">
      <c r="D2135" s="10"/>
    </row>
    <row r="2136" spans="4:4">
      <c r="D2136" s="10"/>
    </row>
    <row r="2137" spans="4:4">
      <c r="D2137" s="10"/>
    </row>
    <row r="2138" spans="4:4">
      <c r="D2138" s="10"/>
    </row>
    <row r="2139" spans="4:4">
      <c r="D2139" s="10"/>
    </row>
    <row r="2140" spans="4:4">
      <c r="D2140" s="10"/>
    </row>
    <row r="2141" spans="4:4">
      <c r="D2141" s="10"/>
    </row>
    <row r="2142" spans="4:4">
      <c r="D2142" s="10"/>
    </row>
    <row r="2143" spans="4:4">
      <c r="D2143" s="10"/>
    </row>
    <row r="2144" spans="4:4">
      <c r="D2144" s="10"/>
    </row>
    <row r="2145" spans="4:4">
      <c r="D2145" s="10"/>
    </row>
    <row r="2146" spans="4:4">
      <c r="D2146" s="10"/>
    </row>
    <row r="2147" spans="4:4">
      <c r="D2147" s="10"/>
    </row>
    <row r="2148" spans="4:4">
      <c r="D2148" s="10"/>
    </row>
    <row r="2149" spans="4:4">
      <c r="D2149" s="10"/>
    </row>
    <row r="2150" spans="4:4">
      <c r="D2150" s="10"/>
    </row>
    <row r="2151" spans="4:4">
      <c r="D2151" s="10"/>
    </row>
    <row r="2152" spans="4:4">
      <c r="D2152" s="10"/>
    </row>
    <row r="2153" spans="4:4">
      <c r="D2153" s="10"/>
    </row>
    <row r="2154" spans="4:4">
      <c r="D2154" s="10"/>
    </row>
    <row r="2155" spans="4:4">
      <c r="D2155" s="10"/>
    </row>
    <row r="2156" spans="4:4">
      <c r="D2156" s="10"/>
    </row>
    <row r="2157" spans="4:4">
      <c r="D2157" s="10"/>
    </row>
    <row r="2158" spans="4:4">
      <c r="D2158" s="10"/>
    </row>
    <row r="2159" spans="4:4">
      <c r="D2159" s="10"/>
    </row>
    <row r="2160" spans="4:4">
      <c r="D2160" s="10"/>
    </row>
    <row r="2161" spans="4:4">
      <c r="D2161" s="10"/>
    </row>
    <row r="2162" spans="4:4">
      <c r="D2162" s="10"/>
    </row>
    <row r="2163" spans="4:4">
      <c r="D2163" s="10"/>
    </row>
    <row r="2164" spans="4:4">
      <c r="D2164" s="10"/>
    </row>
    <row r="2165" spans="4:4">
      <c r="D2165" s="10"/>
    </row>
    <row r="2166" spans="4:4">
      <c r="D2166" s="10"/>
    </row>
    <row r="2167" spans="4:4">
      <c r="D2167" s="10"/>
    </row>
    <row r="2168" spans="4:4">
      <c r="D2168" s="10"/>
    </row>
    <row r="2169" spans="4:4">
      <c r="D2169" s="10"/>
    </row>
    <row r="2170" spans="4:4">
      <c r="D2170" s="10"/>
    </row>
    <row r="2171" spans="4:4">
      <c r="D2171" s="10"/>
    </row>
    <row r="2172" spans="4:4">
      <c r="D2172" s="10"/>
    </row>
    <row r="2173" spans="4:4">
      <c r="D2173" s="10"/>
    </row>
    <row r="2174" spans="4:4">
      <c r="D2174" s="10"/>
    </row>
    <row r="2175" spans="4:4">
      <c r="D2175" s="10"/>
    </row>
    <row r="2176" spans="4:4">
      <c r="D2176" s="10"/>
    </row>
    <row r="2177" spans="4:4">
      <c r="D2177" s="10"/>
    </row>
    <row r="2178" spans="4:4">
      <c r="D2178" s="10"/>
    </row>
    <row r="2179" spans="4:4">
      <c r="D2179" s="10"/>
    </row>
    <row r="2180" spans="4:4">
      <c r="D2180" s="10"/>
    </row>
    <row r="2181" spans="4:4">
      <c r="D2181" s="10"/>
    </row>
    <row r="2182" spans="4:4">
      <c r="D2182" s="10"/>
    </row>
    <row r="2183" spans="4:4">
      <c r="D2183" s="10"/>
    </row>
    <row r="2184" spans="4:4">
      <c r="D2184" s="10"/>
    </row>
    <row r="2185" spans="4:4">
      <c r="D2185" s="10"/>
    </row>
    <row r="2186" spans="4:4">
      <c r="D2186" s="10"/>
    </row>
    <row r="2187" spans="4:4">
      <c r="D2187" s="10"/>
    </row>
    <row r="2188" spans="4:4">
      <c r="D2188" s="10"/>
    </row>
    <row r="2189" spans="4:4">
      <c r="D2189" s="10"/>
    </row>
    <row r="2190" spans="4:4">
      <c r="D2190" s="10"/>
    </row>
    <row r="2191" spans="4:4">
      <c r="D2191" s="10"/>
    </row>
    <row r="2192" spans="4:4">
      <c r="D2192" s="10"/>
    </row>
    <row r="2193" spans="4:4">
      <c r="D2193" s="10"/>
    </row>
    <row r="2194" spans="4:4">
      <c r="D2194" s="10"/>
    </row>
    <row r="2195" spans="4:4">
      <c r="D2195" s="10"/>
    </row>
    <row r="2196" spans="4:4">
      <c r="D2196" s="10"/>
    </row>
    <row r="2197" spans="4:4">
      <c r="D2197" s="10"/>
    </row>
    <row r="2198" spans="4:4">
      <c r="D2198" s="10"/>
    </row>
    <row r="2199" spans="4:4">
      <c r="D2199" s="10"/>
    </row>
    <row r="2200" spans="4:4">
      <c r="D2200" s="10"/>
    </row>
    <row r="2201" spans="4:4">
      <c r="D2201" s="10"/>
    </row>
    <row r="2202" spans="4:4">
      <c r="D2202" s="10"/>
    </row>
    <row r="2203" spans="4:4">
      <c r="D2203" s="10"/>
    </row>
    <row r="2204" spans="4:4">
      <c r="D2204" s="10"/>
    </row>
    <row r="2205" spans="4:4">
      <c r="D2205" s="10"/>
    </row>
    <row r="2206" spans="4:4">
      <c r="D2206" s="10"/>
    </row>
    <row r="2207" spans="4:4">
      <c r="D2207" s="10"/>
    </row>
    <row r="2208" spans="4:4">
      <c r="D2208" s="10"/>
    </row>
    <row r="2209" spans="4:4">
      <c r="D2209" s="10"/>
    </row>
    <row r="2210" spans="4:4">
      <c r="D2210" s="10"/>
    </row>
    <row r="2211" spans="4:4">
      <c r="D2211" s="10"/>
    </row>
    <row r="2212" spans="4:4">
      <c r="D2212" s="10"/>
    </row>
    <row r="2213" spans="4:4">
      <c r="D2213" s="10"/>
    </row>
    <row r="2214" spans="4:4">
      <c r="D2214" s="10"/>
    </row>
    <row r="2215" spans="4:4">
      <c r="D2215" s="10"/>
    </row>
    <row r="2216" spans="4:4">
      <c r="D2216" s="10"/>
    </row>
    <row r="2217" spans="4:4">
      <c r="D2217" s="10"/>
    </row>
    <row r="2218" spans="4:4">
      <c r="D2218" s="10"/>
    </row>
    <row r="2219" spans="4:4">
      <c r="D2219" s="10"/>
    </row>
    <row r="2220" spans="4:4">
      <c r="D2220" s="10"/>
    </row>
    <row r="2221" spans="4:4">
      <c r="D2221" s="10"/>
    </row>
    <row r="2222" spans="4:4">
      <c r="D2222" s="10"/>
    </row>
    <row r="2223" spans="4:4">
      <c r="D2223" s="10"/>
    </row>
    <row r="2224" spans="4:4">
      <c r="D2224" s="10"/>
    </row>
    <row r="2225" spans="4:4">
      <c r="D2225" s="10"/>
    </row>
    <row r="2226" spans="4:4">
      <c r="D2226" s="10"/>
    </row>
    <row r="2227" spans="4:4">
      <c r="D2227" s="10"/>
    </row>
    <row r="2228" spans="4:4">
      <c r="D2228" s="10"/>
    </row>
    <row r="2229" spans="4:4">
      <c r="D2229" s="10"/>
    </row>
    <row r="2230" spans="4:4">
      <c r="D2230" s="10"/>
    </row>
    <row r="2231" spans="4:4">
      <c r="D2231" s="10"/>
    </row>
    <row r="2232" spans="4:4">
      <c r="D2232" s="10"/>
    </row>
    <row r="2233" spans="4:4">
      <c r="D2233" s="10"/>
    </row>
    <row r="2234" spans="4:4">
      <c r="D2234" s="10"/>
    </row>
    <row r="2235" spans="4:4">
      <c r="D2235" s="10"/>
    </row>
    <row r="2236" spans="4:4">
      <c r="D2236" s="10"/>
    </row>
    <row r="2237" spans="4:4">
      <c r="D2237" s="10"/>
    </row>
    <row r="2238" spans="4:4">
      <c r="D2238" s="10"/>
    </row>
    <row r="2239" spans="4:4">
      <c r="D2239" s="10"/>
    </row>
    <row r="2240" spans="4:4">
      <c r="D2240" s="10"/>
    </row>
    <row r="2241" spans="4:4">
      <c r="D2241" s="10"/>
    </row>
    <row r="2242" spans="4:4">
      <c r="D2242" s="10"/>
    </row>
    <row r="2243" spans="4:4">
      <c r="D2243" s="10"/>
    </row>
    <row r="2244" spans="4:4">
      <c r="D2244" s="10"/>
    </row>
    <row r="2245" spans="4:4">
      <c r="D2245" s="10"/>
    </row>
    <row r="2246" spans="4:4">
      <c r="D2246" s="10"/>
    </row>
    <row r="2247" spans="4:4">
      <c r="D2247" s="10"/>
    </row>
    <row r="2248" spans="4:4">
      <c r="D2248" s="10"/>
    </row>
    <row r="2249" spans="4:4">
      <c r="D2249" s="10"/>
    </row>
    <row r="2250" spans="4:4">
      <c r="D2250" s="10"/>
    </row>
    <row r="2251" spans="4:4">
      <c r="D2251" s="10"/>
    </row>
    <row r="2252" spans="4:4">
      <c r="D2252" s="10"/>
    </row>
    <row r="2253" spans="4:4">
      <c r="D2253" s="10"/>
    </row>
    <row r="2254" spans="4:4">
      <c r="D2254" s="10"/>
    </row>
    <row r="2255" spans="4:4">
      <c r="D2255" s="10"/>
    </row>
    <row r="2256" spans="4:4">
      <c r="D2256" s="10"/>
    </row>
    <row r="2257" spans="4:4">
      <c r="D2257" s="10"/>
    </row>
    <row r="2258" spans="4:4">
      <c r="D2258" s="10"/>
    </row>
    <row r="2259" spans="4:4">
      <c r="D2259" s="10"/>
    </row>
    <row r="2260" spans="4:4">
      <c r="D2260" s="10"/>
    </row>
    <row r="2261" spans="4:4">
      <c r="D2261" s="10"/>
    </row>
    <row r="2262" spans="4:4">
      <c r="D2262" s="10"/>
    </row>
    <row r="2263" spans="4:4">
      <c r="D2263" s="10"/>
    </row>
    <row r="2264" spans="4:4">
      <c r="D2264" s="10"/>
    </row>
    <row r="2265" spans="4:4">
      <c r="D2265" s="10"/>
    </row>
    <row r="2266" spans="4:4">
      <c r="D2266" s="10"/>
    </row>
    <row r="2267" spans="4:4">
      <c r="D2267" s="10"/>
    </row>
    <row r="2268" spans="4:4">
      <c r="D2268" s="10"/>
    </row>
    <row r="2269" spans="4:4">
      <c r="D2269" s="10"/>
    </row>
    <row r="2270" spans="4:4">
      <c r="D2270" s="10"/>
    </row>
    <row r="2271" spans="4:4">
      <c r="D2271" s="10"/>
    </row>
    <row r="2272" spans="4:4">
      <c r="D2272" s="10"/>
    </row>
    <row r="2273" spans="4:4">
      <c r="D2273" s="10"/>
    </row>
    <row r="2274" spans="4:4">
      <c r="D2274" s="10"/>
    </row>
    <row r="2275" spans="4:4">
      <c r="D2275" s="10"/>
    </row>
    <row r="2276" spans="4:4">
      <c r="D2276" s="10"/>
    </row>
    <row r="2277" spans="4:4">
      <c r="D2277" s="10"/>
    </row>
    <row r="2278" spans="4:4">
      <c r="D2278" s="10"/>
    </row>
    <row r="2279" spans="4:4">
      <c r="D2279" s="10"/>
    </row>
    <row r="2280" spans="4:4">
      <c r="D2280" s="10"/>
    </row>
    <row r="2281" spans="4:4">
      <c r="D2281" s="10"/>
    </row>
    <row r="2282" spans="4:4">
      <c r="D2282" s="10"/>
    </row>
    <row r="2283" spans="4:4">
      <c r="D2283" s="10"/>
    </row>
    <row r="2284" spans="4:4">
      <c r="D2284" s="10"/>
    </row>
    <row r="2285" spans="4:4">
      <c r="D2285" s="10"/>
    </row>
    <row r="2286" spans="4:4">
      <c r="D2286" s="10"/>
    </row>
    <row r="2287" spans="4:4">
      <c r="D2287" s="10"/>
    </row>
    <row r="2288" spans="4:4">
      <c r="D2288" s="10"/>
    </row>
    <row r="2289" spans="4:4">
      <c r="D2289" s="10"/>
    </row>
    <row r="2290" spans="4:4">
      <c r="D2290" s="10"/>
    </row>
    <row r="2291" spans="4:4">
      <c r="D2291" s="10"/>
    </row>
    <row r="2292" spans="4:4">
      <c r="D2292" s="10"/>
    </row>
    <row r="2293" spans="4:4">
      <c r="D2293" s="10"/>
    </row>
    <row r="2294" spans="4:4">
      <c r="D2294" s="10"/>
    </row>
    <row r="2295" spans="4:4">
      <c r="D2295" s="10"/>
    </row>
    <row r="2296" spans="4:4">
      <c r="D2296" s="10"/>
    </row>
    <row r="2297" spans="4:4">
      <c r="D2297" s="10"/>
    </row>
    <row r="2298" spans="4:4">
      <c r="D2298" s="10"/>
    </row>
    <row r="2299" spans="4:4">
      <c r="D2299" s="10"/>
    </row>
    <row r="2300" spans="4:4">
      <c r="D2300" s="10"/>
    </row>
    <row r="2301" spans="4:4">
      <c r="D2301" s="10"/>
    </row>
    <row r="2302" spans="4:4">
      <c r="D2302" s="10"/>
    </row>
    <row r="2303" spans="4:4">
      <c r="D2303" s="10"/>
    </row>
    <row r="2304" spans="4:4">
      <c r="D2304" s="10"/>
    </row>
    <row r="2305" spans="4:4">
      <c r="D2305" s="10"/>
    </row>
    <row r="2306" spans="4:4">
      <c r="D2306" s="10"/>
    </row>
    <row r="2307" spans="4:4">
      <c r="D2307" s="10"/>
    </row>
    <row r="2308" spans="4:4">
      <c r="D2308" s="10"/>
    </row>
    <row r="2309" spans="4:4">
      <c r="D2309" s="10"/>
    </row>
    <row r="2310" spans="4:4">
      <c r="D2310" s="10"/>
    </row>
    <row r="2311" spans="4:4">
      <c r="D2311" s="10"/>
    </row>
    <row r="2312" spans="4:4">
      <c r="D2312" s="10"/>
    </row>
    <row r="2313" spans="4:4">
      <c r="D2313" s="10"/>
    </row>
    <row r="2314" spans="4:4">
      <c r="D2314" s="10"/>
    </row>
    <row r="2315" spans="4:4">
      <c r="D2315" s="10"/>
    </row>
    <row r="2316" spans="4:4">
      <c r="D2316" s="10"/>
    </row>
    <row r="2317" spans="4:4">
      <c r="D2317" s="10"/>
    </row>
    <row r="2318" spans="4:4">
      <c r="D2318" s="10"/>
    </row>
    <row r="2319" spans="4:4">
      <c r="D2319" s="10"/>
    </row>
    <row r="2320" spans="4:4">
      <c r="D2320" s="10"/>
    </row>
    <row r="2321" spans="4:4">
      <c r="D2321" s="10"/>
    </row>
    <row r="2322" spans="4:4">
      <c r="D2322" s="10"/>
    </row>
    <row r="2323" spans="4:4">
      <c r="D2323" s="10"/>
    </row>
    <row r="2324" spans="4:4">
      <c r="D2324" s="10"/>
    </row>
    <row r="2325" spans="4:4">
      <c r="D2325" s="10"/>
    </row>
    <row r="2326" spans="4:4">
      <c r="D2326" s="10"/>
    </row>
    <row r="2327" spans="4:4">
      <c r="D2327" s="10"/>
    </row>
    <row r="2328" spans="4:4">
      <c r="D2328" s="10"/>
    </row>
    <row r="2329" spans="4:4">
      <c r="D2329" s="10"/>
    </row>
    <row r="2330" spans="4:4">
      <c r="D2330" s="10"/>
    </row>
    <row r="2331" spans="4:4">
      <c r="D2331" s="10"/>
    </row>
    <row r="2332" spans="4:4">
      <c r="D2332" s="10"/>
    </row>
    <row r="2333" spans="4:4">
      <c r="D2333" s="10"/>
    </row>
    <row r="2334" spans="4:4">
      <c r="D2334" s="10"/>
    </row>
    <row r="2335" spans="4:4">
      <c r="D2335" s="10"/>
    </row>
    <row r="2336" spans="4:4">
      <c r="D2336" s="10"/>
    </row>
    <row r="2337" spans="4:4">
      <c r="D2337" s="10"/>
    </row>
    <row r="2338" spans="4:4">
      <c r="D2338" s="10"/>
    </row>
    <row r="2339" spans="4:4">
      <c r="D2339" s="10"/>
    </row>
    <row r="2340" spans="4:4">
      <c r="D2340" s="10"/>
    </row>
    <row r="2341" spans="4:4">
      <c r="D2341" s="10"/>
    </row>
    <row r="2342" spans="4:4">
      <c r="D2342" s="10"/>
    </row>
    <row r="2343" spans="4:4">
      <c r="D2343" s="10"/>
    </row>
    <row r="2344" spans="4:4">
      <c r="D2344" s="10"/>
    </row>
    <row r="2345" spans="4:4">
      <c r="D2345" s="10"/>
    </row>
    <row r="2346" spans="4:4">
      <c r="D2346" s="10"/>
    </row>
    <row r="2347" spans="4:4">
      <c r="D2347" s="10"/>
    </row>
    <row r="2348" spans="4:4">
      <c r="D2348" s="10"/>
    </row>
    <row r="2349" spans="4:4">
      <c r="D2349" s="10"/>
    </row>
    <row r="2350" spans="4:4">
      <c r="D2350" s="10"/>
    </row>
    <row r="2351" spans="4:4">
      <c r="D2351" s="10"/>
    </row>
    <row r="2352" spans="4:4">
      <c r="D2352" s="10"/>
    </row>
    <row r="2353" spans="4:4">
      <c r="D2353" s="10"/>
    </row>
    <row r="2354" spans="4:4">
      <c r="D2354" s="10"/>
    </row>
    <row r="2355" spans="4:4">
      <c r="D2355" s="10"/>
    </row>
    <row r="2356" spans="4:4">
      <c r="D2356" s="10"/>
    </row>
    <row r="2357" spans="4:4">
      <c r="D2357" s="10"/>
    </row>
    <row r="2358" spans="4:4">
      <c r="D2358" s="10"/>
    </row>
    <row r="2359" spans="4:4">
      <c r="D2359" s="10"/>
    </row>
    <row r="2360" spans="4:4">
      <c r="D2360" s="10"/>
    </row>
    <row r="2361" spans="4:4">
      <c r="D2361" s="10"/>
    </row>
    <row r="2362" spans="4:4">
      <c r="D2362" s="10"/>
    </row>
    <row r="2363" spans="4:4">
      <c r="D2363" s="10"/>
    </row>
    <row r="2364" spans="4:4">
      <c r="D2364" s="10"/>
    </row>
    <row r="2365" spans="4:4">
      <c r="D2365" s="10"/>
    </row>
    <row r="2366" spans="4:4">
      <c r="D2366" s="10"/>
    </row>
    <row r="2367" spans="4:4">
      <c r="D2367" s="10"/>
    </row>
    <row r="2368" spans="4:4">
      <c r="D2368" s="10"/>
    </row>
    <row r="2369" spans="4:4">
      <c r="D2369" s="10"/>
    </row>
    <row r="2370" spans="4:4">
      <c r="D2370" s="10"/>
    </row>
    <row r="2371" spans="4:4">
      <c r="D2371" s="10"/>
    </row>
    <row r="2372" spans="4:4">
      <c r="D2372" s="10"/>
    </row>
    <row r="2373" spans="4:4">
      <c r="D2373" s="10"/>
    </row>
    <row r="2374" spans="4:4">
      <c r="D2374" s="10"/>
    </row>
    <row r="2375" spans="4:4">
      <c r="D2375" s="10"/>
    </row>
    <row r="2376" spans="4:4">
      <c r="D2376" s="10"/>
    </row>
    <row r="2377" spans="4:4">
      <c r="D2377" s="10"/>
    </row>
    <row r="2378" spans="4:4">
      <c r="D2378" s="10"/>
    </row>
    <row r="2379" spans="4:4">
      <c r="D2379" s="10"/>
    </row>
    <row r="2380" spans="4:4">
      <c r="D2380" s="10"/>
    </row>
    <row r="2381" spans="4:4">
      <c r="D2381" s="10"/>
    </row>
    <row r="2382" spans="4:4">
      <c r="D2382" s="10"/>
    </row>
    <row r="2383" spans="4:4">
      <c r="D2383" s="10"/>
    </row>
    <row r="2384" spans="4:4">
      <c r="D2384" s="10"/>
    </row>
    <row r="2385" spans="4:4">
      <c r="D2385" s="10"/>
    </row>
    <row r="2386" spans="4:4">
      <c r="D2386" s="10"/>
    </row>
    <row r="2387" spans="4:4">
      <c r="D2387" s="10"/>
    </row>
    <row r="2388" spans="4:4">
      <c r="D2388" s="10"/>
    </row>
    <row r="2389" spans="4:4">
      <c r="D2389" s="10"/>
    </row>
    <row r="2390" spans="4:4">
      <c r="D2390" s="10"/>
    </row>
    <row r="2391" spans="4:4">
      <c r="D2391" s="10"/>
    </row>
    <row r="2392" spans="4:4">
      <c r="D2392" s="10"/>
    </row>
    <row r="2393" spans="4:4">
      <c r="D2393" s="10"/>
    </row>
    <row r="2394" spans="4:4">
      <c r="D2394" s="10"/>
    </row>
    <row r="2395" spans="4:4">
      <c r="D2395" s="10"/>
    </row>
    <row r="2396" spans="4:4">
      <c r="D2396" s="10"/>
    </row>
    <row r="2397" spans="4:4">
      <c r="D2397" s="10"/>
    </row>
    <row r="2398" spans="4:4">
      <c r="D2398" s="10"/>
    </row>
    <row r="2399" spans="4:4">
      <c r="D2399" s="10"/>
    </row>
    <row r="2400" spans="4:4">
      <c r="D2400" s="10"/>
    </row>
    <row r="2401" spans="4:4">
      <c r="D2401" s="10"/>
    </row>
    <row r="2402" spans="4:4">
      <c r="D2402" s="10"/>
    </row>
    <row r="2403" spans="4:4">
      <c r="D2403" s="10"/>
    </row>
    <row r="2404" spans="4:4">
      <c r="D2404" s="10"/>
    </row>
    <row r="2405" spans="4:4">
      <c r="D2405" s="10"/>
    </row>
    <row r="2406" spans="4:4">
      <c r="D2406" s="10"/>
    </row>
    <row r="2407" spans="4:4">
      <c r="D2407" s="10"/>
    </row>
    <row r="2408" spans="4:4">
      <c r="D2408" s="10"/>
    </row>
    <row r="2409" spans="4:4">
      <c r="D2409" s="10"/>
    </row>
    <row r="2410" spans="4:4">
      <c r="D2410" s="10"/>
    </row>
    <row r="2411" spans="4:4">
      <c r="D2411" s="10"/>
    </row>
    <row r="2412" spans="4:4">
      <c r="D2412" s="10"/>
    </row>
    <row r="2413" spans="4:4">
      <c r="D2413" s="10"/>
    </row>
    <row r="2414" spans="4:4">
      <c r="D2414" s="10"/>
    </row>
    <row r="2415" spans="4:4">
      <c r="D2415" s="10"/>
    </row>
    <row r="2416" spans="4:4">
      <c r="D2416" s="10"/>
    </row>
    <row r="2417" spans="4:4">
      <c r="D2417" s="10"/>
    </row>
    <row r="2418" spans="4:4">
      <c r="D2418" s="10"/>
    </row>
    <row r="2419" spans="4:4">
      <c r="D2419" s="10"/>
    </row>
    <row r="2420" spans="4:4">
      <c r="D2420" s="10"/>
    </row>
    <row r="2421" spans="4:4">
      <c r="D2421" s="10"/>
    </row>
    <row r="2422" spans="4:4">
      <c r="D2422" s="10"/>
    </row>
    <row r="2423" spans="4:4">
      <c r="D2423" s="10"/>
    </row>
    <row r="2424" spans="4:4">
      <c r="D2424" s="10"/>
    </row>
    <row r="2425" spans="4:4">
      <c r="D2425" s="10"/>
    </row>
    <row r="2426" spans="4:4">
      <c r="D2426" s="10"/>
    </row>
    <row r="2427" spans="4:4">
      <c r="D2427" s="10"/>
    </row>
    <row r="2428" spans="4:4">
      <c r="D2428" s="10"/>
    </row>
    <row r="2429" spans="4:4">
      <c r="D2429" s="10"/>
    </row>
    <row r="2430" spans="4:4">
      <c r="D2430" s="10"/>
    </row>
    <row r="2431" spans="4:4">
      <c r="D2431" s="10"/>
    </row>
    <row r="2432" spans="4:4">
      <c r="D2432" s="10"/>
    </row>
    <row r="2433" spans="4:4">
      <c r="D2433" s="10"/>
    </row>
    <row r="2434" spans="4:4">
      <c r="D2434" s="10"/>
    </row>
    <row r="2435" spans="4:4">
      <c r="D2435" s="10"/>
    </row>
    <row r="2436" spans="4:4">
      <c r="D2436" s="10"/>
    </row>
    <row r="2437" spans="4:4">
      <c r="D2437" s="10"/>
    </row>
    <row r="2438" spans="4:4">
      <c r="D2438" s="10"/>
    </row>
    <row r="2439" spans="4:4">
      <c r="D2439" s="10"/>
    </row>
    <row r="2440" spans="4:4">
      <c r="D2440" s="10"/>
    </row>
    <row r="2441" spans="4:4">
      <c r="D2441" s="10"/>
    </row>
    <row r="2442" spans="4:4">
      <c r="D2442" s="10"/>
    </row>
    <row r="2443" spans="4:4">
      <c r="D2443" s="10"/>
    </row>
    <row r="2444" spans="4:4">
      <c r="D2444" s="10"/>
    </row>
    <row r="2445" spans="4:4">
      <c r="D2445" s="10"/>
    </row>
    <row r="2446" spans="4:4">
      <c r="D2446" s="10"/>
    </row>
    <row r="2447" spans="4:4">
      <c r="D2447" s="10"/>
    </row>
    <row r="2448" spans="4:4">
      <c r="D2448" s="10"/>
    </row>
    <row r="2449" spans="4:4">
      <c r="D2449" s="10"/>
    </row>
    <row r="2450" spans="4:4">
      <c r="D2450" s="10"/>
    </row>
    <row r="2451" spans="4:4">
      <c r="D2451" s="10"/>
    </row>
    <row r="2452" spans="4:4">
      <c r="D2452" s="10"/>
    </row>
    <row r="2453" spans="4:4">
      <c r="D2453" s="10"/>
    </row>
    <row r="2454" spans="4:4">
      <c r="D2454" s="10"/>
    </row>
    <row r="2455" spans="4:4">
      <c r="D2455" s="10"/>
    </row>
    <row r="2456" spans="4:4">
      <c r="D2456" s="10"/>
    </row>
    <row r="2457" spans="4:4">
      <c r="D2457" s="10"/>
    </row>
    <row r="2458" spans="4:4">
      <c r="D2458" s="10"/>
    </row>
    <row r="2459" spans="4:4">
      <c r="D2459" s="10"/>
    </row>
    <row r="2460" spans="4:4">
      <c r="D2460" s="10"/>
    </row>
    <row r="2461" spans="4:4">
      <c r="D2461" s="10"/>
    </row>
    <row r="2462" spans="4:4">
      <c r="D2462" s="10"/>
    </row>
    <row r="2463" spans="4:4">
      <c r="D2463" s="10"/>
    </row>
    <row r="2464" spans="4:4">
      <c r="D2464" s="10"/>
    </row>
    <row r="2465" spans="4:4">
      <c r="D2465" s="10"/>
    </row>
    <row r="2466" spans="4:4">
      <c r="D2466" s="10"/>
    </row>
    <row r="2467" spans="4:4">
      <c r="D2467" s="10"/>
    </row>
    <row r="2468" spans="4:4">
      <c r="D2468" s="10"/>
    </row>
    <row r="2469" spans="4:4">
      <c r="D2469" s="10"/>
    </row>
    <row r="2470" spans="4:4">
      <c r="D2470" s="10"/>
    </row>
    <row r="2471" spans="4:4">
      <c r="D2471" s="10"/>
    </row>
    <row r="2472" spans="4:4">
      <c r="D2472" s="10"/>
    </row>
    <row r="2473" spans="4:4">
      <c r="D2473" s="10"/>
    </row>
    <row r="2474" spans="4:4">
      <c r="D2474" s="10"/>
    </row>
    <row r="2475" spans="4:4">
      <c r="D2475" s="10"/>
    </row>
    <row r="2476" spans="4:4">
      <c r="D2476" s="10"/>
    </row>
    <row r="2477" spans="4:4">
      <c r="D2477" s="10"/>
    </row>
    <row r="2478" spans="4:4">
      <c r="D2478" s="10"/>
    </row>
    <row r="2479" spans="4:4">
      <c r="D2479" s="10"/>
    </row>
    <row r="2480" spans="4:4">
      <c r="D2480" s="10"/>
    </row>
    <row r="2481" spans="4:4">
      <c r="D2481" s="10"/>
    </row>
    <row r="2482" spans="4:4">
      <c r="D2482" s="10"/>
    </row>
    <row r="2483" spans="4:4">
      <c r="D2483" s="10"/>
    </row>
    <row r="2484" spans="4:4">
      <c r="D2484" s="10"/>
    </row>
    <row r="2485" spans="4:4">
      <c r="D2485" s="10"/>
    </row>
    <row r="2486" spans="4:4">
      <c r="D2486" s="10"/>
    </row>
    <row r="2487" spans="4:4">
      <c r="D2487" s="10"/>
    </row>
    <row r="2488" spans="4:4">
      <c r="D2488" s="10"/>
    </row>
    <row r="2489" spans="4:4">
      <c r="D2489" s="10"/>
    </row>
    <row r="2490" spans="4:4">
      <c r="D2490" s="10"/>
    </row>
    <row r="2491" spans="4:4">
      <c r="D2491" s="10"/>
    </row>
    <row r="2492" spans="4:4">
      <c r="D2492" s="10"/>
    </row>
    <row r="2493" spans="4:4">
      <c r="D2493" s="10"/>
    </row>
    <row r="2494" spans="4:4">
      <c r="D2494" s="10"/>
    </row>
    <row r="2495" spans="4:4">
      <c r="D2495" s="10"/>
    </row>
    <row r="2496" spans="4:4">
      <c r="D2496" s="10"/>
    </row>
    <row r="2497" spans="4:4">
      <c r="D2497" s="10"/>
    </row>
    <row r="2498" spans="4:4">
      <c r="D2498" s="10"/>
    </row>
    <row r="2499" spans="4:4">
      <c r="D2499" s="10"/>
    </row>
    <row r="2500" spans="4:4">
      <c r="D2500" s="10"/>
    </row>
    <row r="2501" spans="4:4">
      <c r="D2501" s="10"/>
    </row>
    <row r="2502" spans="4:4">
      <c r="D2502" s="10"/>
    </row>
    <row r="2503" spans="4:4">
      <c r="D2503" s="10"/>
    </row>
    <row r="2504" spans="4:4">
      <c r="D2504" s="10"/>
    </row>
    <row r="2505" spans="4:4">
      <c r="D2505" s="10"/>
    </row>
    <row r="2506" spans="4:4">
      <c r="D2506" s="10"/>
    </row>
    <row r="2507" spans="4:4">
      <c r="D2507" s="10"/>
    </row>
    <row r="2508" spans="4:4">
      <c r="D2508" s="10"/>
    </row>
    <row r="2509" spans="4:4">
      <c r="D2509" s="10"/>
    </row>
    <row r="2510" spans="4:4">
      <c r="D2510" s="10"/>
    </row>
    <row r="2511" spans="4:4">
      <c r="D2511" s="10"/>
    </row>
    <row r="2512" spans="4:4">
      <c r="D2512" s="10"/>
    </row>
    <row r="2513" spans="4:4">
      <c r="D2513" s="10"/>
    </row>
    <row r="2514" spans="4:4">
      <c r="D2514" s="10"/>
    </row>
    <row r="2515" spans="4:4">
      <c r="D2515" s="10"/>
    </row>
    <row r="2516" spans="4:4">
      <c r="D2516" s="10"/>
    </row>
    <row r="2517" spans="4:4">
      <c r="D2517" s="10"/>
    </row>
    <row r="2518" spans="4:4">
      <c r="D2518" s="10"/>
    </row>
    <row r="2519" spans="4:4">
      <c r="D2519" s="10"/>
    </row>
    <row r="2520" spans="4:4">
      <c r="D2520" s="10"/>
    </row>
    <row r="2521" spans="4:4">
      <c r="D2521" s="10"/>
    </row>
    <row r="2522" spans="4:4">
      <c r="D2522" s="10"/>
    </row>
    <row r="2523" spans="4:4">
      <c r="D2523" s="10"/>
    </row>
    <row r="2524" spans="4:4">
      <c r="D2524" s="10"/>
    </row>
    <row r="2525" spans="4:4">
      <c r="D2525" s="10"/>
    </row>
    <row r="2526" spans="4:4">
      <c r="D2526" s="10"/>
    </row>
    <row r="2527" spans="4:4">
      <c r="D2527" s="10"/>
    </row>
    <row r="2528" spans="4:4">
      <c r="D2528" s="10"/>
    </row>
    <row r="2529" spans="4:4">
      <c r="D2529" s="10"/>
    </row>
    <row r="2530" spans="4:4">
      <c r="D2530" s="10"/>
    </row>
    <row r="2531" spans="4:4">
      <c r="D2531" s="10"/>
    </row>
    <row r="2532" spans="4:4">
      <c r="D2532" s="10"/>
    </row>
    <row r="2533" spans="4:4">
      <c r="D2533" s="10"/>
    </row>
    <row r="2534" spans="4:4">
      <c r="D2534" s="10"/>
    </row>
    <row r="2535" spans="4:4">
      <c r="D2535" s="10"/>
    </row>
    <row r="2536" spans="4:4">
      <c r="D2536" s="10"/>
    </row>
    <row r="2537" spans="4:4">
      <c r="D2537" s="10"/>
    </row>
    <row r="2538" spans="4:4">
      <c r="D2538" s="10"/>
    </row>
    <row r="2539" spans="4:4">
      <c r="D2539" s="10"/>
    </row>
    <row r="2540" spans="4:4">
      <c r="D2540" s="10"/>
    </row>
    <row r="2541" spans="4:4">
      <c r="D2541" s="10"/>
    </row>
    <row r="2542" spans="4:4">
      <c r="D2542" s="10"/>
    </row>
    <row r="2543" spans="4:4">
      <c r="D2543" s="10"/>
    </row>
    <row r="2544" spans="4:4">
      <c r="D2544" s="10"/>
    </row>
    <row r="2545" spans="4:4">
      <c r="D2545" s="10"/>
    </row>
    <row r="2546" spans="4:4">
      <c r="D2546" s="10"/>
    </row>
    <row r="2547" spans="4:4">
      <c r="D2547" s="10"/>
    </row>
    <row r="2548" spans="4:4">
      <c r="D2548" s="10"/>
    </row>
    <row r="2549" spans="4:4">
      <c r="D2549" s="10"/>
    </row>
    <row r="2550" spans="4:4">
      <c r="D2550" s="10"/>
    </row>
    <row r="2551" spans="4:4">
      <c r="D2551" s="10"/>
    </row>
    <row r="2552" spans="4:4">
      <c r="D2552" s="10"/>
    </row>
    <row r="2553" spans="4:4">
      <c r="D2553" s="10"/>
    </row>
    <row r="2554" spans="4:4">
      <c r="D2554" s="10"/>
    </row>
    <row r="2555" spans="4:4">
      <c r="D2555" s="10"/>
    </row>
    <row r="2556" spans="4:4">
      <c r="D2556" s="10"/>
    </row>
    <row r="2557" spans="4:4">
      <c r="D2557" s="10"/>
    </row>
    <row r="2558" spans="4:4">
      <c r="D2558" s="10"/>
    </row>
    <row r="2559" spans="4:4">
      <c r="D2559" s="10"/>
    </row>
    <row r="2560" spans="4:4">
      <c r="D2560" s="10"/>
    </row>
    <row r="2561" spans="4:4">
      <c r="D2561" s="10"/>
    </row>
    <row r="2562" spans="4:4">
      <c r="D2562" s="10"/>
    </row>
    <row r="2563" spans="4:4">
      <c r="D2563" s="10"/>
    </row>
    <row r="2564" spans="4:4">
      <c r="D2564" s="10"/>
    </row>
    <row r="2565" spans="4:4">
      <c r="D2565" s="10"/>
    </row>
    <row r="2566" spans="4:4">
      <c r="D2566" s="10"/>
    </row>
    <row r="2567" spans="4:4">
      <c r="D2567" s="10"/>
    </row>
    <row r="2568" spans="4:4">
      <c r="D2568" s="10"/>
    </row>
    <row r="2569" spans="4:4">
      <c r="D2569" s="10"/>
    </row>
    <row r="2570" spans="4:4">
      <c r="D2570" s="10"/>
    </row>
    <row r="2571" spans="4:4">
      <c r="D2571" s="10"/>
    </row>
    <row r="2572" spans="4:4">
      <c r="D2572" s="10"/>
    </row>
    <row r="2573" spans="4:4">
      <c r="D2573" s="10"/>
    </row>
    <row r="2574" spans="4:4">
      <c r="D2574" s="10"/>
    </row>
    <row r="2575" spans="4:4">
      <c r="D2575" s="10"/>
    </row>
    <row r="2576" spans="4:4">
      <c r="D2576" s="10"/>
    </row>
    <row r="2577" spans="4:4">
      <c r="D2577" s="10"/>
    </row>
    <row r="2578" spans="4:4">
      <c r="D2578" s="10"/>
    </row>
    <row r="2579" spans="4:4">
      <c r="D2579" s="10"/>
    </row>
    <row r="2580" spans="4:4">
      <c r="D2580" s="10"/>
    </row>
    <row r="2581" spans="4:4">
      <c r="D2581" s="10"/>
    </row>
    <row r="2582" spans="4:4">
      <c r="D2582" s="10"/>
    </row>
    <row r="2583" spans="4:4">
      <c r="D2583" s="10"/>
    </row>
    <row r="2584" spans="4:4">
      <c r="D2584" s="10"/>
    </row>
    <row r="2585" spans="4:4">
      <c r="D2585" s="10"/>
    </row>
    <row r="2586" spans="4:4">
      <c r="D2586" s="10"/>
    </row>
    <row r="2587" spans="4:4">
      <c r="D2587" s="10"/>
    </row>
    <row r="2588" spans="4:4">
      <c r="D2588" s="10"/>
    </row>
    <row r="2589" spans="4:4">
      <c r="D2589" s="10"/>
    </row>
    <row r="2590" spans="4:4">
      <c r="D2590" s="10"/>
    </row>
    <row r="2591" spans="4:4">
      <c r="D2591" s="10"/>
    </row>
    <row r="2592" spans="4:4">
      <c r="D2592" s="10"/>
    </row>
    <row r="2593" spans="4:4">
      <c r="D2593" s="10"/>
    </row>
    <row r="2594" spans="4:4">
      <c r="D2594" s="10"/>
    </row>
    <row r="2595" spans="4:4">
      <c r="D2595" s="10"/>
    </row>
    <row r="2596" spans="4:4">
      <c r="D2596" s="10"/>
    </row>
    <row r="2597" spans="4:4">
      <c r="D2597" s="10"/>
    </row>
    <row r="2598" spans="4:4">
      <c r="D2598" s="10"/>
    </row>
    <row r="2599" spans="4:4">
      <c r="D2599" s="10"/>
    </row>
    <row r="2600" spans="4:4">
      <c r="D2600" s="10"/>
    </row>
    <row r="2601" spans="4:4">
      <c r="D2601" s="10"/>
    </row>
    <row r="2602" spans="4:4">
      <c r="D2602" s="10"/>
    </row>
    <row r="2603" spans="4:4">
      <c r="D2603" s="10"/>
    </row>
    <row r="2604" spans="4:4">
      <c r="D2604" s="10"/>
    </row>
    <row r="2605" spans="4:4">
      <c r="D2605" s="10"/>
    </row>
    <row r="2606" spans="4:4">
      <c r="D2606" s="10"/>
    </row>
    <row r="2607" spans="4:4">
      <c r="D2607" s="10"/>
    </row>
    <row r="2608" spans="4:4">
      <c r="D2608" s="10"/>
    </row>
    <row r="2609" spans="4:4">
      <c r="D2609" s="10"/>
    </row>
    <row r="2610" spans="4:4">
      <c r="D2610" s="10"/>
    </row>
    <row r="2611" spans="4:4">
      <c r="D2611" s="10"/>
    </row>
    <row r="2612" spans="4:4">
      <c r="D2612" s="10"/>
    </row>
    <row r="2613" spans="4:4">
      <c r="D2613" s="10"/>
    </row>
    <row r="2614" spans="4:4">
      <c r="D2614" s="10"/>
    </row>
    <row r="2615" spans="4:4">
      <c r="D2615" s="10"/>
    </row>
    <row r="2616" spans="4:4">
      <c r="D2616" s="10"/>
    </row>
    <row r="2617" spans="4:4">
      <c r="D2617" s="10"/>
    </row>
    <row r="2618" spans="4:4">
      <c r="D2618" s="10"/>
    </row>
    <row r="2619" spans="4:4">
      <c r="D2619" s="10"/>
    </row>
    <row r="2620" spans="4:4">
      <c r="D2620" s="10"/>
    </row>
    <row r="2621" spans="4:4">
      <c r="D2621" s="10"/>
    </row>
    <row r="2622" spans="4:4">
      <c r="D2622" s="10"/>
    </row>
    <row r="2623" spans="4:4">
      <c r="D2623" s="10"/>
    </row>
    <row r="2624" spans="4:4">
      <c r="D2624" s="10"/>
    </row>
    <row r="2625" spans="4:4">
      <c r="D2625" s="10"/>
    </row>
    <row r="2626" spans="4:4">
      <c r="D2626" s="10"/>
    </row>
    <row r="2627" spans="4:4">
      <c r="D2627" s="10"/>
    </row>
    <row r="2628" spans="4:4">
      <c r="D2628" s="10"/>
    </row>
    <row r="2629" spans="4:4">
      <c r="D2629" s="10"/>
    </row>
    <row r="2630" spans="4:4">
      <c r="D2630" s="10"/>
    </row>
    <row r="2631" spans="4:4">
      <c r="D2631" s="10"/>
    </row>
    <row r="2632" spans="4:4">
      <c r="D2632" s="10"/>
    </row>
    <row r="2633" spans="4:4">
      <c r="D2633" s="10"/>
    </row>
    <row r="2634" spans="4:4">
      <c r="D2634" s="10"/>
    </row>
    <row r="2635" spans="4:4">
      <c r="D2635" s="10"/>
    </row>
    <row r="2636" spans="4:4">
      <c r="D2636" s="10"/>
    </row>
    <row r="2637" spans="4:4">
      <c r="D2637" s="10"/>
    </row>
    <row r="2638" spans="4:4">
      <c r="D2638" s="10"/>
    </row>
    <row r="2639" spans="4:4">
      <c r="D2639" s="10"/>
    </row>
    <row r="2640" spans="4:4">
      <c r="D2640" s="10"/>
    </row>
    <row r="2641" spans="4:4">
      <c r="D2641" s="10"/>
    </row>
    <row r="2642" spans="4:4">
      <c r="D2642" s="10"/>
    </row>
    <row r="2643" spans="4:4">
      <c r="D2643" s="10"/>
    </row>
    <row r="2644" spans="4:4">
      <c r="D2644" s="10"/>
    </row>
    <row r="2645" spans="4:4">
      <c r="D2645" s="10"/>
    </row>
    <row r="2646" spans="4:4">
      <c r="D2646" s="10"/>
    </row>
    <row r="2647" spans="4:4">
      <c r="D2647" s="10"/>
    </row>
    <row r="2648" spans="4:4">
      <c r="D2648" s="10"/>
    </row>
    <row r="2649" spans="4:4">
      <c r="D2649" s="10"/>
    </row>
    <row r="2650" spans="4:4">
      <c r="D2650" s="10"/>
    </row>
    <row r="2651" spans="4:4">
      <c r="D2651" s="10"/>
    </row>
    <row r="2652" spans="4:4">
      <c r="D2652" s="10"/>
    </row>
    <row r="2653" spans="4:4">
      <c r="D2653" s="10"/>
    </row>
    <row r="2654" spans="4:4">
      <c r="D2654" s="10"/>
    </row>
    <row r="2655" spans="4:4">
      <c r="D2655" s="10"/>
    </row>
    <row r="2656" spans="4:4">
      <c r="D2656" s="10"/>
    </row>
    <row r="2657" spans="4:4">
      <c r="D2657" s="10"/>
    </row>
    <row r="2658" spans="4:4">
      <c r="D2658" s="10"/>
    </row>
    <row r="2659" spans="4:4">
      <c r="D2659" s="10"/>
    </row>
    <row r="2660" spans="4:4">
      <c r="D2660" s="10"/>
    </row>
    <row r="2661" spans="4:4">
      <c r="D2661" s="10"/>
    </row>
    <row r="2662" spans="4:4">
      <c r="D2662" s="10"/>
    </row>
    <row r="2663" spans="4:4">
      <c r="D2663" s="10"/>
    </row>
    <row r="2664" spans="4:4">
      <c r="D2664" s="10"/>
    </row>
    <row r="2665" spans="4:4">
      <c r="D2665" s="10"/>
    </row>
    <row r="2666" spans="4:4">
      <c r="D2666" s="10"/>
    </row>
    <row r="2667" spans="4:4">
      <c r="D2667" s="10"/>
    </row>
    <row r="2668" spans="4:4">
      <c r="D2668" s="10"/>
    </row>
    <row r="2669" spans="4:4">
      <c r="D2669" s="10"/>
    </row>
    <row r="2670" spans="4:4">
      <c r="D2670" s="10"/>
    </row>
    <row r="2671" spans="4:4">
      <c r="D2671" s="10"/>
    </row>
    <row r="2672" spans="4:4">
      <c r="D2672" s="10"/>
    </row>
    <row r="2673" spans="4:4">
      <c r="D2673" s="10"/>
    </row>
    <row r="2674" spans="4:4">
      <c r="D2674" s="10"/>
    </row>
    <row r="2675" spans="4:4">
      <c r="D2675" s="10"/>
    </row>
    <row r="2676" spans="4:4">
      <c r="D2676" s="10"/>
    </row>
    <row r="2677" spans="4:4">
      <c r="D2677" s="10"/>
    </row>
    <row r="2678" spans="4:4">
      <c r="D2678" s="10"/>
    </row>
    <row r="2679" spans="4:4">
      <c r="D2679" s="10"/>
    </row>
    <row r="2680" spans="4:4">
      <c r="D2680" s="10"/>
    </row>
    <row r="2681" spans="4:4">
      <c r="D2681" s="10"/>
    </row>
    <row r="2682" spans="4:4">
      <c r="D2682" s="10"/>
    </row>
    <row r="2683" spans="4:4">
      <c r="D2683" s="10"/>
    </row>
    <row r="2684" spans="4:4">
      <c r="D2684" s="10"/>
    </row>
    <row r="2685" spans="4:4">
      <c r="D2685" s="10"/>
    </row>
    <row r="2686" spans="4:4">
      <c r="D2686" s="10"/>
    </row>
    <row r="2687" spans="4:4">
      <c r="D2687" s="10"/>
    </row>
    <row r="2688" spans="4:4">
      <c r="D2688" s="10"/>
    </row>
    <row r="2689" spans="4:4">
      <c r="D2689" s="10"/>
    </row>
    <row r="2690" spans="4:4">
      <c r="D2690" s="10"/>
    </row>
    <row r="2691" spans="4:4">
      <c r="D2691" s="10"/>
    </row>
    <row r="2692" spans="4:4">
      <c r="D2692" s="10"/>
    </row>
    <row r="2693" spans="4:4">
      <c r="D2693" s="10"/>
    </row>
    <row r="2694" spans="4:4">
      <c r="D2694" s="10"/>
    </row>
    <row r="2695" spans="4:4">
      <c r="D2695" s="10"/>
    </row>
    <row r="2696" spans="4:4">
      <c r="D2696" s="10"/>
    </row>
    <row r="2697" spans="4:4">
      <c r="D2697" s="10"/>
    </row>
    <row r="2698" spans="4:4">
      <c r="D2698" s="10"/>
    </row>
    <row r="2699" spans="4:4">
      <c r="D2699" s="10"/>
    </row>
    <row r="2700" spans="4:4">
      <c r="D2700" s="10"/>
    </row>
    <row r="2701" spans="4:4">
      <c r="D2701" s="10"/>
    </row>
    <row r="2702" spans="4:4">
      <c r="D2702" s="10"/>
    </row>
    <row r="2703" spans="4:4">
      <c r="D2703" s="10"/>
    </row>
    <row r="2704" spans="4:4">
      <c r="D2704" s="10"/>
    </row>
    <row r="2705" spans="4:4">
      <c r="D2705" s="10"/>
    </row>
    <row r="2706" spans="4:4">
      <c r="D2706" s="10"/>
    </row>
    <row r="2707" spans="4:4">
      <c r="D2707" s="10"/>
    </row>
    <row r="2708" spans="4:4">
      <c r="D2708" s="10"/>
    </row>
    <row r="2709" spans="4:4">
      <c r="D2709" s="10"/>
    </row>
    <row r="2710" spans="4:4">
      <c r="D2710" s="10"/>
    </row>
    <row r="2711" spans="4:4">
      <c r="D2711" s="10"/>
    </row>
    <row r="2712" spans="4:4">
      <c r="D2712" s="10"/>
    </row>
    <row r="2713" spans="4:4">
      <c r="D2713" s="10"/>
    </row>
    <row r="2714" spans="4:4">
      <c r="D2714" s="10"/>
    </row>
    <row r="2715" spans="4:4">
      <c r="D2715" s="10"/>
    </row>
    <row r="2716" spans="4:4">
      <c r="D2716" s="10"/>
    </row>
    <row r="2717" spans="4:4">
      <c r="D2717" s="10"/>
    </row>
    <row r="2718" spans="4:4">
      <c r="D2718" s="10"/>
    </row>
    <row r="2719" spans="4:4">
      <c r="D2719" s="10"/>
    </row>
    <row r="2720" spans="4:4">
      <c r="D2720" s="10"/>
    </row>
    <row r="2721" spans="4:4">
      <c r="D2721" s="10"/>
    </row>
    <row r="2722" spans="4:4">
      <c r="D2722" s="10"/>
    </row>
    <row r="2723" spans="4:4">
      <c r="D2723" s="10"/>
    </row>
    <row r="2724" spans="4:4">
      <c r="D2724" s="10"/>
    </row>
    <row r="2725" spans="4:4">
      <c r="D2725" s="10"/>
    </row>
    <row r="2726" spans="4:4">
      <c r="D2726" s="10"/>
    </row>
    <row r="2727" spans="4:4">
      <c r="D2727" s="10"/>
    </row>
    <row r="2728" spans="4:4">
      <c r="D2728" s="10"/>
    </row>
    <row r="2729" spans="4:4">
      <c r="D2729" s="10"/>
    </row>
    <row r="2730" spans="4:4">
      <c r="D2730" s="10"/>
    </row>
    <row r="2731" spans="4:4">
      <c r="D2731" s="10"/>
    </row>
    <row r="2732" spans="4:4">
      <c r="D2732" s="10"/>
    </row>
    <row r="2733" spans="4:4">
      <c r="D2733" s="10"/>
    </row>
    <row r="2734" spans="4:4">
      <c r="D2734" s="10"/>
    </row>
    <row r="2735" spans="4:4">
      <c r="D2735" s="10"/>
    </row>
    <row r="2736" spans="4:4">
      <c r="D2736" s="10"/>
    </row>
    <row r="2737" spans="4:4">
      <c r="D2737" s="10"/>
    </row>
    <row r="2738" spans="4:4">
      <c r="D2738" s="10"/>
    </row>
    <row r="2739" spans="4:4">
      <c r="D2739" s="10"/>
    </row>
    <row r="2740" spans="4:4">
      <c r="D2740" s="10"/>
    </row>
    <row r="2741" spans="4:4">
      <c r="D2741" s="10"/>
    </row>
    <row r="2742" spans="4:4">
      <c r="D2742" s="10"/>
    </row>
    <row r="2743" spans="4:4">
      <c r="D2743" s="10"/>
    </row>
    <row r="2744" spans="4:4">
      <c r="D2744" s="10"/>
    </row>
    <row r="2745" spans="4:4">
      <c r="D2745" s="10"/>
    </row>
    <row r="2746" spans="4:4">
      <c r="D2746" s="10"/>
    </row>
    <row r="2747" spans="4:4">
      <c r="D2747" s="10"/>
    </row>
    <row r="2748" spans="4:4">
      <c r="D2748" s="10"/>
    </row>
    <row r="2749" spans="4:4">
      <c r="D2749" s="10"/>
    </row>
    <row r="2750" spans="4:4">
      <c r="D2750" s="10"/>
    </row>
    <row r="2751" spans="4:4">
      <c r="D2751" s="10"/>
    </row>
    <row r="2752" spans="4:4">
      <c r="D2752" s="10"/>
    </row>
    <row r="2753" spans="4:4">
      <c r="D2753" s="10"/>
    </row>
    <row r="2754" spans="4:4">
      <c r="D2754" s="10"/>
    </row>
    <row r="2755" spans="4:4">
      <c r="D2755" s="10"/>
    </row>
    <row r="2756" spans="4:4">
      <c r="D2756" s="10"/>
    </row>
    <row r="2757" spans="4:4">
      <c r="D2757" s="10"/>
    </row>
    <row r="2758" spans="4:4">
      <c r="D2758" s="10"/>
    </row>
    <row r="2759" spans="4:4">
      <c r="D2759" s="10"/>
    </row>
    <row r="2760" spans="4:4">
      <c r="D2760" s="10"/>
    </row>
    <row r="2761" spans="4:4">
      <c r="D2761" s="10"/>
    </row>
    <row r="2762" spans="4:4">
      <c r="D2762" s="10"/>
    </row>
    <row r="2763" spans="4:4">
      <c r="D2763" s="10"/>
    </row>
    <row r="2764" spans="4:4">
      <c r="D2764" s="10"/>
    </row>
    <row r="2765" spans="4:4">
      <c r="D2765" s="10"/>
    </row>
    <row r="2766" spans="4:4">
      <c r="D2766" s="10"/>
    </row>
    <row r="2767" spans="4:4">
      <c r="D2767" s="10"/>
    </row>
    <row r="2768" spans="4:4">
      <c r="D2768" s="10"/>
    </row>
    <row r="2769" spans="4:4">
      <c r="D2769" s="10"/>
    </row>
    <row r="2770" spans="4:4">
      <c r="D2770" s="10"/>
    </row>
    <row r="2771" spans="4:4">
      <c r="D2771" s="10"/>
    </row>
    <row r="2772" spans="4:4">
      <c r="D2772" s="10"/>
    </row>
    <row r="2773" spans="4:4">
      <c r="D2773" s="10"/>
    </row>
    <row r="2774" spans="4:4">
      <c r="D2774" s="10"/>
    </row>
    <row r="2775" spans="4:4">
      <c r="D2775" s="10"/>
    </row>
    <row r="2776" spans="4:4">
      <c r="D2776" s="10"/>
    </row>
    <row r="2777" spans="4:4">
      <c r="D2777" s="10"/>
    </row>
    <row r="2778" spans="4:4">
      <c r="D2778" s="10"/>
    </row>
    <row r="2779" spans="4:4">
      <c r="D2779" s="10"/>
    </row>
    <row r="2780" spans="4:4">
      <c r="D2780" s="10"/>
    </row>
    <row r="2781" spans="4:4">
      <c r="D2781" s="10"/>
    </row>
    <row r="2782" spans="4:4">
      <c r="D2782" s="10"/>
    </row>
    <row r="2783" spans="4:4">
      <c r="D2783" s="10"/>
    </row>
    <row r="2784" spans="4:4">
      <c r="D2784" s="10"/>
    </row>
    <row r="2785" spans="4:4">
      <c r="D2785" s="10"/>
    </row>
    <row r="2786" spans="4:4">
      <c r="D2786" s="10"/>
    </row>
    <row r="2787" spans="4:4">
      <c r="D2787" s="10"/>
    </row>
    <row r="2788" spans="4:4">
      <c r="D2788" s="10"/>
    </row>
    <row r="2789" spans="4:4">
      <c r="D2789" s="10"/>
    </row>
    <row r="2790" spans="4:4">
      <c r="D2790" s="10"/>
    </row>
    <row r="2791" spans="4:4">
      <c r="D2791" s="10"/>
    </row>
    <row r="2792" spans="4:4">
      <c r="D2792" s="10"/>
    </row>
    <row r="2793" spans="4:4">
      <c r="D2793" s="10"/>
    </row>
    <row r="2794" spans="4:4">
      <c r="D2794" s="10"/>
    </row>
    <row r="2795" spans="4:4">
      <c r="D2795" s="10"/>
    </row>
    <row r="2796" spans="4:4">
      <c r="D2796" s="10"/>
    </row>
    <row r="2797" spans="4:4">
      <c r="D2797" s="10"/>
    </row>
    <row r="2798" spans="4:4">
      <c r="D2798" s="10"/>
    </row>
    <row r="2799" spans="4:4">
      <c r="D2799" s="10"/>
    </row>
    <row r="2800" spans="4:4">
      <c r="D2800" s="10"/>
    </row>
    <row r="2801" spans="4:4">
      <c r="D2801" s="10"/>
    </row>
    <row r="2802" spans="4:4">
      <c r="D2802" s="10"/>
    </row>
    <row r="2803" spans="4:4">
      <c r="D2803" s="10"/>
    </row>
    <row r="2804" spans="4:4">
      <c r="D2804" s="10"/>
    </row>
    <row r="2805" spans="4:4">
      <c r="D2805" s="10"/>
    </row>
    <row r="2806" spans="4:4">
      <c r="D2806" s="10"/>
    </row>
    <row r="2807" spans="4:4">
      <c r="D2807" s="10"/>
    </row>
    <row r="2808" spans="4:4">
      <c r="D2808" s="10"/>
    </row>
    <row r="2809" spans="4:4">
      <c r="D2809" s="10"/>
    </row>
    <row r="2810" spans="4:4">
      <c r="D2810" s="10"/>
    </row>
    <row r="2811" spans="4:4">
      <c r="D2811" s="10"/>
    </row>
    <row r="2812" spans="4:4">
      <c r="D2812" s="10"/>
    </row>
    <row r="2813" spans="4:4">
      <c r="D2813" s="10"/>
    </row>
    <row r="2814" spans="4:4">
      <c r="D2814" s="10"/>
    </row>
    <row r="2815" spans="4:4">
      <c r="D2815" s="10"/>
    </row>
    <row r="2816" spans="4:4">
      <c r="D2816" s="10"/>
    </row>
    <row r="2817" spans="4:4">
      <c r="D2817" s="10"/>
    </row>
    <row r="2818" spans="4:4">
      <c r="D2818" s="10"/>
    </row>
    <row r="2819" spans="4:4">
      <c r="D2819" s="10"/>
    </row>
    <row r="2820" spans="4:4">
      <c r="D2820" s="10"/>
    </row>
    <row r="2821" spans="4:4">
      <c r="D2821" s="10"/>
    </row>
    <row r="2822" spans="4:4">
      <c r="D2822" s="10"/>
    </row>
    <row r="2823" spans="4:4">
      <c r="D2823" s="10"/>
    </row>
    <row r="2824" spans="4:4">
      <c r="D2824" s="10"/>
    </row>
    <row r="2825" spans="4:4">
      <c r="D2825" s="10"/>
    </row>
    <row r="2826" spans="4:4">
      <c r="D2826" s="10"/>
    </row>
    <row r="2827" spans="4:4">
      <c r="D2827" s="10"/>
    </row>
    <row r="2828" spans="4:4">
      <c r="D2828" s="10"/>
    </row>
    <row r="2829" spans="4:4">
      <c r="D2829" s="10"/>
    </row>
    <row r="2830" spans="4:4">
      <c r="D2830" s="10"/>
    </row>
    <row r="2831" spans="4:4">
      <c r="D2831" s="10"/>
    </row>
    <row r="2832" spans="4:4">
      <c r="D2832" s="10"/>
    </row>
    <row r="2833" spans="4:4">
      <c r="D2833" s="10"/>
    </row>
    <row r="2834" spans="4:4">
      <c r="D2834" s="10"/>
    </row>
    <row r="2835" spans="4:4">
      <c r="D2835" s="10"/>
    </row>
    <row r="2836" spans="4:4">
      <c r="D2836" s="10"/>
    </row>
    <row r="2837" spans="4:4">
      <c r="D2837" s="10"/>
    </row>
    <row r="2838" spans="4:4">
      <c r="D2838" s="10"/>
    </row>
    <row r="2839" spans="4:4">
      <c r="D2839" s="10"/>
    </row>
    <row r="2840" spans="4:4">
      <c r="D2840" s="10"/>
    </row>
    <row r="2841" spans="4:4">
      <c r="D2841" s="10"/>
    </row>
    <row r="2842" spans="4:4">
      <c r="D2842" s="10"/>
    </row>
    <row r="2843" spans="4:4">
      <c r="D2843" s="10"/>
    </row>
    <row r="2844" spans="4:4">
      <c r="D2844" s="10"/>
    </row>
    <row r="2845" spans="4:4">
      <c r="D2845" s="10"/>
    </row>
    <row r="2846" spans="4:4">
      <c r="D2846" s="10"/>
    </row>
    <row r="2847" spans="4:4">
      <c r="D2847" s="10"/>
    </row>
    <row r="2848" spans="4:4">
      <c r="D2848" s="10"/>
    </row>
    <row r="2849" spans="4:4">
      <c r="D2849" s="10"/>
    </row>
    <row r="2850" spans="4:4">
      <c r="D2850" s="10"/>
    </row>
    <row r="2851" spans="4:4">
      <c r="D2851" s="10"/>
    </row>
    <row r="2852" spans="4:4">
      <c r="D2852" s="10"/>
    </row>
    <row r="2853" spans="4:4">
      <c r="D2853" s="10"/>
    </row>
    <row r="2854" spans="4:4">
      <c r="D2854" s="10"/>
    </row>
    <row r="2855" spans="4:4">
      <c r="D2855" s="10"/>
    </row>
    <row r="2856" spans="4:4">
      <c r="D2856" s="10"/>
    </row>
    <row r="2857" spans="4:4">
      <c r="D2857" s="10"/>
    </row>
    <row r="2858" spans="4:4">
      <c r="D2858" s="10"/>
    </row>
    <row r="2859" spans="4:4">
      <c r="D2859" s="10"/>
    </row>
    <row r="2860" spans="4:4">
      <c r="D2860" s="10"/>
    </row>
    <row r="2861" spans="4:4">
      <c r="D2861" s="10"/>
    </row>
    <row r="2862" spans="4:4">
      <c r="D2862" s="10"/>
    </row>
    <row r="2863" spans="4:4">
      <c r="D2863" s="10"/>
    </row>
    <row r="2864" spans="4:4">
      <c r="D2864" s="10"/>
    </row>
    <row r="2865" spans="4:4">
      <c r="D2865" s="10"/>
    </row>
    <row r="2866" spans="4:4">
      <c r="D2866" s="10"/>
    </row>
    <row r="2867" spans="4:4">
      <c r="D2867" s="10"/>
    </row>
    <row r="2868" spans="4:4">
      <c r="D2868" s="10"/>
    </row>
    <row r="2869" spans="4:4">
      <c r="D2869" s="10"/>
    </row>
    <row r="2870" spans="4:4">
      <c r="D2870" s="10"/>
    </row>
    <row r="2871" spans="4:4">
      <c r="D2871" s="10"/>
    </row>
    <row r="2872" spans="4:4">
      <c r="D2872" s="10"/>
    </row>
    <row r="2873" spans="4:4">
      <c r="D2873" s="10"/>
    </row>
    <row r="2874" spans="4:4">
      <c r="D2874" s="10"/>
    </row>
    <row r="2875" spans="4:4">
      <c r="D2875" s="10"/>
    </row>
    <row r="2876" spans="4:4">
      <c r="D2876" s="10"/>
    </row>
    <row r="2877" spans="4:4">
      <c r="D2877" s="10"/>
    </row>
    <row r="2878" spans="4:4">
      <c r="D2878" s="10"/>
    </row>
    <row r="2879" spans="4:4">
      <c r="D2879" s="10"/>
    </row>
    <row r="2880" spans="4:4">
      <c r="D2880" s="10"/>
    </row>
    <row r="2881" spans="4:4">
      <c r="D2881" s="10"/>
    </row>
    <row r="2882" spans="4:4">
      <c r="D2882" s="10"/>
    </row>
    <row r="2883" spans="4:4">
      <c r="D2883" s="10"/>
    </row>
    <row r="2884" spans="4:4">
      <c r="D2884" s="10"/>
    </row>
    <row r="2885" spans="4:4">
      <c r="D2885" s="10"/>
    </row>
    <row r="2886" spans="4:4">
      <c r="D2886" s="10"/>
    </row>
    <row r="2887" spans="4:4">
      <c r="D2887" s="10"/>
    </row>
    <row r="2888" spans="4:4">
      <c r="D2888" s="10"/>
    </row>
    <row r="2889" spans="4:4">
      <c r="D2889" s="10"/>
    </row>
    <row r="2890" spans="4:4">
      <c r="D2890" s="10"/>
    </row>
    <row r="2891" spans="4:4">
      <c r="D2891" s="10"/>
    </row>
    <row r="2892" spans="4:4">
      <c r="D2892" s="10"/>
    </row>
    <row r="2893" spans="4:4">
      <c r="D2893" s="10"/>
    </row>
    <row r="2894" spans="4:4">
      <c r="D2894" s="10"/>
    </row>
    <row r="2895" spans="4:4">
      <c r="D2895" s="10"/>
    </row>
    <row r="2896" spans="4:4">
      <c r="D2896" s="10"/>
    </row>
    <row r="2897" spans="4:4">
      <c r="D2897" s="10"/>
    </row>
    <row r="2898" spans="4:4">
      <c r="D2898" s="10"/>
    </row>
    <row r="2899" spans="4:4">
      <c r="D2899" s="10"/>
    </row>
    <row r="2900" spans="4:4">
      <c r="D2900" s="10"/>
    </row>
    <row r="2901" spans="4:4">
      <c r="D2901" s="10"/>
    </row>
    <row r="2902" spans="4:4">
      <c r="D2902" s="10"/>
    </row>
    <row r="2903" spans="4:4">
      <c r="D2903" s="10"/>
    </row>
    <row r="2904" spans="4:4">
      <c r="D2904" s="10"/>
    </row>
    <row r="2905" spans="4:4">
      <c r="D2905" s="10"/>
    </row>
    <row r="2906" spans="4:4">
      <c r="D2906" s="10"/>
    </row>
    <row r="2907" spans="4:4">
      <c r="D2907" s="10"/>
    </row>
    <row r="2908" spans="4:4">
      <c r="D2908" s="10"/>
    </row>
    <row r="2909" spans="4:4">
      <c r="D2909" s="10"/>
    </row>
    <row r="2910" spans="4:4">
      <c r="D2910" s="10"/>
    </row>
    <row r="2911" spans="4:4">
      <c r="D2911" s="10"/>
    </row>
    <row r="2912" spans="4:4">
      <c r="D2912" s="10"/>
    </row>
    <row r="2913" spans="4:4">
      <c r="D2913" s="10"/>
    </row>
    <row r="2914" spans="4:4">
      <c r="D2914" s="10"/>
    </row>
    <row r="2915" spans="4:4">
      <c r="D2915" s="10"/>
    </row>
    <row r="2916" spans="4:4">
      <c r="D2916" s="10"/>
    </row>
    <row r="2917" spans="4:4">
      <c r="D2917" s="10"/>
    </row>
    <row r="2918" spans="4:4">
      <c r="D2918" s="10"/>
    </row>
    <row r="2919" spans="4:4">
      <c r="D2919" s="10"/>
    </row>
    <row r="2920" spans="4:4">
      <c r="D2920" s="10"/>
    </row>
    <row r="2921" spans="4:4">
      <c r="D2921" s="10"/>
    </row>
    <row r="2922" spans="4:4">
      <c r="D2922" s="10"/>
    </row>
    <row r="2923" spans="4:4">
      <c r="D2923" s="10"/>
    </row>
    <row r="2924" spans="4:4">
      <c r="D2924" s="10"/>
    </row>
    <row r="2925" spans="4:4">
      <c r="D2925" s="10"/>
    </row>
    <row r="2926" spans="4:4">
      <c r="D2926" s="10"/>
    </row>
    <row r="2927" spans="4:4">
      <c r="D2927" s="10"/>
    </row>
    <row r="2928" spans="4:4">
      <c r="D2928" s="10"/>
    </row>
    <row r="2929" spans="4:4">
      <c r="D2929" s="10"/>
    </row>
    <row r="2930" spans="4:4">
      <c r="D2930" s="10"/>
    </row>
    <row r="2931" spans="4:4">
      <c r="D2931" s="10"/>
    </row>
    <row r="2932" spans="4:4">
      <c r="D2932" s="10"/>
    </row>
    <row r="2933" spans="4:4">
      <c r="D2933" s="10"/>
    </row>
    <row r="2934" spans="4:4">
      <c r="D2934" s="10"/>
    </row>
    <row r="2935" spans="4:4">
      <c r="D2935" s="10"/>
    </row>
    <row r="2936" spans="4:4">
      <c r="D2936" s="10"/>
    </row>
    <row r="2937" spans="4:4">
      <c r="D2937" s="10"/>
    </row>
    <row r="2938" spans="4:4">
      <c r="D2938" s="10"/>
    </row>
    <row r="2939" spans="4:4">
      <c r="D2939" s="10"/>
    </row>
    <row r="2940" spans="4:4">
      <c r="D2940" s="10"/>
    </row>
    <row r="2941" spans="4:4">
      <c r="D2941" s="10"/>
    </row>
    <row r="2942" spans="4:4">
      <c r="D2942" s="10"/>
    </row>
    <row r="2943" spans="4:4">
      <c r="D2943" s="10"/>
    </row>
    <row r="2944" spans="4:4">
      <c r="D2944" s="10"/>
    </row>
    <row r="2945" spans="4:4">
      <c r="D2945" s="10"/>
    </row>
    <row r="2946" spans="4:4">
      <c r="D2946" s="10"/>
    </row>
    <row r="2947" spans="4:4">
      <c r="D2947" s="10"/>
    </row>
    <row r="2948" spans="4:4">
      <c r="D2948" s="10"/>
    </row>
    <row r="2949" spans="4:4">
      <c r="D2949" s="10"/>
    </row>
    <row r="2950" spans="4:4">
      <c r="D2950" s="10"/>
    </row>
    <row r="2951" spans="4:4">
      <c r="D2951" s="10"/>
    </row>
    <row r="2952" spans="4:4">
      <c r="D2952" s="10"/>
    </row>
    <row r="2953" spans="4:4">
      <c r="D2953" s="10"/>
    </row>
    <row r="2954" spans="4:4">
      <c r="D2954" s="10"/>
    </row>
    <row r="2955" spans="4:4">
      <c r="D2955" s="10"/>
    </row>
    <row r="2956" spans="4:4">
      <c r="D2956" s="10"/>
    </row>
    <row r="2957" spans="4:4">
      <c r="D2957" s="10"/>
    </row>
    <row r="2958" spans="4:4">
      <c r="D2958" s="10"/>
    </row>
    <row r="2959" spans="4:4">
      <c r="D2959" s="10"/>
    </row>
    <row r="2960" spans="4:4">
      <c r="D2960" s="10"/>
    </row>
    <row r="2961" spans="4:4">
      <c r="D2961" s="10"/>
    </row>
    <row r="2962" spans="4:4">
      <c r="D2962" s="10"/>
    </row>
    <row r="2963" spans="4:4">
      <c r="D2963" s="10"/>
    </row>
    <row r="2964" spans="4:4">
      <c r="D2964" s="10"/>
    </row>
    <row r="2965" spans="4:4">
      <c r="D2965" s="10"/>
    </row>
    <row r="2966" spans="4:4">
      <c r="D2966" s="10"/>
    </row>
    <row r="2967" spans="4:4">
      <c r="D2967" s="10"/>
    </row>
    <row r="2968" spans="4:4">
      <c r="D2968" s="10"/>
    </row>
    <row r="2969" spans="4:4">
      <c r="D2969" s="10"/>
    </row>
    <row r="2970" spans="4:4">
      <c r="D2970" s="10"/>
    </row>
    <row r="2971" spans="4:4">
      <c r="D2971" s="10"/>
    </row>
    <row r="2972" spans="4:4">
      <c r="D2972" s="10"/>
    </row>
    <row r="2973" spans="4:4">
      <c r="D2973" s="10"/>
    </row>
    <row r="2974" spans="4:4">
      <c r="D2974" s="10"/>
    </row>
    <row r="2975" spans="4:4">
      <c r="D2975" s="10"/>
    </row>
    <row r="2976" spans="4:4">
      <c r="D2976" s="10"/>
    </row>
    <row r="2977" spans="4:4">
      <c r="D2977" s="10"/>
    </row>
    <row r="2978" spans="4:4">
      <c r="D2978" s="10"/>
    </row>
    <row r="2979" spans="4:4">
      <c r="D2979" s="10"/>
    </row>
    <row r="2980" spans="4:4">
      <c r="D2980" s="10"/>
    </row>
    <row r="2981" spans="4:4">
      <c r="D2981" s="10"/>
    </row>
    <row r="2982" spans="4:4">
      <c r="D2982" s="10"/>
    </row>
    <row r="2983" spans="4:4">
      <c r="D2983" s="10"/>
    </row>
    <row r="2984" spans="4:4">
      <c r="D2984" s="10"/>
    </row>
    <row r="2985" spans="4:4">
      <c r="D2985" s="10"/>
    </row>
    <row r="2986" spans="4:4">
      <c r="D2986" s="10"/>
    </row>
    <row r="2987" spans="4:4">
      <c r="D2987" s="10"/>
    </row>
    <row r="2988" spans="4:4">
      <c r="D2988" s="10"/>
    </row>
    <row r="2989" spans="4:4">
      <c r="D2989" s="10"/>
    </row>
    <row r="2990" spans="4:4">
      <c r="D2990" s="10"/>
    </row>
    <row r="2991" spans="4:4">
      <c r="D2991" s="10"/>
    </row>
    <row r="2992" spans="4:4">
      <c r="D2992" s="10"/>
    </row>
    <row r="2993" spans="4:4">
      <c r="D2993" s="10"/>
    </row>
    <row r="2994" spans="4:4">
      <c r="D2994" s="10"/>
    </row>
    <row r="2995" spans="4:4">
      <c r="D2995" s="10"/>
    </row>
    <row r="2996" spans="4:4">
      <c r="D2996" s="10"/>
    </row>
    <row r="2997" spans="4:4">
      <c r="D2997" s="10"/>
    </row>
    <row r="2998" spans="4:4">
      <c r="D2998" s="10"/>
    </row>
    <row r="2999" spans="4:4">
      <c r="D2999" s="10"/>
    </row>
    <row r="3000" spans="4:4">
      <c r="D3000" s="10"/>
    </row>
    <row r="3001" spans="4:4">
      <c r="D3001" s="10"/>
    </row>
    <row r="3002" spans="4:4">
      <c r="D3002" s="10"/>
    </row>
    <row r="3003" spans="4:4">
      <c r="D3003" s="10"/>
    </row>
    <row r="3004" spans="4:4">
      <c r="D3004" s="10"/>
    </row>
    <row r="3005" spans="4:4">
      <c r="D3005" s="10"/>
    </row>
    <row r="3006" spans="4:4">
      <c r="D3006" s="10"/>
    </row>
    <row r="3007" spans="4:4">
      <c r="D3007" s="10"/>
    </row>
    <row r="3008" spans="4:4">
      <c r="D3008" s="10"/>
    </row>
    <row r="3009" spans="4:4">
      <c r="D3009" s="10"/>
    </row>
    <row r="3010" spans="4:4">
      <c r="D3010" s="10"/>
    </row>
    <row r="3011" spans="4:4">
      <c r="D3011" s="10"/>
    </row>
    <row r="3012" spans="4:4">
      <c r="D3012" s="10"/>
    </row>
    <row r="3013" spans="4:4">
      <c r="D3013" s="10"/>
    </row>
    <row r="3014" spans="4:4">
      <c r="D3014" s="10"/>
    </row>
    <row r="3015" spans="4:4">
      <c r="D3015" s="10"/>
    </row>
    <row r="3016" spans="4:4">
      <c r="D3016" s="10"/>
    </row>
    <row r="3017" spans="4:4">
      <c r="D3017" s="10"/>
    </row>
    <row r="3018" spans="4:4">
      <c r="D3018" s="10"/>
    </row>
    <row r="3019" spans="4:4">
      <c r="D3019" s="10"/>
    </row>
    <row r="3020" spans="4:4">
      <c r="D3020" s="10"/>
    </row>
    <row r="3021" spans="4:4">
      <c r="D3021" s="10"/>
    </row>
    <row r="3022" spans="4:4">
      <c r="D3022" s="10"/>
    </row>
    <row r="3023" spans="4:4">
      <c r="D3023" s="10"/>
    </row>
    <row r="3024" spans="4:4">
      <c r="D3024" s="10"/>
    </row>
    <row r="3025" spans="4:4">
      <c r="D3025" s="10"/>
    </row>
    <row r="3026" spans="4:4">
      <c r="D3026" s="10"/>
    </row>
    <row r="3027" spans="4:4">
      <c r="D3027" s="10"/>
    </row>
    <row r="3028" spans="4:4">
      <c r="D3028" s="10"/>
    </row>
    <row r="3029" spans="4:4">
      <c r="D3029" s="10"/>
    </row>
    <row r="3030" spans="4:4">
      <c r="D3030" s="10"/>
    </row>
    <row r="3031" spans="4:4">
      <c r="D3031" s="10"/>
    </row>
    <row r="3032" spans="4:4">
      <c r="D3032" s="10"/>
    </row>
    <row r="3033" spans="4:4">
      <c r="D3033" s="10"/>
    </row>
    <row r="3034" spans="4:4">
      <c r="D3034" s="10"/>
    </row>
    <row r="3035" spans="4:4">
      <c r="D3035" s="10"/>
    </row>
    <row r="3036" spans="4:4">
      <c r="D3036" s="10"/>
    </row>
    <row r="3037" spans="4:4">
      <c r="D3037" s="10"/>
    </row>
    <row r="3038" spans="4:4">
      <c r="D3038" s="10"/>
    </row>
    <row r="3039" spans="4:4">
      <c r="D3039" s="10"/>
    </row>
    <row r="3040" spans="4:4">
      <c r="D3040" s="10"/>
    </row>
    <row r="3041" spans="4:4">
      <c r="D3041" s="10"/>
    </row>
    <row r="3042" spans="4:4">
      <c r="D3042" s="10"/>
    </row>
    <row r="3043" spans="4:4">
      <c r="D3043" s="10"/>
    </row>
    <row r="3044" spans="4:4">
      <c r="D3044" s="10"/>
    </row>
    <row r="3045" spans="4:4">
      <c r="D3045" s="10"/>
    </row>
    <row r="3046" spans="4:4">
      <c r="D3046" s="10"/>
    </row>
    <row r="3047" spans="4:4">
      <c r="D3047" s="10"/>
    </row>
    <row r="3048" spans="4:4">
      <c r="D3048" s="10"/>
    </row>
    <row r="3049" spans="4:4">
      <c r="D3049" s="10"/>
    </row>
    <row r="3050" spans="4:4">
      <c r="D3050" s="10"/>
    </row>
    <row r="3051" spans="4:4">
      <c r="D3051" s="10"/>
    </row>
    <row r="3052" spans="4:4">
      <c r="D3052" s="10"/>
    </row>
    <row r="3053" spans="4:4">
      <c r="D3053" s="10"/>
    </row>
    <row r="3054" spans="4:4">
      <c r="D3054" s="10"/>
    </row>
    <row r="3055" spans="4:4">
      <c r="D3055" s="10"/>
    </row>
    <row r="3056" spans="4:4">
      <c r="D3056" s="10"/>
    </row>
    <row r="3057" spans="4:4">
      <c r="D3057" s="10"/>
    </row>
    <row r="3058" spans="4:4">
      <c r="D3058" s="10"/>
    </row>
    <row r="3059" spans="4:4">
      <c r="D3059" s="10"/>
    </row>
    <row r="3060" spans="4:4">
      <c r="D3060" s="10"/>
    </row>
    <row r="3061" spans="4:4">
      <c r="D3061" s="10"/>
    </row>
    <row r="3062" spans="4:4">
      <c r="D3062" s="10"/>
    </row>
    <row r="3063" spans="4:4">
      <c r="D3063" s="10"/>
    </row>
    <row r="3064" spans="4:4">
      <c r="D3064" s="10"/>
    </row>
    <row r="3065" spans="4:4">
      <c r="D3065" s="10"/>
    </row>
    <row r="3066" spans="4:4">
      <c r="D3066" s="10"/>
    </row>
    <row r="3067" spans="4:4">
      <c r="D3067" s="10"/>
    </row>
    <row r="3068" spans="4:4">
      <c r="D3068" s="10"/>
    </row>
    <row r="3069" spans="4:4">
      <c r="D3069" s="10"/>
    </row>
    <row r="3070" spans="4:4">
      <c r="D3070" s="10"/>
    </row>
    <row r="3071" spans="4:4">
      <c r="D3071" s="10"/>
    </row>
    <row r="3072" spans="4:4">
      <c r="D3072" s="10"/>
    </row>
    <row r="3073" spans="4:4">
      <c r="D3073" s="10"/>
    </row>
    <row r="3074" spans="4:4">
      <c r="D3074" s="10"/>
    </row>
    <row r="3075" spans="4:4">
      <c r="D3075" s="10"/>
    </row>
    <row r="3076" spans="4:4">
      <c r="D3076" s="10"/>
    </row>
    <row r="3077" spans="4:4">
      <c r="D3077" s="10"/>
    </row>
    <row r="3078" spans="4:4">
      <c r="D3078" s="10"/>
    </row>
    <row r="3079" spans="4:4">
      <c r="D3079" s="10"/>
    </row>
    <row r="3080" spans="4:4">
      <c r="D3080" s="10"/>
    </row>
    <row r="3081" spans="4:4">
      <c r="D3081" s="10"/>
    </row>
    <row r="3082" spans="4:4">
      <c r="D3082" s="10"/>
    </row>
    <row r="3083" spans="4:4">
      <c r="D3083" s="10"/>
    </row>
    <row r="3084" spans="4:4">
      <c r="D3084" s="10"/>
    </row>
    <row r="3085" spans="4:4">
      <c r="D3085" s="10"/>
    </row>
    <row r="3086" spans="4:4">
      <c r="D3086" s="10"/>
    </row>
    <row r="3087" spans="4:4">
      <c r="D3087" s="10"/>
    </row>
    <row r="3088" spans="4:4">
      <c r="D3088" s="10"/>
    </row>
    <row r="3089" spans="4:4">
      <c r="D3089" s="10"/>
    </row>
    <row r="3090" spans="4:4">
      <c r="D3090" s="10"/>
    </row>
    <row r="3091" spans="4:4">
      <c r="D3091" s="10"/>
    </row>
    <row r="3092" spans="4:4">
      <c r="D3092" s="10"/>
    </row>
    <row r="3093" spans="4:4">
      <c r="D3093" s="10"/>
    </row>
    <row r="3094" spans="4:4">
      <c r="D3094" s="10"/>
    </row>
    <row r="3095" spans="4:4">
      <c r="D3095" s="10"/>
    </row>
    <row r="3096" spans="4:4">
      <c r="D3096" s="10"/>
    </row>
    <row r="3097" spans="4:4">
      <c r="D3097" s="10"/>
    </row>
    <row r="3098" spans="4:4">
      <c r="D3098" s="10"/>
    </row>
    <row r="3099" spans="4:4">
      <c r="D3099" s="10"/>
    </row>
    <row r="3100" spans="4:4">
      <c r="D3100" s="10"/>
    </row>
    <row r="3101" spans="4:4">
      <c r="D3101" s="10"/>
    </row>
    <row r="3102" spans="4:4">
      <c r="D3102" s="10"/>
    </row>
    <row r="3103" spans="4:4">
      <c r="D3103" s="10"/>
    </row>
    <row r="3104" spans="4:4">
      <c r="D3104" s="10"/>
    </row>
    <row r="3105" spans="4:4">
      <c r="D3105" s="10"/>
    </row>
    <row r="3106" spans="4:4">
      <c r="D3106" s="10"/>
    </row>
    <row r="3107" spans="4:4">
      <c r="D3107" s="10"/>
    </row>
    <row r="3108" spans="4:4">
      <c r="D3108" s="10"/>
    </row>
    <row r="3109" spans="4:4">
      <c r="D3109" s="10"/>
    </row>
    <row r="3110" spans="4:4">
      <c r="D3110" s="10"/>
    </row>
    <row r="3111" spans="4:4">
      <c r="D3111" s="10"/>
    </row>
    <row r="3112" spans="4:4">
      <c r="D3112" s="10"/>
    </row>
    <row r="3113" spans="4:4">
      <c r="D3113" s="10"/>
    </row>
    <row r="3114" spans="4:4">
      <c r="D3114" s="10"/>
    </row>
    <row r="3115" spans="4:4">
      <c r="D3115" s="10"/>
    </row>
    <row r="3116" spans="4:4">
      <c r="D3116" s="10"/>
    </row>
    <row r="3117" spans="4:4">
      <c r="D3117" s="10"/>
    </row>
    <row r="3118" spans="4:4">
      <c r="D3118" s="10"/>
    </row>
    <row r="3119" spans="4:4">
      <c r="D3119" s="10"/>
    </row>
    <row r="3120" spans="4:4">
      <c r="D3120" s="10"/>
    </row>
    <row r="3121" spans="4:4">
      <c r="D3121" s="10"/>
    </row>
    <row r="3122" spans="4:4">
      <c r="D3122" s="10"/>
    </row>
    <row r="3123" spans="4:4">
      <c r="D3123" s="10"/>
    </row>
    <row r="3124" spans="4:4">
      <c r="D3124" s="10"/>
    </row>
    <row r="3125" spans="4:4">
      <c r="D3125" s="10"/>
    </row>
    <row r="3126" spans="4:4">
      <c r="D3126" s="10"/>
    </row>
    <row r="3127" spans="4:4">
      <c r="D3127" s="10"/>
    </row>
    <row r="3128" spans="4:4">
      <c r="D3128" s="10"/>
    </row>
    <row r="3129" spans="4:4">
      <c r="D3129" s="10"/>
    </row>
    <row r="3130" spans="4:4">
      <c r="D3130" s="10"/>
    </row>
    <row r="3131" spans="4:4">
      <c r="D3131" s="10"/>
    </row>
    <row r="3132" spans="4:4">
      <c r="D3132" s="10"/>
    </row>
    <row r="3133" spans="4:4">
      <c r="D3133" s="10"/>
    </row>
    <row r="3134" spans="4:4">
      <c r="D3134" s="10"/>
    </row>
    <row r="3135" spans="4:4">
      <c r="D3135" s="10"/>
    </row>
    <row r="3136" spans="4:4">
      <c r="D3136" s="10"/>
    </row>
    <row r="3137" spans="4:4">
      <c r="D3137" s="10"/>
    </row>
    <row r="3138" spans="4:4">
      <c r="D3138" s="10"/>
    </row>
    <row r="3139" spans="4:4">
      <c r="D3139" s="10"/>
    </row>
    <row r="3140" spans="4:4">
      <c r="D3140" s="10"/>
    </row>
    <row r="3141" spans="4:4">
      <c r="D3141" s="10"/>
    </row>
    <row r="3142" spans="4:4">
      <c r="D3142" s="10"/>
    </row>
    <row r="3143" spans="4:4">
      <c r="D3143" s="10"/>
    </row>
    <row r="3144" spans="4:4">
      <c r="D3144" s="10"/>
    </row>
    <row r="3145" spans="4:4">
      <c r="D3145" s="10"/>
    </row>
    <row r="3146" spans="4:4">
      <c r="D3146" s="10"/>
    </row>
    <row r="3147" spans="4:4">
      <c r="D3147" s="10"/>
    </row>
    <row r="3148" spans="4:4">
      <c r="D3148" s="10"/>
    </row>
    <row r="3149" spans="4:4">
      <c r="D3149" s="10"/>
    </row>
    <row r="3150" spans="4:4">
      <c r="D3150" s="10"/>
    </row>
    <row r="3151" spans="4:4">
      <c r="D3151" s="10"/>
    </row>
    <row r="3152" spans="4:4">
      <c r="D3152" s="10"/>
    </row>
    <row r="3153" spans="4:4">
      <c r="D3153" s="10"/>
    </row>
    <row r="3154" spans="4:4">
      <c r="D3154" s="10"/>
    </row>
    <row r="3155" spans="4:4">
      <c r="D3155" s="10"/>
    </row>
    <row r="3156" spans="4:4">
      <c r="D3156" s="10"/>
    </row>
    <row r="3157" spans="4:4">
      <c r="D3157" s="10"/>
    </row>
    <row r="3158" spans="4:4">
      <c r="D3158" s="10"/>
    </row>
    <row r="3159" spans="4:4">
      <c r="D3159" s="10"/>
    </row>
    <row r="3160" spans="4:4">
      <c r="D3160" s="10"/>
    </row>
    <row r="3161" spans="4:4">
      <c r="D3161" s="10"/>
    </row>
    <row r="3162" spans="4:4">
      <c r="D3162" s="10"/>
    </row>
    <row r="3163" spans="4:4">
      <c r="D3163" s="10"/>
    </row>
    <row r="3164" spans="4:4">
      <c r="D3164" s="10"/>
    </row>
    <row r="3165" spans="4:4">
      <c r="D3165" s="10"/>
    </row>
    <row r="3166" spans="4:4">
      <c r="D3166" s="10"/>
    </row>
    <row r="3167" spans="4:4">
      <c r="D3167" s="10"/>
    </row>
    <row r="3168" spans="4:4">
      <c r="D3168" s="10"/>
    </row>
    <row r="3169" spans="4:4">
      <c r="D3169" s="10"/>
    </row>
    <row r="3170" spans="4:4">
      <c r="D3170" s="10"/>
    </row>
    <row r="3171" spans="4:4">
      <c r="D3171" s="10"/>
    </row>
    <row r="3172" spans="4:4">
      <c r="D3172" s="10"/>
    </row>
    <row r="3173" spans="4:4">
      <c r="D3173" s="10"/>
    </row>
    <row r="3174" spans="4:4">
      <c r="D3174" s="10"/>
    </row>
    <row r="3175" spans="4:4">
      <c r="D3175" s="10"/>
    </row>
    <row r="3176" spans="4:4">
      <c r="D3176" s="10"/>
    </row>
    <row r="3177" spans="4:4">
      <c r="D3177" s="10"/>
    </row>
    <row r="3178" spans="4:4">
      <c r="D3178" s="10"/>
    </row>
    <row r="3179" spans="4:4">
      <c r="D3179" s="10"/>
    </row>
    <row r="3180" spans="4:4">
      <c r="D3180" s="10"/>
    </row>
    <row r="3181" spans="4:4">
      <c r="D3181" s="10"/>
    </row>
    <row r="3182" spans="4:4">
      <c r="D3182" s="10"/>
    </row>
    <row r="3183" spans="4:4">
      <c r="D3183" s="10"/>
    </row>
    <row r="3184" spans="4:4">
      <c r="D3184" s="10"/>
    </row>
    <row r="3185" spans="4:4">
      <c r="D3185" s="10"/>
    </row>
    <row r="3186" spans="4:4">
      <c r="D3186" s="10"/>
    </row>
    <row r="3187" spans="4:4">
      <c r="D3187" s="10"/>
    </row>
    <row r="3188" spans="4:4">
      <c r="D3188" s="10"/>
    </row>
    <row r="3189" spans="4:4">
      <c r="D3189" s="10"/>
    </row>
    <row r="3190" spans="4:4">
      <c r="D3190" s="10"/>
    </row>
    <row r="3191" spans="4:4">
      <c r="D3191" s="10"/>
    </row>
    <row r="3192" spans="4:4">
      <c r="D3192" s="10"/>
    </row>
    <row r="3193" spans="4:4">
      <c r="D3193" s="10"/>
    </row>
    <row r="3194" spans="4:4">
      <c r="D3194" s="10"/>
    </row>
    <row r="3195" spans="4:4">
      <c r="D3195" s="10"/>
    </row>
    <row r="3196" spans="4:4">
      <c r="D3196" s="10"/>
    </row>
    <row r="3197" spans="4:4">
      <c r="D3197" s="10"/>
    </row>
    <row r="3198" spans="4:4">
      <c r="D3198" s="10"/>
    </row>
    <row r="3199" spans="4:4">
      <c r="D3199" s="10"/>
    </row>
    <row r="3200" spans="4:4">
      <c r="D3200" s="10"/>
    </row>
    <row r="3201" spans="4:4">
      <c r="D3201" s="10"/>
    </row>
    <row r="3202" spans="4:4">
      <c r="D3202" s="10"/>
    </row>
    <row r="3203" spans="4:4">
      <c r="D3203" s="10"/>
    </row>
    <row r="3204" spans="4:4">
      <c r="D3204" s="10"/>
    </row>
    <row r="3205" spans="4:4">
      <c r="D3205" s="10"/>
    </row>
    <row r="3206" spans="4:4">
      <c r="D3206" s="10"/>
    </row>
    <row r="3207" spans="4:4">
      <c r="D3207" s="10"/>
    </row>
    <row r="3208" spans="4:4">
      <c r="D3208" s="10"/>
    </row>
    <row r="3209" spans="4:4">
      <c r="D3209" s="10"/>
    </row>
    <row r="3210" spans="4:4">
      <c r="D3210" s="10"/>
    </row>
    <row r="3211" spans="4:4">
      <c r="D3211" s="10"/>
    </row>
    <row r="3212" spans="4:4">
      <c r="D3212" s="10"/>
    </row>
    <row r="3213" spans="4:4">
      <c r="D3213" s="10"/>
    </row>
    <row r="3214" spans="4:4">
      <c r="D3214" s="10"/>
    </row>
    <row r="3215" spans="4:4">
      <c r="D3215" s="10"/>
    </row>
    <row r="3216" spans="4:4">
      <c r="D3216" s="10"/>
    </row>
    <row r="3217" spans="4:4">
      <c r="D3217" s="10"/>
    </row>
    <row r="3218" spans="4:4">
      <c r="D3218" s="10"/>
    </row>
    <row r="3219" spans="4:4">
      <c r="D3219" s="10"/>
    </row>
    <row r="3220" spans="4:4">
      <c r="D3220" s="10"/>
    </row>
    <row r="3221" spans="4:4">
      <c r="D3221" s="10"/>
    </row>
    <row r="3222" spans="4:4">
      <c r="D3222" s="10"/>
    </row>
    <row r="3223" spans="4:4">
      <c r="D3223" s="10"/>
    </row>
    <row r="3224" spans="4:4">
      <c r="D3224" s="10"/>
    </row>
    <row r="3225" spans="4:4">
      <c r="D3225" s="10"/>
    </row>
    <row r="3226" spans="4:4">
      <c r="D3226" s="10"/>
    </row>
    <row r="3227" spans="4:4">
      <c r="D3227" s="10"/>
    </row>
    <row r="3228" spans="4:4">
      <c r="D3228" s="10"/>
    </row>
    <row r="3229" spans="4:4">
      <c r="D3229" s="10"/>
    </row>
    <row r="3230" spans="4:4">
      <c r="D3230" s="10"/>
    </row>
    <row r="3231" spans="4:4">
      <c r="D3231" s="10"/>
    </row>
    <row r="3232" spans="4:4">
      <c r="D3232" s="10"/>
    </row>
    <row r="3233" spans="4:4">
      <c r="D3233" s="10"/>
    </row>
    <row r="3234" spans="4:4">
      <c r="D3234" s="10"/>
    </row>
    <row r="3235" spans="4:4">
      <c r="D3235" s="10"/>
    </row>
    <row r="3236" spans="4:4">
      <c r="D3236" s="10"/>
    </row>
    <row r="3237" spans="4:4">
      <c r="D3237" s="10"/>
    </row>
    <row r="3238" spans="4:4">
      <c r="D3238" s="10"/>
    </row>
    <row r="3239" spans="4:4">
      <c r="D3239" s="10"/>
    </row>
    <row r="3240" spans="4:4">
      <c r="D3240" s="10"/>
    </row>
    <row r="3241" spans="4:4">
      <c r="D3241" s="10"/>
    </row>
    <row r="3242" spans="4:4">
      <c r="D3242" s="10"/>
    </row>
    <row r="3243" spans="4:4">
      <c r="D3243" s="10"/>
    </row>
    <row r="3244" spans="4:4">
      <c r="D3244" s="10"/>
    </row>
    <row r="3245" spans="4:4">
      <c r="D3245" s="10"/>
    </row>
    <row r="3246" spans="4:4">
      <c r="D3246" s="10"/>
    </row>
    <row r="3247" spans="4:4">
      <c r="D3247" s="10"/>
    </row>
    <row r="3248" spans="4:4">
      <c r="D3248" s="10"/>
    </row>
    <row r="3249" spans="4:4">
      <c r="D3249" s="10"/>
    </row>
    <row r="3250" spans="4:4">
      <c r="D3250" s="10"/>
    </row>
    <row r="3251" spans="4:4">
      <c r="D3251" s="10"/>
    </row>
    <row r="3252" spans="4:4">
      <c r="D3252" s="10"/>
    </row>
    <row r="3253" spans="4:4">
      <c r="D3253" s="10"/>
    </row>
    <row r="3254" spans="4:4">
      <c r="D3254" s="10"/>
    </row>
    <row r="3255" spans="4:4">
      <c r="D3255" s="10"/>
    </row>
    <row r="3256" spans="4:4">
      <c r="D3256" s="10"/>
    </row>
    <row r="3257" spans="4:4">
      <c r="D3257" s="10"/>
    </row>
    <row r="3258" spans="4:4">
      <c r="D3258" s="10"/>
    </row>
    <row r="3259" spans="4:4">
      <c r="D3259" s="10"/>
    </row>
    <row r="3260" spans="4:4">
      <c r="D3260" s="10"/>
    </row>
    <row r="3261" spans="4:4">
      <c r="D3261" s="10"/>
    </row>
    <row r="3262" spans="4:4">
      <c r="D3262" s="10"/>
    </row>
    <row r="3263" spans="4:4">
      <c r="D3263" s="10"/>
    </row>
    <row r="3264" spans="4:4">
      <c r="D3264" s="10"/>
    </row>
    <row r="3265" spans="4:4">
      <c r="D3265" s="10"/>
    </row>
    <row r="3266" spans="4:4">
      <c r="D3266" s="10"/>
    </row>
    <row r="3267" spans="4:4">
      <c r="D3267" s="10"/>
    </row>
    <row r="3268" spans="4:4">
      <c r="D3268" s="10"/>
    </row>
    <row r="3269" spans="4:4">
      <c r="D3269" s="10"/>
    </row>
    <row r="3270" spans="4:4">
      <c r="D3270" s="10"/>
    </row>
    <row r="3271" spans="4:4">
      <c r="D3271" s="10"/>
    </row>
    <row r="3272" spans="4:4">
      <c r="D3272" s="10"/>
    </row>
    <row r="3273" spans="4:4">
      <c r="D3273" s="10"/>
    </row>
    <row r="3274" spans="4:4">
      <c r="D3274" s="10"/>
    </row>
    <row r="3275" spans="4:4">
      <c r="D3275" s="10"/>
    </row>
    <row r="3276" spans="4:4">
      <c r="D3276" s="10"/>
    </row>
    <row r="3277" spans="4:4">
      <c r="D3277" s="10"/>
    </row>
    <row r="3278" spans="4:4">
      <c r="D3278" s="10"/>
    </row>
    <row r="3279" spans="4:4">
      <c r="D3279" s="10"/>
    </row>
    <row r="3280" spans="4:4">
      <c r="D3280" s="10"/>
    </row>
    <row r="3281" spans="4:4">
      <c r="D3281" s="10"/>
    </row>
    <row r="3282" spans="4:4">
      <c r="D3282" s="10"/>
    </row>
    <row r="3283" spans="4:4">
      <c r="D3283" s="10"/>
    </row>
    <row r="3284" spans="4:4">
      <c r="D3284" s="10"/>
    </row>
    <row r="3285" spans="4:4">
      <c r="D3285" s="10"/>
    </row>
    <row r="3286" spans="4:4">
      <c r="D3286" s="10"/>
    </row>
    <row r="3287" spans="4:4">
      <c r="D3287" s="10"/>
    </row>
    <row r="3288" spans="4:4">
      <c r="D3288" s="10"/>
    </row>
    <row r="3289" spans="4:4">
      <c r="D3289" s="10"/>
    </row>
    <row r="3290" spans="4:4">
      <c r="D3290" s="10"/>
    </row>
    <row r="3291" spans="4:4">
      <c r="D3291" s="10"/>
    </row>
    <row r="3292" spans="4:4">
      <c r="D3292" s="10"/>
    </row>
    <row r="3293" spans="4:4">
      <c r="D3293" s="10"/>
    </row>
    <row r="3294" spans="4:4">
      <c r="D3294" s="10"/>
    </row>
    <row r="3295" spans="4:4">
      <c r="D3295" s="10"/>
    </row>
    <row r="3296" spans="4:4">
      <c r="D3296" s="10"/>
    </row>
    <row r="3297" spans="4:4">
      <c r="D3297" s="10"/>
    </row>
    <row r="3298" spans="4:4">
      <c r="D3298" s="10"/>
    </row>
    <row r="3299" spans="4:4">
      <c r="D3299" s="10"/>
    </row>
    <row r="3300" spans="4:4">
      <c r="D3300" s="10"/>
    </row>
    <row r="3301" spans="4:4">
      <c r="D3301" s="10"/>
    </row>
    <row r="3302" spans="4:4">
      <c r="D3302" s="10"/>
    </row>
    <row r="3303" spans="4:4">
      <c r="D3303" s="10"/>
    </row>
    <row r="3304" spans="4:4">
      <c r="D3304" s="10"/>
    </row>
    <row r="3305" spans="4:4">
      <c r="D3305" s="10"/>
    </row>
    <row r="3306" spans="4:4">
      <c r="D3306" s="10"/>
    </row>
    <row r="3307" spans="4:4">
      <c r="D3307" s="10"/>
    </row>
    <row r="3308" spans="4:4">
      <c r="D3308" s="10"/>
    </row>
    <row r="3309" spans="4:4">
      <c r="D3309" s="10"/>
    </row>
    <row r="3310" spans="4:4">
      <c r="D3310" s="10"/>
    </row>
    <row r="3311" spans="4:4">
      <c r="D3311" s="10"/>
    </row>
    <row r="3312" spans="4:4">
      <c r="D3312" s="10"/>
    </row>
    <row r="3313" spans="4:4">
      <c r="D3313" s="10"/>
    </row>
    <row r="3314" spans="4:4">
      <c r="D3314" s="10"/>
    </row>
    <row r="3315" spans="4:4">
      <c r="D3315" s="10"/>
    </row>
    <row r="3316" spans="4:4">
      <c r="D3316" s="10"/>
    </row>
    <row r="3317" spans="4:4">
      <c r="D3317" s="10"/>
    </row>
    <row r="3318" spans="4:4">
      <c r="D3318" s="10"/>
    </row>
    <row r="3319" spans="4:4">
      <c r="D3319" s="10"/>
    </row>
    <row r="3320" spans="4:4">
      <c r="D3320" s="10"/>
    </row>
    <row r="3321" spans="4:4">
      <c r="D3321" s="10"/>
    </row>
    <row r="3322" spans="4:4">
      <c r="D3322" s="10"/>
    </row>
    <row r="3323" spans="4:4">
      <c r="D3323" s="10"/>
    </row>
    <row r="3324" spans="4:4">
      <c r="D3324" s="10"/>
    </row>
    <row r="3325" spans="4:4">
      <c r="D3325" s="10"/>
    </row>
    <row r="3326" spans="4:4">
      <c r="D3326" s="10"/>
    </row>
    <row r="3327" spans="4:4">
      <c r="D3327" s="10"/>
    </row>
    <row r="3328" spans="4:4">
      <c r="D3328" s="10"/>
    </row>
    <row r="3329" spans="4:4">
      <c r="D3329" s="10"/>
    </row>
    <row r="3330" spans="4:4">
      <c r="D3330" s="10"/>
    </row>
    <row r="3331" spans="4:4">
      <c r="D3331" s="10"/>
    </row>
    <row r="3332" spans="4:4">
      <c r="D3332" s="10"/>
    </row>
    <row r="3333" spans="4:4">
      <c r="D3333" s="10"/>
    </row>
    <row r="3334" spans="4:4">
      <c r="D3334" s="10"/>
    </row>
    <row r="3335" spans="4:4">
      <c r="D3335" s="10"/>
    </row>
    <row r="3336" spans="4:4">
      <c r="D3336" s="10"/>
    </row>
    <row r="3337" spans="4:4">
      <c r="D3337" s="10"/>
    </row>
    <row r="3338" spans="4:4">
      <c r="D3338" s="10"/>
    </row>
    <row r="3339" spans="4:4">
      <c r="D3339" s="10"/>
    </row>
    <row r="3340" spans="4:4">
      <c r="D3340" s="10"/>
    </row>
    <row r="3341" spans="4:4">
      <c r="D3341" s="10"/>
    </row>
    <row r="3342" spans="4:4">
      <c r="D3342" s="10"/>
    </row>
    <row r="3343" spans="4:4">
      <c r="D3343" s="10"/>
    </row>
    <row r="3344" spans="4:4">
      <c r="D3344" s="10"/>
    </row>
    <row r="3345" spans="4:4">
      <c r="D3345" s="10"/>
    </row>
    <row r="3346" spans="4:4">
      <c r="D3346" s="10"/>
    </row>
    <row r="3347" spans="4:4">
      <c r="D3347" s="10"/>
    </row>
    <row r="3348" spans="4:4">
      <c r="D3348" s="10"/>
    </row>
    <row r="3349" spans="4:4">
      <c r="D3349" s="10"/>
    </row>
    <row r="3350" spans="4:4">
      <c r="D3350" s="10"/>
    </row>
    <row r="3351" spans="4:4">
      <c r="D3351" s="10"/>
    </row>
    <row r="3352" spans="4:4">
      <c r="D3352" s="10"/>
    </row>
    <row r="3353" spans="4:4">
      <c r="D3353" s="10"/>
    </row>
    <row r="3354" spans="4:4">
      <c r="D3354" s="10"/>
    </row>
    <row r="3355" spans="4:4">
      <c r="D3355" s="10"/>
    </row>
    <row r="3356" spans="4:4">
      <c r="D3356" s="10"/>
    </row>
    <row r="3357" spans="4:4">
      <c r="D3357" s="10"/>
    </row>
    <row r="3358" spans="4:4">
      <c r="D3358" s="10"/>
    </row>
    <row r="3359" spans="4:4">
      <c r="D3359" s="10"/>
    </row>
    <row r="3360" spans="4:4">
      <c r="D3360" s="10"/>
    </row>
    <row r="3361" spans="4:4">
      <c r="D3361" s="10"/>
    </row>
    <row r="3362" spans="4:4">
      <c r="D3362" s="10"/>
    </row>
    <row r="3363" spans="4:4">
      <c r="D3363" s="10"/>
    </row>
    <row r="3364" spans="4:4">
      <c r="D3364" s="10"/>
    </row>
    <row r="3365" spans="4:4">
      <c r="D3365" s="10"/>
    </row>
    <row r="3366" spans="4:4">
      <c r="D3366" s="10"/>
    </row>
    <row r="3367" spans="4:4">
      <c r="D3367" s="10"/>
    </row>
    <row r="3368" spans="4:4">
      <c r="D3368" s="10"/>
    </row>
    <row r="3369" spans="4:4">
      <c r="D3369" s="10"/>
    </row>
    <row r="3370" spans="4:4">
      <c r="D3370" s="10"/>
    </row>
    <row r="3371" spans="4:4">
      <c r="D3371" s="10"/>
    </row>
    <row r="3372" spans="4:4">
      <c r="D3372" s="10"/>
    </row>
    <row r="3373" spans="4:4">
      <c r="D3373" s="10"/>
    </row>
    <row r="3374" spans="4:4">
      <c r="D3374" s="10"/>
    </row>
    <row r="3375" spans="4:4">
      <c r="D3375" s="10"/>
    </row>
    <row r="3376" spans="4:4">
      <c r="D3376" s="10"/>
    </row>
    <row r="3377" spans="4:4">
      <c r="D3377" s="10"/>
    </row>
    <row r="3378" spans="4:4">
      <c r="D3378" s="10"/>
    </row>
    <row r="3379" spans="4:4">
      <c r="D3379" s="10"/>
    </row>
    <row r="3380" spans="4:4">
      <c r="D3380" s="10"/>
    </row>
    <row r="3381" spans="4:4">
      <c r="D3381" s="10"/>
    </row>
    <row r="3382" spans="4:4">
      <c r="D3382" s="10"/>
    </row>
    <row r="3383" spans="4:4">
      <c r="D3383" s="10"/>
    </row>
    <row r="3384" spans="4:4">
      <c r="D3384" s="10"/>
    </row>
    <row r="3385" spans="4:4">
      <c r="D3385" s="10"/>
    </row>
    <row r="3386" spans="4:4">
      <c r="D3386" s="10"/>
    </row>
    <row r="3387" spans="4:4">
      <c r="D3387" s="10"/>
    </row>
    <row r="3388" spans="4:4">
      <c r="D3388" s="10"/>
    </row>
    <row r="3389" spans="4:4">
      <c r="D3389" s="10"/>
    </row>
    <row r="3390" spans="4:4">
      <c r="D3390" s="10"/>
    </row>
    <row r="3391" spans="4:4">
      <c r="D3391" s="10"/>
    </row>
    <row r="3392" spans="4:4">
      <c r="D3392" s="10"/>
    </row>
    <row r="3393" spans="4:4">
      <c r="D3393" s="10"/>
    </row>
    <row r="3394" spans="4:4">
      <c r="D3394" s="10"/>
    </row>
    <row r="3395" spans="4:4">
      <c r="D3395" s="10"/>
    </row>
    <row r="3396" spans="4:4">
      <c r="D3396" s="10"/>
    </row>
    <row r="3397" spans="4:4">
      <c r="D3397" s="10"/>
    </row>
    <row r="3398" spans="4:4">
      <c r="D3398" s="10"/>
    </row>
    <row r="3399" spans="4:4">
      <c r="D3399" s="10"/>
    </row>
    <row r="3400" spans="4:4">
      <c r="D3400" s="10"/>
    </row>
    <row r="3401" spans="4:4">
      <c r="D3401" s="10"/>
    </row>
    <row r="3402" spans="4:4">
      <c r="D3402" s="10"/>
    </row>
    <row r="3403" spans="4:4">
      <c r="D3403" s="10"/>
    </row>
    <row r="3404" spans="4:4">
      <c r="D3404" s="10"/>
    </row>
    <row r="3405" spans="4:4">
      <c r="D3405" s="10"/>
    </row>
    <row r="3406" spans="4:4">
      <c r="D3406" s="10"/>
    </row>
    <row r="3407" spans="4:4">
      <c r="D3407" s="10"/>
    </row>
    <row r="3408" spans="4:4">
      <c r="D3408" s="10"/>
    </row>
    <row r="3409" spans="4:4">
      <c r="D3409" s="10"/>
    </row>
    <row r="3410" spans="4:4">
      <c r="D3410" s="10"/>
    </row>
    <row r="3411" spans="4:4">
      <c r="D3411" s="10"/>
    </row>
    <row r="3412" spans="4:4">
      <c r="D3412" s="10"/>
    </row>
    <row r="3413" spans="4:4">
      <c r="D3413" s="10"/>
    </row>
    <row r="3414" spans="4:4">
      <c r="D3414" s="10"/>
    </row>
    <row r="3415" spans="4:4">
      <c r="D3415" s="10"/>
    </row>
    <row r="3416" spans="4:4">
      <c r="D3416" s="10"/>
    </row>
    <row r="3417" spans="4:4">
      <c r="D3417" s="10"/>
    </row>
    <row r="3418" spans="4:4">
      <c r="D3418" s="10"/>
    </row>
    <row r="3419" spans="4:4">
      <c r="D3419" s="10"/>
    </row>
    <row r="3420" spans="4:4">
      <c r="D3420" s="10"/>
    </row>
    <row r="3421" spans="4:4">
      <c r="D3421" s="10"/>
    </row>
    <row r="3422" spans="4:4">
      <c r="D3422" s="10"/>
    </row>
    <row r="3423" spans="4:4">
      <c r="D3423" s="10"/>
    </row>
    <row r="3424" spans="4:4">
      <c r="D3424" s="10"/>
    </row>
    <row r="3425" spans="4:4">
      <c r="D3425" s="10"/>
    </row>
    <row r="3426" spans="4:4">
      <c r="D3426" s="10"/>
    </row>
    <row r="3427" spans="4:4">
      <c r="D3427" s="10"/>
    </row>
    <row r="3428" spans="4:4">
      <c r="D3428" s="10"/>
    </row>
    <row r="3429" spans="4:4">
      <c r="D3429" s="10"/>
    </row>
    <row r="3430" spans="4:4">
      <c r="D3430" s="10"/>
    </row>
    <row r="3431" spans="4:4">
      <c r="D3431" s="10"/>
    </row>
    <row r="3432" spans="4:4">
      <c r="D3432" s="10"/>
    </row>
    <row r="3433" spans="4:4">
      <c r="D3433" s="10"/>
    </row>
    <row r="3434" spans="4:4">
      <c r="D3434" s="10"/>
    </row>
    <row r="3435" spans="4:4">
      <c r="D3435" s="10"/>
    </row>
    <row r="3436" spans="4:4">
      <c r="D3436" s="10"/>
    </row>
    <row r="3437" spans="4:4">
      <c r="D3437" s="10"/>
    </row>
    <row r="3438" spans="4:4">
      <c r="D3438" s="10"/>
    </row>
    <row r="3439" spans="4:4">
      <c r="D3439" s="10"/>
    </row>
    <row r="3440" spans="4:4">
      <c r="D3440" s="10"/>
    </row>
    <row r="3441" spans="4:4">
      <c r="D3441" s="10"/>
    </row>
    <row r="3442" spans="4:4">
      <c r="D3442" s="10"/>
    </row>
    <row r="3443" spans="4:4">
      <c r="D3443" s="10"/>
    </row>
    <row r="3444" spans="4:4">
      <c r="D3444" s="10"/>
    </row>
    <row r="3445" spans="4:4">
      <c r="D3445" s="10"/>
    </row>
    <row r="3446" spans="4:4">
      <c r="D3446" s="10"/>
    </row>
    <row r="3447" spans="4:4">
      <c r="D3447" s="10"/>
    </row>
    <row r="3448" spans="4:4">
      <c r="D3448" s="10"/>
    </row>
    <row r="3449" spans="4:4">
      <c r="D3449" s="10"/>
    </row>
    <row r="3450" spans="4:4">
      <c r="D3450" s="10"/>
    </row>
    <row r="3451" spans="4:4">
      <c r="D3451" s="10"/>
    </row>
    <row r="3452" spans="4:4">
      <c r="D3452" s="10"/>
    </row>
    <row r="3453" spans="4:4">
      <c r="D3453" s="10"/>
    </row>
    <row r="3454" spans="4:4">
      <c r="D3454" s="10"/>
    </row>
    <row r="3455" spans="4:4">
      <c r="D3455" s="10"/>
    </row>
    <row r="3456" spans="4:4">
      <c r="D3456" s="10"/>
    </row>
    <row r="3457" spans="4:4">
      <c r="D3457" s="10"/>
    </row>
    <row r="3458" spans="4:4">
      <c r="D3458" s="10"/>
    </row>
    <row r="3459" spans="4:4">
      <c r="D3459" s="10"/>
    </row>
    <row r="3460" spans="4:4">
      <c r="D3460" s="10"/>
    </row>
    <row r="3461" spans="4:4">
      <c r="D3461" s="10"/>
    </row>
    <row r="3462" spans="4:4">
      <c r="D3462" s="10"/>
    </row>
    <row r="3463" spans="4:4">
      <c r="D3463" s="10"/>
    </row>
    <row r="3464" spans="4:4">
      <c r="D3464" s="10"/>
    </row>
    <row r="3465" spans="4:4">
      <c r="D3465" s="10"/>
    </row>
    <row r="3466" spans="4:4">
      <c r="D3466" s="10"/>
    </row>
    <row r="3467" spans="4:4">
      <c r="D3467" s="10"/>
    </row>
    <row r="3468" spans="4:4">
      <c r="D3468" s="10"/>
    </row>
    <row r="3469" spans="4:4">
      <c r="D3469" s="10"/>
    </row>
    <row r="3470" spans="4:4">
      <c r="D3470" s="10"/>
    </row>
    <row r="3471" spans="4:4">
      <c r="D3471" s="10"/>
    </row>
    <row r="3472" spans="4:4">
      <c r="D3472" s="10"/>
    </row>
    <row r="3473" spans="4:4">
      <c r="D3473" s="10"/>
    </row>
    <row r="3474" spans="4:4">
      <c r="D3474" s="10"/>
    </row>
    <row r="3475" spans="4:4">
      <c r="D3475" s="10"/>
    </row>
    <row r="3476" spans="4:4">
      <c r="D3476" s="10"/>
    </row>
    <row r="3477" spans="4:4">
      <c r="D3477" s="10"/>
    </row>
    <row r="3478" spans="4:4">
      <c r="D3478" s="10"/>
    </row>
    <row r="3479" spans="4:4">
      <c r="D3479" s="10"/>
    </row>
    <row r="3480" spans="4:4">
      <c r="D3480" s="10"/>
    </row>
    <row r="3481" spans="4:4">
      <c r="D3481" s="10"/>
    </row>
    <row r="3482" spans="4:4">
      <c r="D3482" s="10"/>
    </row>
    <row r="3483" spans="4:4">
      <c r="D3483" s="10"/>
    </row>
    <row r="3484" spans="4:4">
      <c r="D3484" s="10"/>
    </row>
    <row r="3485" spans="4:4">
      <c r="D3485" s="10"/>
    </row>
    <row r="3486" spans="4:4">
      <c r="D3486" s="10"/>
    </row>
    <row r="3487" spans="4:4">
      <c r="D3487" s="10"/>
    </row>
    <row r="3488" spans="4:4">
      <c r="D3488" s="10"/>
    </row>
    <row r="3489" spans="4:4">
      <c r="D3489" s="10"/>
    </row>
    <row r="3490" spans="4:4">
      <c r="D3490" s="10"/>
    </row>
    <row r="3491" spans="4:4">
      <c r="D3491" s="10"/>
    </row>
    <row r="3492" spans="4:4">
      <c r="D3492" s="10"/>
    </row>
    <row r="3493" spans="4:4">
      <c r="D3493" s="10"/>
    </row>
    <row r="3494" spans="4:4">
      <c r="D3494" s="10"/>
    </row>
    <row r="3495" spans="4:4">
      <c r="D3495" s="10"/>
    </row>
    <row r="3496" spans="4:4">
      <c r="D3496" s="10"/>
    </row>
    <row r="3497" spans="4:4">
      <c r="D3497" s="10"/>
    </row>
    <row r="3498" spans="4:4">
      <c r="D3498" s="10"/>
    </row>
    <row r="3499" spans="4:4">
      <c r="D3499" s="10"/>
    </row>
    <row r="3500" spans="4:4">
      <c r="D3500" s="10"/>
    </row>
    <row r="3501" spans="4:4">
      <c r="D3501" s="10"/>
    </row>
    <row r="3502" spans="4:4">
      <c r="D3502" s="10"/>
    </row>
    <row r="3503" spans="4:4">
      <c r="D3503" s="10"/>
    </row>
    <row r="3504" spans="4:4">
      <c r="D3504" s="10"/>
    </row>
    <row r="3505" spans="4:4">
      <c r="D3505" s="10"/>
    </row>
    <row r="3506" spans="4:4">
      <c r="D3506" s="10"/>
    </row>
    <row r="3507" spans="4:4">
      <c r="D3507" s="10"/>
    </row>
    <row r="3508" spans="4:4">
      <c r="D3508" s="10"/>
    </row>
    <row r="3509" spans="4:4">
      <c r="D3509" s="10"/>
    </row>
    <row r="3510" spans="4:4">
      <c r="D3510" s="10"/>
    </row>
    <row r="3511" spans="4:4">
      <c r="D3511" s="10"/>
    </row>
    <row r="3512" spans="4:4">
      <c r="D3512" s="10"/>
    </row>
    <row r="3513" spans="4:4">
      <c r="D3513" s="10"/>
    </row>
    <row r="3514" spans="4:4">
      <c r="D3514" s="10"/>
    </row>
    <row r="3515" spans="4:4">
      <c r="D3515" s="10"/>
    </row>
    <row r="3516" spans="4:4">
      <c r="D3516" s="10"/>
    </row>
    <row r="3517" spans="4:4">
      <c r="D3517" s="10"/>
    </row>
    <row r="3518" spans="4:4">
      <c r="D3518" s="10"/>
    </row>
    <row r="3519" spans="4:4">
      <c r="D3519" s="10"/>
    </row>
    <row r="3520" spans="4:4">
      <c r="D3520" s="10"/>
    </row>
    <row r="3521" spans="4:4">
      <c r="D3521" s="10"/>
    </row>
    <row r="3522" spans="4:4">
      <c r="D3522" s="10"/>
    </row>
    <row r="3523" spans="4:4">
      <c r="D3523" s="10"/>
    </row>
    <row r="3524" spans="4:4">
      <c r="D3524" s="10"/>
    </row>
    <row r="3525" spans="4:4">
      <c r="D3525" s="10"/>
    </row>
    <row r="3526" spans="4:4">
      <c r="D3526" s="10"/>
    </row>
    <row r="3527" spans="4:4">
      <c r="D3527" s="10"/>
    </row>
    <row r="3528" spans="4:4">
      <c r="D3528" s="10"/>
    </row>
    <row r="3529" spans="4:4">
      <c r="D3529" s="10"/>
    </row>
    <row r="3530" spans="4:4">
      <c r="D3530" s="10"/>
    </row>
    <row r="3531" spans="4:4">
      <c r="D3531" s="10"/>
    </row>
    <row r="3532" spans="4:4">
      <c r="D3532" s="10"/>
    </row>
    <row r="3533" spans="4:4">
      <c r="D3533" s="10"/>
    </row>
    <row r="3534" spans="4:4">
      <c r="D3534" s="10"/>
    </row>
    <row r="3535" spans="4:4">
      <c r="D3535" s="10"/>
    </row>
    <row r="3536" spans="4:4">
      <c r="D3536" s="10"/>
    </row>
    <row r="3537" spans="4:4">
      <c r="D3537" s="10"/>
    </row>
    <row r="3538" spans="4:4">
      <c r="D3538" s="10"/>
    </row>
    <row r="3539" spans="4:4">
      <c r="D3539" s="10"/>
    </row>
    <row r="3540" spans="4:4">
      <c r="D3540" s="10"/>
    </row>
    <row r="3541" spans="4:4">
      <c r="D3541" s="10"/>
    </row>
    <row r="3542" spans="4:4">
      <c r="D3542" s="10"/>
    </row>
    <row r="3543" spans="4:4">
      <c r="D3543" s="10"/>
    </row>
    <row r="3544" spans="4:4">
      <c r="D3544" s="10"/>
    </row>
    <row r="3545" spans="4:4">
      <c r="D3545" s="10"/>
    </row>
    <row r="3546" spans="4:4">
      <c r="D3546" s="10"/>
    </row>
    <row r="3547" spans="4:4">
      <c r="D3547" s="10"/>
    </row>
    <row r="3548" spans="4:4">
      <c r="D3548" s="10"/>
    </row>
    <row r="3549" spans="4:4">
      <c r="D3549" s="10"/>
    </row>
    <row r="3550" spans="4:4">
      <c r="D3550" s="10"/>
    </row>
    <row r="3551" spans="4:4">
      <c r="D3551" s="10"/>
    </row>
    <row r="3552" spans="4:4">
      <c r="D3552" s="10"/>
    </row>
    <row r="3553" spans="4:4">
      <c r="D3553" s="10"/>
    </row>
    <row r="3554" spans="4:4">
      <c r="D3554" s="10"/>
    </row>
    <row r="3555" spans="4:4">
      <c r="D3555" s="10"/>
    </row>
    <row r="3556" spans="4:4">
      <c r="D3556" s="10"/>
    </row>
    <row r="3557" spans="4:4">
      <c r="D3557" s="10"/>
    </row>
    <row r="3558" spans="4:4">
      <c r="D3558" s="10"/>
    </row>
    <row r="3559" spans="4:4">
      <c r="D3559" s="10"/>
    </row>
    <row r="3560" spans="4:4">
      <c r="D3560" s="10"/>
    </row>
    <row r="3561" spans="4:4">
      <c r="D3561" s="10"/>
    </row>
    <row r="3562" spans="4:4">
      <c r="D3562" s="10"/>
    </row>
    <row r="3563" spans="4:4">
      <c r="D3563" s="10"/>
    </row>
    <row r="3564" spans="4:4">
      <c r="D3564" s="10"/>
    </row>
    <row r="3565" spans="4:4">
      <c r="D3565" s="10"/>
    </row>
    <row r="3566" spans="4:4">
      <c r="D3566" s="10"/>
    </row>
    <row r="3567" spans="4:4">
      <c r="D3567" s="10"/>
    </row>
    <row r="3568" spans="4:4">
      <c r="D3568" s="10"/>
    </row>
    <row r="3569" spans="4:4">
      <c r="D3569" s="10"/>
    </row>
    <row r="3570" spans="4:4">
      <c r="D3570" s="10"/>
    </row>
    <row r="3571" spans="4:4">
      <c r="D3571" s="10"/>
    </row>
    <row r="3572" spans="4:4">
      <c r="D3572" s="10"/>
    </row>
    <row r="3573" spans="4:4">
      <c r="D3573" s="10"/>
    </row>
    <row r="3574" spans="4:4">
      <c r="D3574" s="10"/>
    </row>
    <row r="3575" spans="4:4">
      <c r="D3575" s="10"/>
    </row>
    <row r="3576" spans="4:4">
      <c r="D3576" s="10"/>
    </row>
    <row r="3577" spans="4:4">
      <c r="D3577" s="10"/>
    </row>
    <row r="3578" spans="4:4">
      <c r="D3578" s="10"/>
    </row>
    <row r="3579" spans="4:4">
      <c r="D3579" s="10"/>
    </row>
    <row r="3580" spans="4:4">
      <c r="D3580" s="10"/>
    </row>
    <row r="3581" spans="4:4">
      <c r="D3581" s="10"/>
    </row>
    <row r="3582" spans="4:4">
      <c r="D3582" s="10"/>
    </row>
    <row r="3583" spans="4:4">
      <c r="D3583" s="10"/>
    </row>
    <row r="3584" spans="4:4">
      <c r="D3584" s="10"/>
    </row>
    <row r="3585" spans="4:4">
      <c r="D3585" s="10"/>
    </row>
    <row r="3586" spans="4:4">
      <c r="D3586" s="10"/>
    </row>
    <row r="3587" spans="4:4">
      <c r="D3587" s="10"/>
    </row>
    <row r="3588" spans="4:4">
      <c r="D3588" s="10"/>
    </row>
    <row r="3589" spans="4:4">
      <c r="D3589" s="10"/>
    </row>
    <row r="3590" spans="4:4">
      <c r="D3590" s="10"/>
    </row>
    <row r="3591" spans="4:4">
      <c r="D3591" s="10"/>
    </row>
    <row r="3592" spans="4:4">
      <c r="D3592" s="10"/>
    </row>
    <row r="3593" spans="4:4">
      <c r="D3593" s="10"/>
    </row>
    <row r="3594" spans="4:4">
      <c r="D3594" s="10"/>
    </row>
    <row r="3595" spans="4:4">
      <c r="D3595" s="10"/>
    </row>
    <row r="3596" spans="4:4">
      <c r="D3596" s="10"/>
    </row>
    <row r="3597" spans="4:4">
      <c r="D3597" s="10"/>
    </row>
    <row r="3598" spans="4:4">
      <c r="D3598" s="10"/>
    </row>
    <row r="3599" spans="4:4">
      <c r="D3599" s="10"/>
    </row>
    <row r="3600" spans="4:4">
      <c r="D3600" s="10"/>
    </row>
    <row r="3601" spans="4:4">
      <c r="D3601" s="10"/>
    </row>
    <row r="3602" spans="4:4">
      <c r="D3602" s="10"/>
    </row>
    <row r="3603" spans="4:4">
      <c r="D3603" s="10"/>
    </row>
    <row r="3604" spans="4:4">
      <c r="D3604" s="10"/>
    </row>
    <row r="3605" spans="4:4">
      <c r="D3605" s="10"/>
    </row>
    <row r="3606" spans="4:4">
      <c r="D3606" s="10"/>
    </row>
    <row r="3607" spans="4:4">
      <c r="D3607" s="10"/>
    </row>
    <row r="3608" spans="4:4">
      <c r="D3608" s="10"/>
    </row>
    <row r="3609" spans="4:4">
      <c r="D3609" s="10"/>
    </row>
    <row r="3610" spans="4:4">
      <c r="D3610" s="10"/>
    </row>
    <row r="3611" spans="4:4">
      <c r="D3611" s="10"/>
    </row>
    <row r="3612" spans="4:4">
      <c r="D3612" s="10"/>
    </row>
    <row r="3613" spans="4:4">
      <c r="D3613" s="10"/>
    </row>
    <row r="3614" spans="4:4">
      <c r="D3614" s="10"/>
    </row>
    <row r="3615" spans="4:4">
      <c r="D3615" s="10"/>
    </row>
    <row r="3616" spans="4:4">
      <c r="D3616" s="10"/>
    </row>
    <row r="3617" spans="4:4">
      <c r="D3617" s="10"/>
    </row>
    <row r="3618" spans="4:4">
      <c r="D3618" s="10"/>
    </row>
    <row r="3619" spans="4:4">
      <c r="D3619" s="10"/>
    </row>
    <row r="3620" spans="4:4">
      <c r="D3620" s="10"/>
    </row>
    <row r="3621" spans="4:4">
      <c r="D3621" s="10"/>
    </row>
    <row r="3622" spans="4:4">
      <c r="D3622" s="10"/>
    </row>
    <row r="3623" spans="4:4">
      <c r="D3623" s="10"/>
    </row>
    <row r="3624" spans="4:4">
      <c r="D3624" s="10"/>
    </row>
    <row r="3625" spans="4:4">
      <c r="D3625" s="10"/>
    </row>
    <row r="3626" spans="4:4">
      <c r="D3626" s="10"/>
    </row>
    <row r="3627" spans="4:4">
      <c r="D3627" s="10"/>
    </row>
    <row r="3628" spans="4:4">
      <c r="D3628" s="10"/>
    </row>
    <row r="3629" spans="4:4">
      <c r="D3629" s="10"/>
    </row>
    <row r="3630" spans="4:4">
      <c r="D3630" s="10"/>
    </row>
    <row r="3631" spans="4:4">
      <c r="D3631" s="10"/>
    </row>
    <row r="3632" spans="4:4">
      <c r="D3632" s="10"/>
    </row>
    <row r="3633" spans="4:4">
      <c r="D3633" s="10"/>
    </row>
    <row r="3634" spans="4:4">
      <c r="D3634" s="10"/>
    </row>
    <row r="3635" spans="4:4">
      <c r="D3635" s="10"/>
    </row>
    <row r="3636" spans="4:4">
      <c r="D3636" s="10"/>
    </row>
    <row r="3637" spans="4:4">
      <c r="D3637" s="10"/>
    </row>
    <row r="3638" spans="4:4">
      <c r="D3638" s="10"/>
    </row>
    <row r="3639" spans="4:4">
      <c r="D3639" s="10"/>
    </row>
    <row r="3640" spans="4:4">
      <c r="D3640" s="10"/>
    </row>
    <row r="3641" spans="4:4">
      <c r="D3641" s="10"/>
    </row>
    <row r="3642" spans="4:4">
      <c r="D3642" s="10"/>
    </row>
    <row r="3643" spans="4:4">
      <c r="D3643" s="10"/>
    </row>
    <row r="3644" spans="4:4">
      <c r="D3644" s="10"/>
    </row>
    <row r="3645" spans="4:4">
      <c r="D3645" s="10"/>
    </row>
    <row r="3646" spans="4:4">
      <c r="D3646" s="10"/>
    </row>
    <row r="3647" spans="4:4">
      <c r="D3647" s="10"/>
    </row>
    <row r="3648" spans="4:4">
      <c r="D3648" s="10"/>
    </row>
    <row r="3649" spans="4:4">
      <c r="D3649" s="10"/>
    </row>
    <row r="3650" spans="4:4">
      <c r="D3650" s="10"/>
    </row>
    <row r="3651" spans="4:4">
      <c r="D3651" s="10"/>
    </row>
    <row r="3652" spans="4:4">
      <c r="D3652" s="10"/>
    </row>
    <row r="3653" spans="4:4">
      <c r="D3653" s="10"/>
    </row>
    <row r="3654" spans="4:4">
      <c r="D3654" s="10"/>
    </row>
    <row r="3655" spans="4:4">
      <c r="D3655" s="10"/>
    </row>
    <row r="3656" spans="4:4">
      <c r="D3656" s="10"/>
    </row>
    <row r="3657" spans="4:4">
      <c r="D3657" s="10"/>
    </row>
    <row r="3658" spans="4:4">
      <c r="D3658" s="10"/>
    </row>
    <row r="3659" spans="4:4">
      <c r="D3659" s="10"/>
    </row>
    <row r="3660" spans="4:4">
      <c r="D3660" s="10"/>
    </row>
    <row r="3661" spans="4:4">
      <c r="D3661" s="10"/>
    </row>
    <row r="3662" spans="4:4">
      <c r="D3662" s="10"/>
    </row>
    <row r="3663" spans="4:4">
      <c r="D3663" s="10"/>
    </row>
    <row r="3664" spans="4:4">
      <c r="D3664" s="10"/>
    </row>
    <row r="3665" spans="4:4">
      <c r="D3665" s="10"/>
    </row>
    <row r="3666" spans="4:4">
      <c r="D3666" s="10"/>
    </row>
    <row r="3667" spans="4:4">
      <c r="D3667" s="10"/>
    </row>
    <row r="3668" spans="4:4">
      <c r="D3668" s="10"/>
    </row>
    <row r="3669" spans="4:4">
      <c r="D3669" s="10"/>
    </row>
    <row r="3670" spans="4:4">
      <c r="D3670" s="10"/>
    </row>
    <row r="3671" spans="4:4">
      <c r="D3671" s="10"/>
    </row>
    <row r="3672" spans="4:4">
      <c r="D3672" s="10"/>
    </row>
    <row r="3673" spans="4:4">
      <c r="D3673" s="10"/>
    </row>
    <row r="3674" spans="4:4">
      <c r="D3674" s="10"/>
    </row>
    <row r="3675" spans="4:4">
      <c r="D3675" s="10"/>
    </row>
    <row r="3676" spans="4:4">
      <c r="D3676" s="10"/>
    </row>
    <row r="3677" spans="4:4">
      <c r="D3677" s="10"/>
    </row>
    <row r="3678" spans="4:4">
      <c r="D3678" s="10"/>
    </row>
    <row r="3679" spans="4:4">
      <c r="D3679" s="10"/>
    </row>
    <row r="3680" spans="4:4">
      <c r="D3680" s="10"/>
    </row>
    <row r="3681" spans="4:4">
      <c r="D3681" s="10"/>
    </row>
    <row r="3682" spans="4:4">
      <c r="D3682" s="10"/>
    </row>
    <row r="3683" spans="4:4">
      <c r="D3683" s="10"/>
    </row>
    <row r="3684" spans="4:4">
      <c r="D3684" s="10"/>
    </row>
    <row r="3685" spans="4:4">
      <c r="D3685" s="10"/>
    </row>
    <row r="3686" spans="4:4">
      <c r="D3686" s="10"/>
    </row>
    <row r="3687" spans="4:4">
      <c r="D3687" s="10"/>
    </row>
    <row r="3688" spans="4:4">
      <c r="D3688" s="10"/>
    </row>
    <row r="3689" spans="4:4">
      <c r="D3689" s="10"/>
    </row>
    <row r="3690" spans="4:4">
      <c r="D3690" s="10"/>
    </row>
    <row r="3691" spans="4:4">
      <c r="D3691" s="10"/>
    </row>
    <row r="3692" spans="4:4">
      <c r="D3692" s="10"/>
    </row>
    <row r="3693" spans="4:4">
      <c r="D3693" s="10"/>
    </row>
    <row r="3694" spans="4:4">
      <c r="D3694" s="10"/>
    </row>
    <row r="3695" spans="4:4">
      <c r="D3695" s="10"/>
    </row>
    <row r="3696" spans="4:4">
      <c r="D3696" s="10"/>
    </row>
    <row r="3697" spans="4:4">
      <c r="D3697" s="10"/>
    </row>
    <row r="3698" spans="4:4">
      <c r="D3698" s="10"/>
    </row>
    <row r="3699" spans="4:4">
      <c r="D3699" s="10"/>
    </row>
    <row r="3700" spans="4:4">
      <c r="D3700" s="10"/>
    </row>
    <row r="3701" spans="4:4">
      <c r="D3701" s="10"/>
    </row>
    <row r="3702" spans="4:4">
      <c r="D3702" s="10"/>
    </row>
    <row r="3703" spans="4:4">
      <c r="D3703" s="10"/>
    </row>
    <row r="3704" spans="4:4">
      <c r="D3704" s="10"/>
    </row>
    <row r="3705" spans="4:4">
      <c r="D3705" s="10"/>
    </row>
    <row r="3706" spans="4:4">
      <c r="D3706" s="10"/>
    </row>
    <row r="3707" spans="4:4">
      <c r="D3707" s="10"/>
    </row>
    <row r="3708" spans="4:4">
      <c r="D3708" s="10"/>
    </row>
    <row r="3709" spans="4:4">
      <c r="D3709" s="10"/>
    </row>
    <row r="3710" spans="4:4">
      <c r="D3710" s="10"/>
    </row>
    <row r="3711" spans="4:4">
      <c r="D3711" s="10"/>
    </row>
    <row r="3712" spans="4:4">
      <c r="D3712" s="10"/>
    </row>
    <row r="3713" spans="4:4">
      <c r="D3713" s="10"/>
    </row>
    <row r="3714" spans="4:4">
      <c r="D3714" s="10"/>
    </row>
    <row r="3715" spans="4:4">
      <c r="D3715" s="10"/>
    </row>
    <row r="3716" spans="4:4">
      <c r="D3716" s="10"/>
    </row>
    <row r="3717" spans="4:4">
      <c r="D3717" s="10"/>
    </row>
    <row r="3718" spans="4:4">
      <c r="D3718" s="10"/>
    </row>
    <row r="3719" spans="4:4">
      <c r="D3719" s="10"/>
    </row>
    <row r="3720" spans="4:4">
      <c r="D3720" s="10"/>
    </row>
    <row r="3721" spans="4:4">
      <c r="D3721" s="10"/>
    </row>
    <row r="3722" spans="4:4">
      <c r="D3722" s="10"/>
    </row>
    <row r="3723" spans="4:4">
      <c r="D3723" s="10"/>
    </row>
    <row r="3724" spans="4:4">
      <c r="D3724" s="10"/>
    </row>
    <row r="3725" spans="4:4">
      <c r="D3725" s="10"/>
    </row>
    <row r="3726" spans="4:4">
      <c r="D3726" s="10"/>
    </row>
    <row r="3727" spans="4:4">
      <c r="D3727" s="10"/>
    </row>
    <row r="3728" spans="4:4">
      <c r="D3728" s="10"/>
    </row>
    <row r="3729" spans="4:4">
      <c r="D3729" s="10"/>
    </row>
    <row r="3730" spans="4:4">
      <c r="D3730" s="10"/>
    </row>
    <row r="3731" spans="4:4">
      <c r="D3731" s="10"/>
    </row>
    <row r="3732" spans="4:4">
      <c r="D3732" s="10"/>
    </row>
    <row r="3733" spans="4:4">
      <c r="D3733" s="10"/>
    </row>
    <row r="3734" spans="4:4">
      <c r="D3734" s="10"/>
    </row>
    <row r="3735" spans="4:4">
      <c r="D3735" s="10"/>
    </row>
    <row r="3736" spans="4:4">
      <c r="D3736" s="10"/>
    </row>
    <row r="3737" spans="4:4">
      <c r="D3737" s="10"/>
    </row>
    <row r="3738" spans="4:4">
      <c r="D3738" s="10"/>
    </row>
    <row r="3739" spans="4:4">
      <c r="D3739" s="10"/>
    </row>
    <row r="3740" spans="4:4">
      <c r="D3740" s="10"/>
    </row>
    <row r="3741" spans="4:4">
      <c r="D3741" s="10"/>
    </row>
    <row r="3742" spans="4:4">
      <c r="D3742" s="10"/>
    </row>
    <row r="3743" spans="4:4">
      <c r="D3743" s="10"/>
    </row>
    <row r="3744" spans="4:4">
      <c r="D3744" s="10"/>
    </row>
    <row r="3745" spans="4:4">
      <c r="D3745" s="10"/>
    </row>
    <row r="3746" spans="4:4">
      <c r="D3746" s="10"/>
    </row>
    <row r="3747" spans="4:4">
      <c r="D3747" s="10"/>
    </row>
    <row r="3748" spans="4:4">
      <c r="D3748" s="10"/>
    </row>
    <row r="3749" spans="4:4">
      <c r="D3749" s="10"/>
    </row>
    <row r="3750" spans="4:4">
      <c r="D3750" s="10"/>
    </row>
    <row r="3751" spans="4:4">
      <c r="D3751" s="10"/>
    </row>
    <row r="3752" spans="4:4">
      <c r="D3752" s="10"/>
    </row>
    <row r="3753" spans="4:4">
      <c r="D3753" s="10"/>
    </row>
    <row r="3754" spans="4:4">
      <c r="D3754" s="10"/>
    </row>
    <row r="3755" spans="4:4">
      <c r="D3755" s="10"/>
    </row>
    <row r="3756" spans="4:4">
      <c r="D3756" s="10"/>
    </row>
    <row r="3757" spans="4:4">
      <c r="D3757" s="10"/>
    </row>
    <row r="3758" spans="4:4">
      <c r="D3758" s="10"/>
    </row>
    <row r="3759" spans="4:4">
      <c r="D3759" s="10"/>
    </row>
    <row r="3760" spans="4:4">
      <c r="D3760" s="10"/>
    </row>
    <row r="3761" spans="4:4">
      <c r="D3761" s="10"/>
    </row>
    <row r="3762" spans="4:4">
      <c r="D3762" s="10"/>
    </row>
    <row r="3763" spans="4:4">
      <c r="D3763" s="10"/>
    </row>
    <row r="3764" spans="4:4">
      <c r="D3764" s="10"/>
    </row>
    <row r="3765" spans="4:4">
      <c r="D3765" s="10"/>
    </row>
    <row r="3766" spans="4:4">
      <c r="D3766" s="10"/>
    </row>
    <row r="3767" spans="4:4">
      <c r="D3767" s="10"/>
    </row>
    <row r="3768" spans="4:4">
      <c r="D3768" s="10"/>
    </row>
    <row r="3769" spans="4:4">
      <c r="D3769" s="10"/>
    </row>
    <row r="3770" spans="4:4">
      <c r="D3770" s="10"/>
    </row>
    <row r="3771" spans="4:4">
      <c r="D3771" s="10"/>
    </row>
    <row r="3772" spans="4:4">
      <c r="D3772" s="10"/>
    </row>
    <row r="3773" spans="4:4">
      <c r="D3773" s="10"/>
    </row>
    <row r="3774" spans="4:4">
      <c r="D3774" s="10"/>
    </row>
    <row r="3775" spans="4:4">
      <c r="D3775" s="10"/>
    </row>
    <row r="3776" spans="4:4">
      <c r="D3776" s="10"/>
    </row>
    <row r="3777" spans="4:4">
      <c r="D3777" s="10"/>
    </row>
    <row r="3778" spans="4:4">
      <c r="D3778" s="10"/>
    </row>
    <row r="3779" spans="4:4">
      <c r="D3779" s="10"/>
    </row>
    <row r="3780" spans="4:4">
      <c r="D3780" s="10"/>
    </row>
    <row r="3781" spans="4:4">
      <c r="D3781" s="10"/>
    </row>
    <row r="3782" spans="4:4">
      <c r="D3782" s="10"/>
    </row>
    <row r="3783" spans="4:4">
      <c r="D3783" s="10"/>
    </row>
    <row r="3784" spans="4:4">
      <c r="D3784" s="10"/>
    </row>
    <row r="3785" spans="4:4">
      <c r="D3785" s="10"/>
    </row>
    <row r="3786" spans="4:4">
      <c r="D3786" s="10"/>
    </row>
    <row r="3787" spans="4:4">
      <c r="D3787" s="10"/>
    </row>
    <row r="3788" spans="4:4">
      <c r="D3788" s="10"/>
    </row>
    <row r="3789" spans="4:4">
      <c r="D3789" s="10"/>
    </row>
    <row r="3790" spans="4:4">
      <c r="D3790" s="10"/>
    </row>
    <row r="3791" spans="4:4">
      <c r="D3791" s="10"/>
    </row>
    <row r="3792" spans="4:4">
      <c r="D3792" s="10"/>
    </row>
    <row r="3793" spans="4:4">
      <c r="D3793" s="10"/>
    </row>
    <row r="3794" spans="4:4">
      <c r="D3794" s="10"/>
    </row>
    <row r="3795" spans="4:4">
      <c r="D3795" s="10"/>
    </row>
    <row r="3796" spans="4:4">
      <c r="D3796" s="10"/>
    </row>
    <row r="3797" spans="4:4">
      <c r="D3797" s="10"/>
    </row>
    <row r="3798" spans="4:4">
      <c r="D3798" s="10"/>
    </row>
    <row r="3799" spans="4:4">
      <c r="D3799" s="10"/>
    </row>
    <row r="3800" spans="4:4">
      <c r="D3800" s="10"/>
    </row>
    <row r="3801" spans="4:4">
      <c r="D3801" s="10"/>
    </row>
    <row r="3802" spans="4:4">
      <c r="D3802" s="10"/>
    </row>
    <row r="3803" spans="4:4">
      <c r="D3803" s="10"/>
    </row>
    <row r="3804" spans="4:4">
      <c r="D3804" s="10"/>
    </row>
    <row r="3805" spans="4:4">
      <c r="D3805" s="10"/>
    </row>
    <row r="3806" spans="4:4">
      <c r="D3806" s="10"/>
    </row>
    <row r="3807" spans="4:4">
      <c r="D3807" s="10"/>
    </row>
    <row r="3808" spans="4:4">
      <c r="D3808" s="10"/>
    </row>
    <row r="3809" spans="4:4">
      <c r="D3809" s="10"/>
    </row>
    <row r="3810" spans="4:4">
      <c r="D3810" s="10"/>
    </row>
    <row r="3811" spans="4:4">
      <c r="D3811" s="10"/>
    </row>
    <row r="3812" spans="4:4">
      <c r="D3812" s="10"/>
    </row>
    <row r="3813" spans="4:4">
      <c r="D3813" s="10"/>
    </row>
    <row r="3814" spans="4:4">
      <c r="D3814" s="10"/>
    </row>
    <row r="3815" spans="4:4">
      <c r="D3815" s="10"/>
    </row>
    <row r="3816" spans="4:4">
      <c r="D3816" s="10"/>
    </row>
    <row r="3817" spans="4:4">
      <c r="D3817" s="10"/>
    </row>
    <row r="3818" spans="4:4">
      <c r="D3818" s="10"/>
    </row>
    <row r="3819" spans="4:4">
      <c r="D3819" s="10"/>
    </row>
    <row r="3820" spans="4:4">
      <c r="D3820" s="10"/>
    </row>
    <row r="3821" spans="4:4">
      <c r="D3821" s="10"/>
    </row>
    <row r="3822" spans="4:4">
      <c r="D3822" s="10"/>
    </row>
    <row r="3823" spans="4:4">
      <c r="D3823" s="10"/>
    </row>
    <row r="3824" spans="4:4">
      <c r="D3824" s="10"/>
    </row>
    <row r="3825" spans="4:4">
      <c r="D3825" s="10"/>
    </row>
    <row r="3826" spans="4:4">
      <c r="D3826" s="10"/>
    </row>
    <row r="3827" spans="4:4">
      <c r="D3827" s="10"/>
    </row>
    <row r="3828" spans="4:4">
      <c r="D3828" s="10"/>
    </row>
    <row r="3829" spans="4:4">
      <c r="D3829" s="10"/>
    </row>
    <row r="3830" spans="4:4">
      <c r="D3830" s="10"/>
    </row>
    <row r="3831" spans="4:4">
      <c r="D3831" s="10"/>
    </row>
    <row r="3832" spans="4:4">
      <c r="D3832" s="10"/>
    </row>
    <row r="3833" spans="4:4">
      <c r="D3833" s="10"/>
    </row>
    <row r="3834" spans="4:4">
      <c r="D3834" s="10"/>
    </row>
    <row r="3835" spans="4:4">
      <c r="D3835" s="10"/>
    </row>
    <row r="3836" spans="4:4">
      <c r="D3836" s="10"/>
    </row>
    <row r="3837" spans="4:4">
      <c r="D3837" s="10"/>
    </row>
    <row r="3838" spans="4:4">
      <c r="D3838" s="10"/>
    </row>
    <row r="3839" spans="4:4">
      <c r="D3839" s="10"/>
    </row>
    <row r="3840" spans="4:4">
      <c r="D3840" s="10"/>
    </row>
    <row r="3841" spans="4:4">
      <c r="D3841" s="10"/>
    </row>
    <row r="3842" spans="4:4">
      <c r="D3842" s="10"/>
    </row>
    <row r="3843" spans="4:4">
      <c r="D3843" s="10"/>
    </row>
    <row r="3844" spans="4:4">
      <c r="D3844" s="10"/>
    </row>
    <row r="3845" spans="4:4">
      <c r="D3845" s="10"/>
    </row>
    <row r="3846" spans="4:4">
      <c r="D3846" s="10"/>
    </row>
    <row r="3847" spans="4:4">
      <c r="D3847" s="10"/>
    </row>
    <row r="3848" spans="4:4">
      <c r="D3848" s="10"/>
    </row>
    <row r="3849" spans="4:4">
      <c r="D3849" s="10"/>
    </row>
    <row r="3850" spans="4:4">
      <c r="D3850" s="10"/>
    </row>
    <row r="3851" spans="4:4">
      <c r="D3851" s="10"/>
    </row>
    <row r="3852" spans="4:4">
      <c r="D3852" s="10"/>
    </row>
    <row r="3853" spans="4:4">
      <c r="D3853" s="10"/>
    </row>
    <row r="3854" spans="4:4">
      <c r="D3854" s="10"/>
    </row>
    <row r="3855" spans="4:4">
      <c r="D3855" s="10"/>
    </row>
    <row r="3856" spans="4:4">
      <c r="D3856" s="10"/>
    </row>
    <row r="3857" spans="4:4">
      <c r="D3857" s="10"/>
    </row>
    <row r="3858" spans="4:4">
      <c r="D3858" s="10"/>
    </row>
    <row r="3859" spans="4:4">
      <c r="D3859" s="10"/>
    </row>
    <row r="3860" spans="4:4">
      <c r="D3860" s="10"/>
    </row>
    <row r="3861" spans="4:4">
      <c r="D3861" s="10"/>
    </row>
    <row r="3862" spans="4:4">
      <c r="D3862" s="10"/>
    </row>
    <row r="3863" spans="4:4">
      <c r="D3863" s="10"/>
    </row>
    <row r="3864" spans="4:4">
      <c r="D3864" s="10"/>
    </row>
    <row r="3865" spans="4:4">
      <c r="D3865" s="10"/>
    </row>
    <row r="3866" spans="4:4">
      <c r="D3866" s="10"/>
    </row>
    <row r="3867" spans="4:4">
      <c r="D3867" s="10"/>
    </row>
    <row r="3868" spans="4:4">
      <c r="D3868" s="10"/>
    </row>
    <row r="3869" spans="4:4">
      <c r="D3869" s="10"/>
    </row>
    <row r="3870" spans="4:4">
      <c r="D3870" s="10"/>
    </row>
    <row r="3871" spans="4:4">
      <c r="D3871" s="10"/>
    </row>
    <row r="3872" spans="4:4">
      <c r="D3872" s="10"/>
    </row>
    <row r="3873" spans="4:4">
      <c r="D3873" s="10"/>
    </row>
    <row r="3874" spans="4:4">
      <c r="D3874" s="10"/>
    </row>
    <row r="3875" spans="4:4">
      <c r="D3875" s="10"/>
    </row>
    <row r="3876" spans="4:4">
      <c r="D3876" s="10"/>
    </row>
    <row r="3877" spans="4:4">
      <c r="D3877" s="10"/>
    </row>
    <row r="3878" spans="4:4">
      <c r="D3878" s="10"/>
    </row>
    <row r="3879" spans="4:4">
      <c r="D3879" s="10"/>
    </row>
    <row r="3880" spans="4:4">
      <c r="D3880" s="10"/>
    </row>
    <row r="3881" spans="4:4">
      <c r="D3881" s="10"/>
    </row>
    <row r="3882" spans="4:4">
      <c r="D3882" s="10"/>
    </row>
    <row r="3883" spans="4:4">
      <c r="D3883" s="10"/>
    </row>
    <row r="3884" spans="4:4">
      <c r="D3884" s="10"/>
    </row>
    <row r="3885" spans="4:4">
      <c r="D3885" s="10"/>
    </row>
    <row r="3886" spans="4:4">
      <c r="D3886" s="10"/>
    </row>
    <row r="3887" spans="4:4">
      <c r="D3887" s="10"/>
    </row>
    <row r="3888" spans="4:4">
      <c r="D3888" s="10"/>
    </row>
    <row r="3889" spans="4:4">
      <c r="D3889" s="10"/>
    </row>
    <row r="3890" spans="4:4">
      <c r="D3890" s="10"/>
    </row>
    <row r="3891" spans="4:4">
      <c r="D3891" s="10"/>
    </row>
    <row r="3892" spans="4:4">
      <c r="D3892" s="10"/>
    </row>
    <row r="3893" spans="4:4">
      <c r="D3893" s="10"/>
    </row>
    <row r="3894" spans="4:4">
      <c r="D3894" s="10"/>
    </row>
    <row r="3895" spans="4:4">
      <c r="D3895" s="10"/>
    </row>
    <row r="3896" spans="4:4">
      <c r="D3896" s="10"/>
    </row>
    <row r="3897" spans="4:4">
      <c r="D3897" s="10"/>
    </row>
    <row r="3898" spans="4:4">
      <c r="D3898" s="10"/>
    </row>
    <row r="3899" spans="4:4">
      <c r="D3899" s="10"/>
    </row>
    <row r="3900" spans="4:4">
      <c r="D3900" s="10"/>
    </row>
    <row r="3901" spans="4:4">
      <c r="D3901" s="10"/>
    </row>
    <row r="3902" spans="4:4">
      <c r="D3902" s="10"/>
    </row>
    <row r="3903" spans="4:4">
      <c r="D3903" s="10"/>
    </row>
    <row r="3904" spans="4:4">
      <c r="D3904" s="10"/>
    </row>
    <row r="3905" spans="4:4">
      <c r="D3905" s="10"/>
    </row>
    <row r="3906" spans="4:4">
      <c r="D3906" s="10"/>
    </row>
    <row r="3907" spans="4:4">
      <c r="D3907" s="10"/>
    </row>
    <row r="3908" spans="4:4">
      <c r="D3908" s="10"/>
    </row>
    <row r="3909" spans="4:4">
      <c r="D3909" s="10"/>
    </row>
    <row r="3910" spans="4:4">
      <c r="D3910" s="10"/>
    </row>
    <row r="3911" spans="4:4">
      <c r="D3911" s="10"/>
    </row>
    <row r="3912" spans="4:4">
      <c r="D3912" s="10"/>
    </row>
    <row r="3913" spans="4:4">
      <c r="D3913" s="10"/>
    </row>
    <row r="3914" spans="4:4">
      <c r="D3914" s="10"/>
    </row>
    <row r="3915" spans="4:4">
      <c r="D3915" s="10"/>
    </row>
    <row r="3916" spans="4:4">
      <c r="D3916" s="10"/>
    </row>
    <row r="3917" spans="4:4">
      <c r="D3917" s="10"/>
    </row>
    <row r="3918" spans="4:4">
      <c r="D3918" s="10"/>
    </row>
    <row r="3919" spans="4:4">
      <c r="D3919" s="10"/>
    </row>
    <row r="3920" spans="4:4">
      <c r="D3920" s="10"/>
    </row>
    <row r="3921" spans="4:4">
      <c r="D3921" s="10"/>
    </row>
    <row r="3922" spans="4:4">
      <c r="D3922" s="10"/>
    </row>
    <row r="3923" spans="4:4">
      <c r="D3923" s="10"/>
    </row>
    <row r="3924" spans="4:4">
      <c r="D3924" s="10"/>
    </row>
    <row r="3925" spans="4:4">
      <c r="D3925" s="10"/>
    </row>
    <row r="3926" spans="4:4">
      <c r="D3926" s="10"/>
    </row>
    <row r="3927" spans="4:4">
      <c r="D3927" s="10"/>
    </row>
    <row r="3928" spans="4:4">
      <c r="D3928" s="10"/>
    </row>
    <row r="3929" spans="4:4">
      <c r="D3929" s="10"/>
    </row>
    <row r="3930" spans="4:4">
      <c r="D3930" s="10"/>
    </row>
    <row r="3931" spans="4:4">
      <c r="D3931" s="10"/>
    </row>
    <row r="3932" spans="4:4">
      <c r="D3932" s="10"/>
    </row>
    <row r="3933" spans="4:4">
      <c r="D3933" s="10"/>
    </row>
    <row r="3934" spans="4:4">
      <c r="D3934" s="10"/>
    </row>
    <row r="3935" spans="4:4">
      <c r="D3935" s="10"/>
    </row>
    <row r="3936" spans="4:4">
      <c r="D3936" s="10"/>
    </row>
    <row r="3937" spans="4:4">
      <c r="D3937" s="10"/>
    </row>
    <row r="3938" spans="4:4">
      <c r="D3938" s="10"/>
    </row>
    <row r="3939" spans="4:4">
      <c r="D3939" s="10"/>
    </row>
    <row r="3940" spans="4:4">
      <c r="D3940" s="10"/>
    </row>
    <row r="3941" spans="4:4">
      <c r="D3941" s="10"/>
    </row>
    <row r="3942" spans="4:4">
      <c r="D3942" s="10"/>
    </row>
    <row r="3943" spans="4:4">
      <c r="D3943" s="10"/>
    </row>
    <row r="3944" spans="4:4">
      <c r="D3944" s="10"/>
    </row>
    <row r="3945" spans="4:4">
      <c r="D3945" s="10"/>
    </row>
    <row r="3946" spans="4:4">
      <c r="D3946" s="10"/>
    </row>
    <row r="3947" spans="4:4">
      <c r="D3947" s="10"/>
    </row>
    <row r="3948" spans="4:4">
      <c r="D3948" s="10"/>
    </row>
    <row r="3949" spans="4:4">
      <c r="D3949" s="10"/>
    </row>
    <row r="3950" spans="4:4">
      <c r="D3950" s="10"/>
    </row>
    <row r="3951" spans="4:4">
      <c r="D3951" s="10"/>
    </row>
    <row r="3952" spans="4:4">
      <c r="D3952" s="10"/>
    </row>
    <row r="3953" spans="4:4">
      <c r="D3953" s="10"/>
    </row>
    <row r="3954" spans="4:4">
      <c r="D3954" s="10"/>
    </row>
    <row r="3955" spans="4:4">
      <c r="D3955" s="10"/>
    </row>
    <row r="3956" spans="4:4">
      <c r="D3956" s="10"/>
    </row>
    <row r="3957" spans="4:4">
      <c r="D3957" s="10"/>
    </row>
    <row r="3958" spans="4:4">
      <c r="D3958" s="10"/>
    </row>
    <row r="3959" spans="4:4">
      <c r="D3959" s="10"/>
    </row>
    <row r="3960" spans="4:4">
      <c r="D3960" s="10"/>
    </row>
    <row r="3961" spans="4:4">
      <c r="D3961" s="10"/>
    </row>
    <row r="3962" spans="4:4">
      <c r="D3962" s="10"/>
    </row>
    <row r="3963" spans="4:4">
      <c r="D3963" s="10"/>
    </row>
    <row r="3964" spans="4:4">
      <c r="D3964" s="10"/>
    </row>
    <row r="3965" spans="4:4">
      <c r="D3965" s="10"/>
    </row>
    <row r="3966" spans="4:4">
      <c r="D3966" s="10"/>
    </row>
    <row r="3967" spans="4:4">
      <c r="D3967" s="10"/>
    </row>
    <row r="3968" spans="4:4">
      <c r="D3968" s="10"/>
    </row>
    <row r="3969" spans="4:4">
      <c r="D3969" s="10"/>
    </row>
    <row r="3970" spans="4:4">
      <c r="D3970" s="10"/>
    </row>
    <row r="3971" spans="4:4">
      <c r="D3971" s="10"/>
    </row>
    <row r="3972" spans="4:4">
      <c r="D3972" s="10"/>
    </row>
    <row r="3973" spans="4:4">
      <c r="D3973" s="10"/>
    </row>
    <row r="3974" spans="4:4">
      <c r="D3974" s="10"/>
    </row>
    <row r="3975" spans="4:4">
      <c r="D3975" s="10"/>
    </row>
    <row r="3976" spans="4:4">
      <c r="D3976" s="10"/>
    </row>
    <row r="3977" spans="4:4">
      <c r="D3977" s="10"/>
    </row>
    <row r="3978" spans="4:4">
      <c r="D3978" s="10"/>
    </row>
    <row r="3979" spans="4:4">
      <c r="D3979" s="10"/>
    </row>
    <row r="3980" spans="4:4">
      <c r="D3980" s="10"/>
    </row>
    <row r="3981" spans="4:4">
      <c r="D3981" s="10"/>
    </row>
    <row r="3982" spans="4:4">
      <c r="D3982" s="10"/>
    </row>
    <row r="3983" spans="4:4">
      <c r="D3983" s="10"/>
    </row>
    <row r="3984" spans="4:4">
      <c r="D3984" s="10"/>
    </row>
    <row r="3985" spans="4:4">
      <c r="D3985" s="10"/>
    </row>
    <row r="3986" spans="4:4">
      <c r="D3986" s="10"/>
    </row>
    <row r="3987" spans="4:4">
      <c r="D3987" s="10"/>
    </row>
    <row r="3988" spans="4:4">
      <c r="D3988" s="10"/>
    </row>
    <row r="3989" spans="4:4">
      <c r="D3989" s="10"/>
    </row>
    <row r="3990" spans="4:4">
      <c r="D3990" s="10"/>
    </row>
    <row r="3991" spans="4:4">
      <c r="D3991" s="10"/>
    </row>
    <row r="3992" spans="4:4">
      <c r="D3992" s="10"/>
    </row>
    <row r="3993" spans="4:4">
      <c r="D3993" s="10"/>
    </row>
    <row r="3994" spans="4:4">
      <c r="D3994" s="10"/>
    </row>
    <row r="3995" spans="4:4">
      <c r="D3995" s="10"/>
    </row>
    <row r="3996" spans="4:4">
      <c r="D3996" s="10"/>
    </row>
    <row r="3997" spans="4:4">
      <c r="D3997" s="10"/>
    </row>
    <row r="3998" spans="4:4">
      <c r="D3998" s="10"/>
    </row>
    <row r="3999" spans="4:4">
      <c r="D3999" s="10"/>
    </row>
    <row r="4000" spans="4:4">
      <c r="D4000" s="10"/>
    </row>
    <row r="4001" spans="4:4">
      <c r="D4001" s="10"/>
    </row>
    <row r="4002" spans="4:4">
      <c r="D4002" s="10"/>
    </row>
    <row r="4003" spans="4:4">
      <c r="D4003" s="10"/>
    </row>
    <row r="4004" spans="4:4">
      <c r="D4004" s="10"/>
    </row>
    <row r="4005" spans="4:4">
      <c r="D4005" s="10"/>
    </row>
    <row r="4006" spans="4:4">
      <c r="D4006" s="10"/>
    </row>
    <row r="4007" spans="4:4">
      <c r="D4007" s="10"/>
    </row>
    <row r="4008" spans="4:4">
      <c r="D4008" s="10"/>
    </row>
    <row r="4009" spans="4:4">
      <c r="D4009" s="10"/>
    </row>
    <row r="4010" spans="4:4">
      <c r="D4010" s="10"/>
    </row>
    <row r="4011" spans="4:4">
      <c r="D4011" s="10"/>
    </row>
    <row r="4012" spans="4:4">
      <c r="D4012" s="10"/>
    </row>
    <row r="4013" spans="4:4">
      <c r="D4013" s="10"/>
    </row>
    <row r="4014" spans="4:4">
      <c r="D4014" s="10"/>
    </row>
    <row r="4015" spans="4:4">
      <c r="D4015" s="10"/>
    </row>
    <row r="4016" spans="4:4">
      <c r="D4016" s="10"/>
    </row>
    <row r="4017" spans="4:4">
      <c r="D4017" s="10"/>
    </row>
    <row r="4018" spans="4:4">
      <c r="D4018" s="10"/>
    </row>
    <row r="4019" spans="4:4">
      <c r="D4019" s="10"/>
    </row>
    <row r="4020" spans="4:4">
      <c r="D4020" s="10"/>
    </row>
    <row r="4021" spans="4:4">
      <c r="D4021" s="10"/>
    </row>
    <row r="4022" spans="4:4">
      <c r="D4022" s="10"/>
    </row>
    <row r="4023" spans="4:4">
      <c r="D4023" s="10"/>
    </row>
    <row r="4024" spans="4:4">
      <c r="D4024" s="10"/>
    </row>
    <row r="4025" spans="4:4">
      <c r="D4025" s="10"/>
    </row>
    <row r="4026" spans="4:4">
      <c r="D4026" s="10"/>
    </row>
    <row r="4027" spans="4:4">
      <c r="D4027" s="10"/>
    </row>
    <row r="4028" spans="4:4">
      <c r="D4028" s="10"/>
    </row>
    <row r="4029" spans="4:4">
      <c r="D4029" s="10"/>
    </row>
    <row r="4030" spans="4:4">
      <c r="D4030" s="10"/>
    </row>
    <row r="4031" spans="4:4">
      <c r="D4031" s="10"/>
    </row>
    <row r="4032" spans="4:4">
      <c r="D4032" s="10"/>
    </row>
    <row r="4033" spans="4:4">
      <c r="D4033" s="10"/>
    </row>
    <row r="4034" spans="4:4">
      <c r="D4034" s="10"/>
    </row>
    <row r="4035" spans="4:4">
      <c r="D4035" s="10"/>
    </row>
    <row r="4036" spans="4:4">
      <c r="D4036" s="10"/>
    </row>
    <row r="4037" spans="4:4">
      <c r="D4037" s="10"/>
    </row>
    <row r="4038" spans="4:4">
      <c r="D4038" s="10"/>
    </row>
    <row r="4039" spans="4:4">
      <c r="D4039" s="10"/>
    </row>
    <row r="4040" spans="4:4">
      <c r="D4040" s="10"/>
    </row>
    <row r="4041" spans="4:4">
      <c r="D4041" s="10"/>
    </row>
    <row r="4042" spans="4:4">
      <c r="D4042" s="10"/>
    </row>
    <row r="4043" spans="4:4">
      <c r="D4043" s="10"/>
    </row>
    <row r="4044" spans="4:4">
      <c r="D4044" s="10"/>
    </row>
    <row r="4045" spans="4:4">
      <c r="D4045" s="10"/>
    </row>
    <row r="4046" spans="4:4">
      <c r="D4046" s="10"/>
    </row>
    <row r="4047" spans="4:4">
      <c r="D4047" s="10"/>
    </row>
    <row r="4048" spans="4:4">
      <c r="D4048" s="10"/>
    </row>
    <row r="4049" spans="4:4">
      <c r="D4049" s="10"/>
    </row>
    <row r="4050" spans="4:4">
      <c r="D4050" s="10"/>
    </row>
    <row r="4051" spans="4:4">
      <c r="D4051" s="10"/>
    </row>
    <row r="4052" spans="4:4">
      <c r="D4052" s="10"/>
    </row>
    <row r="4053" spans="4:4">
      <c r="D4053" s="10"/>
    </row>
    <row r="4054" spans="4:4">
      <c r="D4054" s="10"/>
    </row>
    <row r="4055" spans="4:4">
      <c r="D4055" s="10"/>
    </row>
    <row r="4056" spans="4:4">
      <c r="D4056" s="10"/>
    </row>
    <row r="4057" spans="4:4">
      <c r="D4057" s="10"/>
    </row>
    <row r="4058" spans="4:4">
      <c r="D4058" s="10"/>
    </row>
    <row r="4059" spans="4:4">
      <c r="D4059" s="10"/>
    </row>
    <row r="4060" spans="4:4">
      <c r="D4060" s="10"/>
    </row>
    <row r="4061" spans="4:4">
      <c r="D4061" s="10"/>
    </row>
    <row r="4062" spans="4:4">
      <c r="D4062" s="10"/>
    </row>
    <row r="4063" spans="4:4">
      <c r="D4063" s="10"/>
    </row>
    <row r="4064" spans="4:4">
      <c r="D4064" s="10"/>
    </row>
    <row r="4065" spans="4:4">
      <c r="D4065" s="10"/>
    </row>
    <row r="4066" spans="4:4">
      <c r="D4066" s="10"/>
    </row>
    <row r="4067" spans="4:4">
      <c r="D4067" s="10"/>
    </row>
    <row r="4068" spans="4:4">
      <c r="D4068" s="10"/>
    </row>
    <row r="4069" spans="4:4">
      <c r="D4069" s="10"/>
    </row>
    <row r="4070" spans="4:4">
      <c r="D4070" s="10"/>
    </row>
    <row r="4071" spans="4:4">
      <c r="D4071" s="10"/>
    </row>
    <row r="4072" spans="4:4">
      <c r="D4072" s="10"/>
    </row>
    <row r="4073" spans="4:4">
      <c r="D4073" s="10"/>
    </row>
    <row r="4074" spans="4:4">
      <c r="D4074" s="10"/>
    </row>
    <row r="4075" spans="4:4">
      <c r="D4075" s="10"/>
    </row>
    <row r="4076" spans="4:4">
      <c r="D4076" s="10"/>
    </row>
    <row r="4077" spans="4:4">
      <c r="D4077" s="10"/>
    </row>
    <row r="4078" spans="4:4">
      <c r="D4078" s="10"/>
    </row>
    <row r="4079" spans="4:4">
      <c r="D4079" s="10"/>
    </row>
    <row r="4080" spans="4:4">
      <c r="D4080" s="10"/>
    </row>
    <row r="4081" spans="4:4">
      <c r="D4081" s="10"/>
    </row>
    <row r="4082" spans="4:4">
      <c r="D4082" s="10"/>
    </row>
    <row r="4083" spans="4:4">
      <c r="D4083" s="10"/>
    </row>
    <row r="4084" spans="4:4">
      <c r="D4084" s="10"/>
    </row>
    <row r="4085" spans="4:4">
      <c r="D4085" s="10"/>
    </row>
    <row r="4086" spans="4:4">
      <c r="D4086" s="10"/>
    </row>
    <row r="4087" spans="4:4">
      <c r="D4087" s="10"/>
    </row>
    <row r="4088" spans="4:4">
      <c r="D4088" s="10"/>
    </row>
    <row r="4089" spans="4:4">
      <c r="D4089" s="10"/>
    </row>
    <row r="4090" spans="4:4">
      <c r="D4090" s="10"/>
    </row>
    <row r="4091" spans="4:4">
      <c r="D4091" s="10"/>
    </row>
    <row r="4092" spans="4:4">
      <c r="D4092" s="10"/>
    </row>
    <row r="4093" spans="4:4">
      <c r="D4093" s="10"/>
    </row>
    <row r="4094" spans="4:4">
      <c r="D4094" s="10"/>
    </row>
    <row r="4095" spans="4:4">
      <c r="D4095" s="10"/>
    </row>
    <row r="4096" spans="4:4">
      <c r="D4096" s="10"/>
    </row>
    <row r="4097" spans="4:4">
      <c r="D4097" s="10"/>
    </row>
    <row r="4098" spans="4:4">
      <c r="D4098" s="10"/>
    </row>
    <row r="4099" spans="4:4">
      <c r="D4099" s="10"/>
    </row>
    <row r="4100" spans="4:4">
      <c r="D4100" s="10"/>
    </row>
    <row r="4101" spans="4:4">
      <c r="D4101" s="10"/>
    </row>
    <row r="4102" spans="4:4">
      <c r="D4102" s="10"/>
    </row>
    <row r="4103" spans="4:4">
      <c r="D4103" s="10"/>
    </row>
    <row r="4104" spans="4:4">
      <c r="D4104" s="10"/>
    </row>
    <row r="4105" spans="4:4">
      <c r="D4105" s="10"/>
    </row>
    <row r="4106" spans="4:4">
      <c r="D4106" s="10"/>
    </row>
    <row r="4107" spans="4:4">
      <c r="D4107" s="10"/>
    </row>
    <row r="4108" spans="4:4">
      <c r="D4108" s="10"/>
    </row>
    <row r="4109" spans="4:4">
      <c r="D4109" s="10"/>
    </row>
    <row r="4110" spans="4:4">
      <c r="D4110" s="10"/>
    </row>
    <row r="4111" spans="4:4">
      <c r="D4111" s="10"/>
    </row>
    <row r="4112" spans="4:4">
      <c r="D4112" s="10"/>
    </row>
    <row r="4113" spans="4:4">
      <c r="D4113" s="10"/>
    </row>
    <row r="4114" spans="4:4">
      <c r="D4114" s="10"/>
    </row>
    <row r="4115" spans="4:4">
      <c r="D4115" s="10"/>
    </row>
    <row r="4116" spans="4:4">
      <c r="D4116" s="10"/>
    </row>
    <row r="4117" spans="4:4">
      <c r="D4117" s="10"/>
    </row>
    <row r="4118" spans="4:4">
      <c r="D4118" s="10"/>
    </row>
    <row r="4119" spans="4:4">
      <c r="D4119" s="10"/>
    </row>
    <row r="4120" spans="4:4">
      <c r="D4120" s="10"/>
    </row>
    <row r="4121" spans="4:4">
      <c r="D4121" s="10"/>
    </row>
    <row r="4122" spans="4:4">
      <c r="D4122" s="10"/>
    </row>
    <row r="4123" spans="4:4">
      <c r="D4123" s="10"/>
    </row>
    <row r="4124" spans="4:4">
      <c r="D4124" s="10"/>
    </row>
    <row r="4125" spans="4:4">
      <c r="D4125" s="10"/>
    </row>
    <row r="4126" spans="4:4">
      <c r="D4126" s="10"/>
    </row>
    <row r="4127" spans="4:4">
      <c r="D4127" s="10"/>
    </row>
    <row r="4128" spans="4:4">
      <c r="D4128" s="10"/>
    </row>
    <row r="4129" spans="4:4">
      <c r="D4129" s="10"/>
    </row>
    <row r="4130" spans="4:4">
      <c r="D4130" s="10"/>
    </row>
    <row r="4131" spans="4:4">
      <c r="D4131" s="10"/>
    </row>
    <row r="4132" spans="4:4">
      <c r="D4132" s="10"/>
    </row>
    <row r="4133" spans="4:4">
      <c r="D4133" s="10"/>
    </row>
    <row r="4134" spans="4:4">
      <c r="D4134" s="10"/>
    </row>
    <row r="4135" spans="4:4">
      <c r="D4135" s="10"/>
    </row>
    <row r="4136" spans="4:4">
      <c r="D4136" s="10"/>
    </row>
    <row r="4137" spans="4:4">
      <c r="D4137" s="10"/>
    </row>
    <row r="4138" spans="4:4">
      <c r="D4138" s="10"/>
    </row>
    <row r="4139" spans="4:4">
      <c r="D4139" s="10"/>
    </row>
    <row r="4140" spans="4:4">
      <c r="D4140" s="10"/>
    </row>
    <row r="4141" spans="4:4">
      <c r="D4141" s="10"/>
    </row>
    <row r="4142" spans="4:4">
      <c r="D4142" s="10"/>
    </row>
    <row r="4143" spans="4:4">
      <c r="D4143" s="10"/>
    </row>
    <row r="4144" spans="4:4">
      <c r="D4144" s="10"/>
    </row>
    <row r="4145" spans="4:4">
      <c r="D4145" s="10"/>
    </row>
    <row r="4146" spans="4:4">
      <c r="D4146" s="10"/>
    </row>
    <row r="4147" spans="4:4">
      <c r="D4147" s="10"/>
    </row>
    <row r="4148" spans="4:4">
      <c r="D4148" s="10"/>
    </row>
    <row r="4149" spans="4:4">
      <c r="D4149" s="10"/>
    </row>
    <row r="4150" spans="4:4">
      <c r="D4150" s="10"/>
    </row>
    <row r="4151" spans="4:4">
      <c r="D4151" s="10"/>
    </row>
    <row r="4152" spans="4:4">
      <c r="D4152" s="10"/>
    </row>
    <row r="4153" spans="4:4">
      <c r="D4153" s="10"/>
    </row>
    <row r="4154" spans="4:4">
      <c r="D4154" s="10"/>
    </row>
    <row r="4155" spans="4:4">
      <c r="D4155" s="10"/>
    </row>
    <row r="4156" spans="4:4">
      <c r="D4156" s="10"/>
    </row>
    <row r="4157" spans="4:4">
      <c r="D4157" s="10"/>
    </row>
    <row r="4158" spans="4:4">
      <c r="D4158" s="10"/>
    </row>
    <row r="4159" spans="4:4">
      <c r="D4159" s="10"/>
    </row>
    <row r="4160" spans="4:4">
      <c r="D4160" s="10"/>
    </row>
    <row r="4161" spans="4:4">
      <c r="D4161" s="10"/>
    </row>
    <row r="4162" spans="4:4">
      <c r="D4162" s="10"/>
    </row>
    <row r="4163" spans="4:4">
      <c r="D4163" s="10"/>
    </row>
    <row r="4164" spans="4:4">
      <c r="D4164" s="10"/>
    </row>
    <row r="4165" spans="4:4">
      <c r="D4165" s="10"/>
    </row>
    <row r="4166" spans="4:4">
      <c r="D4166" s="10"/>
    </row>
    <row r="4167" spans="4:4">
      <c r="D4167" s="10"/>
    </row>
    <row r="4168" spans="4:4">
      <c r="D4168" s="10"/>
    </row>
    <row r="4169" spans="4:4">
      <c r="D4169" s="10"/>
    </row>
    <row r="4170" spans="4:4">
      <c r="D4170" s="10"/>
    </row>
    <row r="4171" spans="4:4">
      <c r="D4171" s="10"/>
    </row>
    <row r="4172" spans="4:4">
      <c r="D4172" s="10"/>
    </row>
    <row r="4173" spans="4:4">
      <c r="D4173" s="10"/>
    </row>
    <row r="4174" spans="4:4">
      <c r="D4174" s="10"/>
    </row>
    <row r="4175" spans="4:4">
      <c r="D4175" s="10"/>
    </row>
    <row r="4176" spans="4:4">
      <c r="D4176" s="10"/>
    </row>
    <row r="4177" spans="4:4">
      <c r="D4177" s="10"/>
    </row>
    <row r="4178" spans="4:4">
      <c r="D4178" s="10"/>
    </row>
    <row r="4179" spans="4:4">
      <c r="D4179" s="10"/>
    </row>
    <row r="4180" spans="4:4">
      <c r="D4180" s="10"/>
    </row>
    <row r="4181" spans="4:4">
      <c r="D4181" s="10"/>
    </row>
    <row r="4182" spans="4:4">
      <c r="D4182" s="10"/>
    </row>
    <row r="4183" spans="4:4">
      <c r="D4183" s="10"/>
    </row>
    <row r="4184" spans="4:4">
      <c r="D4184" s="10"/>
    </row>
    <row r="4185" spans="4:4">
      <c r="D4185" s="10"/>
    </row>
    <row r="4186" spans="4:4">
      <c r="D4186" s="10"/>
    </row>
    <row r="4187" spans="4:4">
      <c r="D4187" s="10"/>
    </row>
    <row r="4188" spans="4:4">
      <c r="D4188" s="10"/>
    </row>
    <row r="4189" spans="4:4">
      <c r="D4189" s="10"/>
    </row>
    <row r="4190" spans="4:4">
      <c r="D4190" s="10"/>
    </row>
    <row r="4191" spans="4:4">
      <c r="D4191" s="10"/>
    </row>
    <row r="4192" spans="4:4">
      <c r="D4192" s="10"/>
    </row>
    <row r="4193" spans="4:4">
      <c r="D4193" s="10"/>
    </row>
    <row r="4194" spans="4:4">
      <c r="D4194" s="10"/>
    </row>
    <row r="4195" spans="4:4">
      <c r="D4195" s="10"/>
    </row>
    <row r="4196" spans="4:4">
      <c r="D4196" s="10"/>
    </row>
    <row r="4197" spans="4:4">
      <c r="D4197" s="10"/>
    </row>
    <row r="4198" spans="4:4">
      <c r="D4198" s="10"/>
    </row>
    <row r="4199" spans="4:4">
      <c r="D4199" s="10"/>
    </row>
    <row r="4200" spans="4:4">
      <c r="D4200" s="10"/>
    </row>
    <row r="4201" spans="4:4">
      <c r="D4201" s="10"/>
    </row>
    <row r="4202" spans="4:4">
      <c r="D4202" s="10"/>
    </row>
    <row r="4203" spans="4:4">
      <c r="D4203" s="10"/>
    </row>
    <row r="4204" spans="4:4">
      <c r="D4204" s="10"/>
    </row>
    <row r="4205" spans="4:4">
      <c r="D4205" s="10"/>
    </row>
    <row r="4206" spans="4:4">
      <c r="D4206" s="10"/>
    </row>
    <row r="4207" spans="4:4">
      <c r="D4207" s="10"/>
    </row>
    <row r="4208" spans="4:4">
      <c r="D4208" s="10"/>
    </row>
    <row r="4209" spans="4:4">
      <c r="D4209" s="10"/>
    </row>
    <row r="4210" spans="4:4">
      <c r="D4210" s="10"/>
    </row>
    <row r="4211" spans="4:4">
      <c r="D4211" s="10"/>
    </row>
    <row r="4212" spans="4:4">
      <c r="D4212" s="10"/>
    </row>
    <row r="4213" spans="4:4">
      <c r="D4213" s="10"/>
    </row>
    <row r="4214" spans="4:4">
      <c r="D4214" s="10"/>
    </row>
    <row r="4215" spans="4:4">
      <c r="D4215" s="10"/>
    </row>
    <row r="4216" spans="4:4">
      <c r="D4216" s="10"/>
    </row>
    <row r="4217" spans="4:4">
      <c r="D4217" s="10"/>
    </row>
    <row r="4218" spans="4:4">
      <c r="D4218" s="10"/>
    </row>
    <row r="4219" spans="4:4">
      <c r="D4219" s="10"/>
    </row>
    <row r="4220" spans="4:4">
      <c r="D4220" s="10"/>
    </row>
    <row r="4221" spans="4:4">
      <c r="D4221" s="10"/>
    </row>
    <row r="4222" spans="4:4">
      <c r="D4222" s="10"/>
    </row>
    <row r="4223" spans="4:4">
      <c r="D4223" s="10"/>
    </row>
    <row r="4224" spans="4:4">
      <c r="D4224" s="10"/>
    </row>
    <row r="4225" spans="4:4">
      <c r="D4225" s="10"/>
    </row>
    <row r="4226" spans="4:4">
      <c r="D4226" s="10"/>
    </row>
    <row r="4227" spans="4:4">
      <c r="D4227" s="10"/>
    </row>
    <row r="4228" spans="4:4">
      <c r="D4228" s="10"/>
    </row>
    <row r="4229" spans="4:4">
      <c r="D4229" s="10"/>
    </row>
    <row r="4230" spans="4:4">
      <c r="D4230" s="10"/>
    </row>
    <row r="4231" spans="4:4">
      <c r="D4231" s="10"/>
    </row>
    <row r="4232" spans="4:4">
      <c r="D4232" s="10"/>
    </row>
    <row r="4233" spans="4:4">
      <c r="D4233" s="10"/>
    </row>
    <row r="4234" spans="4:4">
      <c r="D4234" s="10"/>
    </row>
    <row r="4235" spans="4:4">
      <c r="D4235" s="10"/>
    </row>
    <row r="4236" spans="4:4">
      <c r="D4236" s="10"/>
    </row>
    <row r="4237" spans="4:4">
      <c r="D4237" s="10"/>
    </row>
    <row r="4238" spans="4:4">
      <c r="D4238" s="10"/>
    </row>
    <row r="4239" spans="4:4">
      <c r="D4239" s="10"/>
    </row>
    <row r="4240" spans="4:4">
      <c r="D4240" s="10"/>
    </row>
    <row r="4241" spans="4:4">
      <c r="D4241" s="10"/>
    </row>
    <row r="4242" spans="4:4">
      <c r="D4242" s="10"/>
    </row>
    <row r="4243" spans="4:4">
      <c r="D4243" s="10"/>
    </row>
    <row r="4244" spans="4:4">
      <c r="D4244" s="10"/>
    </row>
    <row r="4245" spans="4:4">
      <c r="D4245" s="10"/>
    </row>
    <row r="4246" spans="4:4">
      <c r="D4246" s="10"/>
    </row>
    <row r="4247" spans="4:4">
      <c r="D4247" s="10"/>
    </row>
    <row r="4248" spans="4:4">
      <c r="D4248" s="10"/>
    </row>
    <row r="4249" spans="4:4">
      <c r="D4249" s="10"/>
    </row>
    <row r="4250" spans="4:4">
      <c r="D4250" s="10"/>
    </row>
    <row r="4251" spans="4:4">
      <c r="D4251" s="10"/>
    </row>
    <row r="4252" spans="4:4">
      <c r="D4252" s="10"/>
    </row>
    <row r="4253" spans="4:4">
      <c r="D4253" s="10"/>
    </row>
    <row r="4254" spans="4:4">
      <c r="D4254" s="10"/>
    </row>
    <row r="4255" spans="4:4">
      <c r="D4255" s="10"/>
    </row>
    <row r="4256" spans="4:4">
      <c r="D4256" s="10"/>
    </row>
    <row r="4257" spans="4:4">
      <c r="D4257" s="10"/>
    </row>
    <row r="4258" spans="4:4">
      <c r="D4258" s="10"/>
    </row>
    <row r="4259" spans="4:4">
      <c r="D4259" s="10"/>
    </row>
    <row r="4260" spans="4:4">
      <c r="D4260" s="10"/>
    </row>
    <row r="4261" spans="4:4">
      <c r="D4261" s="10"/>
    </row>
    <row r="4262" spans="4:4">
      <c r="D4262" s="10"/>
    </row>
    <row r="4263" spans="4:4">
      <c r="D4263" s="10"/>
    </row>
    <row r="4264" spans="4:4">
      <c r="D4264" s="10"/>
    </row>
    <row r="4265" spans="4:4">
      <c r="D4265" s="10"/>
    </row>
    <row r="4266" spans="4:4">
      <c r="D4266" s="10"/>
    </row>
    <row r="4267" spans="4:4">
      <c r="D4267" s="10"/>
    </row>
    <row r="4268" spans="4:4">
      <c r="D4268" s="10"/>
    </row>
    <row r="4269" spans="4:4">
      <c r="D4269" s="10"/>
    </row>
    <row r="4270" spans="4:4">
      <c r="D4270" s="10"/>
    </row>
    <row r="4271" spans="4:4">
      <c r="D4271" s="10"/>
    </row>
    <row r="4272" spans="4:4">
      <c r="D4272" s="10"/>
    </row>
    <row r="4273" spans="4:4">
      <c r="D4273" s="10"/>
    </row>
    <row r="4274" spans="4:4">
      <c r="D4274" s="10"/>
    </row>
    <row r="4275" spans="4:4">
      <c r="D4275" s="10"/>
    </row>
    <row r="4276" spans="4:4">
      <c r="D4276" s="10"/>
    </row>
    <row r="4277" spans="4:4">
      <c r="D4277" s="10"/>
    </row>
    <row r="4278" spans="4:4">
      <c r="D4278" s="10"/>
    </row>
    <row r="4279" spans="4:4">
      <c r="D4279" s="10"/>
    </row>
    <row r="4280" spans="4:4">
      <c r="D4280" s="10"/>
    </row>
    <row r="4281" spans="4:4">
      <c r="D4281" s="10"/>
    </row>
    <row r="4282" spans="4:4">
      <c r="D4282" s="10"/>
    </row>
    <row r="4283" spans="4:4">
      <c r="D4283" s="10"/>
    </row>
    <row r="4284" spans="4:4">
      <c r="D4284" s="10"/>
    </row>
    <row r="4285" spans="4:4">
      <c r="D4285" s="10"/>
    </row>
    <row r="4286" spans="4:4">
      <c r="D4286" s="10"/>
    </row>
    <row r="4287" spans="4:4">
      <c r="D4287" s="10"/>
    </row>
    <row r="4288" spans="4:4">
      <c r="D4288" s="10"/>
    </row>
    <row r="4289" spans="4:4">
      <c r="D4289" s="10"/>
    </row>
    <row r="4290" spans="4:4">
      <c r="D4290" s="10"/>
    </row>
    <row r="4291" spans="4:4">
      <c r="D4291" s="10"/>
    </row>
    <row r="4292" spans="4:4">
      <c r="D4292" s="10"/>
    </row>
    <row r="4293" spans="4:4">
      <c r="D4293" s="10"/>
    </row>
    <row r="4294" spans="4:4">
      <c r="D4294" s="10"/>
    </row>
    <row r="4295" spans="4:4">
      <c r="D4295" s="10"/>
    </row>
    <row r="4296" spans="4:4">
      <c r="D4296" s="10"/>
    </row>
    <row r="4297" spans="4:4">
      <c r="D4297" s="10"/>
    </row>
    <row r="4298" spans="4:4">
      <c r="D4298" s="10"/>
    </row>
    <row r="4299" spans="4:4">
      <c r="D4299" s="10"/>
    </row>
    <row r="4300" spans="4:4">
      <c r="D4300" s="10"/>
    </row>
    <row r="4301" spans="4:4">
      <c r="D4301" s="10"/>
    </row>
    <row r="4302" spans="4:4">
      <c r="D4302" s="10"/>
    </row>
    <row r="4303" spans="4:4">
      <c r="D4303" s="10"/>
    </row>
    <row r="4304" spans="4:4">
      <c r="D4304" s="10"/>
    </row>
    <row r="4305" spans="4:4">
      <c r="D4305" s="10"/>
    </row>
    <row r="4306" spans="4:4">
      <c r="D4306" s="10"/>
    </row>
    <row r="4307" spans="4:4">
      <c r="D4307" s="10"/>
    </row>
    <row r="4308" spans="4:4">
      <c r="D4308" s="10"/>
    </row>
    <row r="4309" spans="4:4">
      <c r="D4309" s="10"/>
    </row>
    <row r="4310" spans="4:4">
      <c r="D4310" s="10"/>
    </row>
    <row r="4311" spans="4:4">
      <c r="D4311" s="10"/>
    </row>
    <row r="4312" spans="4:4">
      <c r="D4312" s="10"/>
    </row>
    <row r="4313" spans="4:4">
      <c r="D4313" s="10"/>
    </row>
    <row r="4314" spans="4:4">
      <c r="D4314" s="10"/>
    </row>
    <row r="4315" spans="4:4">
      <c r="D4315" s="10"/>
    </row>
    <row r="4316" spans="4:4">
      <c r="D4316" s="10"/>
    </row>
    <row r="4317" spans="4:4">
      <c r="D4317" s="10"/>
    </row>
    <row r="4318" spans="4:4">
      <c r="D4318" s="10"/>
    </row>
    <row r="4319" spans="4:4">
      <c r="D4319" s="10"/>
    </row>
    <row r="4320" spans="4:4">
      <c r="D4320" s="10"/>
    </row>
    <row r="4321" spans="4:4">
      <c r="D4321" s="10"/>
    </row>
    <row r="4322" spans="4:4">
      <c r="D4322" s="10"/>
    </row>
    <row r="4323" spans="4:4">
      <c r="D4323" s="10"/>
    </row>
    <row r="4324" spans="4:4">
      <c r="D4324" s="10"/>
    </row>
    <row r="4325" spans="4:4">
      <c r="D4325" s="10"/>
    </row>
    <row r="4326" spans="4:4">
      <c r="D4326" s="10"/>
    </row>
    <row r="4327" spans="4:4">
      <c r="D4327" s="10"/>
    </row>
    <row r="4328" spans="4:4">
      <c r="D4328" s="10"/>
    </row>
    <row r="4329" spans="4:4">
      <c r="D4329" s="10"/>
    </row>
    <row r="4330" spans="4:4">
      <c r="D4330" s="10"/>
    </row>
    <row r="4331" spans="4:4">
      <c r="D4331" s="10"/>
    </row>
    <row r="4332" spans="4:4">
      <c r="D4332" s="10"/>
    </row>
    <row r="4333" spans="4:4">
      <c r="D4333" s="10"/>
    </row>
    <row r="4334" spans="4:4">
      <c r="D4334" s="10"/>
    </row>
    <row r="4335" spans="4:4">
      <c r="D4335" s="10"/>
    </row>
    <row r="4336" spans="4:4">
      <c r="D4336" s="10"/>
    </row>
    <row r="4337" spans="4:4">
      <c r="D4337" s="10"/>
    </row>
    <row r="4338" spans="4:4">
      <c r="D4338" s="10"/>
    </row>
    <row r="4339" spans="4:4">
      <c r="D4339" s="10"/>
    </row>
    <row r="4340" spans="4:4">
      <c r="D4340" s="10"/>
    </row>
    <row r="4341" spans="4:4">
      <c r="D4341" s="10"/>
    </row>
    <row r="4342" spans="4:4">
      <c r="D4342" s="10"/>
    </row>
    <row r="4343" spans="4:4">
      <c r="D4343" s="10"/>
    </row>
    <row r="4344" spans="4:4">
      <c r="D4344" s="10"/>
    </row>
    <row r="4345" spans="4:4">
      <c r="D4345" s="10"/>
    </row>
    <row r="4346" spans="4:4">
      <c r="D4346" s="10"/>
    </row>
    <row r="4347" spans="4:4">
      <c r="D4347" s="10"/>
    </row>
    <row r="4348" spans="4:4">
      <c r="D4348" s="10"/>
    </row>
    <row r="4349" spans="4:4">
      <c r="D4349" s="10"/>
    </row>
    <row r="4350" spans="4:4">
      <c r="D4350" s="10"/>
    </row>
    <row r="4351" spans="4:4">
      <c r="D4351" s="10"/>
    </row>
    <row r="4352" spans="4:4">
      <c r="D4352" s="10"/>
    </row>
    <row r="4353" spans="4:4">
      <c r="D4353" s="10"/>
    </row>
    <row r="4354" spans="4:4">
      <c r="D4354" s="10"/>
    </row>
    <row r="4355" spans="4:4">
      <c r="D4355" s="10"/>
    </row>
    <row r="4356" spans="4:4">
      <c r="D4356" s="10"/>
    </row>
    <row r="4357" spans="4:4">
      <c r="D4357" s="10"/>
    </row>
    <row r="4358" spans="4:4">
      <c r="D4358" s="10"/>
    </row>
    <row r="4359" spans="4:4">
      <c r="D4359" s="10"/>
    </row>
    <row r="4360" spans="4:4">
      <c r="D4360" s="10"/>
    </row>
    <row r="4361" spans="4:4">
      <c r="D4361" s="10"/>
    </row>
    <row r="4362" spans="4:4">
      <c r="D4362" s="10"/>
    </row>
    <row r="4363" spans="4:4">
      <c r="D4363" s="10"/>
    </row>
    <row r="4364" spans="4:4">
      <c r="D4364" s="10"/>
    </row>
    <row r="4365" spans="4:4">
      <c r="D4365" s="10"/>
    </row>
    <row r="4366" spans="4:4">
      <c r="D4366" s="10"/>
    </row>
    <row r="4367" spans="4:4">
      <c r="D4367" s="10"/>
    </row>
    <row r="4368" spans="4:4">
      <c r="D4368" s="10"/>
    </row>
    <row r="4369" spans="4:4">
      <c r="D4369" s="10"/>
    </row>
    <row r="4370" spans="4:4">
      <c r="D4370" s="10"/>
    </row>
    <row r="4371" spans="4:4">
      <c r="D4371" s="10"/>
    </row>
    <row r="4372" spans="4:4">
      <c r="D4372" s="10"/>
    </row>
    <row r="4373" spans="4:4">
      <c r="D4373" s="10"/>
    </row>
    <row r="4374" spans="4:4">
      <c r="D4374" s="10"/>
    </row>
    <row r="4375" spans="4:4">
      <c r="D4375" s="10"/>
    </row>
    <row r="4376" spans="4:4">
      <c r="D4376" s="10"/>
    </row>
    <row r="4377" spans="4:4">
      <c r="D4377" s="10"/>
    </row>
    <row r="4378" spans="4:4">
      <c r="D4378" s="10"/>
    </row>
    <row r="4379" spans="4:4">
      <c r="D4379" s="10"/>
    </row>
    <row r="4380" spans="4:4">
      <c r="D4380" s="10"/>
    </row>
    <row r="4381" spans="4:4">
      <c r="D4381" s="10"/>
    </row>
    <row r="4382" spans="4:4">
      <c r="D4382" s="10"/>
    </row>
    <row r="4383" spans="4:4">
      <c r="D4383" s="10"/>
    </row>
    <row r="4384" spans="4:4">
      <c r="D4384" s="10"/>
    </row>
    <row r="4385" spans="4:4">
      <c r="D4385" s="10"/>
    </row>
    <row r="4386" spans="4:4">
      <c r="D4386" s="10"/>
    </row>
    <row r="4387" spans="4:4">
      <c r="D4387" s="10"/>
    </row>
    <row r="4388" spans="4:4">
      <c r="D4388" s="10"/>
    </row>
    <row r="4389" spans="4:4">
      <c r="D4389" s="10"/>
    </row>
    <row r="4390" spans="4:4">
      <c r="D4390" s="10"/>
    </row>
    <row r="4391" spans="4:4">
      <c r="D4391" s="10"/>
    </row>
    <row r="4392" spans="4:4">
      <c r="D4392" s="10"/>
    </row>
    <row r="4393" spans="4:4">
      <c r="D4393" s="10"/>
    </row>
    <row r="4394" spans="4:4">
      <c r="D4394" s="10"/>
    </row>
    <row r="4395" spans="4:4">
      <c r="D4395" s="10"/>
    </row>
    <row r="4396" spans="4:4">
      <c r="D4396" s="10"/>
    </row>
    <row r="4397" spans="4:4">
      <c r="D4397" s="10"/>
    </row>
    <row r="4398" spans="4:4">
      <c r="D4398" s="10"/>
    </row>
    <row r="4399" spans="4:4">
      <c r="D4399" s="10"/>
    </row>
    <row r="4400" spans="4:4">
      <c r="D4400" s="10"/>
    </row>
    <row r="4401" spans="4:4">
      <c r="D4401" s="10"/>
    </row>
    <row r="4402" spans="4:4">
      <c r="D4402" s="10"/>
    </row>
    <row r="4403" spans="4:4">
      <c r="D4403" s="10"/>
    </row>
    <row r="4404" spans="4:4">
      <c r="D4404" s="10"/>
    </row>
    <row r="4405" spans="4:4">
      <c r="D4405" s="10"/>
    </row>
    <row r="4406" spans="4:4">
      <c r="D4406" s="10"/>
    </row>
    <row r="4407" spans="4:4">
      <c r="D4407" s="10"/>
    </row>
    <row r="4408" spans="4:4">
      <c r="D4408" s="10"/>
    </row>
    <row r="4409" spans="4:4">
      <c r="D4409" s="10"/>
    </row>
    <row r="4410" spans="4:4">
      <c r="D4410" s="10"/>
    </row>
    <row r="4411" spans="4:4">
      <c r="D4411" s="10"/>
    </row>
    <row r="4412" spans="4:4">
      <c r="D4412" s="10"/>
    </row>
    <row r="4413" spans="4:4">
      <c r="D4413" s="10"/>
    </row>
    <row r="4414" spans="4:4">
      <c r="D4414" s="10"/>
    </row>
    <row r="4415" spans="4:4">
      <c r="D4415" s="10"/>
    </row>
    <row r="4416" spans="4:4">
      <c r="D4416" s="10"/>
    </row>
    <row r="4417" spans="4:4">
      <c r="D4417" s="10"/>
    </row>
    <row r="4418" spans="4:4">
      <c r="D4418" s="10"/>
    </row>
    <row r="4419" spans="4:4">
      <c r="D4419" s="10"/>
    </row>
    <row r="4420" spans="4:4">
      <c r="D4420" s="10"/>
    </row>
    <row r="4421" spans="4:4">
      <c r="D4421" s="10"/>
    </row>
    <row r="4422" spans="4:4">
      <c r="D4422" s="10"/>
    </row>
    <row r="4423" spans="4:4">
      <c r="D4423" s="10"/>
    </row>
    <row r="4424" spans="4:4">
      <c r="D4424" s="10"/>
    </row>
    <row r="4425" spans="4:4">
      <c r="D4425" s="10"/>
    </row>
    <row r="4426" spans="4:4">
      <c r="D4426" s="10"/>
    </row>
    <row r="4427" spans="4:4">
      <c r="D4427" s="10"/>
    </row>
    <row r="4428" spans="4:4">
      <c r="D4428" s="10"/>
    </row>
    <row r="4429" spans="4:4">
      <c r="D4429" s="10"/>
    </row>
    <row r="4430" spans="4:4">
      <c r="D4430" s="10"/>
    </row>
    <row r="4431" spans="4:4">
      <c r="D4431" s="10"/>
    </row>
    <row r="4432" spans="4:4">
      <c r="D4432" s="10"/>
    </row>
    <row r="4433" spans="4:4">
      <c r="D4433" s="10"/>
    </row>
    <row r="4434" spans="4:4">
      <c r="D4434" s="10"/>
    </row>
    <row r="4435" spans="4:4">
      <c r="D4435" s="10"/>
    </row>
    <row r="4436" spans="4:4">
      <c r="D4436" s="10"/>
    </row>
    <row r="4437" spans="4:4">
      <c r="D4437" s="10"/>
    </row>
    <row r="4438" spans="4:4">
      <c r="D4438" s="10"/>
    </row>
    <row r="4439" spans="4:4">
      <c r="D4439" s="10"/>
    </row>
    <row r="4440" spans="4:4">
      <c r="D4440" s="10"/>
    </row>
    <row r="4441" spans="4:4">
      <c r="D4441" s="10"/>
    </row>
    <row r="4442" spans="4:4">
      <c r="D4442" s="10"/>
    </row>
    <row r="4443" spans="4:4">
      <c r="D4443" s="10"/>
    </row>
    <row r="4444" spans="4:4">
      <c r="D4444" s="10"/>
    </row>
    <row r="4445" spans="4:4">
      <c r="D4445" s="10"/>
    </row>
    <row r="4446" spans="4:4">
      <c r="D4446" s="10"/>
    </row>
    <row r="4447" spans="4:4">
      <c r="D4447" s="10"/>
    </row>
    <row r="4448" spans="4:4">
      <c r="D4448" s="10"/>
    </row>
    <row r="4449" spans="4:4">
      <c r="D4449" s="10"/>
    </row>
    <row r="4450" spans="4:4">
      <c r="D4450" s="10"/>
    </row>
    <row r="4451" spans="4:4">
      <c r="D4451" s="10"/>
    </row>
    <row r="4452" spans="4:4">
      <c r="D4452" s="10"/>
    </row>
    <row r="4453" spans="4:4">
      <c r="D4453" s="10"/>
    </row>
    <row r="4454" spans="4:4">
      <c r="D4454" s="10"/>
    </row>
    <row r="4455" spans="4:4">
      <c r="D4455" s="10"/>
    </row>
    <row r="4456" spans="4:4">
      <c r="D4456" s="10"/>
    </row>
    <row r="4457" spans="4:4">
      <c r="D4457" s="10"/>
    </row>
    <row r="4458" spans="4:4">
      <c r="D4458" s="10"/>
    </row>
    <row r="4459" spans="4:4">
      <c r="D4459" s="10"/>
    </row>
    <row r="4460" spans="4:4">
      <c r="D4460" s="10"/>
    </row>
    <row r="4461" spans="4:4">
      <c r="D4461" s="10"/>
    </row>
    <row r="4462" spans="4:4">
      <c r="D4462" s="10"/>
    </row>
    <row r="4463" spans="4:4">
      <c r="D4463" s="10"/>
    </row>
    <row r="4464" spans="4:4">
      <c r="D4464" s="10"/>
    </row>
    <row r="4465" spans="4:4">
      <c r="D4465" s="10"/>
    </row>
    <row r="4466" spans="4:4">
      <c r="D4466" s="10"/>
    </row>
    <row r="4467" spans="4:4">
      <c r="D4467" s="10"/>
    </row>
    <row r="4468" spans="4:4">
      <c r="D4468" s="10"/>
    </row>
    <row r="4469" spans="4:4">
      <c r="D4469" s="10"/>
    </row>
    <row r="4470" spans="4:4">
      <c r="D4470" s="10"/>
    </row>
    <row r="4471" spans="4:4">
      <c r="D4471" s="10"/>
    </row>
    <row r="4472" spans="4:4">
      <c r="D4472" s="10"/>
    </row>
    <row r="4473" spans="4:4">
      <c r="D4473" s="10"/>
    </row>
    <row r="4474" spans="4:4">
      <c r="D4474" s="10"/>
    </row>
    <row r="4475" spans="4:4">
      <c r="D4475" s="10"/>
    </row>
    <row r="4476" spans="4:4">
      <c r="D4476" s="10"/>
    </row>
    <row r="4477" spans="4:4">
      <c r="D4477" s="10"/>
    </row>
    <row r="4478" spans="4:4">
      <c r="D4478" s="10"/>
    </row>
    <row r="4479" spans="4:4">
      <c r="D4479" s="10"/>
    </row>
    <row r="4480" spans="4:4">
      <c r="D4480" s="10"/>
    </row>
    <row r="4481" spans="4:4">
      <c r="D4481" s="10"/>
    </row>
    <row r="4482" spans="4:4">
      <c r="D4482" s="10"/>
    </row>
    <row r="4483" spans="4:4">
      <c r="D4483" s="10"/>
    </row>
    <row r="4484" spans="4:4">
      <c r="D4484" s="10"/>
    </row>
    <row r="4485" spans="4:4">
      <c r="D4485" s="10"/>
    </row>
    <row r="4486" spans="4:4">
      <c r="D4486" s="10"/>
    </row>
    <row r="4487" spans="4:4">
      <c r="D4487" s="10"/>
    </row>
    <row r="4488" spans="4:4">
      <c r="D4488" s="10"/>
    </row>
    <row r="4489" spans="4:4">
      <c r="D4489" s="10"/>
    </row>
    <row r="4490" spans="4:4">
      <c r="D4490" s="10"/>
    </row>
    <row r="4491" spans="4:4">
      <c r="D4491" s="10"/>
    </row>
    <row r="4492" spans="4:4">
      <c r="D4492" s="10"/>
    </row>
    <row r="4493" spans="4:4">
      <c r="D4493" s="10"/>
    </row>
    <row r="4494" spans="4:4">
      <c r="D4494" s="10"/>
    </row>
    <row r="4495" spans="4:4">
      <c r="D4495" s="10"/>
    </row>
    <row r="4496" spans="4:4">
      <c r="D4496" s="10"/>
    </row>
    <row r="4497" spans="4:4">
      <c r="D4497" s="10"/>
    </row>
    <row r="4498" spans="4:4">
      <c r="D4498" s="10"/>
    </row>
    <row r="4499" spans="4:4">
      <c r="D4499" s="10"/>
    </row>
    <row r="4500" spans="4:4">
      <c r="D4500" s="10"/>
    </row>
    <row r="4501" spans="4:4">
      <c r="D4501" s="10"/>
    </row>
    <row r="4502" spans="4:4">
      <c r="D4502" s="10"/>
    </row>
    <row r="4503" spans="4:4">
      <c r="D4503" s="10"/>
    </row>
    <row r="4504" spans="4:4">
      <c r="D4504" s="10"/>
    </row>
    <row r="4505" spans="4:4">
      <c r="D4505" s="10"/>
    </row>
    <row r="4506" spans="4:4">
      <c r="D4506" s="10"/>
    </row>
    <row r="4507" spans="4:4">
      <c r="D4507" s="10"/>
    </row>
    <row r="4508" spans="4:4">
      <c r="D4508" s="10"/>
    </row>
    <row r="4509" spans="4:4">
      <c r="D4509" s="10"/>
    </row>
    <row r="4510" spans="4:4">
      <c r="D4510" s="10"/>
    </row>
    <row r="4511" spans="4:4">
      <c r="D4511" s="10"/>
    </row>
    <row r="4512" spans="4:4">
      <c r="D4512" s="10"/>
    </row>
    <row r="4513" spans="4:4">
      <c r="D4513" s="10"/>
    </row>
    <row r="4514" spans="4:4">
      <c r="D4514" s="10"/>
    </row>
    <row r="4515" spans="4:4">
      <c r="D4515" s="10"/>
    </row>
    <row r="4516" spans="4:4">
      <c r="D4516" s="10"/>
    </row>
    <row r="4517" spans="4:4">
      <c r="D4517" s="10"/>
    </row>
    <row r="4518" spans="4:4">
      <c r="D4518" s="10"/>
    </row>
    <row r="4519" spans="4:4">
      <c r="D4519" s="10"/>
    </row>
    <row r="4520" spans="4:4">
      <c r="D4520" s="10"/>
    </row>
    <row r="4521" spans="4:4">
      <c r="D4521" s="10"/>
    </row>
    <row r="4522" spans="4:4">
      <c r="D4522" s="10"/>
    </row>
    <row r="4523" spans="4:4">
      <c r="D4523" s="10"/>
    </row>
    <row r="4524" spans="4:4">
      <c r="D4524" s="10"/>
    </row>
    <row r="4525" spans="4:4">
      <c r="D4525" s="10"/>
    </row>
    <row r="4526" spans="4:4">
      <c r="D4526" s="10"/>
    </row>
    <row r="4527" spans="4:4">
      <c r="D4527" s="10"/>
    </row>
    <row r="4528" spans="4:4">
      <c r="D4528" s="10"/>
    </row>
    <row r="4529" spans="4:4">
      <c r="D4529" s="10"/>
    </row>
    <row r="4530" spans="4:4">
      <c r="D4530" s="10"/>
    </row>
    <row r="4531" spans="4:4">
      <c r="D4531" s="10"/>
    </row>
    <row r="4532" spans="4:4">
      <c r="D4532" s="10"/>
    </row>
    <row r="4533" spans="4:4">
      <c r="D4533" s="10"/>
    </row>
    <row r="4534" spans="4:4">
      <c r="D4534" s="10"/>
    </row>
    <row r="4535" spans="4:4">
      <c r="D4535" s="10"/>
    </row>
    <row r="4536" spans="4:4">
      <c r="D4536" s="10"/>
    </row>
    <row r="4537" spans="4:4">
      <c r="D4537" s="10"/>
    </row>
    <row r="4538" spans="4:4">
      <c r="D4538" s="10"/>
    </row>
    <row r="4539" spans="4:4">
      <c r="D4539" s="10"/>
    </row>
    <row r="4540" spans="4:4">
      <c r="D4540" s="10"/>
    </row>
    <row r="4541" spans="4:4">
      <c r="D4541" s="10"/>
    </row>
    <row r="4542" spans="4:4">
      <c r="D4542" s="10"/>
    </row>
    <row r="4543" spans="4:4">
      <c r="D4543" s="10"/>
    </row>
    <row r="4544" spans="4:4">
      <c r="D4544" s="10"/>
    </row>
    <row r="4545" spans="4:4">
      <c r="D4545" s="10"/>
    </row>
    <row r="4546" spans="4:4">
      <c r="D4546" s="10"/>
    </row>
    <row r="4547" spans="4:4">
      <c r="D4547" s="10"/>
    </row>
    <row r="4548" spans="4:4">
      <c r="D4548" s="10"/>
    </row>
    <row r="4549" spans="4:4">
      <c r="D4549" s="10"/>
    </row>
    <row r="4550" spans="4:4">
      <c r="D4550" s="10"/>
    </row>
    <row r="4551" spans="4:4">
      <c r="D4551" s="10"/>
    </row>
    <row r="4552" spans="4:4">
      <c r="D4552" s="10"/>
    </row>
    <row r="4553" spans="4:4">
      <c r="D4553" s="10"/>
    </row>
    <row r="4554" spans="4:4">
      <c r="D4554" s="10"/>
    </row>
    <row r="4555" spans="4:4">
      <c r="D4555" s="10"/>
    </row>
    <row r="4556" spans="4:4">
      <c r="D4556" s="10"/>
    </row>
    <row r="4557" spans="4:4">
      <c r="D4557" s="10"/>
    </row>
    <row r="4558" spans="4:4">
      <c r="D4558" s="10"/>
    </row>
    <row r="4559" spans="4:4">
      <c r="D4559" s="10"/>
    </row>
    <row r="4560" spans="4:4">
      <c r="D4560" s="10"/>
    </row>
    <row r="4561" spans="4:4">
      <c r="D4561" s="10"/>
    </row>
    <row r="4562" spans="4:4">
      <c r="D4562" s="10"/>
    </row>
    <row r="4563" spans="4:4">
      <c r="D4563" s="10"/>
    </row>
    <row r="4564" spans="4:4">
      <c r="D4564" s="10"/>
    </row>
    <row r="4565" spans="4:4">
      <c r="D4565" s="10"/>
    </row>
    <row r="4566" spans="4:4">
      <c r="D4566" s="10"/>
    </row>
    <row r="4567" spans="4:4">
      <c r="D4567" s="10"/>
    </row>
    <row r="4568" spans="4:4">
      <c r="D4568" s="10"/>
    </row>
    <row r="4569" spans="4:4">
      <c r="D4569" s="10"/>
    </row>
    <row r="4570" spans="4:4">
      <c r="D4570" s="10"/>
    </row>
    <row r="4571" spans="4:4">
      <c r="D4571" s="10"/>
    </row>
    <row r="4572" spans="4:4">
      <c r="D4572" s="10"/>
    </row>
    <row r="4573" spans="4:4">
      <c r="D4573" s="10"/>
    </row>
    <row r="4574" spans="4:4">
      <c r="D4574" s="10"/>
    </row>
    <row r="4575" spans="4:4">
      <c r="D4575" s="10"/>
    </row>
    <row r="4576" spans="4:4">
      <c r="D4576" s="10"/>
    </row>
    <row r="4577" spans="4:4">
      <c r="D4577" s="10"/>
    </row>
    <row r="4578" spans="4:4">
      <c r="D4578" s="10"/>
    </row>
    <row r="4579" spans="4:4">
      <c r="D4579" s="10"/>
    </row>
    <row r="4580" spans="4:4">
      <c r="D4580" s="10"/>
    </row>
    <row r="4581" spans="4:4">
      <c r="D4581" s="10"/>
    </row>
    <row r="4582" spans="4:4">
      <c r="D4582" s="10"/>
    </row>
    <row r="4583" spans="4:4">
      <c r="D4583" s="10"/>
    </row>
    <row r="4584" spans="4:4">
      <c r="D4584" s="10"/>
    </row>
    <row r="4585" spans="4:4">
      <c r="D4585" s="10"/>
    </row>
    <row r="4586" spans="4:4">
      <c r="D4586" s="10"/>
    </row>
    <row r="4587" spans="4:4">
      <c r="D4587" s="10"/>
    </row>
    <row r="4588" spans="4:4">
      <c r="D4588" s="10"/>
    </row>
    <row r="4589" spans="4:4">
      <c r="D4589" s="10"/>
    </row>
    <row r="4590" spans="4:4">
      <c r="D4590" s="10"/>
    </row>
    <row r="4591" spans="4:4">
      <c r="D4591" s="10"/>
    </row>
    <row r="4592" spans="4:4">
      <c r="D4592" s="10"/>
    </row>
    <row r="4593" spans="4:4">
      <c r="D4593" s="10"/>
    </row>
    <row r="4594" spans="4:4">
      <c r="D4594" s="10"/>
    </row>
    <row r="4595" spans="4:4">
      <c r="D4595" s="10"/>
    </row>
    <row r="4596" spans="4:4">
      <c r="D4596" s="10"/>
    </row>
    <row r="4597" spans="4:4">
      <c r="D4597" s="10"/>
    </row>
    <row r="4598" spans="4:4">
      <c r="D4598" s="10"/>
    </row>
    <row r="4599" spans="4:4">
      <c r="D4599" s="10"/>
    </row>
    <row r="4600" spans="4:4">
      <c r="D4600" s="10"/>
    </row>
    <row r="4601" spans="4:4">
      <c r="D4601" s="10"/>
    </row>
    <row r="4602" spans="4:4">
      <c r="D4602" s="10"/>
    </row>
    <row r="4603" spans="4:4">
      <c r="D4603" s="10"/>
    </row>
    <row r="4604" spans="4:4">
      <c r="D4604" s="10"/>
    </row>
    <row r="4605" spans="4:4">
      <c r="D4605" s="10"/>
    </row>
    <row r="4606" spans="4:4">
      <c r="D4606" s="10"/>
    </row>
    <row r="4607" spans="4:4">
      <c r="D4607" s="10"/>
    </row>
    <row r="4608" spans="4:4">
      <c r="D4608" s="10"/>
    </row>
    <row r="4609" spans="4:4">
      <c r="D4609" s="10"/>
    </row>
    <row r="4610" spans="4:4">
      <c r="D4610" s="10"/>
    </row>
    <row r="4611" spans="4:4">
      <c r="D4611" s="10"/>
    </row>
    <row r="4612" spans="4:4">
      <c r="D4612" s="10"/>
    </row>
    <row r="4613" spans="4:4">
      <c r="D4613" s="10"/>
    </row>
    <row r="4614" spans="4:4">
      <c r="D4614" s="10"/>
    </row>
    <row r="4615" spans="4:4">
      <c r="D4615" s="10"/>
    </row>
    <row r="4616" spans="4:4">
      <c r="D4616" s="10"/>
    </row>
    <row r="4617" spans="4:4">
      <c r="D4617" s="10"/>
    </row>
    <row r="4618" spans="4:4">
      <c r="D4618" s="10"/>
    </row>
    <row r="4619" spans="4:4">
      <c r="D4619" s="10"/>
    </row>
    <row r="4620" spans="4:4">
      <c r="D4620" s="10"/>
    </row>
    <row r="4621" spans="4:4">
      <c r="D4621" s="10"/>
    </row>
    <row r="4622" spans="4:4">
      <c r="D4622" s="10"/>
    </row>
    <row r="4623" spans="4:4">
      <c r="D4623" s="10"/>
    </row>
    <row r="4624" spans="4:4">
      <c r="D4624" s="10"/>
    </row>
    <row r="4625" spans="4:4">
      <c r="D4625" s="10"/>
    </row>
    <row r="4626" spans="4:4">
      <c r="D4626" s="10"/>
    </row>
    <row r="4627" spans="4:4">
      <c r="D4627" s="10"/>
    </row>
    <row r="4628" spans="4:4">
      <c r="D4628" s="10"/>
    </row>
    <row r="4629" spans="4:4">
      <c r="D4629" s="10"/>
    </row>
    <row r="4630" spans="4:4">
      <c r="D4630" s="10"/>
    </row>
    <row r="4631" spans="4:4">
      <c r="D4631" s="10"/>
    </row>
    <row r="4632" spans="4:4">
      <c r="D4632" s="10"/>
    </row>
    <row r="4633" spans="4:4">
      <c r="D4633" s="10"/>
    </row>
    <row r="4634" spans="4:4">
      <c r="D4634" s="10"/>
    </row>
    <row r="4635" spans="4:4">
      <c r="D4635" s="10"/>
    </row>
    <row r="4636" spans="4:4">
      <c r="D4636" s="10"/>
    </row>
    <row r="4637" spans="4:4">
      <c r="D4637" s="10"/>
    </row>
    <row r="4638" spans="4:4">
      <c r="D4638" s="10"/>
    </row>
    <row r="4639" spans="4:4">
      <c r="D4639" s="10"/>
    </row>
    <row r="4640" spans="4:4">
      <c r="D4640" s="10"/>
    </row>
    <row r="4641" spans="4:4">
      <c r="D4641" s="10"/>
    </row>
    <row r="4642" spans="4:4">
      <c r="D4642" s="10"/>
    </row>
    <row r="4643" spans="4:4">
      <c r="D4643" s="10"/>
    </row>
    <row r="4644" spans="4:4">
      <c r="D4644" s="10"/>
    </row>
    <row r="4645" spans="4:4">
      <c r="D4645" s="10"/>
    </row>
    <row r="4646" spans="4:4">
      <c r="D4646" s="10"/>
    </row>
    <row r="4647" spans="4:4">
      <c r="D4647" s="10"/>
    </row>
    <row r="4648" spans="4:4">
      <c r="D4648" s="10"/>
    </row>
    <row r="4649" spans="4:4">
      <c r="D4649" s="10"/>
    </row>
    <row r="4650" spans="4:4">
      <c r="D4650" s="10"/>
    </row>
    <row r="4651" spans="4:4">
      <c r="D4651" s="10"/>
    </row>
    <row r="4652" spans="4:4">
      <c r="D4652" s="10"/>
    </row>
    <row r="4653" spans="4:4">
      <c r="D4653" s="10"/>
    </row>
    <row r="4654" spans="4:4">
      <c r="D4654" s="10"/>
    </row>
    <row r="4655" spans="4:4">
      <c r="D4655" s="10"/>
    </row>
    <row r="4656" spans="4:4">
      <c r="D4656" s="10"/>
    </row>
    <row r="4657" spans="4:4">
      <c r="D4657" s="10"/>
    </row>
    <row r="4658" spans="4:4">
      <c r="D4658" s="10"/>
    </row>
    <row r="4659" spans="4:4">
      <c r="D4659" s="10"/>
    </row>
    <row r="4660" spans="4:4">
      <c r="D4660" s="10"/>
    </row>
    <row r="4661" spans="4:4">
      <c r="D4661" s="10"/>
    </row>
    <row r="4662" spans="4:4">
      <c r="D4662" s="10"/>
    </row>
    <row r="4663" spans="4:4">
      <c r="D4663" s="10"/>
    </row>
    <row r="4664" spans="4:4">
      <c r="D4664" s="10"/>
    </row>
    <row r="4665" spans="4:4">
      <c r="D4665" s="10"/>
    </row>
    <row r="4666" spans="4:4">
      <c r="D4666" s="10"/>
    </row>
    <row r="4667" spans="4:4">
      <c r="D4667" s="10"/>
    </row>
    <row r="4668" spans="4:4">
      <c r="D4668" s="10"/>
    </row>
    <row r="4669" spans="4:4">
      <c r="D4669" s="10"/>
    </row>
    <row r="4670" spans="4:4">
      <c r="D4670" s="10"/>
    </row>
    <row r="4671" spans="4:4">
      <c r="D4671" s="10"/>
    </row>
    <row r="4672" spans="4:4">
      <c r="D4672" s="10"/>
    </row>
    <row r="4673" spans="4:4">
      <c r="D4673" s="10"/>
    </row>
    <row r="4674" spans="4:4">
      <c r="D4674" s="10"/>
    </row>
    <row r="4675" spans="4:4">
      <c r="D4675" s="10"/>
    </row>
    <row r="4676" spans="4:4">
      <c r="D4676" s="10"/>
    </row>
    <row r="4677" spans="4:4">
      <c r="D4677" s="10"/>
    </row>
    <row r="4678" spans="4:4">
      <c r="D4678" s="10"/>
    </row>
    <row r="4679" spans="4:4">
      <c r="D4679" s="10"/>
    </row>
    <row r="4680" spans="4:4">
      <c r="D4680" s="10"/>
    </row>
    <row r="4681" spans="4:4">
      <c r="D4681" s="10"/>
    </row>
    <row r="4682" spans="4:4">
      <c r="D4682" s="10"/>
    </row>
    <row r="4683" spans="4:4">
      <c r="D4683" s="10"/>
    </row>
    <row r="4684" spans="4:4">
      <c r="D4684" s="10"/>
    </row>
    <row r="4685" spans="4:4">
      <c r="D4685" s="10"/>
    </row>
    <row r="4686" spans="4:4">
      <c r="D4686" s="10"/>
    </row>
    <row r="4687" spans="4:4">
      <c r="D4687" s="10"/>
    </row>
    <row r="4688" spans="4:4">
      <c r="D4688" s="10"/>
    </row>
    <row r="4689" spans="4:4">
      <c r="D4689" s="10"/>
    </row>
    <row r="4690" spans="4:4">
      <c r="D4690" s="10"/>
    </row>
    <row r="4691" spans="4:4">
      <c r="D4691" s="10"/>
    </row>
    <row r="4692" spans="4:4">
      <c r="D4692" s="10"/>
    </row>
    <row r="4693" spans="4:4">
      <c r="D4693" s="10"/>
    </row>
    <row r="4694" spans="4:4">
      <c r="D4694" s="10"/>
    </row>
    <row r="4695" spans="4:4">
      <c r="D4695" s="10"/>
    </row>
    <row r="4696" spans="4:4">
      <c r="D4696" s="10"/>
    </row>
    <row r="4697" spans="4:4">
      <c r="D4697" s="10"/>
    </row>
    <row r="4698" spans="4:4">
      <c r="D4698" s="10"/>
    </row>
    <row r="4699" spans="4:4">
      <c r="D4699" s="10"/>
    </row>
    <row r="4700" spans="4:4">
      <c r="D4700" s="10"/>
    </row>
    <row r="4701" spans="4:4">
      <c r="D4701" s="10"/>
    </row>
    <row r="4702" spans="4:4">
      <c r="D4702" s="10"/>
    </row>
    <row r="4703" spans="4:4">
      <c r="D4703" s="10"/>
    </row>
    <row r="4704" spans="4:4">
      <c r="D4704" s="10"/>
    </row>
    <row r="4705" spans="4:4">
      <c r="D4705" s="10"/>
    </row>
    <row r="4706" spans="4:4">
      <c r="D4706" s="10"/>
    </row>
    <row r="4707" spans="4:4">
      <c r="D4707" s="10"/>
    </row>
    <row r="4708" spans="4:4">
      <c r="D4708" s="10"/>
    </row>
    <row r="4709" spans="4:4">
      <c r="D4709" s="10"/>
    </row>
    <row r="4710" spans="4:4">
      <c r="D4710" s="10"/>
    </row>
    <row r="4711" spans="4:4">
      <c r="D4711" s="10"/>
    </row>
    <row r="4712" spans="4:4">
      <c r="D4712" s="10"/>
    </row>
    <row r="4713" spans="4:4">
      <c r="D4713" s="10"/>
    </row>
    <row r="4714" spans="4:4">
      <c r="D4714" s="10"/>
    </row>
    <row r="4715" spans="4:4">
      <c r="D4715" s="10"/>
    </row>
    <row r="4716" spans="4:4">
      <c r="D4716" s="10"/>
    </row>
    <row r="4717" spans="4:4">
      <c r="D4717" s="10"/>
    </row>
    <row r="4718" spans="4:4">
      <c r="D4718" s="10"/>
    </row>
    <row r="4719" spans="4:4">
      <c r="D4719" s="10"/>
    </row>
    <row r="4720" spans="4:4">
      <c r="D4720" s="10"/>
    </row>
    <row r="4721" spans="4:4">
      <c r="D4721" s="10"/>
    </row>
    <row r="4722" spans="4:4">
      <c r="D4722" s="10"/>
    </row>
    <row r="4723" spans="4:4">
      <c r="D4723" s="10"/>
    </row>
    <row r="4724" spans="4:4">
      <c r="D4724" s="10"/>
    </row>
    <row r="4725" spans="4:4">
      <c r="D4725" s="10"/>
    </row>
    <row r="4726" spans="4:4">
      <c r="D4726" s="10"/>
    </row>
    <row r="4727" spans="4:4">
      <c r="D4727" s="10"/>
    </row>
    <row r="4728" spans="4:4">
      <c r="D4728" s="10"/>
    </row>
    <row r="4729" spans="4:4">
      <c r="D4729" s="10"/>
    </row>
    <row r="4730" spans="4:4">
      <c r="D4730" s="10"/>
    </row>
    <row r="4731" spans="4:4">
      <c r="D4731" s="10"/>
    </row>
    <row r="4732" spans="4:4">
      <c r="D4732" s="10"/>
    </row>
    <row r="4733" spans="4:4">
      <c r="D4733" s="10"/>
    </row>
    <row r="4734" spans="4:4">
      <c r="D4734" s="10"/>
    </row>
    <row r="4735" spans="4:4">
      <c r="D4735" s="10"/>
    </row>
    <row r="4736" spans="4:4">
      <c r="D4736" s="10"/>
    </row>
    <row r="4737" spans="4:4">
      <c r="D4737" s="10"/>
    </row>
    <row r="4738" spans="4:4">
      <c r="D4738" s="10"/>
    </row>
    <row r="4739" spans="4:4">
      <c r="D4739" s="10"/>
    </row>
    <row r="4740" spans="4:4">
      <c r="D4740" s="10"/>
    </row>
    <row r="4741" spans="4:4">
      <c r="D4741" s="10"/>
    </row>
    <row r="4742" spans="4:4">
      <c r="D4742" s="10"/>
    </row>
    <row r="4743" spans="4:4">
      <c r="D4743" s="10"/>
    </row>
    <row r="4744" spans="4:4">
      <c r="D4744" s="10"/>
    </row>
    <row r="4745" spans="4:4">
      <c r="D4745" s="10"/>
    </row>
    <row r="4746" spans="4:4">
      <c r="D4746" s="10"/>
    </row>
    <row r="4747" spans="4:4">
      <c r="D4747" s="10"/>
    </row>
    <row r="4748" spans="4:4">
      <c r="D4748" s="10"/>
    </row>
    <row r="4749" spans="4:4">
      <c r="D4749" s="10"/>
    </row>
    <row r="4750" spans="4:4">
      <c r="D4750" s="10"/>
    </row>
    <row r="4751" spans="4:4">
      <c r="D4751" s="10"/>
    </row>
    <row r="4752" spans="4:4">
      <c r="D4752" s="10"/>
    </row>
    <row r="4753" spans="4:4">
      <c r="D4753" s="10"/>
    </row>
    <row r="4754" spans="4:4">
      <c r="D4754" s="10"/>
    </row>
    <row r="4755" spans="4:4">
      <c r="D4755" s="10"/>
    </row>
    <row r="4756" spans="4:4">
      <c r="D4756" s="10"/>
    </row>
    <row r="4757" spans="4:4">
      <c r="D4757" s="10"/>
    </row>
    <row r="4758" spans="4:4">
      <c r="D4758" s="10"/>
    </row>
    <row r="4759" spans="4:4">
      <c r="D4759" s="10"/>
    </row>
    <row r="4760" spans="4:4">
      <c r="D4760" s="10"/>
    </row>
    <row r="4761" spans="4:4">
      <c r="D4761" s="10"/>
    </row>
    <row r="4762" spans="4:4">
      <c r="D4762" s="10"/>
    </row>
    <row r="4763" spans="4:4">
      <c r="D4763" s="10"/>
    </row>
    <row r="4764" spans="4:4">
      <c r="D4764" s="10"/>
    </row>
    <row r="4765" spans="4:4">
      <c r="D4765" s="10"/>
    </row>
    <row r="4766" spans="4:4">
      <c r="D4766" s="10"/>
    </row>
    <row r="4767" spans="4:4">
      <c r="D4767" s="10"/>
    </row>
    <row r="4768" spans="4:4">
      <c r="D4768" s="10"/>
    </row>
    <row r="4769" spans="4:4">
      <c r="D4769" s="10"/>
    </row>
    <row r="4770" spans="4:4">
      <c r="D4770" s="10"/>
    </row>
    <row r="4771" spans="4:4">
      <c r="D4771" s="10"/>
    </row>
    <row r="4772" spans="4:4">
      <c r="D4772" s="10"/>
    </row>
    <row r="4773" spans="4:4">
      <c r="D4773" s="10"/>
    </row>
    <row r="4774" spans="4:4">
      <c r="D4774" s="10"/>
    </row>
    <row r="4775" spans="4:4">
      <c r="D4775" s="10"/>
    </row>
    <row r="4776" spans="4:4">
      <c r="D4776" s="10"/>
    </row>
    <row r="4777" spans="4:4">
      <c r="D4777" s="10"/>
    </row>
    <row r="4778" spans="4:4">
      <c r="D4778" s="10"/>
    </row>
    <row r="4779" spans="4:4">
      <c r="D4779" s="10"/>
    </row>
    <row r="4780" spans="4:4">
      <c r="D4780" s="10"/>
    </row>
    <row r="4781" spans="4:4">
      <c r="D4781" s="10"/>
    </row>
    <row r="4782" spans="4:4">
      <c r="D4782" s="10"/>
    </row>
    <row r="4783" spans="4:4">
      <c r="D4783" s="10"/>
    </row>
    <row r="4784" spans="4:4">
      <c r="D4784" s="10"/>
    </row>
    <row r="4785" spans="4:4">
      <c r="D4785" s="10"/>
    </row>
    <row r="4786" spans="4:4">
      <c r="D4786" s="10"/>
    </row>
    <row r="4787" spans="4:4">
      <c r="D4787" s="10"/>
    </row>
    <row r="4788" spans="4:4">
      <c r="D4788" s="10"/>
    </row>
    <row r="4789" spans="4:4">
      <c r="D4789" s="10"/>
    </row>
    <row r="4790" spans="4:4">
      <c r="D4790" s="10"/>
    </row>
    <row r="4791" spans="4:4">
      <c r="D4791" s="10"/>
    </row>
    <row r="4792" spans="4:4">
      <c r="D4792" s="10"/>
    </row>
    <row r="4793" spans="4:4">
      <c r="D4793" s="10"/>
    </row>
    <row r="4794" spans="4:4">
      <c r="D4794" s="10"/>
    </row>
    <row r="4795" spans="4:4">
      <c r="D4795" s="10"/>
    </row>
    <row r="4796" spans="4:4">
      <c r="D4796" s="10"/>
    </row>
    <row r="4797" spans="4:4">
      <c r="D4797" s="10"/>
    </row>
    <row r="4798" spans="4:4">
      <c r="D4798" s="10"/>
    </row>
    <row r="4799" spans="4:4">
      <c r="D4799" s="10"/>
    </row>
    <row r="4800" spans="4:4">
      <c r="D4800" s="10"/>
    </row>
    <row r="4801" spans="4:4">
      <c r="D4801" s="10"/>
    </row>
    <row r="4802" spans="4:4">
      <c r="D4802" s="10"/>
    </row>
    <row r="4803" spans="4:4">
      <c r="D4803" s="10"/>
    </row>
    <row r="4804" spans="4:4">
      <c r="D4804" s="10"/>
    </row>
    <row r="4805" spans="4:4">
      <c r="D4805" s="10"/>
    </row>
    <row r="4806" spans="4:4">
      <c r="D4806" s="10"/>
    </row>
    <row r="4807" spans="4:4">
      <c r="D4807" s="10"/>
    </row>
    <row r="4808" spans="4:4">
      <c r="D4808" s="10"/>
    </row>
    <row r="4809" spans="4:4">
      <c r="D4809" s="10"/>
    </row>
    <row r="4810" spans="4:4">
      <c r="D4810" s="10"/>
    </row>
    <row r="4811" spans="4:4">
      <c r="D4811" s="10"/>
    </row>
    <row r="4812" spans="4:4">
      <c r="D4812" s="10"/>
    </row>
    <row r="4813" spans="4:4">
      <c r="D4813" s="10"/>
    </row>
    <row r="4814" spans="4:4">
      <c r="D4814" s="10"/>
    </row>
    <row r="4815" spans="4:4">
      <c r="D4815" s="10"/>
    </row>
    <row r="4816" spans="4:4">
      <c r="D4816" s="10"/>
    </row>
    <row r="4817" spans="4:4">
      <c r="D4817" s="10"/>
    </row>
    <row r="4818" spans="4:4">
      <c r="D4818" s="10"/>
    </row>
    <row r="4819" spans="4:4">
      <c r="D4819" s="10"/>
    </row>
    <row r="4820" spans="4:4">
      <c r="D4820" s="10"/>
    </row>
    <row r="4821" spans="4:4">
      <c r="D4821" s="10"/>
    </row>
    <row r="4822" spans="4:4">
      <c r="D4822" s="10"/>
    </row>
    <row r="4823" spans="4:4">
      <c r="D4823" s="10"/>
    </row>
    <row r="4824" spans="4:4">
      <c r="D4824" s="10"/>
    </row>
    <row r="4825" spans="4:4">
      <c r="D4825" s="10"/>
    </row>
    <row r="4826" spans="4:4">
      <c r="D4826" s="10"/>
    </row>
    <row r="4827" spans="4:4">
      <c r="D4827" s="10"/>
    </row>
    <row r="4828" spans="4:4">
      <c r="D4828" s="10"/>
    </row>
    <row r="4829" spans="4:4">
      <c r="D4829" s="10"/>
    </row>
    <row r="4830" spans="4:4">
      <c r="D4830" s="10"/>
    </row>
    <row r="4831" spans="4:4">
      <c r="D4831" s="10"/>
    </row>
    <row r="4832" spans="4:4">
      <c r="D4832" s="10"/>
    </row>
    <row r="4833" spans="4:4">
      <c r="D4833" s="10"/>
    </row>
    <row r="4834" spans="4:4">
      <c r="D4834" s="10"/>
    </row>
    <row r="4835" spans="4:4">
      <c r="D4835" s="10"/>
    </row>
    <row r="4836" spans="4:4">
      <c r="D4836" s="10"/>
    </row>
    <row r="4837" spans="4:4">
      <c r="D4837" s="10"/>
    </row>
    <row r="4838" spans="4:4">
      <c r="D4838" s="10"/>
    </row>
    <row r="4839" spans="4:4">
      <c r="D4839" s="10"/>
    </row>
    <row r="4840" spans="4:4">
      <c r="D4840" s="10"/>
    </row>
    <row r="4841" spans="4:4">
      <c r="D4841" s="10"/>
    </row>
    <row r="4842" spans="4:4">
      <c r="D4842" s="10"/>
    </row>
    <row r="4843" spans="4:4">
      <c r="D4843" s="10"/>
    </row>
    <row r="4844" spans="4:4">
      <c r="D4844" s="10"/>
    </row>
    <row r="4845" spans="4:4">
      <c r="D4845" s="10"/>
    </row>
    <row r="4846" spans="4:4">
      <c r="D4846" s="10"/>
    </row>
    <row r="4847" spans="4:4">
      <c r="D4847" s="10"/>
    </row>
    <row r="4848" spans="4:4">
      <c r="D4848" s="10"/>
    </row>
    <row r="4849" spans="4:4">
      <c r="D4849" s="10"/>
    </row>
    <row r="4850" spans="4:4">
      <c r="D4850" s="10"/>
    </row>
    <row r="4851" spans="4:4">
      <c r="D4851" s="10"/>
    </row>
    <row r="4852" spans="4:4">
      <c r="D4852" s="10"/>
    </row>
    <row r="4853" spans="4:4">
      <c r="D4853" s="10"/>
    </row>
    <row r="4854" spans="4:4">
      <c r="D4854" s="10"/>
    </row>
    <row r="4855" spans="4:4">
      <c r="D4855" s="10"/>
    </row>
    <row r="4856" spans="4:4">
      <c r="D4856" s="10"/>
    </row>
    <row r="4857" spans="4:4">
      <c r="D4857" s="10"/>
    </row>
    <row r="4858" spans="4:4">
      <c r="D4858" s="10"/>
    </row>
    <row r="4859" spans="4:4">
      <c r="D4859" s="10"/>
    </row>
    <row r="4860" spans="4:4">
      <c r="D4860" s="10"/>
    </row>
    <row r="4861" spans="4:4">
      <c r="D4861" s="10"/>
    </row>
    <row r="4862" spans="4:4">
      <c r="D4862" s="10"/>
    </row>
    <row r="4863" spans="4:4">
      <c r="D4863" s="10"/>
    </row>
    <row r="4864" spans="4:4">
      <c r="D4864" s="10"/>
    </row>
    <row r="4865" spans="4:4">
      <c r="D4865" s="10"/>
    </row>
    <row r="4866" spans="4:4">
      <c r="D4866" s="10"/>
    </row>
    <row r="4867" spans="4:4">
      <c r="D4867" s="10"/>
    </row>
    <row r="4868" spans="4:4">
      <c r="D4868" s="10"/>
    </row>
    <row r="4869" spans="4:4">
      <c r="D4869" s="10"/>
    </row>
    <row r="4870" spans="4:4">
      <c r="D4870" s="10"/>
    </row>
    <row r="4871" spans="4:4">
      <c r="D4871" s="10"/>
    </row>
    <row r="4872" spans="4:4">
      <c r="D4872" s="10"/>
    </row>
    <row r="4873" spans="4:4">
      <c r="D4873" s="10"/>
    </row>
    <row r="4874" spans="4:4">
      <c r="D4874" s="10"/>
    </row>
    <row r="4875" spans="4:4">
      <c r="D4875" s="10"/>
    </row>
    <row r="4876" spans="4:4">
      <c r="D4876" s="10"/>
    </row>
    <row r="4877" spans="4:4">
      <c r="D4877" s="10"/>
    </row>
    <row r="4878" spans="4:4">
      <c r="D4878" s="10"/>
    </row>
    <row r="4879" spans="4:4">
      <c r="D4879" s="10"/>
    </row>
    <row r="4880" spans="4:4">
      <c r="D4880" s="10"/>
    </row>
    <row r="4881" spans="4:4">
      <c r="D4881" s="10"/>
    </row>
    <row r="4882" spans="4:4">
      <c r="D4882" s="10"/>
    </row>
    <row r="4883" spans="4:4">
      <c r="D4883" s="10"/>
    </row>
    <row r="4884" spans="4:4">
      <c r="D4884" s="10"/>
    </row>
    <row r="4885" spans="4:4">
      <c r="D4885" s="10"/>
    </row>
    <row r="4886" spans="4:4">
      <c r="D4886" s="10"/>
    </row>
    <row r="4887" spans="4:4">
      <c r="D4887" s="10"/>
    </row>
    <row r="4888" spans="4:4">
      <c r="D4888" s="10"/>
    </row>
    <row r="4889" spans="4:4">
      <c r="D4889" s="10"/>
    </row>
    <row r="4890" spans="4:4">
      <c r="D4890" s="10"/>
    </row>
    <row r="4891" spans="4:4">
      <c r="D4891" s="10"/>
    </row>
    <row r="4892" spans="4:4">
      <c r="D4892" s="10"/>
    </row>
    <row r="4893" spans="4:4">
      <c r="D4893" s="10"/>
    </row>
    <row r="4894" spans="4:4">
      <c r="D4894" s="10"/>
    </row>
    <row r="4895" spans="4:4">
      <c r="D4895" s="10"/>
    </row>
    <row r="4896" spans="4:4">
      <c r="D4896" s="10"/>
    </row>
    <row r="4897" spans="4:4">
      <c r="D4897" s="10"/>
    </row>
    <row r="4898" spans="4:4">
      <c r="D4898" s="10"/>
    </row>
    <row r="4899" spans="4:4">
      <c r="D4899" s="10"/>
    </row>
    <row r="4900" spans="4:4">
      <c r="D4900" s="10"/>
    </row>
    <row r="4901" spans="4:4">
      <c r="D4901" s="10"/>
    </row>
    <row r="4902" spans="4:4">
      <c r="D4902" s="10"/>
    </row>
    <row r="4903" spans="4:4">
      <c r="D4903" s="10"/>
    </row>
    <row r="4904" spans="4:4">
      <c r="D4904" s="10"/>
    </row>
    <row r="4905" spans="4:4">
      <c r="D4905" s="10"/>
    </row>
    <row r="4906" spans="4:4">
      <c r="D4906" s="10"/>
    </row>
    <row r="4907" spans="4:4">
      <c r="D4907" s="10"/>
    </row>
    <row r="4908" spans="4:4">
      <c r="D4908" s="10"/>
    </row>
    <row r="4909" spans="4:4">
      <c r="D4909" s="10"/>
    </row>
    <row r="4910" spans="4:4">
      <c r="D4910" s="10"/>
    </row>
    <row r="4911" spans="4:4">
      <c r="D4911" s="10"/>
    </row>
    <row r="4912" spans="4:4">
      <c r="D4912" s="10"/>
    </row>
    <row r="4913" spans="4:4">
      <c r="D4913" s="10"/>
    </row>
    <row r="4914" spans="4:4">
      <c r="D4914" s="10"/>
    </row>
    <row r="4915" spans="4:4">
      <c r="D4915" s="10"/>
    </row>
    <row r="4916" spans="4:4">
      <c r="D4916" s="10"/>
    </row>
    <row r="4917" spans="4:4">
      <c r="D4917" s="10"/>
    </row>
    <row r="4918" spans="4:4">
      <c r="D4918" s="10"/>
    </row>
    <row r="4919" spans="4:4">
      <c r="D4919" s="10"/>
    </row>
    <row r="4920" spans="4:4">
      <c r="D4920" s="10"/>
    </row>
    <row r="4921" spans="4:4">
      <c r="D4921" s="10"/>
    </row>
    <row r="4922" spans="4:4">
      <c r="D4922" s="10"/>
    </row>
    <row r="4923" spans="4:4">
      <c r="D4923" s="10"/>
    </row>
    <row r="4924" spans="4:4">
      <c r="D4924" s="10"/>
    </row>
    <row r="4925" spans="4:4">
      <c r="D4925" s="10"/>
    </row>
    <row r="4926" spans="4:4">
      <c r="D4926" s="10"/>
    </row>
    <row r="4927" spans="4:4">
      <c r="D4927" s="10"/>
    </row>
    <row r="4928" spans="4:4">
      <c r="D4928" s="10"/>
    </row>
    <row r="4929" spans="4:4">
      <c r="D4929" s="10"/>
    </row>
    <row r="4930" spans="4:4">
      <c r="D4930" s="10"/>
    </row>
    <row r="4931" spans="4:4">
      <c r="D4931" s="10"/>
    </row>
    <row r="4932" spans="4:4">
      <c r="D4932" s="10"/>
    </row>
    <row r="4933" spans="4:4">
      <c r="D4933" s="10"/>
    </row>
    <row r="4934" spans="4:4">
      <c r="D4934" s="10"/>
    </row>
    <row r="4935" spans="4:4">
      <c r="D4935" s="10"/>
    </row>
    <row r="4936" spans="4:4">
      <c r="D4936" s="10"/>
    </row>
    <row r="4937" spans="4:4">
      <c r="D4937" s="10"/>
    </row>
    <row r="4938" spans="4:4">
      <c r="D4938" s="10"/>
    </row>
    <row r="4939" spans="4:4">
      <c r="D4939" s="10"/>
    </row>
    <row r="4940" spans="4:4">
      <c r="D4940" s="10"/>
    </row>
    <row r="4941" spans="4:4">
      <c r="D4941" s="10"/>
    </row>
    <row r="4942" spans="4:4">
      <c r="D4942" s="10"/>
    </row>
    <row r="4943" spans="4:4">
      <c r="D4943" s="10"/>
    </row>
    <row r="4944" spans="4:4">
      <c r="D4944" s="10"/>
    </row>
    <row r="4945" spans="4:4">
      <c r="D4945" s="10"/>
    </row>
    <row r="4946" spans="4:4">
      <c r="D4946" s="10"/>
    </row>
    <row r="4947" spans="4:4">
      <c r="D4947" s="10"/>
    </row>
    <row r="4948" spans="4:4">
      <c r="D4948" s="10"/>
    </row>
    <row r="4949" spans="4:4">
      <c r="D4949" s="10"/>
    </row>
    <row r="4950" spans="4:4">
      <c r="D4950" s="10"/>
    </row>
    <row r="4951" spans="4:4">
      <c r="D4951" s="10"/>
    </row>
    <row r="4952" spans="4:4">
      <c r="D4952" s="10"/>
    </row>
    <row r="4953" spans="4:4">
      <c r="D4953" s="10"/>
    </row>
    <row r="4954" spans="4:4">
      <c r="D4954" s="10"/>
    </row>
    <row r="4955" spans="4:4">
      <c r="D4955" s="10"/>
    </row>
    <row r="4956" spans="4:4">
      <c r="D4956" s="10"/>
    </row>
    <row r="4957" spans="4:4">
      <c r="D4957" s="10"/>
    </row>
    <row r="4958" spans="4:4">
      <c r="D4958" s="10"/>
    </row>
    <row r="4959" spans="4:4">
      <c r="D4959" s="10"/>
    </row>
    <row r="4960" spans="4:4">
      <c r="D4960" s="10"/>
    </row>
    <row r="4961" spans="4:4">
      <c r="D4961" s="10"/>
    </row>
    <row r="4962" spans="4:4">
      <c r="D4962" s="10"/>
    </row>
    <row r="4963" spans="4:4">
      <c r="D4963" s="10"/>
    </row>
    <row r="4964" spans="4:4">
      <c r="D4964" s="10"/>
    </row>
    <row r="4965" spans="4:4">
      <c r="D4965" s="10"/>
    </row>
    <row r="4966" spans="4:4">
      <c r="D4966" s="10"/>
    </row>
    <row r="4967" spans="4:4">
      <c r="D4967" s="10"/>
    </row>
    <row r="4968" spans="4:4">
      <c r="D4968" s="10"/>
    </row>
    <row r="4969" spans="4:4">
      <c r="D4969" s="10"/>
    </row>
    <row r="4970" spans="4:4">
      <c r="D4970" s="10"/>
    </row>
    <row r="4971" spans="4:4">
      <c r="D4971" s="10"/>
    </row>
    <row r="4972" spans="4:4">
      <c r="D4972" s="10"/>
    </row>
    <row r="4973" spans="4:4">
      <c r="D4973" s="10"/>
    </row>
    <row r="4974" spans="4:4">
      <c r="D4974" s="10"/>
    </row>
    <row r="4975" spans="4:4">
      <c r="D4975" s="10"/>
    </row>
    <row r="4976" spans="4:4">
      <c r="D4976" s="10"/>
    </row>
    <row r="4977" spans="4:4">
      <c r="D4977" s="10"/>
    </row>
    <row r="4978" spans="4:4">
      <c r="D4978" s="10"/>
    </row>
    <row r="4979" spans="4:4">
      <c r="D4979" s="10"/>
    </row>
    <row r="4980" spans="4:4">
      <c r="D4980" s="10"/>
    </row>
    <row r="4981" spans="4:4">
      <c r="D4981" s="10"/>
    </row>
    <row r="4982" spans="4:4">
      <c r="D4982" s="10"/>
    </row>
    <row r="4983" spans="4:4">
      <c r="D4983" s="10"/>
    </row>
    <row r="4984" spans="4:4">
      <c r="D4984" s="10"/>
    </row>
    <row r="4985" spans="4:4">
      <c r="D4985" s="10"/>
    </row>
    <row r="4986" spans="4:4">
      <c r="D4986" s="10"/>
    </row>
    <row r="4987" spans="4:4">
      <c r="D4987" s="10"/>
    </row>
    <row r="4988" spans="4:4">
      <c r="D4988" s="10"/>
    </row>
    <row r="4989" spans="4:4">
      <c r="D4989" s="10"/>
    </row>
    <row r="4990" spans="4:4">
      <c r="D4990" s="10"/>
    </row>
    <row r="4991" spans="4:4">
      <c r="D4991" s="10"/>
    </row>
    <row r="4992" spans="4:4">
      <c r="D4992" s="10"/>
    </row>
    <row r="4993" spans="4:4">
      <c r="D4993" s="10"/>
    </row>
    <row r="4994" spans="4:4">
      <c r="D4994" s="10"/>
    </row>
    <row r="4995" spans="4:4">
      <c r="D4995" s="10"/>
    </row>
    <row r="4996" spans="4:4">
      <c r="D4996" s="10"/>
    </row>
    <row r="4997" spans="4:4">
      <c r="D4997" s="10"/>
    </row>
    <row r="4998" spans="4:4">
      <c r="D4998" s="10"/>
    </row>
    <row r="4999" spans="4:4">
      <c r="D4999" s="10"/>
    </row>
    <row r="5000" spans="4:4">
      <c r="D5000" s="10"/>
    </row>
  </sheetData>
  <mergeCells count="4">
    <mergeCell ref="A1:G1"/>
    <mergeCell ref="C2:G2"/>
    <mergeCell ref="C3:G3"/>
    <mergeCell ref="C4:G4"/>
  </mergeCells>
  <pageMargins left="0.59055118110236204" right="0.196850393700787" top="0.78740157499999996" bottom="0.78740157499999996" header="0.3" footer="0.3"/>
  <pageSetup paperSize="9" orientation="landscape" horizontalDpi="0" verticalDpi="0" r:id="rId1"/>
  <headerFooter>
    <oddFooter>&amp;RStránka &amp;P z &amp;N&amp;LZpracováno programem BUILDpower S,  © RTS, a.s.</oddFooter>
  </headerFooter>
  <legacyDrawing r:id="rId2"/>
</worksheet>
</file>

<file path=xl/worksheets/sheet18.xml><?xml version="1.0" encoding="utf-8"?>
<worksheet xmlns="http://schemas.openxmlformats.org/spreadsheetml/2006/main" xmlns:r="http://schemas.openxmlformats.org/officeDocument/2006/relationships">
  <sheetPr>
    <pageSetUpPr fitToPage="1"/>
  </sheetPr>
  <dimension ref="A1:BM234"/>
  <sheetViews>
    <sheetView showGridLines="0" workbookViewId="0">
      <selection activeCell="J50" sqref="J50"/>
    </sheetView>
  </sheetViews>
  <sheetFormatPr defaultColWidth="8.88671875" defaultRowHeight="10.199999999999999"/>
  <cols>
    <col min="1" max="1" width="6.44140625" style="266" customWidth="1"/>
    <col min="2" max="2" width="1.33203125" style="266" customWidth="1"/>
    <col min="3" max="4" width="3.33203125" style="266" customWidth="1"/>
    <col min="5" max="5" width="13.33203125" style="266" customWidth="1"/>
    <col min="6" max="6" width="78.44140625" style="266" customWidth="1"/>
    <col min="7" max="7" width="5.44140625" style="266" customWidth="1"/>
    <col min="8" max="8" width="8.88671875" style="266" customWidth="1"/>
    <col min="9" max="11" width="15.6640625" style="266" customWidth="1"/>
    <col min="12" max="12" width="7.33203125" style="266" customWidth="1"/>
    <col min="13" max="13" width="8.44140625" style="266" hidden="1" customWidth="1"/>
    <col min="14" max="14" width="8.88671875" style="266"/>
    <col min="15" max="20" width="11" style="266" hidden="1" customWidth="1"/>
    <col min="21" max="21" width="12.6640625" style="266" hidden="1" customWidth="1"/>
    <col min="22" max="22" width="9.5546875" style="266" customWidth="1"/>
    <col min="23" max="23" width="12.6640625" style="266" customWidth="1"/>
    <col min="24" max="24" width="9.5546875" style="266" customWidth="1"/>
    <col min="25" max="25" width="11.6640625" style="266" customWidth="1"/>
    <col min="26" max="26" width="8.5546875" style="266" customWidth="1"/>
    <col min="27" max="27" width="11.6640625" style="266" customWidth="1"/>
    <col min="28" max="28" width="12.6640625" style="266" customWidth="1"/>
    <col min="29" max="29" width="8.5546875" style="266" customWidth="1"/>
    <col min="30" max="30" width="11.6640625" style="266" customWidth="1"/>
    <col min="31" max="31" width="12.6640625" style="266" customWidth="1"/>
    <col min="32" max="16384" width="8.88671875" style="266"/>
  </cols>
  <sheetData>
    <row r="1" spans="1:56">
      <c r="A1" s="265"/>
    </row>
    <row r="2" spans="1:56" ht="36.9" customHeight="1">
      <c r="L2" s="267" t="s">
        <v>1170</v>
      </c>
      <c r="M2" s="268"/>
      <c r="N2" s="268"/>
      <c r="O2" s="268"/>
      <c r="P2" s="268"/>
      <c r="Q2" s="268"/>
      <c r="R2" s="268"/>
      <c r="S2" s="268"/>
      <c r="T2" s="268"/>
      <c r="U2" s="268"/>
      <c r="V2" s="268"/>
      <c r="AT2" s="269" t="s">
        <v>2093</v>
      </c>
      <c r="AZ2" s="729" t="s">
        <v>1792</v>
      </c>
      <c r="BA2" s="729" t="s">
        <v>1793</v>
      </c>
      <c r="BB2" s="729" t="s">
        <v>528</v>
      </c>
      <c r="BC2" s="729" t="s">
        <v>2094</v>
      </c>
      <c r="BD2" s="729" t="s">
        <v>83</v>
      </c>
    </row>
    <row r="3" spans="1:56" ht="6.9" customHeight="1">
      <c r="B3" s="270"/>
      <c r="C3" s="271"/>
      <c r="D3" s="271"/>
      <c r="E3" s="271"/>
      <c r="F3" s="271"/>
      <c r="G3" s="271"/>
      <c r="H3" s="271"/>
      <c r="I3" s="271"/>
      <c r="J3" s="271"/>
      <c r="K3" s="271"/>
      <c r="L3" s="272"/>
      <c r="AT3" s="269" t="s">
        <v>83</v>
      </c>
      <c r="AZ3" s="729" t="s">
        <v>1795</v>
      </c>
      <c r="BA3" s="729" t="s">
        <v>1796</v>
      </c>
      <c r="BB3" s="729" t="s">
        <v>528</v>
      </c>
      <c r="BC3" s="729" t="s">
        <v>109</v>
      </c>
      <c r="BD3" s="729" t="s">
        <v>83</v>
      </c>
    </row>
    <row r="4" spans="1:56" ht="24.9" customHeight="1">
      <c r="B4" s="272"/>
      <c r="D4" s="273" t="s">
        <v>1172</v>
      </c>
      <c r="L4" s="272"/>
      <c r="M4" s="274" t="s">
        <v>1173</v>
      </c>
      <c r="AT4" s="269" t="s">
        <v>1174</v>
      </c>
      <c r="AZ4" s="729" t="s">
        <v>2095</v>
      </c>
      <c r="BA4" s="729" t="s">
        <v>2096</v>
      </c>
      <c r="BB4" s="729" t="s">
        <v>528</v>
      </c>
      <c r="BC4" s="729" t="s">
        <v>1347</v>
      </c>
      <c r="BD4" s="729" t="s">
        <v>83</v>
      </c>
    </row>
    <row r="5" spans="1:56" ht="6.9" customHeight="1">
      <c r="B5" s="272"/>
      <c r="L5" s="272"/>
      <c r="AZ5" s="729" t="s">
        <v>1798</v>
      </c>
      <c r="BA5" s="729" t="s">
        <v>1799</v>
      </c>
      <c r="BB5" s="729" t="s">
        <v>528</v>
      </c>
      <c r="BC5" s="729" t="s">
        <v>2097</v>
      </c>
      <c r="BD5" s="729" t="s">
        <v>83</v>
      </c>
    </row>
    <row r="6" spans="1:56" ht="12" customHeight="1">
      <c r="B6" s="272"/>
      <c r="D6" s="275" t="s">
        <v>22</v>
      </c>
      <c r="L6" s="272"/>
    </row>
    <row r="7" spans="1:56" ht="16.5" customHeight="1">
      <c r="B7" s="272"/>
      <c r="E7" s="276" t="e">
        <f>#REF!</f>
        <v>#REF!</v>
      </c>
      <c r="F7" s="277"/>
      <c r="G7" s="277"/>
      <c r="H7" s="277"/>
      <c r="L7" s="272"/>
    </row>
    <row r="8" spans="1:56" s="281" customFormat="1" ht="12" customHeight="1">
      <c r="A8" s="278"/>
      <c r="B8" s="279"/>
      <c r="C8" s="278"/>
      <c r="D8" s="275" t="s">
        <v>1175</v>
      </c>
      <c r="E8" s="278"/>
      <c r="F8" s="278"/>
      <c r="G8" s="278"/>
      <c r="H8" s="278"/>
      <c r="I8" s="278"/>
      <c r="J8" s="278"/>
      <c r="K8" s="278"/>
      <c r="L8" s="280"/>
      <c r="S8" s="278"/>
      <c r="T8" s="278"/>
      <c r="U8" s="278"/>
      <c r="V8" s="278"/>
      <c r="W8" s="278"/>
      <c r="X8" s="278"/>
      <c r="Y8" s="278"/>
      <c r="Z8" s="278"/>
      <c r="AA8" s="278"/>
      <c r="AB8" s="278"/>
      <c r="AC8" s="278"/>
      <c r="AD8" s="278"/>
      <c r="AE8" s="278"/>
    </row>
    <row r="9" spans="1:56" s="281" customFormat="1" ht="16.5" customHeight="1">
      <c r="A9" s="278"/>
      <c r="B9" s="279"/>
      <c r="C9" s="278"/>
      <c r="D9" s="278"/>
      <c r="E9" s="282" t="s">
        <v>2098</v>
      </c>
      <c r="F9" s="283"/>
      <c r="G9" s="283"/>
      <c r="H9" s="283"/>
      <c r="I9" s="278"/>
      <c r="J9" s="278"/>
      <c r="K9" s="278"/>
      <c r="L9" s="280"/>
      <c r="S9" s="278"/>
      <c r="T9" s="278"/>
      <c r="U9" s="278"/>
      <c r="V9" s="278"/>
      <c r="W9" s="278"/>
      <c r="X9" s="278"/>
      <c r="Y9" s="278"/>
      <c r="Z9" s="278"/>
      <c r="AA9" s="278"/>
      <c r="AB9" s="278"/>
      <c r="AC9" s="278"/>
      <c r="AD9" s="278"/>
      <c r="AE9" s="278"/>
    </row>
    <row r="10" spans="1:56" s="281" customFormat="1">
      <c r="A10" s="278"/>
      <c r="B10" s="279"/>
      <c r="C10" s="278"/>
      <c r="D10" s="278"/>
      <c r="E10" s="278"/>
      <c r="F10" s="278"/>
      <c r="G10" s="278"/>
      <c r="H10" s="278"/>
      <c r="I10" s="278"/>
      <c r="J10" s="278"/>
      <c r="K10" s="278"/>
      <c r="L10" s="280"/>
      <c r="S10" s="278"/>
      <c r="T10" s="278"/>
      <c r="U10" s="278"/>
      <c r="V10" s="278"/>
      <c r="W10" s="278"/>
      <c r="X10" s="278"/>
      <c r="Y10" s="278"/>
      <c r="Z10" s="278"/>
      <c r="AA10" s="278"/>
      <c r="AB10" s="278"/>
      <c r="AC10" s="278"/>
      <c r="AD10" s="278"/>
      <c r="AE10" s="278"/>
    </row>
    <row r="11" spans="1:56" s="281" customFormat="1" ht="12" customHeight="1">
      <c r="A11" s="278"/>
      <c r="B11" s="279"/>
      <c r="C11" s="278"/>
      <c r="D11" s="275" t="s">
        <v>1177</v>
      </c>
      <c r="E11" s="278"/>
      <c r="F11" s="284" t="s">
        <v>1810</v>
      </c>
      <c r="G11" s="278"/>
      <c r="H11" s="278"/>
      <c r="I11" s="275" t="s">
        <v>1178</v>
      </c>
      <c r="J11" s="284" t="s">
        <v>528</v>
      </c>
      <c r="K11" s="278"/>
      <c r="L11" s="280"/>
      <c r="S11" s="278"/>
      <c r="T11" s="278"/>
      <c r="U11" s="278"/>
      <c r="V11" s="278"/>
      <c r="W11" s="278"/>
      <c r="X11" s="278"/>
      <c r="Y11" s="278"/>
      <c r="Z11" s="278"/>
      <c r="AA11" s="278"/>
      <c r="AB11" s="278"/>
      <c r="AC11" s="278"/>
      <c r="AD11" s="278"/>
      <c r="AE11" s="278"/>
    </row>
    <row r="12" spans="1:56" s="281" customFormat="1" ht="12" customHeight="1">
      <c r="A12" s="278"/>
      <c r="B12" s="279"/>
      <c r="C12" s="278"/>
      <c r="D12" s="275" t="s">
        <v>1179</v>
      </c>
      <c r="E12" s="278"/>
      <c r="F12" s="284" t="s">
        <v>1180</v>
      </c>
      <c r="G12" s="278"/>
      <c r="H12" s="278"/>
      <c r="I12" s="275" t="s">
        <v>1181</v>
      </c>
      <c r="J12" s="285"/>
      <c r="K12" s="278"/>
      <c r="L12" s="280"/>
      <c r="S12" s="278"/>
      <c r="T12" s="278"/>
      <c r="U12" s="278"/>
      <c r="V12" s="278"/>
      <c r="W12" s="278"/>
      <c r="X12" s="278"/>
      <c r="Y12" s="278"/>
      <c r="Z12" s="278"/>
      <c r="AA12" s="278"/>
      <c r="AB12" s="278"/>
      <c r="AC12" s="278"/>
      <c r="AD12" s="278"/>
      <c r="AE12" s="278"/>
    </row>
    <row r="13" spans="1:56" s="281" customFormat="1" ht="10.95" customHeight="1">
      <c r="A13" s="278"/>
      <c r="B13" s="279"/>
      <c r="C13" s="278"/>
      <c r="D13" s="278"/>
      <c r="E13" s="278"/>
      <c r="F13" s="278"/>
      <c r="G13" s="278"/>
      <c r="H13" s="278"/>
      <c r="I13" s="278"/>
      <c r="J13" s="278"/>
      <c r="K13" s="278"/>
      <c r="L13" s="280"/>
      <c r="S13" s="278"/>
      <c r="T13" s="278"/>
      <c r="U13" s="278"/>
      <c r="V13" s="278"/>
      <c r="W13" s="278"/>
      <c r="X13" s="278"/>
      <c r="Y13" s="278"/>
      <c r="Z13" s="278"/>
      <c r="AA13" s="278"/>
      <c r="AB13" s="278"/>
      <c r="AC13" s="278"/>
      <c r="AD13" s="278"/>
      <c r="AE13" s="278"/>
    </row>
    <row r="14" spans="1:56" s="281" customFormat="1" ht="12" customHeight="1">
      <c r="A14" s="278"/>
      <c r="B14" s="279"/>
      <c r="C14" s="278"/>
      <c r="D14" s="275" t="s">
        <v>1182</v>
      </c>
      <c r="E14" s="278"/>
      <c r="F14" s="278"/>
      <c r="G14" s="278"/>
      <c r="H14" s="278"/>
      <c r="I14" s="275" t="s">
        <v>1183</v>
      </c>
      <c r="J14" s="284" t="s">
        <v>528</v>
      </c>
      <c r="K14" s="278"/>
      <c r="L14" s="280"/>
      <c r="S14" s="278"/>
      <c r="T14" s="278"/>
      <c r="U14" s="278"/>
      <c r="V14" s="278"/>
      <c r="W14" s="278"/>
      <c r="X14" s="278"/>
      <c r="Y14" s="278"/>
      <c r="Z14" s="278"/>
      <c r="AA14" s="278"/>
      <c r="AB14" s="278"/>
      <c r="AC14" s="278"/>
      <c r="AD14" s="278"/>
      <c r="AE14" s="278"/>
    </row>
    <row r="15" spans="1:56" s="281" customFormat="1" ht="18" customHeight="1">
      <c r="A15" s="278"/>
      <c r="B15" s="279"/>
      <c r="C15" s="278"/>
      <c r="D15" s="278"/>
      <c r="E15" s="284" t="s">
        <v>1184</v>
      </c>
      <c r="F15" s="278"/>
      <c r="G15" s="278"/>
      <c r="H15" s="278"/>
      <c r="I15" s="275" t="s">
        <v>34</v>
      </c>
      <c r="J15" s="284" t="s">
        <v>528</v>
      </c>
      <c r="K15" s="278"/>
      <c r="L15" s="280"/>
      <c r="S15" s="278"/>
      <c r="T15" s="278"/>
      <c r="U15" s="278"/>
      <c r="V15" s="278"/>
      <c r="W15" s="278"/>
      <c r="X15" s="278"/>
      <c r="Y15" s="278"/>
      <c r="Z15" s="278"/>
      <c r="AA15" s="278"/>
      <c r="AB15" s="278"/>
      <c r="AC15" s="278"/>
      <c r="AD15" s="278"/>
      <c r="AE15" s="278"/>
    </row>
    <row r="16" spans="1:56" s="281" customFormat="1" ht="6.9" customHeight="1">
      <c r="A16" s="278"/>
      <c r="B16" s="279"/>
      <c r="C16" s="278"/>
      <c r="D16" s="278"/>
      <c r="E16" s="278"/>
      <c r="F16" s="278"/>
      <c r="G16" s="278"/>
      <c r="H16" s="278"/>
      <c r="I16" s="278"/>
      <c r="J16" s="278"/>
      <c r="K16" s="278"/>
      <c r="L16" s="280"/>
      <c r="S16" s="278"/>
      <c r="T16" s="278"/>
      <c r="U16" s="278"/>
      <c r="V16" s="278"/>
      <c r="W16" s="278"/>
      <c r="X16" s="278"/>
      <c r="Y16" s="278"/>
      <c r="Z16" s="278"/>
      <c r="AA16" s="278"/>
      <c r="AB16" s="278"/>
      <c r="AC16" s="278"/>
      <c r="AD16" s="278"/>
      <c r="AE16" s="278"/>
    </row>
    <row r="17" spans="1:31" s="281" customFormat="1" ht="12" customHeight="1">
      <c r="A17" s="278"/>
      <c r="B17" s="279"/>
      <c r="C17" s="278"/>
      <c r="D17" s="275" t="s">
        <v>19</v>
      </c>
      <c r="E17" s="278"/>
      <c r="F17" s="278"/>
      <c r="G17" s="278"/>
      <c r="H17" s="278"/>
      <c r="I17" s="275" t="s">
        <v>1183</v>
      </c>
      <c r="J17" s="284"/>
      <c r="K17" s="278"/>
      <c r="L17" s="280"/>
      <c r="S17" s="278"/>
      <c r="T17" s="278"/>
      <c r="U17" s="278"/>
      <c r="V17" s="278"/>
      <c r="W17" s="278"/>
      <c r="X17" s="278"/>
      <c r="Y17" s="278"/>
      <c r="Z17" s="278"/>
      <c r="AA17" s="278"/>
      <c r="AB17" s="278"/>
      <c r="AC17" s="278"/>
      <c r="AD17" s="278"/>
      <c r="AE17" s="278"/>
    </row>
    <row r="18" spans="1:31" s="281" customFormat="1" ht="18" customHeight="1">
      <c r="A18" s="278"/>
      <c r="B18" s="279"/>
      <c r="C18" s="278"/>
      <c r="D18" s="278"/>
      <c r="E18" s="286"/>
      <c r="F18" s="286"/>
      <c r="G18" s="286"/>
      <c r="H18" s="286"/>
      <c r="I18" s="275" t="s">
        <v>34</v>
      </c>
      <c r="J18" s="284"/>
      <c r="K18" s="278"/>
      <c r="L18" s="280"/>
      <c r="S18" s="278"/>
      <c r="T18" s="278"/>
      <c r="U18" s="278"/>
      <c r="V18" s="278"/>
      <c r="W18" s="278"/>
      <c r="X18" s="278"/>
      <c r="Y18" s="278"/>
      <c r="Z18" s="278"/>
      <c r="AA18" s="278"/>
      <c r="AB18" s="278"/>
      <c r="AC18" s="278"/>
      <c r="AD18" s="278"/>
      <c r="AE18" s="278"/>
    </row>
    <row r="19" spans="1:31" s="281" customFormat="1" ht="6.9" customHeight="1">
      <c r="A19" s="278"/>
      <c r="B19" s="279"/>
      <c r="C19" s="278"/>
      <c r="D19" s="278"/>
      <c r="E19" s="278"/>
      <c r="F19" s="278"/>
      <c r="G19" s="278"/>
      <c r="H19" s="278"/>
      <c r="I19" s="278"/>
      <c r="J19" s="278"/>
      <c r="K19" s="278"/>
      <c r="L19" s="280"/>
      <c r="S19" s="278"/>
      <c r="T19" s="278"/>
      <c r="U19" s="278"/>
      <c r="V19" s="278"/>
      <c r="W19" s="278"/>
      <c r="X19" s="278"/>
      <c r="Y19" s="278"/>
      <c r="Z19" s="278"/>
      <c r="AA19" s="278"/>
      <c r="AB19" s="278"/>
      <c r="AC19" s="278"/>
      <c r="AD19" s="278"/>
      <c r="AE19" s="278"/>
    </row>
    <row r="20" spans="1:31" s="281" customFormat="1" ht="12" customHeight="1">
      <c r="A20" s="278"/>
      <c r="B20" s="279"/>
      <c r="C20" s="278"/>
      <c r="D20" s="275" t="s">
        <v>20</v>
      </c>
      <c r="E20" s="278"/>
      <c r="F20" s="278"/>
      <c r="G20" s="278"/>
      <c r="H20" s="278"/>
      <c r="I20" s="275" t="s">
        <v>1183</v>
      </c>
      <c r="J20" s="284" t="s">
        <v>528</v>
      </c>
      <c r="K20" s="278"/>
      <c r="L20" s="280"/>
      <c r="S20" s="278"/>
      <c r="T20" s="278"/>
      <c r="U20" s="278"/>
      <c r="V20" s="278"/>
      <c r="W20" s="278"/>
      <c r="X20" s="278"/>
      <c r="Y20" s="278"/>
      <c r="Z20" s="278"/>
      <c r="AA20" s="278"/>
      <c r="AB20" s="278"/>
      <c r="AC20" s="278"/>
      <c r="AD20" s="278"/>
      <c r="AE20" s="278"/>
    </row>
    <row r="21" spans="1:31" s="281" customFormat="1" ht="18" customHeight="1">
      <c r="A21" s="278"/>
      <c r="B21" s="279"/>
      <c r="C21" s="278"/>
      <c r="D21" s="278"/>
      <c r="E21" s="284" t="s">
        <v>1185</v>
      </c>
      <c r="F21" s="278"/>
      <c r="G21" s="278"/>
      <c r="H21" s="278"/>
      <c r="I21" s="275" t="s">
        <v>34</v>
      </c>
      <c r="J21" s="284" t="s">
        <v>528</v>
      </c>
      <c r="K21" s="278"/>
      <c r="L21" s="280"/>
      <c r="S21" s="278"/>
      <c r="T21" s="278"/>
      <c r="U21" s="278"/>
      <c r="V21" s="278"/>
      <c r="W21" s="278"/>
      <c r="X21" s="278"/>
      <c r="Y21" s="278"/>
      <c r="Z21" s="278"/>
      <c r="AA21" s="278"/>
      <c r="AB21" s="278"/>
      <c r="AC21" s="278"/>
      <c r="AD21" s="278"/>
      <c r="AE21" s="278"/>
    </row>
    <row r="22" spans="1:31" s="281" customFormat="1" ht="6.9" customHeight="1">
      <c r="A22" s="278"/>
      <c r="B22" s="279"/>
      <c r="C22" s="278"/>
      <c r="D22" s="278"/>
      <c r="E22" s="278"/>
      <c r="F22" s="278"/>
      <c r="G22" s="278"/>
      <c r="H22" s="278"/>
      <c r="I22" s="278"/>
      <c r="J22" s="278"/>
      <c r="K22" s="278"/>
      <c r="L22" s="280"/>
      <c r="S22" s="278"/>
      <c r="T22" s="278"/>
      <c r="U22" s="278"/>
      <c r="V22" s="278"/>
      <c r="W22" s="278"/>
      <c r="X22" s="278"/>
      <c r="Y22" s="278"/>
      <c r="Z22" s="278"/>
      <c r="AA22" s="278"/>
      <c r="AB22" s="278"/>
      <c r="AC22" s="278"/>
      <c r="AD22" s="278"/>
      <c r="AE22" s="278"/>
    </row>
    <row r="23" spans="1:31" s="281" customFormat="1" ht="12" customHeight="1">
      <c r="A23" s="278"/>
      <c r="B23" s="279"/>
      <c r="C23" s="278"/>
      <c r="D23" s="275" t="s">
        <v>1186</v>
      </c>
      <c r="E23" s="278"/>
      <c r="F23" s="278"/>
      <c r="G23" s="278"/>
      <c r="H23" s="278"/>
      <c r="I23" s="275" t="s">
        <v>1183</v>
      </c>
      <c r="J23" s="284" t="s">
        <v>528</v>
      </c>
      <c r="K23" s="278"/>
      <c r="L23" s="280"/>
      <c r="S23" s="278"/>
      <c r="T23" s="278"/>
      <c r="U23" s="278"/>
      <c r="V23" s="278"/>
      <c r="W23" s="278"/>
      <c r="X23" s="278"/>
      <c r="Y23" s="278"/>
      <c r="Z23" s="278"/>
      <c r="AA23" s="278"/>
      <c r="AB23" s="278"/>
      <c r="AC23" s="278"/>
      <c r="AD23" s="278"/>
      <c r="AE23" s="278"/>
    </row>
    <row r="24" spans="1:31" s="281" customFormat="1" ht="18" customHeight="1">
      <c r="A24" s="278"/>
      <c r="B24" s="279"/>
      <c r="C24" s="278"/>
      <c r="D24" s="278"/>
      <c r="E24" s="284" t="s">
        <v>1187</v>
      </c>
      <c r="F24" s="278"/>
      <c r="G24" s="278"/>
      <c r="H24" s="278"/>
      <c r="I24" s="275" t="s">
        <v>34</v>
      </c>
      <c r="J24" s="284" t="s">
        <v>528</v>
      </c>
      <c r="K24" s="278"/>
      <c r="L24" s="280"/>
      <c r="S24" s="278"/>
      <c r="T24" s="278"/>
      <c r="U24" s="278"/>
      <c r="V24" s="278"/>
      <c r="W24" s="278"/>
      <c r="X24" s="278"/>
      <c r="Y24" s="278"/>
      <c r="Z24" s="278"/>
      <c r="AA24" s="278"/>
      <c r="AB24" s="278"/>
      <c r="AC24" s="278"/>
      <c r="AD24" s="278"/>
      <c r="AE24" s="278"/>
    </row>
    <row r="25" spans="1:31" s="281" customFormat="1" ht="6.9" customHeight="1">
      <c r="A25" s="278"/>
      <c r="B25" s="279"/>
      <c r="C25" s="278"/>
      <c r="D25" s="278"/>
      <c r="E25" s="278"/>
      <c r="F25" s="278"/>
      <c r="G25" s="278"/>
      <c r="H25" s="278"/>
      <c r="I25" s="278"/>
      <c r="J25" s="278"/>
      <c r="K25" s="278"/>
      <c r="L25" s="280"/>
      <c r="S25" s="278"/>
      <c r="T25" s="278"/>
      <c r="U25" s="278"/>
      <c r="V25" s="278"/>
      <c r="W25" s="278"/>
      <c r="X25" s="278"/>
      <c r="Y25" s="278"/>
      <c r="Z25" s="278"/>
      <c r="AA25" s="278"/>
      <c r="AB25" s="278"/>
      <c r="AC25" s="278"/>
      <c r="AD25" s="278"/>
      <c r="AE25" s="278"/>
    </row>
    <row r="26" spans="1:31" s="281" customFormat="1" ht="12" customHeight="1">
      <c r="A26" s="278"/>
      <c r="B26" s="279"/>
      <c r="C26" s="278"/>
      <c r="D26" s="275" t="s">
        <v>1188</v>
      </c>
      <c r="E26" s="278"/>
      <c r="F26" s="278"/>
      <c r="G26" s="278"/>
      <c r="H26" s="278"/>
      <c r="I26" s="278"/>
      <c r="J26" s="278"/>
      <c r="K26" s="278"/>
      <c r="L26" s="280"/>
      <c r="S26" s="278"/>
      <c r="T26" s="278"/>
      <c r="U26" s="278"/>
      <c r="V26" s="278"/>
      <c r="W26" s="278"/>
      <c r="X26" s="278"/>
      <c r="Y26" s="278"/>
      <c r="Z26" s="278"/>
      <c r="AA26" s="278"/>
      <c r="AB26" s="278"/>
      <c r="AC26" s="278"/>
      <c r="AD26" s="278"/>
      <c r="AE26" s="278"/>
    </row>
    <row r="27" spans="1:31" s="291" customFormat="1" ht="16.5" customHeight="1">
      <c r="A27" s="287"/>
      <c r="B27" s="288"/>
      <c r="C27" s="287"/>
      <c r="D27" s="287"/>
      <c r="E27" s="289" t="s">
        <v>528</v>
      </c>
      <c r="F27" s="289"/>
      <c r="G27" s="289"/>
      <c r="H27" s="289"/>
      <c r="I27" s="287"/>
      <c r="J27" s="287"/>
      <c r="K27" s="287"/>
      <c r="L27" s="290"/>
      <c r="S27" s="287"/>
      <c r="T27" s="287"/>
      <c r="U27" s="287"/>
      <c r="V27" s="287"/>
      <c r="W27" s="287"/>
      <c r="X27" s="287"/>
      <c r="Y27" s="287"/>
      <c r="Z27" s="287"/>
      <c r="AA27" s="287"/>
      <c r="AB27" s="287"/>
      <c r="AC27" s="287"/>
      <c r="AD27" s="287"/>
      <c r="AE27" s="287"/>
    </row>
    <row r="28" spans="1:31" s="281" customFormat="1" ht="6.9" customHeight="1">
      <c r="A28" s="278"/>
      <c r="B28" s="279"/>
      <c r="C28" s="278"/>
      <c r="D28" s="278"/>
      <c r="E28" s="278"/>
      <c r="F28" s="278"/>
      <c r="G28" s="278"/>
      <c r="H28" s="278"/>
      <c r="I28" s="278"/>
      <c r="J28" s="278"/>
      <c r="K28" s="278"/>
      <c r="L28" s="280"/>
      <c r="S28" s="278"/>
      <c r="T28" s="278"/>
      <c r="U28" s="278"/>
      <c r="V28" s="278"/>
      <c r="W28" s="278"/>
      <c r="X28" s="278"/>
      <c r="Y28" s="278"/>
      <c r="Z28" s="278"/>
      <c r="AA28" s="278"/>
      <c r="AB28" s="278"/>
      <c r="AC28" s="278"/>
      <c r="AD28" s="278"/>
      <c r="AE28" s="278"/>
    </row>
    <row r="29" spans="1:31" s="281" customFormat="1" ht="6.9" customHeight="1">
      <c r="A29" s="278"/>
      <c r="B29" s="279"/>
      <c r="C29" s="278"/>
      <c r="D29" s="292"/>
      <c r="E29" s="292"/>
      <c r="F29" s="292"/>
      <c r="G29" s="292"/>
      <c r="H29" s="292"/>
      <c r="I29" s="292"/>
      <c r="J29" s="292"/>
      <c r="K29" s="292"/>
      <c r="L29" s="280"/>
      <c r="S29" s="278"/>
      <c r="T29" s="278"/>
      <c r="U29" s="278"/>
      <c r="V29" s="278"/>
      <c r="W29" s="278"/>
      <c r="X29" s="278"/>
      <c r="Y29" s="278"/>
      <c r="Z29" s="278"/>
      <c r="AA29" s="278"/>
      <c r="AB29" s="278"/>
      <c r="AC29" s="278"/>
      <c r="AD29" s="278"/>
      <c r="AE29" s="278"/>
    </row>
    <row r="30" spans="1:31" s="281" customFormat="1" ht="25.35" customHeight="1">
      <c r="A30" s="278"/>
      <c r="B30" s="279"/>
      <c r="C30" s="278"/>
      <c r="D30" s="293" t="s">
        <v>1189</v>
      </c>
      <c r="E30" s="278"/>
      <c r="F30" s="278"/>
      <c r="G30" s="278"/>
      <c r="H30" s="278"/>
      <c r="I30" s="278"/>
      <c r="J30" s="294">
        <f>ROUND(J89, 2)</f>
        <v>0</v>
      </c>
      <c r="K30" s="278"/>
      <c r="L30" s="280"/>
      <c r="S30" s="278"/>
      <c r="T30" s="278"/>
      <c r="U30" s="278"/>
      <c r="V30" s="278"/>
      <c r="W30" s="278"/>
      <c r="X30" s="278"/>
      <c r="Y30" s="278"/>
      <c r="Z30" s="278"/>
      <c r="AA30" s="278"/>
      <c r="AB30" s="278"/>
      <c r="AC30" s="278"/>
      <c r="AD30" s="278"/>
      <c r="AE30" s="278"/>
    </row>
    <row r="31" spans="1:31" s="281" customFormat="1" ht="6.9" customHeight="1">
      <c r="A31" s="278"/>
      <c r="B31" s="279"/>
      <c r="C31" s="278"/>
      <c r="D31" s="292"/>
      <c r="E31" s="292"/>
      <c r="F31" s="292"/>
      <c r="G31" s="292"/>
      <c r="H31" s="292"/>
      <c r="I31" s="292"/>
      <c r="J31" s="292"/>
      <c r="K31" s="292"/>
      <c r="L31" s="280"/>
      <c r="S31" s="278"/>
      <c r="T31" s="278"/>
      <c r="U31" s="278"/>
      <c r="V31" s="278"/>
      <c r="W31" s="278"/>
      <c r="X31" s="278"/>
      <c r="Y31" s="278"/>
      <c r="Z31" s="278"/>
      <c r="AA31" s="278"/>
      <c r="AB31" s="278"/>
      <c r="AC31" s="278"/>
      <c r="AD31" s="278"/>
      <c r="AE31" s="278"/>
    </row>
    <row r="32" spans="1:31" s="281" customFormat="1" ht="14.4" customHeight="1">
      <c r="A32" s="278"/>
      <c r="B32" s="279"/>
      <c r="C32" s="278"/>
      <c r="D32" s="278"/>
      <c r="E32" s="278"/>
      <c r="F32" s="295" t="s">
        <v>1190</v>
      </c>
      <c r="G32" s="278"/>
      <c r="H32" s="278"/>
      <c r="I32" s="295" t="s">
        <v>1191</v>
      </c>
      <c r="J32" s="295" t="s">
        <v>1192</v>
      </c>
      <c r="K32" s="278"/>
      <c r="L32" s="280"/>
      <c r="S32" s="278"/>
      <c r="T32" s="278"/>
      <c r="U32" s="278"/>
      <c r="V32" s="278"/>
      <c r="W32" s="278"/>
      <c r="X32" s="278"/>
      <c r="Y32" s="278"/>
      <c r="Z32" s="278"/>
      <c r="AA32" s="278"/>
      <c r="AB32" s="278"/>
      <c r="AC32" s="278"/>
      <c r="AD32" s="278"/>
      <c r="AE32" s="278"/>
    </row>
    <row r="33" spans="1:31" s="281" customFormat="1" ht="14.4" customHeight="1">
      <c r="A33" s="278"/>
      <c r="B33" s="279"/>
      <c r="C33" s="278"/>
      <c r="D33" s="296" t="s">
        <v>159</v>
      </c>
      <c r="E33" s="275" t="s">
        <v>1193</v>
      </c>
      <c r="F33" s="297">
        <f>ROUND((SUM(BE89:BE233)),  2)</f>
        <v>0</v>
      </c>
      <c r="G33" s="278"/>
      <c r="H33" s="278"/>
      <c r="I33" s="298">
        <v>0.21</v>
      </c>
      <c r="J33" s="297">
        <f>ROUND(((SUM(BE89:BE233))*I33),  2)</f>
        <v>0</v>
      </c>
      <c r="K33" s="278"/>
      <c r="L33" s="280"/>
      <c r="S33" s="278"/>
      <c r="T33" s="278"/>
      <c r="U33" s="278"/>
      <c r="V33" s="278"/>
      <c r="W33" s="278"/>
      <c r="X33" s="278"/>
      <c r="Y33" s="278"/>
      <c r="Z33" s="278"/>
      <c r="AA33" s="278"/>
      <c r="AB33" s="278"/>
      <c r="AC33" s="278"/>
      <c r="AD33" s="278"/>
      <c r="AE33" s="278"/>
    </row>
    <row r="34" spans="1:31" s="281" customFormat="1" ht="14.4" customHeight="1">
      <c r="A34" s="278"/>
      <c r="B34" s="279"/>
      <c r="C34" s="278"/>
      <c r="D34" s="278"/>
      <c r="E34" s="275" t="s">
        <v>1194</v>
      </c>
      <c r="F34" s="297">
        <f>ROUND((SUM(BF89:BF233)),  2)</f>
        <v>0</v>
      </c>
      <c r="G34" s="278"/>
      <c r="H34" s="278"/>
      <c r="I34" s="298">
        <v>0.15</v>
      </c>
      <c r="J34" s="297">
        <f>ROUND(((SUM(BF89:BF233))*I34),  2)</f>
        <v>0</v>
      </c>
      <c r="K34" s="278"/>
      <c r="L34" s="280"/>
      <c r="S34" s="278"/>
      <c r="T34" s="278"/>
      <c r="U34" s="278"/>
      <c r="V34" s="278"/>
      <c r="W34" s="278"/>
      <c r="X34" s="278"/>
      <c r="Y34" s="278"/>
      <c r="Z34" s="278"/>
      <c r="AA34" s="278"/>
      <c r="AB34" s="278"/>
      <c r="AC34" s="278"/>
      <c r="AD34" s="278"/>
      <c r="AE34" s="278"/>
    </row>
    <row r="35" spans="1:31" s="281" customFormat="1" ht="14.4" hidden="1" customHeight="1">
      <c r="A35" s="278"/>
      <c r="B35" s="279"/>
      <c r="C35" s="278"/>
      <c r="D35" s="278"/>
      <c r="E35" s="275" t="s">
        <v>1195</v>
      </c>
      <c r="F35" s="297">
        <f>ROUND((SUM(BG89:BG233)),  2)</f>
        <v>0</v>
      </c>
      <c r="G35" s="278"/>
      <c r="H35" s="278"/>
      <c r="I35" s="298">
        <v>0.21</v>
      </c>
      <c r="J35" s="297">
        <f>0</f>
        <v>0</v>
      </c>
      <c r="K35" s="278"/>
      <c r="L35" s="280"/>
      <c r="S35" s="278"/>
      <c r="T35" s="278"/>
      <c r="U35" s="278"/>
      <c r="V35" s="278"/>
      <c r="W35" s="278"/>
      <c r="X35" s="278"/>
      <c r="Y35" s="278"/>
      <c r="Z35" s="278"/>
      <c r="AA35" s="278"/>
      <c r="AB35" s="278"/>
      <c r="AC35" s="278"/>
      <c r="AD35" s="278"/>
      <c r="AE35" s="278"/>
    </row>
    <row r="36" spans="1:31" s="281" customFormat="1" ht="14.4" hidden="1" customHeight="1">
      <c r="A36" s="278"/>
      <c r="B36" s="279"/>
      <c r="C36" s="278"/>
      <c r="D36" s="278"/>
      <c r="E36" s="275" t="s">
        <v>1196</v>
      </c>
      <c r="F36" s="297">
        <f>ROUND((SUM(BH89:BH233)),  2)</f>
        <v>0</v>
      </c>
      <c r="G36" s="278"/>
      <c r="H36" s="278"/>
      <c r="I36" s="298">
        <v>0.15</v>
      </c>
      <c r="J36" s="297">
        <f>0</f>
        <v>0</v>
      </c>
      <c r="K36" s="278"/>
      <c r="L36" s="280"/>
      <c r="S36" s="278"/>
      <c r="T36" s="278"/>
      <c r="U36" s="278"/>
      <c r="V36" s="278"/>
      <c r="W36" s="278"/>
      <c r="X36" s="278"/>
      <c r="Y36" s="278"/>
      <c r="Z36" s="278"/>
      <c r="AA36" s="278"/>
      <c r="AB36" s="278"/>
      <c r="AC36" s="278"/>
      <c r="AD36" s="278"/>
      <c r="AE36" s="278"/>
    </row>
    <row r="37" spans="1:31" s="281" customFormat="1" ht="14.4" hidden="1" customHeight="1">
      <c r="A37" s="278"/>
      <c r="B37" s="279"/>
      <c r="C37" s="278"/>
      <c r="D37" s="278"/>
      <c r="E37" s="275" t="s">
        <v>1197</v>
      </c>
      <c r="F37" s="297">
        <f>ROUND((SUM(BI89:BI233)),  2)</f>
        <v>0</v>
      </c>
      <c r="G37" s="278"/>
      <c r="H37" s="278"/>
      <c r="I37" s="298">
        <v>0</v>
      </c>
      <c r="J37" s="297">
        <f>0</f>
        <v>0</v>
      </c>
      <c r="K37" s="278"/>
      <c r="L37" s="280"/>
      <c r="S37" s="278"/>
      <c r="T37" s="278"/>
      <c r="U37" s="278"/>
      <c r="V37" s="278"/>
      <c r="W37" s="278"/>
      <c r="X37" s="278"/>
      <c r="Y37" s="278"/>
      <c r="Z37" s="278"/>
      <c r="AA37" s="278"/>
      <c r="AB37" s="278"/>
      <c r="AC37" s="278"/>
      <c r="AD37" s="278"/>
      <c r="AE37" s="278"/>
    </row>
    <row r="38" spans="1:31" s="281" customFormat="1" ht="6.9" customHeight="1">
      <c r="A38" s="278"/>
      <c r="B38" s="279"/>
      <c r="C38" s="278"/>
      <c r="D38" s="278"/>
      <c r="E38" s="278"/>
      <c r="F38" s="278"/>
      <c r="G38" s="278"/>
      <c r="H38" s="278"/>
      <c r="I38" s="278"/>
      <c r="J38" s="278"/>
      <c r="K38" s="278"/>
      <c r="L38" s="280"/>
      <c r="S38" s="278"/>
      <c r="T38" s="278"/>
      <c r="U38" s="278"/>
      <c r="V38" s="278"/>
      <c r="W38" s="278"/>
      <c r="X38" s="278"/>
      <c r="Y38" s="278"/>
      <c r="Z38" s="278"/>
      <c r="AA38" s="278"/>
      <c r="AB38" s="278"/>
      <c r="AC38" s="278"/>
      <c r="AD38" s="278"/>
      <c r="AE38" s="278"/>
    </row>
    <row r="39" spans="1:31" s="281" customFormat="1" ht="25.35" customHeight="1">
      <c r="A39" s="278"/>
      <c r="B39" s="279"/>
      <c r="C39" s="299"/>
      <c r="D39" s="300" t="s">
        <v>160</v>
      </c>
      <c r="E39" s="301"/>
      <c r="F39" s="301"/>
      <c r="G39" s="302" t="s">
        <v>11</v>
      </c>
      <c r="H39" s="303" t="s">
        <v>78</v>
      </c>
      <c r="I39" s="301"/>
      <c r="J39" s="304">
        <f>SUM(J30:J37)</f>
        <v>0</v>
      </c>
      <c r="K39" s="305"/>
      <c r="L39" s="280"/>
      <c r="S39" s="278"/>
      <c r="T39" s="278"/>
      <c r="U39" s="278"/>
      <c r="V39" s="278"/>
      <c r="W39" s="278"/>
      <c r="X39" s="278"/>
      <c r="Y39" s="278"/>
      <c r="Z39" s="278"/>
      <c r="AA39" s="278"/>
      <c r="AB39" s="278"/>
      <c r="AC39" s="278"/>
      <c r="AD39" s="278"/>
      <c r="AE39" s="278"/>
    </row>
    <row r="40" spans="1:31" s="281" customFormat="1" ht="14.4" customHeight="1">
      <c r="A40" s="278"/>
      <c r="B40" s="306"/>
      <c r="C40" s="307"/>
      <c r="D40" s="307"/>
      <c r="E40" s="307"/>
      <c r="F40" s="307"/>
      <c r="G40" s="307"/>
      <c r="H40" s="307"/>
      <c r="I40" s="307"/>
      <c r="J40" s="307"/>
      <c r="K40" s="307"/>
      <c r="L40" s="280"/>
      <c r="S40" s="278"/>
      <c r="T40" s="278"/>
      <c r="U40" s="278"/>
      <c r="V40" s="278"/>
      <c r="W40" s="278"/>
      <c r="X40" s="278"/>
      <c r="Y40" s="278"/>
      <c r="Z40" s="278"/>
      <c r="AA40" s="278"/>
      <c r="AB40" s="278"/>
      <c r="AC40" s="278"/>
      <c r="AD40" s="278"/>
      <c r="AE40" s="278"/>
    </row>
    <row r="44" spans="1:31" s="281" customFormat="1" ht="6.9" customHeight="1">
      <c r="A44" s="278"/>
      <c r="B44" s="308"/>
      <c r="C44" s="309"/>
      <c r="D44" s="309"/>
      <c r="E44" s="309"/>
      <c r="F44" s="309"/>
      <c r="G44" s="309"/>
      <c r="H44" s="309"/>
      <c r="I44" s="309"/>
      <c r="J44" s="309"/>
      <c r="K44" s="309"/>
      <c r="L44" s="280"/>
      <c r="S44" s="278"/>
      <c r="T44" s="278"/>
      <c r="U44" s="278"/>
      <c r="V44" s="278"/>
      <c r="W44" s="278"/>
      <c r="X44" s="278"/>
      <c r="Y44" s="278"/>
      <c r="Z44" s="278"/>
      <c r="AA44" s="278"/>
      <c r="AB44" s="278"/>
      <c r="AC44" s="278"/>
      <c r="AD44" s="278"/>
      <c r="AE44" s="278"/>
    </row>
    <row r="45" spans="1:31" s="281" customFormat="1" ht="24.9" customHeight="1">
      <c r="A45" s="278"/>
      <c r="B45" s="279"/>
      <c r="C45" s="273" t="s">
        <v>1198</v>
      </c>
      <c r="D45" s="278"/>
      <c r="E45" s="278"/>
      <c r="F45" s="278"/>
      <c r="G45" s="278"/>
      <c r="H45" s="278"/>
      <c r="I45" s="278"/>
      <c r="J45" s="278"/>
      <c r="K45" s="278"/>
      <c r="L45" s="280"/>
      <c r="S45" s="278"/>
      <c r="T45" s="278"/>
      <c r="U45" s="278"/>
      <c r="V45" s="278"/>
      <c r="W45" s="278"/>
      <c r="X45" s="278"/>
      <c r="Y45" s="278"/>
      <c r="Z45" s="278"/>
      <c r="AA45" s="278"/>
      <c r="AB45" s="278"/>
      <c r="AC45" s="278"/>
      <c r="AD45" s="278"/>
      <c r="AE45" s="278"/>
    </row>
    <row r="46" spans="1:31" s="281" customFormat="1" ht="6.9" customHeight="1">
      <c r="A46" s="278"/>
      <c r="B46" s="279"/>
      <c r="C46" s="278"/>
      <c r="D46" s="278"/>
      <c r="E46" s="278"/>
      <c r="F46" s="278"/>
      <c r="G46" s="278"/>
      <c r="H46" s="278"/>
      <c r="I46" s="278"/>
      <c r="J46" s="278"/>
      <c r="K46" s="278"/>
      <c r="L46" s="280"/>
      <c r="S46" s="278"/>
      <c r="T46" s="278"/>
      <c r="U46" s="278"/>
      <c r="V46" s="278"/>
      <c r="W46" s="278"/>
      <c r="X46" s="278"/>
      <c r="Y46" s="278"/>
      <c r="Z46" s="278"/>
      <c r="AA46" s="278"/>
      <c r="AB46" s="278"/>
      <c r="AC46" s="278"/>
      <c r="AD46" s="278"/>
      <c r="AE46" s="278"/>
    </row>
    <row r="47" spans="1:31" s="281" customFormat="1" ht="12" customHeight="1">
      <c r="A47" s="278"/>
      <c r="B47" s="279"/>
      <c r="C47" s="275" t="s">
        <v>22</v>
      </c>
      <c r="D47" s="278"/>
      <c r="E47" s="278"/>
      <c r="F47" s="278"/>
      <c r="G47" s="278"/>
      <c r="H47" s="278"/>
      <c r="I47" s="278"/>
      <c r="J47" s="278"/>
      <c r="K47" s="278"/>
      <c r="L47" s="280"/>
      <c r="S47" s="278"/>
      <c r="T47" s="278"/>
      <c r="U47" s="278"/>
      <c r="V47" s="278"/>
      <c r="W47" s="278"/>
      <c r="X47" s="278"/>
      <c r="Y47" s="278"/>
      <c r="Z47" s="278"/>
      <c r="AA47" s="278"/>
      <c r="AB47" s="278"/>
      <c r="AC47" s="278"/>
      <c r="AD47" s="278"/>
      <c r="AE47" s="278"/>
    </row>
    <row r="48" spans="1:31" s="281" customFormat="1" ht="16.5" customHeight="1">
      <c r="A48" s="278"/>
      <c r="B48" s="279"/>
      <c r="C48" s="278"/>
      <c r="D48" s="278"/>
      <c r="E48" s="276" t="e">
        <f>E7</f>
        <v>#REF!</v>
      </c>
      <c r="F48" s="277"/>
      <c r="G48" s="277"/>
      <c r="H48" s="277"/>
      <c r="I48" s="278"/>
      <c r="J48" s="278"/>
      <c r="K48" s="278"/>
      <c r="L48" s="280"/>
      <c r="S48" s="278"/>
      <c r="T48" s="278"/>
      <c r="U48" s="278"/>
      <c r="V48" s="278"/>
      <c r="W48" s="278"/>
      <c r="X48" s="278"/>
      <c r="Y48" s="278"/>
      <c r="Z48" s="278"/>
      <c r="AA48" s="278"/>
      <c r="AB48" s="278"/>
      <c r="AC48" s="278"/>
      <c r="AD48" s="278"/>
      <c r="AE48" s="278"/>
    </row>
    <row r="49" spans="1:47" s="281" customFormat="1" ht="12" customHeight="1">
      <c r="A49" s="278"/>
      <c r="B49" s="279"/>
      <c r="C49" s="275" t="s">
        <v>1175</v>
      </c>
      <c r="D49" s="278"/>
      <c r="E49" s="278"/>
      <c r="F49" s="278"/>
      <c r="G49" s="278"/>
      <c r="H49" s="278"/>
      <c r="I49" s="278"/>
      <c r="J49" s="278"/>
      <c r="K49" s="278"/>
      <c r="L49" s="280"/>
      <c r="S49" s="278"/>
      <c r="T49" s="278"/>
      <c r="U49" s="278"/>
      <c r="V49" s="278"/>
      <c r="W49" s="278"/>
      <c r="X49" s="278"/>
      <c r="Y49" s="278"/>
      <c r="Z49" s="278"/>
      <c r="AA49" s="278"/>
      <c r="AB49" s="278"/>
      <c r="AC49" s="278"/>
      <c r="AD49" s="278"/>
      <c r="AE49" s="278"/>
    </row>
    <row r="50" spans="1:47" s="281" customFormat="1" ht="16.5" customHeight="1">
      <c r="A50" s="278"/>
      <c r="B50" s="279"/>
      <c r="C50" s="278"/>
      <c r="D50" s="278"/>
      <c r="E50" s="282" t="str">
        <f>E9</f>
        <v>a - Zdravotechnika - přípojka dešťové kanalizace,čerpací stanice</v>
      </c>
      <c r="F50" s="283"/>
      <c r="G50" s="283"/>
      <c r="H50" s="283"/>
      <c r="I50" s="278"/>
      <c r="J50" s="278"/>
      <c r="K50" s="278"/>
      <c r="L50" s="280"/>
      <c r="S50" s="278"/>
      <c r="T50" s="278"/>
      <c r="U50" s="278"/>
      <c r="V50" s="278"/>
      <c r="W50" s="278"/>
      <c r="X50" s="278"/>
      <c r="Y50" s="278"/>
      <c r="Z50" s="278"/>
      <c r="AA50" s="278"/>
      <c r="AB50" s="278"/>
      <c r="AC50" s="278"/>
      <c r="AD50" s="278"/>
      <c r="AE50" s="278"/>
    </row>
    <row r="51" spans="1:47" s="281" customFormat="1" ht="6.9" customHeight="1">
      <c r="A51" s="278"/>
      <c r="B51" s="279"/>
      <c r="C51" s="278"/>
      <c r="D51" s="278"/>
      <c r="E51" s="278"/>
      <c r="F51" s="278"/>
      <c r="G51" s="278"/>
      <c r="H51" s="278"/>
      <c r="I51" s="278"/>
      <c r="J51" s="278"/>
      <c r="K51" s="278"/>
      <c r="L51" s="280"/>
      <c r="S51" s="278"/>
      <c r="T51" s="278"/>
      <c r="U51" s="278"/>
      <c r="V51" s="278"/>
      <c r="W51" s="278"/>
      <c r="X51" s="278"/>
      <c r="Y51" s="278"/>
      <c r="Z51" s="278"/>
      <c r="AA51" s="278"/>
      <c r="AB51" s="278"/>
      <c r="AC51" s="278"/>
      <c r="AD51" s="278"/>
      <c r="AE51" s="278"/>
    </row>
    <row r="52" spans="1:47" s="281" customFormat="1" ht="12" customHeight="1">
      <c r="A52" s="278"/>
      <c r="B52" s="279"/>
      <c r="C52" s="275" t="s">
        <v>1179</v>
      </c>
      <c r="D52" s="278"/>
      <c r="E52" s="278"/>
      <c r="F52" s="284" t="str">
        <f>F12</f>
        <v>Paskov</v>
      </c>
      <c r="G52" s="278"/>
      <c r="H52" s="278"/>
      <c r="I52" s="275" t="s">
        <v>1181</v>
      </c>
      <c r="J52" s="285" t="str">
        <f>IF(J12="","",J12)</f>
        <v/>
      </c>
      <c r="K52" s="278"/>
      <c r="L52" s="280"/>
      <c r="S52" s="278"/>
      <c r="T52" s="278"/>
      <c r="U52" s="278"/>
      <c r="V52" s="278"/>
      <c r="W52" s="278"/>
      <c r="X52" s="278"/>
      <c r="Y52" s="278"/>
      <c r="Z52" s="278"/>
      <c r="AA52" s="278"/>
      <c r="AB52" s="278"/>
      <c r="AC52" s="278"/>
      <c r="AD52" s="278"/>
      <c r="AE52" s="278"/>
    </row>
    <row r="53" spans="1:47" s="281" customFormat="1" ht="6.9" customHeight="1">
      <c r="A53" s="278"/>
      <c r="B53" s="279"/>
      <c r="C53" s="278"/>
      <c r="D53" s="278"/>
      <c r="E53" s="278"/>
      <c r="F53" s="278"/>
      <c r="G53" s="278"/>
      <c r="H53" s="278"/>
      <c r="I53" s="278"/>
      <c r="J53" s="278"/>
      <c r="K53" s="278"/>
      <c r="L53" s="280"/>
      <c r="S53" s="278"/>
      <c r="T53" s="278"/>
      <c r="U53" s="278"/>
      <c r="V53" s="278"/>
      <c r="W53" s="278"/>
      <c r="X53" s="278"/>
      <c r="Y53" s="278"/>
      <c r="Z53" s="278"/>
      <c r="AA53" s="278"/>
      <c r="AB53" s="278"/>
      <c r="AC53" s="278"/>
      <c r="AD53" s="278"/>
      <c r="AE53" s="278"/>
    </row>
    <row r="54" spans="1:47" s="281" customFormat="1" ht="58.2" customHeight="1">
      <c r="A54" s="278"/>
      <c r="B54" s="279"/>
      <c r="C54" s="275" t="s">
        <v>1182</v>
      </c>
      <c r="D54" s="278"/>
      <c r="E54" s="278"/>
      <c r="F54" s="284" t="str">
        <f>E15</f>
        <v>Město Paskov,Nádražní 700,739 21 Paskov</v>
      </c>
      <c r="G54" s="278"/>
      <c r="H54" s="278"/>
      <c r="I54" s="275" t="s">
        <v>20</v>
      </c>
      <c r="J54" s="310" t="str">
        <f>E21</f>
        <v>Ing.Jiří Kolář,Anenská 121,735 52 Bohumín</v>
      </c>
      <c r="K54" s="278"/>
      <c r="L54" s="280"/>
      <c r="S54" s="278"/>
      <c r="T54" s="278"/>
      <c r="U54" s="278"/>
      <c r="V54" s="278"/>
      <c r="W54" s="278"/>
      <c r="X54" s="278"/>
      <c r="Y54" s="278"/>
      <c r="Z54" s="278"/>
      <c r="AA54" s="278"/>
      <c r="AB54" s="278"/>
      <c r="AC54" s="278"/>
      <c r="AD54" s="278"/>
      <c r="AE54" s="278"/>
    </row>
    <row r="55" spans="1:47" s="281" customFormat="1" ht="15.15" customHeight="1">
      <c r="A55" s="278"/>
      <c r="B55" s="279"/>
      <c r="C55" s="275" t="s">
        <v>19</v>
      </c>
      <c r="D55" s="278"/>
      <c r="E55" s="278"/>
      <c r="F55" s="284" t="str">
        <f>IF(E18="","",E18)</f>
        <v/>
      </c>
      <c r="G55" s="278"/>
      <c r="H55" s="278"/>
      <c r="I55" s="275" t="s">
        <v>1186</v>
      </c>
      <c r="J55" s="310" t="str">
        <f>E24</f>
        <v>Beránek</v>
      </c>
      <c r="K55" s="278"/>
      <c r="L55" s="280"/>
      <c r="S55" s="278"/>
      <c r="T55" s="278"/>
      <c r="U55" s="278"/>
      <c r="V55" s="278"/>
      <c r="W55" s="278"/>
      <c r="X55" s="278"/>
      <c r="Y55" s="278"/>
      <c r="Z55" s="278"/>
      <c r="AA55" s="278"/>
      <c r="AB55" s="278"/>
      <c r="AC55" s="278"/>
      <c r="AD55" s="278"/>
      <c r="AE55" s="278"/>
    </row>
    <row r="56" spans="1:47" s="281" customFormat="1" ht="10.35" customHeight="1">
      <c r="A56" s="278"/>
      <c r="B56" s="279"/>
      <c r="C56" s="278"/>
      <c r="D56" s="278"/>
      <c r="E56" s="278"/>
      <c r="F56" s="278"/>
      <c r="G56" s="278"/>
      <c r="H56" s="278"/>
      <c r="I56" s="278"/>
      <c r="J56" s="278"/>
      <c r="K56" s="278"/>
      <c r="L56" s="280"/>
      <c r="S56" s="278"/>
      <c r="T56" s="278"/>
      <c r="U56" s="278"/>
      <c r="V56" s="278"/>
      <c r="W56" s="278"/>
      <c r="X56" s="278"/>
      <c r="Y56" s="278"/>
      <c r="Z56" s="278"/>
      <c r="AA56" s="278"/>
      <c r="AB56" s="278"/>
      <c r="AC56" s="278"/>
      <c r="AD56" s="278"/>
      <c r="AE56" s="278"/>
    </row>
    <row r="57" spans="1:47" s="281" customFormat="1" ht="29.25" customHeight="1">
      <c r="A57" s="278"/>
      <c r="B57" s="279"/>
      <c r="C57" s="311" t="s">
        <v>1199</v>
      </c>
      <c r="D57" s="299"/>
      <c r="E57" s="299"/>
      <c r="F57" s="299"/>
      <c r="G57" s="299"/>
      <c r="H57" s="299"/>
      <c r="I57" s="299"/>
      <c r="J57" s="312" t="s">
        <v>1200</v>
      </c>
      <c r="K57" s="299"/>
      <c r="L57" s="280"/>
      <c r="S57" s="278"/>
      <c r="T57" s="278"/>
      <c r="U57" s="278"/>
      <c r="V57" s="278"/>
      <c r="W57" s="278"/>
      <c r="X57" s="278"/>
      <c r="Y57" s="278"/>
      <c r="Z57" s="278"/>
      <c r="AA57" s="278"/>
      <c r="AB57" s="278"/>
      <c r="AC57" s="278"/>
      <c r="AD57" s="278"/>
      <c r="AE57" s="278"/>
    </row>
    <row r="58" spans="1:47" s="281" customFormat="1" ht="10.35" customHeight="1">
      <c r="A58" s="278"/>
      <c r="B58" s="279"/>
      <c r="C58" s="278"/>
      <c r="D58" s="278"/>
      <c r="E58" s="278"/>
      <c r="F58" s="278"/>
      <c r="G58" s="278"/>
      <c r="H58" s="278"/>
      <c r="I58" s="278"/>
      <c r="J58" s="278"/>
      <c r="K58" s="278"/>
      <c r="L58" s="280"/>
      <c r="S58" s="278"/>
      <c r="T58" s="278"/>
      <c r="U58" s="278"/>
      <c r="V58" s="278"/>
      <c r="W58" s="278"/>
      <c r="X58" s="278"/>
      <c r="Y58" s="278"/>
      <c r="Z58" s="278"/>
      <c r="AA58" s="278"/>
      <c r="AB58" s="278"/>
      <c r="AC58" s="278"/>
      <c r="AD58" s="278"/>
      <c r="AE58" s="278"/>
    </row>
    <row r="59" spans="1:47" s="281" customFormat="1" ht="22.95" customHeight="1">
      <c r="A59" s="278"/>
      <c r="B59" s="279"/>
      <c r="C59" s="313" t="s">
        <v>1201</v>
      </c>
      <c r="D59" s="278"/>
      <c r="E59" s="278"/>
      <c r="F59" s="278"/>
      <c r="G59" s="278"/>
      <c r="H59" s="278"/>
      <c r="I59" s="278"/>
      <c r="J59" s="294">
        <f>J89</f>
        <v>0</v>
      </c>
      <c r="K59" s="278"/>
      <c r="L59" s="280"/>
      <c r="S59" s="278"/>
      <c r="T59" s="278"/>
      <c r="U59" s="278"/>
      <c r="V59" s="278"/>
      <c r="W59" s="278"/>
      <c r="X59" s="278"/>
      <c r="Y59" s="278"/>
      <c r="Z59" s="278"/>
      <c r="AA59" s="278"/>
      <c r="AB59" s="278"/>
      <c r="AC59" s="278"/>
      <c r="AD59" s="278"/>
      <c r="AE59" s="278"/>
      <c r="AU59" s="269" t="s">
        <v>1202</v>
      </c>
    </row>
    <row r="60" spans="1:47" s="314" customFormat="1" ht="24.9" customHeight="1">
      <c r="B60" s="315"/>
      <c r="D60" s="316" t="s">
        <v>1811</v>
      </c>
      <c r="E60" s="317"/>
      <c r="F60" s="317"/>
      <c r="G60" s="317"/>
      <c r="H60" s="317"/>
      <c r="I60" s="317"/>
      <c r="J60" s="318">
        <f>J90</f>
        <v>0</v>
      </c>
      <c r="L60" s="315"/>
    </row>
    <row r="61" spans="1:47" s="319" customFormat="1" ht="19.95" customHeight="1">
      <c r="B61" s="320"/>
      <c r="D61" s="321" t="s">
        <v>1812</v>
      </c>
      <c r="E61" s="322"/>
      <c r="F61" s="322"/>
      <c r="G61" s="322"/>
      <c r="H61" s="322"/>
      <c r="I61" s="322"/>
      <c r="J61" s="323">
        <f>J91</f>
        <v>0</v>
      </c>
      <c r="L61" s="320"/>
    </row>
    <row r="62" spans="1:47" s="319" customFormat="1" ht="19.95" customHeight="1">
      <c r="B62" s="320"/>
      <c r="D62" s="321" t="s">
        <v>2099</v>
      </c>
      <c r="E62" s="322"/>
      <c r="F62" s="322"/>
      <c r="G62" s="322"/>
      <c r="H62" s="322"/>
      <c r="I62" s="322"/>
      <c r="J62" s="323">
        <f>J136</f>
        <v>0</v>
      </c>
      <c r="L62" s="320"/>
    </row>
    <row r="63" spans="1:47" s="319" customFormat="1" ht="19.95" customHeight="1">
      <c r="B63" s="320"/>
      <c r="D63" s="321" t="s">
        <v>1813</v>
      </c>
      <c r="E63" s="322"/>
      <c r="F63" s="322"/>
      <c r="G63" s="322"/>
      <c r="H63" s="322"/>
      <c r="I63" s="322"/>
      <c r="J63" s="323">
        <f>J143</f>
        <v>0</v>
      </c>
      <c r="L63" s="320"/>
    </row>
    <row r="64" spans="1:47" s="319" customFormat="1" ht="19.95" customHeight="1">
      <c r="B64" s="320"/>
      <c r="D64" s="321" t="s">
        <v>1815</v>
      </c>
      <c r="E64" s="322"/>
      <c r="F64" s="322"/>
      <c r="G64" s="322"/>
      <c r="H64" s="322"/>
      <c r="I64" s="322"/>
      <c r="J64" s="323">
        <f>J159</f>
        <v>0</v>
      </c>
      <c r="L64" s="320"/>
    </row>
    <row r="65" spans="1:31" s="319" customFormat="1" ht="19.95" customHeight="1">
      <c r="B65" s="320"/>
      <c r="D65" s="321" t="s">
        <v>1816</v>
      </c>
      <c r="E65" s="322"/>
      <c r="F65" s="322"/>
      <c r="G65" s="322"/>
      <c r="H65" s="322"/>
      <c r="I65" s="322"/>
      <c r="J65" s="323">
        <f>J210</f>
        <v>0</v>
      </c>
      <c r="L65" s="320"/>
    </row>
    <row r="66" spans="1:31" s="319" customFormat="1" ht="19.95" customHeight="1">
      <c r="B66" s="320"/>
      <c r="D66" s="321" t="s">
        <v>1818</v>
      </c>
      <c r="E66" s="322"/>
      <c r="F66" s="322"/>
      <c r="G66" s="322"/>
      <c r="H66" s="322"/>
      <c r="I66" s="322"/>
      <c r="J66" s="323">
        <f>J217</f>
        <v>0</v>
      </c>
      <c r="L66" s="320"/>
    </row>
    <row r="67" spans="1:31" s="314" customFormat="1" ht="24.9" customHeight="1">
      <c r="B67" s="315"/>
      <c r="D67" s="316" t="s">
        <v>1203</v>
      </c>
      <c r="E67" s="317"/>
      <c r="F67" s="317"/>
      <c r="G67" s="317"/>
      <c r="H67" s="317"/>
      <c r="I67" s="317"/>
      <c r="J67" s="318">
        <f>J220</f>
        <v>0</v>
      </c>
      <c r="L67" s="315"/>
    </row>
    <row r="68" spans="1:31" s="319" customFormat="1" ht="19.95" customHeight="1">
      <c r="B68" s="320"/>
      <c r="D68" s="321" t="s">
        <v>1204</v>
      </c>
      <c r="E68" s="322"/>
      <c r="F68" s="322"/>
      <c r="G68" s="322"/>
      <c r="H68" s="322"/>
      <c r="I68" s="322"/>
      <c r="J68" s="323">
        <f>J221</f>
        <v>0</v>
      </c>
      <c r="L68" s="320"/>
    </row>
    <row r="69" spans="1:31" s="314" customFormat="1" ht="24.9" customHeight="1">
      <c r="B69" s="315"/>
      <c r="D69" s="316" t="s">
        <v>2100</v>
      </c>
      <c r="E69" s="317"/>
      <c r="F69" s="317"/>
      <c r="G69" s="317"/>
      <c r="H69" s="317"/>
      <c r="I69" s="317"/>
      <c r="J69" s="318">
        <f>J229</f>
        <v>0</v>
      </c>
      <c r="L69" s="315"/>
    </row>
    <row r="70" spans="1:31" s="281" customFormat="1" ht="21.75" customHeight="1">
      <c r="A70" s="278"/>
      <c r="B70" s="279"/>
      <c r="C70" s="278"/>
      <c r="D70" s="278"/>
      <c r="E70" s="278"/>
      <c r="F70" s="278"/>
      <c r="G70" s="278"/>
      <c r="H70" s="278"/>
      <c r="I70" s="278"/>
      <c r="J70" s="278"/>
      <c r="K70" s="278"/>
      <c r="L70" s="280"/>
      <c r="S70" s="278"/>
      <c r="T70" s="278"/>
      <c r="U70" s="278"/>
      <c r="V70" s="278"/>
      <c r="W70" s="278"/>
      <c r="X70" s="278"/>
      <c r="Y70" s="278"/>
      <c r="Z70" s="278"/>
      <c r="AA70" s="278"/>
      <c r="AB70" s="278"/>
      <c r="AC70" s="278"/>
      <c r="AD70" s="278"/>
      <c r="AE70" s="278"/>
    </row>
    <row r="71" spans="1:31" s="281" customFormat="1" ht="6.9" customHeight="1">
      <c r="A71" s="278"/>
      <c r="B71" s="306"/>
      <c r="C71" s="307"/>
      <c r="D71" s="307"/>
      <c r="E71" s="307"/>
      <c r="F71" s="307"/>
      <c r="G71" s="307"/>
      <c r="H71" s="307"/>
      <c r="I71" s="307"/>
      <c r="J71" s="307"/>
      <c r="K71" s="307"/>
      <c r="L71" s="280"/>
      <c r="S71" s="278"/>
      <c r="T71" s="278"/>
      <c r="U71" s="278"/>
      <c r="V71" s="278"/>
      <c r="W71" s="278"/>
      <c r="X71" s="278"/>
      <c r="Y71" s="278"/>
      <c r="Z71" s="278"/>
      <c r="AA71" s="278"/>
      <c r="AB71" s="278"/>
      <c r="AC71" s="278"/>
      <c r="AD71" s="278"/>
      <c r="AE71" s="278"/>
    </row>
    <row r="75" spans="1:31" s="281" customFormat="1" ht="6.9" customHeight="1">
      <c r="A75" s="278"/>
      <c r="B75" s="308"/>
      <c r="C75" s="309"/>
      <c r="D75" s="309"/>
      <c r="E75" s="309"/>
      <c r="F75" s="309"/>
      <c r="G75" s="309"/>
      <c r="H75" s="309"/>
      <c r="I75" s="309"/>
      <c r="J75" s="309"/>
      <c r="K75" s="309"/>
      <c r="L75" s="280"/>
      <c r="S75" s="278"/>
      <c r="T75" s="278"/>
      <c r="U75" s="278"/>
      <c r="V75" s="278"/>
      <c r="W75" s="278"/>
      <c r="X75" s="278"/>
      <c r="Y75" s="278"/>
      <c r="Z75" s="278"/>
      <c r="AA75" s="278"/>
      <c r="AB75" s="278"/>
      <c r="AC75" s="278"/>
      <c r="AD75" s="278"/>
      <c r="AE75" s="278"/>
    </row>
    <row r="76" spans="1:31" s="281" customFormat="1" ht="24.9" customHeight="1">
      <c r="A76" s="278"/>
      <c r="B76" s="279"/>
      <c r="C76" s="273" t="s">
        <v>1209</v>
      </c>
      <c r="D76" s="278"/>
      <c r="E76" s="278"/>
      <c r="F76" s="278"/>
      <c r="G76" s="278"/>
      <c r="H76" s="278"/>
      <c r="I76" s="278"/>
      <c r="J76" s="278"/>
      <c r="K76" s="278"/>
      <c r="L76" s="280"/>
      <c r="S76" s="278"/>
      <c r="T76" s="278"/>
      <c r="U76" s="278"/>
      <c r="V76" s="278"/>
      <c r="W76" s="278"/>
      <c r="X76" s="278"/>
      <c r="Y76" s="278"/>
      <c r="Z76" s="278"/>
      <c r="AA76" s="278"/>
      <c r="AB76" s="278"/>
      <c r="AC76" s="278"/>
      <c r="AD76" s="278"/>
      <c r="AE76" s="278"/>
    </row>
    <row r="77" spans="1:31" s="281" customFormat="1" ht="6.9" customHeight="1">
      <c r="A77" s="278"/>
      <c r="B77" s="279"/>
      <c r="C77" s="278"/>
      <c r="D77" s="278"/>
      <c r="E77" s="278"/>
      <c r="F77" s="278"/>
      <c r="G77" s="278"/>
      <c r="H77" s="278"/>
      <c r="I77" s="278"/>
      <c r="J77" s="278"/>
      <c r="K77" s="278"/>
      <c r="L77" s="280"/>
      <c r="S77" s="278"/>
      <c r="T77" s="278"/>
      <c r="U77" s="278"/>
      <c r="V77" s="278"/>
      <c r="W77" s="278"/>
      <c r="X77" s="278"/>
      <c r="Y77" s="278"/>
      <c r="Z77" s="278"/>
      <c r="AA77" s="278"/>
      <c r="AB77" s="278"/>
      <c r="AC77" s="278"/>
      <c r="AD77" s="278"/>
      <c r="AE77" s="278"/>
    </row>
    <row r="78" spans="1:31" s="281" customFormat="1" ht="12" customHeight="1">
      <c r="A78" s="278"/>
      <c r="B78" s="279"/>
      <c r="C78" s="275" t="s">
        <v>22</v>
      </c>
      <c r="D78" s="278"/>
      <c r="E78" s="278"/>
      <c r="F78" s="278"/>
      <c r="G78" s="278"/>
      <c r="H78" s="278"/>
      <c r="I78" s="278"/>
      <c r="J78" s="278"/>
      <c r="K78" s="278"/>
      <c r="L78" s="280"/>
      <c r="S78" s="278"/>
      <c r="T78" s="278"/>
      <c r="U78" s="278"/>
      <c r="V78" s="278"/>
      <c r="W78" s="278"/>
      <c r="X78" s="278"/>
      <c r="Y78" s="278"/>
      <c r="Z78" s="278"/>
      <c r="AA78" s="278"/>
      <c r="AB78" s="278"/>
      <c r="AC78" s="278"/>
      <c r="AD78" s="278"/>
      <c r="AE78" s="278"/>
    </row>
    <row r="79" spans="1:31" s="281" customFormat="1" ht="16.5" customHeight="1">
      <c r="A79" s="278"/>
      <c r="B79" s="279"/>
      <c r="C79" s="278"/>
      <c r="D79" s="278"/>
      <c r="E79" s="276" t="e">
        <f>E7</f>
        <v>#REF!</v>
      </c>
      <c r="F79" s="277"/>
      <c r="G79" s="277"/>
      <c r="H79" s="277"/>
      <c r="I79" s="278"/>
      <c r="J79" s="278"/>
      <c r="K79" s="278"/>
      <c r="L79" s="280"/>
      <c r="S79" s="278"/>
      <c r="T79" s="278"/>
      <c r="U79" s="278"/>
      <c r="V79" s="278"/>
      <c r="W79" s="278"/>
      <c r="X79" s="278"/>
      <c r="Y79" s="278"/>
      <c r="Z79" s="278"/>
      <c r="AA79" s="278"/>
      <c r="AB79" s="278"/>
      <c r="AC79" s="278"/>
      <c r="AD79" s="278"/>
      <c r="AE79" s="278"/>
    </row>
    <row r="80" spans="1:31" s="281" customFormat="1" ht="12" customHeight="1">
      <c r="A80" s="278"/>
      <c r="B80" s="279"/>
      <c r="C80" s="275" t="s">
        <v>1175</v>
      </c>
      <c r="D80" s="278"/>
      <c r="E80" s="278"/>
      <c r="F80" s="278"/>
      <c r="G80" s="278"/>
      <c r="H80" s="278"/>
      <c r="I80" s="278"/>
      <c r="J80" s="278"/>
      <c r="K80" s="278"/>
      <c r="L80" s="280"/>
      <c r="S80" s="278"/>
      <c r="T80" s="278"/>
      <c r="U80" s="278"/>
      <c r="V80" s="278"/>
      <c r="W80" s="278"/>
      <c r="X80" s="278"/>
      <c r="Y80" s="278"/>
      <c r="Z80" s="278"/>
      <c r="AA80" s="278"/>
      <c r="AB80" s="278"/>
      <c r="AC80" s="278"/>
      <c r="AD80" s="278"/>
      <c r="AE80" s="278"/>
    </row>
    <row r="81" spans="1:65" s="281" customFormat="1" ht="16.5" customHeight="1">
      <c r="A81" s="278"/>
      <c r="B81" s="279"/>
      <c r="C81" s="278"/>
      <c r="D81" s="278"/>
      <c r="E81" s="282" t="str">
        <f>E9</f>
        <v>a - Zdravotechnika - přípojka dešťové kanalizace,čerpací stanice</v>
      </c>
      <c r="F81" s="283"/>
      <c r="G81" s="283"/>
      <c r="H81" s="283"/>
      <c r="I81" s="278"/>
      <c r="J81" s="278"/>
      <c r="K81" s="278"/>
      <c r="L81" s="280"/>
      <c r="S81" s="278"/>
      <c r="T81" s="278"/>
      <c r="U81" s="278"/>
      <c r="V81" s="278"/>
      <c r="W81" s="278"/>
      <c r="X81" s="278"/>
      <c r="Y81" s="278"/>
      <c r="Z81" s="278"/>
      <c r="AA81" s="278"/>
      <c r="AB81" s="278"/>
      <c r="AC81" s="278"/>
      <c r="AD81" s="278"/>
      <c r="AE81" s="278"/>
    </row>
    <row r="82" spans="1:65" s="281" customFormat="1" ht="6.9" customHeight="1">
      <c r="A82" s="278"/>
      <c r="B82" s="279"/>
      <c r="C82" s="278"/>
      <c r="D82" s="278"/>
      <c r="E82" s="278"/>
      <c r="F82" s="278"/>
      <c r="G82" s="278"/>
      <c r="H82" s="278"/>
      <c r="I82" s="278"/>
      <c r="J82" s="278"/>
      <c r="K82" s="278"/>
      <c r="L82" s="280"/>
      <c r="S82" s="278"/>
      <c r="T82" s="278"/>
      <c r="U82" s="278"/>
      <c r="V82" s="278"/>
      <c r="W82" s="278"/>
      <c r="X82" s="278"/>
      <c r="Y82" s="278"/>
      <c r="Z82" s="278"/>
      <c r="AA82" s="278"/>
      <c r="AB82" s="278"/>
      <c r="AC82" s="278"/>
      <c r="AD82" s="278"/>
      <c r="AE82" s="278"/>
    </row>
    <row r="83" spans="1:65" s="281" customFormat="1" ht="12" customHeight="1">
      <c r="A83" s="278"/>
      <c r="B83" s="279"/>
      <c r="C83" s="275" t="s">
        <v>1179</v>
      </c>
      <c r="D83" s="278"/>
      <c r="E83" s="278"/>
      <c r="F83" s="284" t="str">
        <f>F12</f>
        <v>Paskov</v>
      </c>
      <c r="G83" s="278"/>
      <c r="H83" s="278"/>
      <c r="I83" s="275" t="s">
        <v>1181</v>
      </c>
      <c r="J83" s="285" t="str">
        <f>IF(J12="","",J12)</f>
        <v/>
      </c>
      <c r="K83" s="278"/>
      <c r="L83" s="280"/>
      <c r="S83" s="278"/>
      <c r="T83" s="278"/>
      <c r="U83" s="278"/>
      <c r="V83" s="278"/>
      <c r="W83" s="278"/>
      <c r="X83" s="278"/>
      <c r="Y83" s="278"/>
      <c r="Z83" s="278"/>
      <c r="AA83" s="278"/>
      <c r="AB83" s="278"/>
      <c r="AC83" s="278"/>
      <c r="AD83" s="278"/>
      <c r="AE83" s="278"/>
    </row>
    <row r="84" spans="1:65" s="281" customFormat="1" ht="6.9" customHeight="1">
      <c r="A84" s="278"/>
      <c r="B84" s="279"/>
      <c r="C84" s="278"/>
      <c r="D84" s="278"/>
      <c r="E84" s="278"/>
      <c r="F84" s="278"/>
      <c r="G84" s="278"/>
      <c r="H84" s="278"/>
      <c r="I84" s="278"/>
      <c r="J84" s="278"/>
      <c r="K84" s="278"/>
      <c r="L84" s="280"/>
      <c r="S84" s="278"/>
      <c r="T84" s="278"/>
      <c r="U84" s="278"/>
      <c r="V84" s="278"/>
      <c r="W84" s="278"/>
      <c r="X84" s="278"/>
      <c r="Y84" s="278"/>
      <c r="Z84" s="278"/>
      <c r="AA84" s="278"/>
      <c r="AB84" s="278"/>
      <c r="AC84" s="278"/>
      <c r="AD84" s="278"/>
      <c r="AE84" s="278"/>
    </row>
    <row r="85" spans="1:65" s="281" customFormat="1" ht="58.2" customHeight="1">
      <c r="A85" s="278"/>
      <c r="B85" s="279"/>
      <c r="C85" s="275" t="s">
        <v>1182</v>
      </c>
      <c r="D85" s="278"/>
      <c r="E85" s="278"/>
      <c r="F85" s="284" t="str">
        <f>E15</f>
        <v>Město Paskov,Nádražní 700,739 21 Paskov</v>
      </c>
      <c r="G85" s="278"/>
      <c r="H85" s="278"/>
      <c r="I85" s="275" t="s">
        <v>20</v>
      </c>
      <c r="J85" s="310" t="str">
        <f>E21</f>
        <v>Ing.Jiří Kolář,Anenská 121,735 52 Bohumín</v>
      </c>
      <c r="K85" s="278"/>
      <c r="L85" s="280"/>
      <c r="S85" s="278"/>
      <c r="T85" s="278"/>
      <c r="U85" s="278"/>
      <c r="V85" s="278"/>
      <c r="W85" s="278"/>
      <c r="X85" s="278"/>
      <c r="Y85" s="278"/>
      <c r="Z85" s="278"/>
      <c r="AA85" s="278"/>
      <c r="AB85" s="278"/>
      <c r="AC85" s="278"/>
      <c r="AD85" s="278"/>
      <c r="AE85" s="278"/>
    </row>
    <row r="86" spans="1:65" s="281" customFormat="1" ht="15.15" customHeight="1">
      <c r="A86" s="278"/>
      <c r="B86" s="279"/>
      <c r="C86" s="275" t="s">
        <v>19</v>
      </c>
      <c r="D86" s="278"/>
      <c r="E86" s="278"/>
      <c r="F86" s="284" t="str">
        <f>IF(E18="","",E18)</f>
        <v/>
      </c>
      <c r="G86" s="278"/>
      <c r="H86" s="278"/>
      <c r="I86" s="275" t="s">
        <v>1186</v>
      </c>
      <c r="J86" s="310" t="str">
        <f>E24</f>
        <v>Beránek</v>
      </c>
      <c r="K86" s="278"/>
      <c r="L86" s="280"/>
      <c r="S86" s="278"/>
      <c r="T86" s="278"/>
      <c r="U86" s="278"/>
      <c r="V86" s="278"/>
      <c r="W86" s="278"/>
      <c r="X86" s="278"/>
      <c r="Y86" s="278"/>
      <c r="Z86" s="278"/>
      <c r="AA86" s="278"/>
      <c r="AB86" s="278"/>
      <c r="AC86" s="278"/>
      <c r="AD86" s="278"/>
      <c r="AE86" s="278"/>
    </row>
    <row r="87" spans="1:65" s="281" customFormat="1" ht="10.35" customHeight="1">
      <c r="A87" s="278"/>
      <c r="B87" s="279"/>
      <c r="C87" s="278"/>
      <c r="D87" s="278"/>
      <c r="E87" s="278"/>
      <c r="F87" s="278"/>
      <c r="G87" s="278"/>
      <c r="H87" s="278"/>
      <c r="I87" s="278"/>
      <c r="J87" s="278"/>
      <c r="K87" s="278"/>
      <c r="L87" s="280"/>
      <c r="S87" s="278"/>
      <c r="T87" s="278"/>
      <c r="U87" s="278"/>
      <c r="V87" s="278"/>
      <c r="W87" s="278"/>
      <c r="X87" s="278"/>
      <c r="Y87" s="278"/>
      <c r="Z87" s="278"/>
      <c r="AA87" s="278"/>
      <c r="AB87" s="278"/>
      <c r="AC87" s="278"/>
      <c r="AD87" s="278"/>
      <c r="AE87" s="278"/>
    </row>
    <row r="88" spans="1:65" s="333" customFormat="1" ht="29.25" customHeight="1">
      <c r="A88" s="324"/>
      <c r="B88" s="325"/>
      <c r="C88" s="326" t="s">
        <v>1210</v>
      </c>
      <c r="D88" s="327" t="s">
        <v>1211</v>
      </c>
      <c r="E88" s="327" t="s">
        <v>1212</v>
      </c>
      <c r="F88" s="327" t="s">
        <v>1213</v>
      </c>
      <c r="G88" s="327" t="s">
        <v>154</v>
      </c>
      <c r="H88" s="327" t="s">
        <v>155</v>
      </c>
      <c r="I88" s="327" t="s">
        <v>1214</v>
      </c>
      <c r="J88" s="327" t="s">
        <v>1200</v>
      </c>
      <c r="K88" s="328" t="s">
        <v>1215</v>
      </c>
      <c r="L88" s="329"/>
      <c r="M88" s="330" t="s">
        <v>528</v>
      </c>
      <c r="N88" s="331" t="s">
        <v>159</v>
      </c>
      <c r="O88" s="331" t="s">
        <v>1216</v>
      </c>
      <c r="P88" s="331" t="s">
        <v>1217</v>
      </c>
      <c r="Q88" s="331" t="s">
        <v>1218</v>
      </c>
      <c r="R88" s="331" t="s">
        <v>1219</v>
      </c>
      <c r="S88" s="331" t="s">
        <v>1220</v>
      </c>
      <c r="T88" s="332" t="s">
        <v>1221</v>
      </c>
      <c r="U88" s="324"/>
      <c r="V88" s="324"/>
      <c r="W88" s="324"/>
      <c r="X88" s="324"/>
      <c r="Y88" s="324"/>
      <c r="Z88" s="324"/>
      <c r="AA88" s="324"/>
      <c r="AB88" s="324"/>
      <c r="AC88" s="324"/>
      <c r="AD88" s="324"/>
      <c r="AE88" s="324"/>
    </row>
    <row r="89" spans="1:65" s="281" customFormat="1" ht="22.95" customHeight="1">
      <c r="A89" s="278"/>
      <c r="B89" s="279"/>
      <c r="C89" s="334" t="s">
        <v>1222</v>
      </c>
      <c r="D89" s="278"/>
      <c r="E89" s="278"/>
      <c r="F89" s="278"/>
      <c r="G89" s="278"/>
      <c r="H89" s="278"/>
      <c r="I89" s="278"/>
      <c r="J89" s="335">
        <f>BK89</f>
        <v>0</v>
      </c>
      <c r="K89" s="278"/>
      <c r="L89" s="279"/>
      <c r="M89" s="336"/>
      <c r="N89" s="337"/>
      <c r="O89" s="292"/>
      <c r="P89" s="338">
        <f>P90+P220+P229</f>
        <v>655.764186</v>
      </c>
      <c r="Q89" s="292"/>
      <c r="R89" s="338">
        <f>R90+R220+R229</f>
        <v>37.481497499999996</v>
      </c>
      <c r="S89" s="292"/>
      <c r="T89" s="339">
        <f>T90+T220+T229</f>
        <v>0</v>
      </c>
      <c r="U89" s="278"/>
      <c r="V89" s="278"/>
      <c r="W89" s="278"/>
      <c r="X89" s="278"/>
      <c r="Y89" s="278"/>
      <c r="Z89" s="278"/>
      <c r="AA89" s="278"/>
      <c r="AB89" s="278"/>
      <c r="AC89" s="278"/>
      <c r="AD89" s="278"/>
      <c r="AE89" s="278"/>
      <c r="AT89" s="269" t="s">
        <v>1223</v>
      </c>
      <c r="AU89" s="269" t="s">
        <v>1202</v>
      </c>
      <c r="BK89" s="340">
        <f>BK90+BK220+BK229</f>
        <v>0</v>
      </c>
    </row>
    <row r="90" spans="1:65" s="341" customFormat="1" ht="25.95" customHeight="1">
      <c r="B90" s="342"/>
      <c r="D90" s="343" t="s">
        <v>1223</v>
      </c>
      <c r="E90" s="344" t="s">
        <v>24</v>
      </c>
      <c r="F90" s="344" t="s">
        <v>1819</v>
      </c>
      <c r="J90" s="345">
        <f>BK90</f>
        <v>0</v>
      </c>
      <c r="L90" s="342"/>
      <c r="M90" s="346"/>
      <c r="N90" s="347"/>
      <c r="O90" s="347"/>
      <c r="P90" s="348">
        <f>P91+P136+P143+P159+P210+P217</f>
        <v>645.51268600000003</v>
      </c>
      <c r="Q90" s="347"/>
      <c r="R90" s="348">
        <f>R91+R136+R143+R159+R210+R217</f>
        <v>37.477097499999999</v>
      </c>
      <c r="S90" s="347"/>
      <c r="T90" s="349">
        <f>T91+T136+T143+T159+T210+T217</f>
        <v>0</v>
      </c>
      <c r="AR90" s="343" t="s">
        <v>81</v>
      </c>
      <c r="AT90" s="350" t="s">
        <v>1223</v>
      </c>
      <c r="AU90" s="350" t="s">
        <v>1225</v>
      </c>
      <c r="AY90" s="343" t="s">
        <v>1226</v>
      </c>
      <c r="BK90" s="351">
        <f>BK91+BK136+BK143+BK159+BK210+BK217</f>
        <v>0</v>
      </c>
    </row>
    <row r="91" spans="1:65" s="341" customFormat="1" ht="22.95" customHeight="1">
      <c r="B91" s="342"/>
      <c r="D91" s="343" t="s">
        <v>1223</v>
      </c>
      <c r="E91" s="352" t="s">
        <v>81</v>
      </c>
      <c r="F91" s="352" t="s">
        <v>82</v>
      </c>
      <c r="J91" s="353">
        <f>BK91</f>
        <v>0</v>
      </c>
      <c r="L91" s="342"/>
      <c r="M91" s="346"/>
      <c r="N91" s="347"/>
      <c r="O91" s="347"/>
      <c r="P91" s="348">
        <f>SUM(P92:P135)</f>
        <v>345.0822</v>
      </c>
      <c r="Q91" s="347"/>
      <c r="R91" s="348">
        <f>SUM(R92:R135)</f>
        <v>0.17712</v>
      </c>
      <c r="S91" s="347"/>
      <c r="T91" s="349">
        <f>SUM(T92:T135)</f>
        <v>0</v>
      </c>
      <c r="AR91" s="343" t="s">
        <v>81</v>
      </c>
      <c r="AT91" s="350" t="s">
        <v>1223</v>
      </c>
      <c r="AU91" s="350" t="s">
        <v>81</v>
      </c>
      <c r="AY91" s="343" t="s">
        <v>1226</v>
      </c>
      <c r="BK91" s="351">
        <f>SUM(BK92:BK135)</f>
        <v>0</v>
      </c>
    </row>
    <row r="92" spans="1:65" s="281" customFormat="1" ht="48" customHeight="1">
      <c r="A92" s="278"/>
      <c r="B92" s="354"/>
      <c r="C92" s="355" t="s">
        <v>81</v>
      </c>
      <c r="D92" s="355" t="s">
        <v>1229</v>
      </c>
      <c r="E92" s="356" t="s">
        <v>1828</v>
      </c>
      <c r="F92" s="357" t="s">
        <v>1829</v>
      </c>
      <c r="G92" s="358" t="s">
        <v>317</v>
      </c>
      <c r="H92" s="359">
        <v>2.4</v>
      </c>
      <c r="I92" s="360">
        <v>0</v>
      </c>
      <c r="J92" s="360">
        <f>ROUND(I92*H92,2)</f>
        <v>0</v>
      </c>
      <c r="K92" s="357" t="s">
        <v>1232</v>
      </c>
      <c r="L92" s="279"/>
      <c r="M92" s="361" t="s">
        <v>528</v>
      </c>
      <c r="N92" s="362" t="s">
        <v>1193</v>
      </c>
      <c r="O92" s="363">
        <v>0.58099999999999996</v>
      </c>
      <c r="P92" s="363">
        <f>O92*H92</f>
        <v>1.3943999999999999</v>
      </c>
      <c r="Q92" s="363">
        <v>3.6900000000000002E-2</v>
      </c>
      <c r="R92" s="363">
        <f>Q92*H92</f>
        <v>8.856E-2</v>
      </c>
      <c r="S92" s="363">
        <v>0</v>
      </c>
      <c r="T92" s="364">
        <f>S92*H92</f>
        <v>0</v>
      </c>
      <c r="U92" s="278"/>
      <c r="V92" s="278"/>
      <c r="W92" s="278"/>
      <c r="X92" s="278"/>
      <c r="Y92" s="278"/>
      <c r="Z92" s="278"/>
      <c r="AA92" s="278"/>
      <c r="AB92" s="278"/>
      <c r="AC92" s="278"/>
      <c r="AD92" s="278"/>
      <c r="AE92" s="278"/>
      <c r="AR92" s="365" t="s">
        <v>87</v>
      </c>
      <c r="AT92" s="365" t="s">
        <v>1229</v>
      </c>
      <c r="AU92" s="365" t="s">
        <v>83</v>
      </c>
      <c r="AY92" s="269" t="s">
        <v>1226</v>
      </c>
      <c r="BE92" s="366">
        <f>IF(N92="základní",J92,0)</f>
        <v>0</v>
      </c>
      <c r="BF92" s="366">
        <f>IF(N92="snížená",J92,0)</f>
        <v>0</v>
      </c>
      <c r="BG92" s="366">
        <f>IF(N92="zákl. přenesená",J92,0)</f>
        <v>0</v>
      </c>
      <c r="BH92" s="366">
        <f>IF(N92="sníž. přenesená",J92,0)</f>
        <v>0</v>
      </c>
      <c r="BI92" s="366">
        <f>IF(N92="nulová",J92,0)</f>
        <v>0</v>
      </c>
      <c r="BJ92" s="269" t="s">
        <v>81</v>
      </c>
      <c r="BK92" s="366">
        <f>ROUND(I92*H92,2)</f>
        <v>0</v>
      </c>
      <c r="BL92" s="269" t="s">
        <v>87</v>
      </c>
      <c r="BM92" s="365" t="s">
        <v>2101</v>
      </c>
    </row>
    <row r="93" spans="1:65" s="375" customFormat="1">
      <c r="B93" s="376"/>
      <c r="D93" s="369" t="s">
        <v>223</v>
      </c>
      <c r="E93" s="377" t="s">
        <v>528</v>
      </c>
      <c r="F93" s="378" t="s">
        <v>1835</v>
      </c>
      <c r="H93" s="379">
        <v>2.4</v>
      </c>
      <c r="L93" s="376"/>
      <c r="M93" s="380"/>
      <c r="N93" s="381"/>
      <c r="O93" s="381"/>
      <c r="P93" s="381"/>
      <c r="Q93" s="381"/>
      <c r="R93" s="381"/>
      <c r="S93" s="381"/>
      <c r="T93" s="382"/>
      <c r="AT93" s="377" t="s">
        <v>223</v>
      </c>
      <c r="AU93" s="377" t="s">
        <v>83</v>
      </c>
      <c r="AV93" s="375" t="s">
        <v>83</v>
      </c>
      <c r="AW93" s="375" t="s">
        <v>1236</v>
      </c>
      <c r="AX93" s="375" t="s">
        <v>81</v>
      </c>
      <c r="AY93" s="377" t="s">
        <v>1226</v>
      </c>
    </row>
    <row r="94" spans="1:65" s="281" customFormat="1" ht="48" customHeight="1">
      <c r="A94" s="278"/>
      <c r="B94" s="354"/>
      <c r="C94" s="355" t="s">
        <v>83</v>
      </c>
      <c r="D94" s="355" t="s">
        <v>1229</v>
      </c>
      <c r="E94" s="356" t="s">
        <v>1832</v>
      </c>
      <c r="F94" s="357" t="s">
        <v>1833</v>
      </c>
      <c r="G94" s="358" t="s">
        <v>317</v>
      </c>
      <c r="H94" s="359">
        <v>2.4</v>
      </c>
      <c r="I94" s="360">
        <v>0</v>
      </c>
      <c r="J94" s="360">
        <f>ROUND(I94*H94,2)</f>
        <v>0</v>
      </c>
      <c r="K94" s="357" t="s">
        <v>1232</v>
      </c>
      <c r="L94" s="279"/>
      <c r="M94" s="361" t="s">
        <v>528</v>
      </c>
      <c r="N94" s="362" t="s">
        <v>1193</v>
      </c>
      <c r="O94" s="363">
        <v>0.54700000000000004</v>
      </c>
      <c r="P94" s="363">
        <f>O94*H94</f>
        <v>1.3128</v>
      </c>
      <c r="Q94" s="363">
        <v>3.6900000000000002E-2</v>
      </c>
      <c r="R94" s="363">
        <f>Q94*H94</f>
        <v>8.856E-2</v>
      </c>
      <c r="S94" s="363">
        <v>0</v>
      </c>
      <c r="T94" s="364">
        <f>S94*H94</f>
        <v>0</v>
      </c>
      <c r="U94" s="278"/>
      <c r="V94" s="278"/>
      <c r="W94" s="278"/>
      <c r="X94" s="278"/>
      <c r="Y94" s="278"/>
      <c r="Z94" s="278"/>
      <c r="AA94" s="278"/>
      <c r="AB94" s="278"/>
      <c r="AC94" s="278"/>
      <c r="AD94" s="278"/>
      <c r="AE94" s="278"/>
      <c r="AR94" s="365" t="s">
        <v>87</v>
      </c>
      <c r="AT94" s="365" t="s">
        <v>1229</v>
      </c>
      <c r="AU94" s="365" t="s">
        <v>83</v>
      </c>
      <c r="AY94" s="269" t="s">
        <v>1226</v>
      </c>
      <c r="BE94" s="366">
        <f>IF(N94="základní",J94,0)</f>
        <v>0</v>
      </c>
      <c r="BF94" s="366">
        <f>IF(N94="snížená",J94,0)</f>
        <v>0</v>
      </c>
      <c r="BG94" s="366">
        <f>IF(N94="zákl. přenesená",J94,0)</f>
        <v>0</v>
      </c>
      <c r="BH94" s="366">
        <f>IF(N94="sníž. přenesená",J94,0)</f>
        <v>0</v>
      </c>
      <c r="BI94" s="366">
        <f>IF(N94="nulová",J94,0)</f>
        <v>0</v>
      </c>
      <c r="BJ94" s="269" t="s">
        <v>81</v>
      </c>
      <c r="BK94" s="366">
        <f>ROUND(I94*H94,2)</f>
        <v>0</v>
      </c>
      <c r="BL94" s="269" t="s">
        <v>87</v>
      </c>
      <c r="BM94" s="365" t="s">
        <v>2102</v>
      </c>
    </row>
    <row r="95" spans="1:65" s="375" customFormat="1">
      <c r="B95" s="376"/>
      <c r="D95" s="369" t="s">
        <v>223</v>
      </c>
      <c r="E95" s="377" t="s">
        <v>528</v>
      </c>
      <c r="F95" s="378" t="s">
        <v>1835</v>
      </c>
      <c r="H95" s="379">
        <v>2.4</v>
      </c>
      <c r="L95" s="376"/>
      <c r="M95" s="380"/>
      <c r="N95" s="381"/>
      <c r="O95" s="381"/>
      <c r="P95" s="381"/>
      <c r="Q95" s="381"/>
      <c r="R95" s="381"/>
      <c r="S95" s="381"/>
      <c r="T95" s="382"/>
      <c r="AT95" s="377" t="s">
        <v>223</v>
      </c>
      <c r="AU95" s="377" t="s">
        <v>83</v>
      </c>
      <c r="AV95" s="375" t="s">
        <v>83</v>
      </c>
      <c r="AW95" s="375" t="s">
        <v>1236</v>
      </c>
      <c r="AX95" s="375" t="s">
        <v>81</v>
      </c>
      <c r="AY95" s="377" t="s">
        <v>1226</v>
      </c>
    </row>
    <row r="96" spans="1:65" s="281" customFormat="1" ht="24" customHeight="1">
      <c r="A96" s="278"/>
      <c r="B96" s="354"/>
      <c r="C96" s="355" t="s">
        <v>85</v>
      </c>
      <c r="D96" s="355" t="s">
        <v>1229</v>
      </c>
      <c r="E96" s="356" t="s">
        <v>1836</v>
      </c>
      <c r="F96" s="357" t="s">
        <v>1837</v>
      </c>
      <c r="G96" s="358" t="s">
        <v>230</v>
      </c>
      <c r="H96" s="359">
        <v>6</v>
      </c>
      <c r="I96" s="360">
        <v>0</v>
      </c>
      <c r="J96" s="360">
        <f>ROUND(I96*H96,2)</f>
        <v>0</v>
      </c>
      <c r="K96" s="357" t="s">
        <v>1232</v>
      </c>
      <c r="L96" s="279"/>
      <c r="M96" s="361" t="s">
        <v>528</v>
      </c>
      <c r="N96" s="362" t="s">
        <v>1193</v>
      </c>
      <c r="O96" s="363">
        <v>1.7629999999999999</v>
      </c>
      <c r="P96" s="363">
        <f>O96*H96</f>
        <v>10.577999999999999</v>
      </c>
      <c r="Q96" s="363">
        <v>0</v>
      </c>
      <c r="R96" s="363">
        <f>Q96*H96</f>
        <v>0</v>
      </c>
      <c r="S96" s="363">
        <v>0</v>
      </c>
      <c r="T96" s="364">
        <f>S96*H96</f>
        <v>0</v>
      </c>
      <c r="U96" s="278"/>
      <c r="V96" s="278"/>
      <c r="W96" s="278"/>
      <c r="X96" s="278"/>
      <c r="Y96" s="278"/>
      <c r="Z96" s="278"/>
      <c r="AA96" s="278"/>
      <c r="AB96" s="278"/>
      <c r="AC96" s="278"/>
      <c r="AD96" s="278"/>
      <c r="AE96" s="278"/>
      <c r="AR96" s="365" t="s">
        <v>87</v>
      </c>
      <c r="AT96" s="365" t="s">
        <v>1229</v>
      </c>
      <c r="AU96" s="365" t="s">
        <v>83</v>
      </c>
      <c r="AY96" s="269" t="s">
        <v>1226</v>
      </c>
      <c r="BE96" s="366">
        <f>IF(N96="základní",J96,0)</f>
        <v>0</v>
      </c>
      <c r="BF96" s="366">
        <f>IF(N96="snížená",J96,0)</f>
        <v>0</v>
      </c>
      <c r="BG96" s="366">
        <f>IF(N96="zákl. přenesená",J96,0)</f>
        <v>0</v>
      </c>
      <c r="BH96" s="366">
        <f>IF(N96="sníž. přenesená",J96,0)</f>
        <v>0</v>
      </c>
      <c r="BI96" s="366">
        <f>IF(N96="nulová",J96,0)</f>
        <v>0</v>
      </c>
      <c r="BJ96" s="269" t="s">
        <v>81</v>
      </c>
      <c r="BK96" s="366">
        <f>ROUND(I96*H96,2)</f>
        <v>0</v>
      </c>
      <c r="BL96" s="269" t="s">
        <v>87</v>
      </c>
      <c r="BM96" s="365" t="s">
        <v>2103</v>
      </c>
    </row>
    <row r="97" spans="1:65" s="375" customFormat="1">
      <c r="B97" s="376"/>
      <c r="D97" s="369" t="s">
        <v>223</v>
      </c>
      <c r="E97" s="377" t="s">
        <v>528</v>
      </c>
      <c r="F97" s="378" t="s">
        <v>2104</v>
      </c>
      <c r="H97" s="379">
        <v>6</v>
      </c>
      <c r="L97" s="376"/>
      <c r="M97" s="380"/>
      <c r="N97" s="381"/>
      <c r="O97" s="381"/>
      <c r="P97" s="381"/>
      <c r="Q97" s="381"/>
      <c r="R97" s="381"/>
      <c r="S97" s="381"/>
      <c r="T97" s="382"/>
      <c r="AT97" s="377" t="s">
        <v>223</v>
      </c>
      <c r="AU97" s="377" t="s">
        <v>83</v>
      </c>
      <c r="AV97" s="375" t="s">
        <v>83</v>
      </c>
      <c r="AW97" s="375" t="s">
        <v>1236</v>
      </c>
      <c r="AX97" s="375" t="s">
        <v>81</v>
      </c>
      <c r="AY97" s="377" t="s">
        <v>1226</v>
      </c>
    </row>
    <row r="98" spans="1:65" s="281" customFormat="1" ht="24" customHeight="1">
      <c r="A98" s="278"/>
      <c r="B98" s="354"/>
      <c r="C98" s="355" t="s">
        <v>87</v>
      </c>
      <c r="D98" s="355" t="s">
        <v>1229</v>
      </c>
      <c r="E98" s="356" t="s">
        <v>2105</v>
      </c>
      <c r="F98" s="357" t="s">
        <v>2106</v>
      </c>
      <c r="G98" s="358" t="s">
        <v>230</v>
      </c>
      <c r="H98" s="359">
        <v>27</v>
      </c>
      <c r="I98" s="360">
        <v>0</v>
      </c>
      <c r="J98" s="360">
        <f>ROUND(I98*H98,2)</f>
        <v>0</v>
      </c>
      <c r="K98" s="357" t="s">
        <v>1232</v>
      </c>
      <c r="L98" s="279"/>
      <c r="M98" s="361" t="s">
        <v>528</v>
      </c>
      <c r="N98" s="362" t="s">
        <v>1193</v>
      </c>
      <c r="O98" s="363">
        <v>0.871</v>
      </c>
      <c r="P98" s="363">
        <f>O98*H98</f>
        <v>23.516999999999999</v>
      </c>
      <c r="Q98" s="363">
        <v>0</v>
      </c>
      <c r="R98" s="363">
        <f>Q98*H98</f>
        <v>0</v>
      </c>
      <c r="S98" s="363">
        <v>0</v>
      </c>
      <c r="T98" s="364">
        <f>S98*H98</f>
        <v>0</v>
      </c>
      <c r="U98" s="278"/>
      <c r="V98" s="278"/>
      <c r="W98" s="278"/>
      <c r="X98" s="278"/>
      <c r="Y98" s="278"/>
      <c r="Z98" s="278"/>
      <c r="AA98" s="278"/>
      <c r="AB98" s="278"/>
      <c r="AC98" s="278"/>
      <c r="AD98" s="278"/>
      <c r="AE98" s="278"/>
      <c r="AR98" s="365" t="s">
        <v>87</v>
      </c>
      <c r="AT98" s="365" t="s">
        <v>1229</v>
      </c>
      <c r="AU98" s="365" t="s">
        <v>83</v>
      </c>
      <c r="AY98" s="269" t="s">
        <v>1226</v>
      </c>
      <c r="BE98" s="366">
        <f>IF(N98="základní",J98,0)</f>
        <v>0</v>
      </c>
      <c r="BF98" s="366">
        <f>IF(N98="snížená",J98,0)</f>
        <v>0</v>
      </c>
      <c r="BG98" s="366">
        <f>IF(N98="zákl. přenesená",J98,0)</f>
        <v>0</v>
      </c>
      <c r="BH98" s="366">
        <f>IF(N98="sníž. přenesená",J98,0)</f>
        <v>0</v>
      </c>
      <c r="BI98" s="366">
        <f>IF(N98="nulová",J98,0)</f>
        <v>0</v>
      </c>
      <c r="BJ98" s="269" t="s">
        <v>81</v>
      </c>
      <c r="BK98" s="366">
        <f>ROUND(I98*H98,2)</f>
        <v>0</v>
      </c>
      <c r="BL98" s="269" t="s">
        <v>87</v>
      </c>
      <c r="BM98" s="365" t="s">
        <v>2107</v>
      </c>
    </row>
    <row r="99" spans="1:65" s="367" customFormat="1">
      <c r="B99" s="368"/>
      <c r="D99" s="369" t="s">
        <v>223</v>
      </c>
      <c r="E99" s="370" t="s">
        <v>528</v>
      </c>
      <c r="F99" s="371" t="s">
        <v>2108</v>
      </c>
      <c r="H99" s="370" t="s">
        <v>528</v>
      </c>
      <c r="L99" s="368"/>
      <c r="M99" s="372"/>
      <c r="N99" s="373"/>
      <c r="O99" s="373"/>
      <c r="P99" s="373"/>
      <c r="Q99" s="373"/>
      <c r="R99" s="373"/>
      <c r="S99" s="373"/>
      <c r="T99" s="374"/>
      <c r="AT99" s="370" t="s">
        <v>223</v>
      </c>
      <c r="AU99" s="370" t="s">
        <v>83</v>
      </c>
      <c r="AV99" s="367" t="s">
        <v>81</v>
      </c>
      <c r="AW99" s="367" t="s">
        <v>1236</v>
      </c>
      <c r="AX99" s="367" t="s">
        <v>1225</v>
      </c>
      <c r="AY99" s="370" t="s">
        <v>1226</v>
      </c>
    </row>
    <row r="100" spans="1:65" s="375" customFormat="1">
      <c r="B100" s="376"/>
      <c r="D100" s="369" t="s">
        <v>223</v>
      </c>
      <c r="E100" s="377" t="s">
        <v>528</v>
      </c>
      <c r="F100" s="378" t="s">
        <v>2109</v>
      </c>
      <c r="H100" s="379">
        <v>27</v>
      </c>
      <c r="L100" s="376"/>
      <c r="M100" s="380"/>
      <c r="N100" s="381"/>
      <c r="O100" s="381"/>
      <c r="P100" s="381"/>
      <c r="Q100" s="381"/>
      <c r="R100" s="381"/>
      <c r="S100" s="381"/>
      <c r="T100" s="382"/>
      <c r="AT100" s="377" t="s">
        <v>223</v>
      </c>
      <c r="AU100" s="377" t="s">
        <v>83</v>
      </c>
      <c r="AV100" s="375" t="s">
        <v>83</v>
      </c>
      <c r="AW100" s="375" t="s">
        <v>1236</v>
      </c>
      <c r="AX100" s="375" t="s">
        <v>1225</v>
      </c>
      <c r="AY100" s="377" t="s">
        <v>1226</v>
      </c>
    </row>
    <row r="101" spans="1:65" s="383" customFormat="1">
      <c r="B101" s="384"/>
      <c r="D101" s="369" t="s">
        <v>223</v>
      </c>
      <c r="E101" s="385" t="s">
        <v>2095</v>
      </c>
      <c r="F101" s="386" t="s">
        <v>1238</v>
      </c>
      <c r="H101" s="387">
        <v>27</v>
      </c>
      <c r="L101" s="384"/>
      <c r="M101" s="388"/>
      <c r="N101" s="389"/>
      <c r="O101" s="389"/>
      <c r="P101" s="389"/>
      <c r="Q101" s="389"/>
      <c r="R101" s="389"/>
      <c r="S101" s="389"/>
      <c r="T101" s="390"/>
      <c r="AT101" s="385" t="s">
        <v>223</v>
      </c>
      <c r="AU101" s="385" t="s">
        <v>83</v>
      </c>
      <c r="AV101" s="383" t="s">
        <v>87</v>
      </c>
      <c r="AW101" s="383" t="s">
        <v>1236</v>
      </c>
      <c r="AX101" s="383" t="s">
        <v>81</v>
      </c>
      <c r="AY101" s="385" t="s">
        <v>1226</v>
      </c>
    </row>
    <row r="102" spans="1:65" s="281" customFormat="1" ht="24" customHeight="1">
      <c r="A102" s="278"/>
      <c r="B102" s="354"/>
      <c r="C102" s="355" t="s">
        <v>89</v>
      </c>
      <c r="D102" s="355" t="s">
        <v>1229</v>
      </c>
      <c r="E102" s="356" t="s">
        <v>2110</v>
      </c>
      <c r="F102" s="357" t="s">
        <v>2111</v>
      </c>
      <c r="G102" s="358" t="s">
        <v>230</v>
      </c>
      <c r="H102" s="359">
        <v>13.5</v>
      </c>
      <c r="I102" s="360">
        <v>0</v>
      </c>
      <c r="J102" s="360">
        <f>ROUND(I102*H102,2)</f>
        <v>0</v>
      </c>
      <c r="K102" s="357" t="s">
        <v>1232</v>
      </c>
      <c r="L102" s="279"/>
      <c r="M102" s="361" t="s">
        <v>528</v>
      </c>
      <c r="N102" s="362" t="s">
        <v>1193</v>
      </c>
      <c r="O102" s="363">
        <v>0.04</v>
      </c>
      <c r="P102" s="363">
        <f>O102*H102</f>
        <v>0.54</v>
      </c>
      <c r="Q102" s="363">
        <v>0</v>
      </c>
      <c r="R102" s="363">
        <f>Q102*H102</f>
        <v>0</v>
      </c>
      <c r="S102" s="363">
        <v>0</v>
      </c>
      <c r="T102" s="364">
        <f>S102*H102</f>
        <v>0</v>
      </c>
      <c r="U102" s="278"/>
      <c r="V102" s="278"/>
      <c r="W102" s="278"/>
      <c r="X102" s="278"/>
      <c r="Y102" s="278"/>
      <c r="Z102" s="278"/>
      <c r="AA102" s="278"/>
      <c r="AB102" s="278"/>
      <c r="AC102" s="278"/>
      <c r="AD102" s="278"/>
      <c r="AE102" s="278"/>
      <c r="AR102" s="365" t="s">
        <v>87</v>
      </c>
      <c r="AT102" s="365" t="s">
        <v>1229</v>
      </c>
      <c r="AU102" s="365" t="s">
        <v>83</v>
      </c>
      <c r="AY102" s="269" t="s">
        <v>1226</v>
      </c>
      <c r="BE102" s="366">
        <f>IF(N102="základní",J102,0)</f>
        <v>0</v>
      </c>
      <c r="BF102" s="366">
        <f>IF(N102="snížená",J102,0)</f>
        <v>0</v>
      </c>
      <c r="BG102" s="366">
        <f>IF(N102="zákl. přenesená",J102,0)</f>
        <v>0</v>
      </c>
      <c r="BH102" s="366">
        <f>IF(N102="sníž. přenesená",J102,0)</f>
        <v>0</v>
      </c>
      <c r="BI102" s="366">
        <f>IF(N102="nulová",J102,0)</f>
        <v>0</v>
      </c>
      <c r="BJ102" s="269" t="s">
        <v>81</v>
      </c>
      <c r="BK102" s="366">
        <f>ROUND(I102*H102,2)</f>
        <v>0</v>
      </c>
      <c r="BL102" s="269" t="s">
        <v>87</v>
      </c>
      <c r="BM102" s="365" t="s">
        <v>2112</v>
      </c>
    </row>
    <row r="103" spans="1:65" s="375" customFormat="1">
      <c r="B103" s="376"/>
      <c r="D103" s="369" t="s">
        <v>223</v>
      </c>
      <c r="E103" s="377" t="s">
        <v>528</v>
      </c>
      <c r="F103" s="378" t="s">
        <v>2113</v>
      </c>
      <c r="H103" s="379">
        <v>13.5</v>
      </c>
      <c r="L103" s="376"/>
      <c r="M103" s="380"/>
      <c r="N103" s="381"/>
      <c r="O103" s="381"/>
      <c r="P103" s="381"/>
      <c r="Q103" s="381"/>
      <c r="R103" s="381"/>
      <c r="S103" s="381"/>
      <c r="T103" s="382"/>
      <c r="AT103" s="377" t="s">
        <v>223</v>
      </c>
      <c r="AU103" s="377" t="s">
        <v>83</v>
      </c>
      <c r="AV103" s="375" t="s">
        <v>83</v>
      </c>
      <c r="AW103" s="375" t="s">
        <v>1236</v>
      </c>
      <c r="AX103" s="375" t="s">
        <v>81</v>
      </c>
      <c r="AY103" s="377" t="s">
        <v>1226</v>
      </c>
    </row>
    <row r="104" spans="1:65" s="281" customFormat="1" ht="24" customHeight="1">
      <c r="A104" s="278"/>
      <c r="B104" s="354"/>
      <c r="C104" s="355" t="s">
        <v>1254</v>
      </c>
      <c r="D104" s="355" t="s">
        <v>1229</v>
      </c>
      <c r="E104" s="356" t="s">
        <v>1839</v>
      </c>
      <c r="F104" s="357" t="s">
        <v>1840</v>
      </c>
      <c r="G104" s="358" t="s">
        <v>230</v>
      </c>
      <c r="H104" s="359">
        <v>210</v>
      </c>
      <c r="I104" s="360">
        <v>0</v>
      </c>
      <c r="J104" s="360">
        <f>ROUND(I104*H104,2)</f>
        <v>0</v>
      </c>
      <c r="K104" s="357" t="s">
        <v>1232</v>
      </c>
      <c r="L104" s="279"/>
      <c r="M104" s="361" t="s">
        <v>528</v>
      </c>
      <c r="N104" s="362" t="s">
        <v>1193</v>
      </c>
      <c r="O104" s="363">
        <v>0.82499999999999996</v>
      </c>
      <c r="P104" s="363">
        <f>O104*H104</f>
        <v>173.25</v>
      </c>
      <c r="Q104" s="363">
        <v>0</v>
      </c>
      <c r="R104" s="363">
        <f>Q104*H104</f>
        <v>0</v>
      </c>
      <c r="S104" s="363">
        <v>0</v>
      </c>
      <c r="T104" s="364">
        <f>S104*H104</f>
        <v>0</v>
      </c>
      <c r="U104" s="278"/>
      <c r="V104" s="278"/>
      <c r="W104" s="278"/>
      <c r="X104" s="278"/>
      <c r="Y104" s="278"/>
      <c r="Z104" s="278"/>
      <c r="AA104" s="278"/>
      <c r="AB104" s="278"/>
      <c r="AC104" s="278"/>
      <c r="AD104" s="278"/>
      <c r="AE104" s="278"/>
      <c r="AR104" s="365" t="s">
        <v>87</v>
      </c>
      <c r="AT104" s="365" t="s">
        <v>1229</v>
      </c>
      <c r="AU104" s="365" t="s">
        <v>83</v>
      </c>
      <c r="AY104" s="269" t="s">
        <v>1226</v>
      </c>
      <c r="BE104" s="366">
        <f>IF(N104="základní",J104,0)</f>
        <v>0</v>
      </c>
      <c r="BF104" s="366">
        <f>IF(N104="snížená",J104,0)</f>
        <v>0</v>
      </c>
      <c r="BG104" s="366">
        <f>IF(N104="zákl. přenesená",J104,0)</f>
        <v>0</v>
      </c>
      <c r="BH104" s="366">
        <f>IF(N104="sníž. přenesená",J104,0)</f>
        <v>0</v>
      </c>
      <c r="BI104" s="366">
        <f>IF(N104="nulová",J104,0)</f>
        <v>0</v>
      </c>
      <c r="BJ104" s="269" t="s">
        <v>81</v>
      </c>
      <c r="BK104" s="366">
        <f>ROUND(I104*H104,2)</f>
        <v>0</v>
      </c>
      <c r="BL104" s="269" t="s">
        <v>87</v>
      </c>
      <c r="BM104" s="365" t="s">
        <v>2114</v>
      </c>
    </row>
    <row r="105" spans="1:65" s="367" customFormat="1">
      <c r="B105" s="368"/>
      <c r="D105" s="369" t="s">
        <v>223</v>
      </c>
      <c r="E105" s="370" t="s">
        <v>528</v>
      </c>
      <c r="F105" s="371" t="s">
        <v>1235</v>
      </c>
      <c r="H105" s="370" t="s">
        <v>528</v>
      </c>
      <c r="L105" s="368"/>
      <c r="M105" s="372"/>
      <c r="N105" s="373"/>
      <c r="O105" s="373"/>
      <c r="P105" s="373"/>
      <c r="Q105" s="373"/>
      <c r="R105" s="373"/>
      <c r="S105" s="373"/>
      <c r="T105" s="374"/>
      <c r="AT105" s="370" t="s">
        <v>223</v>
      </c>
      <c r="AU105" s="370" t="s">
        <v>83</v>
      </c>
      <c r="AV105" s="367" t="s">
        <v>81</v>
      </c>
      <c r="AW105" s="367" t="s">
        <v>1236</v>
      </c>
      <c r="AX105" s="367" t="s">
        <v>1225</v>
      </c>
      <c r="AY105" s="370" t="s">
        <v>1226</v>
      </c>
    </row>
    <row r="106" spans="1:65" s="375" customFormat="1">
      <c r="B106" s="376"/>
      <c r="D106" s="369" t="s">
        <v>223</v>
      </c>
      <c r="E106" s="377" t="s">
        <v>528</v>
      </c>
      <c r="F106" s="378" t="s">
        <v>2115</v>
      </c>
      <c r="H106" s="379">
        <v>210</v>
      </c>
      <c r="L106" s="376"/>
      <c r="M106" s="380"/>
      <c r="N106" s="381"/>
      <c r="O106" s="381"/>
      <c r="P106" s="381"/>
      <c r="Q106" s="381"/>
      <c r="R106" s="381"/>
      <c r="S106" s="381"/>
      <c r="T106" s="382"/>
      <c r="AT106" s="377" t="s">
        <v>223</v>
      </c>
      <c r="AU106" s="377" t="s">
        <v>83</v>
      </c>
      <c r="AV106" s="375" t="s">
        <v>83</v>
      </c>
      <c r="AW106" s="375" t="s">
        <v>1236</v>
      </c>
      <c r="AX106" s="375" t="s">
        <v>1225</v>
      </c>
      <c r="AY106" s="377" t="s">
        <v>1226</v>
      </c>
    </row>
    <row r="107" spans="1:65" s="383" customFormat="1">
      <c r="B107" s="384"/>
      <c r="D107" s="369" t="s">
        <v>223</v>
      </c>
      <c r="E107" s="385" t="s">
        <v>1792</v>
      </c>
      <c r="F107" s="386" t="s">
        <v>1238</v>
      </c>
      <c r="H107" s="387">
        <v>210</v>
      </c>
      <c r="L107" s="384"/>
      <c r="M107" s="388"/>
      <c r="N107" s="389"/>
      <c r="O107" s="389"/>
      <c r="P107" s="389"/>
      <c r="Q107" s="389"/>
      <c r="R107" s="389"/>
      <c r="S107" s="389"/>
      <c r="T107" s="390"/>
      <c r="AT107" s="385" t="s">
        <v>223</v>
      </c>
      <c r="AU107" s="385" t="s">
        <v>83</v>
      </c>
      <c r="AV107" s="383" t="s">
        <v>87</v>
      </c>
      <c r="AW107" s="383" t="s">
        <v>1236</v>
      </c>
      <c r="AX107" s="383" t="s">
        <v>81</v>
      </c>
      <c r="AY107" s="385" t="s">
        <v>1226</v>
      </c>
    </row>
    <row r="108" spans="1:65" s="281" customFormat="1" ht="24" customHeight="1">
      <c r="A108" s="278"/>
      <c r="B108" s="354"/>
      <c r="C108" s="355" t="s">
        <v>1258</v>
      </c>
      <c r="D108" s="355" t="s">
        <v>1229</v>
      </c>
      <c r="E108" s="356" t="s">
        <v>1843</v>
      </c>
      <c r="F108" s="357" t="s">
        <v>1844</v>
      </c>
      <c r="G108" s="358" t="s">
        <v>230</v>
      </c>
      <c r="H108" s="359">
        <v>105</v>
      </c>
      <c r="I108" s="360">
        <v>0</v>
      </c>
      <c r="J108" s="360">
        <f>ROUND(I108*H108,2)</f>
        <v>0</v>
      </c>
      <c r="K108" s="357" t="s">
        <v>1232</v>
      </c>
      <c r="L108" s="279"/>
      <c r="M108" s="361" t="s">
        <v>528</v>
      </c>
      <c r="N108" s="362" t="s">
        <v>1193</v>
      </c>
      <c r="O108" s="363">
        <v>0.1</v>
      </c>
      <c r="P108" s="363">
        <f>O108*H108</f>
        <v>10.5</v>
      </c>
      <c r="Q108" s="363">
        <v>0</v>
      </c>
      <c r="R108" s="363">
        <f>Q108*H108</f>
        <v>0</v>
      </c>
      <c r="S108" s="363">
        <v>0</v>
      </c>
      <c r="T108" s="364">
        <f>S108*H108</f>
        <v>0</v>
      </c>
      <c r="U108" s="278"/>
      <c r="V108" s="278"/>
      <c r="W108" s="278"/>
      <c r="X108" s="278"/>
      <c r="Y108" s="278"/>
      <c r="Z108" s="278"/>
      <c r="AA108" s="278"/>
      <c r="AB108" s="278"/>
      <c r="AC108" s="278"/>
      <c r="AD108" s="278"/>
      <c r="AE108" s="278"/>
      <c r="AR108" s="365" t="s">
        <v>87</v>
      </c>
      <c r="AT108" s="365" t="s">
        <v>1229</v>
      </c>
      <c r="AU108" s="365" t="s">
        <v>83</v>
      </c>
      <c r="AY108" s="269" t="s">
        <v>1226</v>
      </c>
      <c r="BE108" s="366">
        <f>IF(N108="základní",J108,0)</f>
        <v>0</v>
      </c>
      <c r="BF108" s="366">
        <f>IF(N108="snížená",J108,0)</f>
        <v>0</v>
      </c>
      <c r="BG108" s="366">
        <f>IF(N108="zákl. přenesená",J108,0)</f>
        <v>0</v>
      </c>
      <c r="BH108" s="366">
        <f>IF(N108="sníž. přenesená",J108,0)</f>
        <v>0</v>
      </c>
      <c r="BI108" s="366">
        <f>IF(N108="nulová",J108,0)</f>
        <v>0</v>
      </c>
      <c r="BJ108" s="269" t="s">
        <v>81</v>
      </c>
      <c r="BK108" s="366">
        <f>ROUND(I108*H108,2)</f>
        <v>0</v>
      </c>
      <c r="BL108" s="269" t="s">
        <v>87</v>
      </c>
      <c r="BM108" s="365" t="s">
        <v>2116</v>
      </c>
    </row>
    <row r="109" spans="1:65" s="375" customFormat="1">
      <c r="B109" s="376"/>
      <c r="D109" s="369" t="s">
        <v>223</v>
      </c>
      <c r="E109" s="377" t="s">
        <v>528</v>
      </c>
      <c r="F109" s="378" t="s">
        <v>1846</v>
      </c>
      <c r="H109" s="379">
        <v>105</v>
      </c>
      <c r="L109" s="376"/>
      <c r="M109" s="380"/>
      <c r="N109" s="381"/>
      <c r="O109" s="381"/>
      <c r="P109" s="381"/>
      <c r="Q109" s="381"/>
      <c r="R109" s="381"/>
      <c r="S109" s="381"/>
      <c r="T109" s="382"/>
      <c r="AT109" s="377" t="s">
        <v>223</v>
      </c>
      <c r="AU109" s="377" t="s">
        <v>83</v>
      </c>
      <c r="AV109" s="375" t="s">
        <v>83</v>
      </c>
      <c r="AW109" s="375" t="s">
        <v>1236</v>
      </c>
      <c r="AX109" s="375" t="s">
        <v>81</v>
      </c>
      <c r="AY109" s="377" t="s">
        <v>1226</v>
      </c>
    </row>
    <row r="110" spans="1:65" s="281" customFormat="1" ht="24" customHeight="1">
      <c r="A110" s="278"/>
      <c r="B110" s="354"/>
      <c r="C110" s="355" t="s">
        <v>99</v>
      </c>
      <c r="D110" s="355" t="s">
        <v>1229</v>
      </c>
      <c r="E110" s="356" t="s">
        <v>1864</v>
      </c>
      <c r="F110" s="357" t="s">
        <v>1865</v>
      </c>
      <c r="G110" s="358" t="s">
        <v>230</v>
      </c>
      <c r="H110" s="359">
        <v>27</v>
      </c>
      <c r="I110" s="360">
        <v>0</v>
      </c>
      <c r="J110" s="360">
        <f>ROUND(I110*H110,2)</f>
        <v>0</v>
      </c>
      <c r="K110" s="357" t="s">
        <v>1232</v>
      </c>
      <c r="L110" s="279"/>
      <c r="M110" s="361" t="s">
        <v>528</v>
      </c>
      <c r="N110" s="362" t="s">
        <v>1193</v>
      </c>
      <c r="O110" s="363">
        <v>0.34499999999999997</v>
      </c>
      <c r="P110" s="363">
        <f>O110*H110</f>
        <v>9.3149999999999995</v>
      </c>
      <c r="Q110" s="363">
        <v>0</v>
      </c>
      <c r="R110" s="363">
        <f>Q110*H110</f>
        <v>0</v>
      </c>
      <c r="S110" s="363">
        <v>0</v>
      </c>
      <c r="T110" s="364">
        <f>S110*H110</f>
        <v>0</v>
      </c>
      <c r="U110" s="278"/>
      <c r="V110" s="278"/>
      <c r="W110" s="278"/>
      <c r="X110" s="278"/>
      <c r="Y110" s="278"/>
      <c r="Z110" s="278"/>
      <c r="AA110" s="278"/>
      <c r="AB110" s="278"/>
      <c r="AC110" s="278"/>
      <c r="AD110" s="278"/>
      <c r="AE110" s="278"/>
      <c r="AR110" s="365" t="s">
        <v>87</v>
      </c>
      <c r="AT110" s="365" t="s">
        <v>1229</v>
      </c>
      <c r="AU110" s="365" t="s">
        <v>83</v>
      </c>
      <c r="AY110" s="269" t="s">
        <v>1226</v>
      </c>
      <c r="BE110" s="366">
        <f>IF(N110="základní",J110,0)</f>
        <v>0</v>
      </c>
      <c r="BF110" s="366">
        <f>IF(N110="snížená",J110,0)</f>
        <v>0</v>
      </c>
      <c r="BG110" s="366">
        <f>IF(N110="zákl. přenesená",J110,0)</f>
        <v>0</v>
      </c>
      <c r="BH110" s="366">
        <f>IF(N110="sníž. přenesená",J110,0)</f>
        <v>0</v>
      </c>
      <c r="BI110" s="366">
        <f>IF(N110="nulová",J110,0)</f>
        <v>0</v>
      </c>
      <c r="BJ110" s="269" t="s">
        <v>81</v>
      </c>
      <c r="BK110" s="366">
        <f>ROUND(I110*H110,2)</f>
        <v>0</v>
      </c>
      <c r="BL110" s="269" t="s">
        <v>87</v>
      </c>
      <c r="BM110" s="365" t="s">
        <v>2117</v>
      </c>
    </row>
    <row r="111" spans="1:65" s="375" customFormat="1">
      <c r="B111" s="376"/>
      <c r="D111" s="369" t="s">
        <v>223</v>
      </c>
      <c r="E111" s="377" t="s">
        <v>528</v>
      </c>
      <c r="F111" s="378" t="s">
        <v>2095</v>
      </c>
      <c r="H111" s="379">
        <v>27</v>
      </c>
      <c r="L111" s="376"/>
      <c r="M111" s="380"/>
      <c r="N111" s="381"/>
      <c r="O111" s="381"/>
      <c r="P111" s="381"/>
      <c r="Q111" s="381"/>
      <c r="R111" s="381"/>
      <c r="S111" s="381"/>
      <c r="T111" s="382"/>
      <c r="AT111" s="377" t="s">
        <v>223</v>
      </c>
      <c r="AU111" s="377" t="s">
        <v>83</v>
      </c>
      <c r="AV111" s="375" t="s">
        <v>83</v>
      </c>
      <c r="AW111" s="375" t="s">
        <v>1236</v>
      </c>
      <c r="AX111" s="375" t="s">
        <v>81</v>
      </c>
      <c r="AY111" s="377" t="s">
        <v>1226</v>
      </c>
    </row>
    <row r="112" spans="1:65" s="281" customFormat="1" ht="24" customHeight="1">
      <c r="A112" s="278"/>
      <c r="B112" s="354"/>
      <c r="C112" s="355" t="s">
        <v>1266</v>
      </c>
      <c r="D112" s="355" t="s">
        <v>1229</v>
      </c>
      <c r="E112" s="356" t="s">
        <v>1868</v>
      </c>
      <c r="F112" s="357" t="s">
        <v>1869</v>
      </c>
      <c r="G112" s="358" t="s">
        <v>230</v>
      </c>
      <c r="H112" s="359">
        <v>138</v>
      </c>
      <c r="I112" s="360">
        <v>0</v>
      </c>
      <c r="J112" s="360">
        <f>ROUND(I112*H112,2)</f>
        <v>0</v>
      </c>
      <c r="K112" s="357" t="s">
        <v>1232</v>
      </c>
      <c r="L112" s="279"/>
      <c r="M112" s="361" t="s">
        <v>528</v>
      </c>
      <c r="N112" s="362" t="s">
        <v>1193</v>
      </c>
      <c r="O112" s="363">
        <v>8.3000000000000004E-2</v>
      </c>
      <c r="P112" s="363">
        <f>O112*H112</f>
        <v>11.454000000000001</v>
      </c>
      <c r="Q112" s="363">
        <v>0</v>
      </c>
      <c r="R112" s="363">
        <f>Q112*H112</f>
        <v>0</v>
      </c>
      <c r="S112" s="363">
        <v>0</v>
      </c>
      <c r="T112" s="364">
        <f>S112*H112</f>
        <v>0</v>
      </c>
      <c r="U112" s="278"/>
      <c r="V112" s="278"/>
      <c r="W112" s="278"/>
      <c r="X112" s="278"/>
      <c r="Y112" s="278"/>
      <c r="Z112" s="278"/>
      <c r="AA112" s="278"/>
      <c r="AB112" s="278"/>
      <c r="AC112" s="278"/>
      <c r="AD112" s="278"/>
      <c r="AE112" s="278"/>
      <c r="AR112" s="365" t="s">
        <v>87</v>
      </c>
      <c r="AT112" s="365" t="s">
        <v>1229</v>
      </c>
      <c r="AU112" s="365" t="s">
        <v>83</v>
      </c>
      <c r="AY112" s="269" t="s">
        <v>1226</v>
      </c>
      <c r="BE112" s="366">
        <f>IF(N112="základní",J112,0)</f>
        <v>0</v>
      </c>
      <c r="BF112" s="366">
        <f>IF(N112="snížená",J112,0)</f>
        <v>0</v>
      </c>
      <c r="BG112" s="366">
        <f>IF(N112="zákl. přenesená",J112,0)</f>
        <v>0</v>
      </c>
      <c r="BH112" s="366">
        <f>IF(N112="sníž. přenesená",J112,0)</f>
        <v>0</v>
      </c>
      <c r="BI112" s="366">
        <f>IF(N112="nulová",J112,0)</f>
        <v>0</v>
      </c>
      <c r="BJ112" s="269" t="s">
        <v>81</v>
      </c>
      <c r="BK112" s="366">
        <f>ROUND(I112*H112,2)</f>
        <v>0</v>
      </c>
      <c r="BL112" s="269" t="s">
        <v>87</v>
      </c>
      <c r="BM112" s="365" t="s">
        <v>2118</v>
      </c>
    </row>
    <row r="113" spans="1:65" s="375" customFormat="1">
      <c r="B113" s="376"/>
      <c r="D113" s="369" t="s">
        <v>223</v>
      </c>
      <c r="E113" s="377" t="s">
        <v>528</v>
      </c>
      <c r="F113" s="378" t="s">
        <v>2119</v>
      </c>
      <c r="H113" s="379">
        <v>237</v>
      </c>
      <c r="L113" s="376"/>
      <c r="M113" s="380"/>
      <c r="N113" s="381"/>
      <c r="O113" s="381"/>
      <c r="P113" s="381"/>
      <c r="Q113" s="381"/>
      <c r="R113" s="381"/>
      <c r="S113" s="381"/>
      <c r="T113" s="382"/>
      <c r="AT113" s="377" t="s">
        <v>223</v>
      </c>
      <c r="AU113" s="377" t="s">
        <v>83</v>
      </c>
      <c r="AV113" s="375" t="s">
        <v>83</v>
      </c>
      <c r="AW113" s="375" t="s">
        <v>1236</v>
      </c>
      <c r="AX113" s="375" t="s">
        <v>1225</v>
      </c>
      <c r="AY113" s="377" t="s">
        <v>1226</v>
      </c>
    </row>
    <row r="114" spans="1:65" s="375" customFormat="1">
      <c r="B114" s="376"/>
      <c r="D114" s="369" t="s">
        <v>223</v>
      </c>
      <c r="E114" s="377" t="s">
        <v>528</v>
      </c>
      <c r="F114" s="378" t="s">
        <v>1871</v>
      </c>
      <c r="H114" s="379">
        <v>-99</v>
      </c>
      <c r="L114" s="376"/>
      <c r="M114" s="380"/>
      <c r="N114" s="381"/>
      <c r="O114" s="381"/>
      <c r="P114" s="381"/>
      <c r="Q114" s="381"/>
      <c r="R114" s="381"/>
      <c r="S114" s="381"/>
      <c r="T114" s="382"/>
      <c r="AT114" s="377" t="s">
        <v>223</v>
      </c>
      <c r="AU114" s="377" t="s">
        <v>83</v>
      </c>
      <c r="AV114" s="375" t="s">
        <v>83</v>
      </c>
      <c r="AW114" s="375" t="s">
        <v>1236</v>
      </c>
      <c r="AX114" s="375" t="s">
        <v>1225</v>
      </c>
      <c r="AY114" s="377" t="s">
        <v>1226</v>
      </c>
    </row>
    <row r="115" spans="1:65" s="383" customFormat="1">
      <c r="B115" s="384"/>
      <c r="D115" s="369" t="s">
        <v>223</v>
      </c>
      <c r="E115" s="385" t="s">
        <v>1798</v>
      </c>
      <c r="F115" s="386" t="s">
        <v>1238</v>
      </c>
      <c r="H115" s="387">
        <v>138</v>
      </c>
      <c r="L115" s="384"/>
      <c r="M115" s="388"/>
      <c r="N115" s="389"/>
      <c r="O115" s="389"/>
      <c r="P115" s="389"/>
      <c r="Q115" s="389"/>
      <c r="R115" s="389"/>
      <c r="S115" s="389"/>
      <c r="T115" s="390"/>
      <c r="AT115" s="385" t="s">
        <v>223</v>
      </c>
      <c r="AU115" s="385" t="s">
        <v>83</v>
      </c>
      <c r="AV115" s="383" t="s">
        <v>87</v>
      </c>
      <c r="AW115" s="383" t="s">
        <v>1236</v>
      </c>
      <c r="AX115" s="383" t="s">
        <v>81</v>
      </c>
      <c r="AY115" s="385" t="s">
        <v>1226</v>
      </c>
    </row>
    <row r="116" spans="1:65" s="281" customFormat="1" ht="36" customHeight="1">
      <c r="A116" s="278"/>
      <c r="B116" s="354"/>
      <c r="C116" s="355" t="s">
        <v>1270</v>
      </c>
      <c r="D116" s="355" t="s">
        <v>1229</v>
      </c>
      <c r="E116" s="356" t="s">
        <v>1872</v>
      </c>
      <c r="F116" s="357" t="s">
        <v>1873</v>
      </c>
      <c r="G116" s="358" t="s">
        <v>230</v>
      </c>
      <c r="H116" s="359">
        <v>690</v>
      </c>
      <c r="I116" s="360">
        <v>0</v>
      </c>
      <c r="J116" s="360">
        <f>ROUND(I116*H116,2)</f>
        <v>0</v>
      </c>
      <c r="K116" s="357" t="s">
        <v>1232</v>
      </c>
      <c r="L116" s="279"/>
      <c r="M116" s="361" t="s">
        <v>528</v>
      </c>
      <c r="N116" s="362" t="s">
        <v>1193</v>
      </c>
      <c r="O116" s="363">
        <v>4.0000000000000001E-3</v>
      </c>
      <c r="P116" s="363">
        <f>O116*H116</f>
        <v>2.7600000000000002</v>
      </c>
      <c r="Q116" s="363">
        <v>0</v>
      </c>
      <c r="R116" s="363">
        <f>Q116*H116</f>
        <v>0</v>
      </c>
      <c r="S116" s="363">
        <v>0</v>
      </c>
      <c r="T116" s="364">
        <f>S116*H116</f>
        <v>0</v>
      </c>
      <c r="U116" s="278"/>
      <c r="V116" s="278"/>
      <c r="W116" s="278"/>
      <c r="X116" s="278"/>
      <c r="Y116" s="278"/>
      <c r="Z116" s="278"/>
      <c r="AA116" s="278"/>
      <c r="AB116" s="278"/>
      <c r="AC116" s="278"/>
      <c r="AD116" s="278"/>
      <c r="AE116" s="278"/>
      <c r="AR116" s="365" t="s">
        <v>87</v>
      </c>
      <c r="AT116" s="365" t="s">
        <v>1229</v>
      </c>
      <c r="AU116" s="365" t="s">
        <v>83</v>
      </c>
      <c r="AY116" s="269" t="s">
        <v>1226</v>
      </c>
      <c r="BE116" s="366">
        <f>IF(N116="základní",J116,0)</f>
        <v>0</v>
      </c>
      <c r="BF116" s="366">
        <f>IF(N116="snížená",J116,0)</f>
        <v>0</v>
      </c>
      <c r="BG116" s="366">
        <f>IF(N116="zákl. přenesená",J116,0)</f>
        <v>0</v>
      </c>
      <c r="BH116" s="366">
        <f>IF(N116="sníž. přenesená",J116,0)</f>
        <v>0</v>
      </c>
      <c r="BI116" s="366">
        <f>IF(N116="nulová",J116,0)</f>
        <v>0</v>
      </c>
      <c r="BJ116" s="269" t="s">
        <v>81</v>
      </c>
      <c r="BK116" s="366">
        <f>ROUND(I116*H116,2)</f>
        <v>0</v>
      </c>
      <c r="BL116" s="269" t="s">
        <v>87</v>
      </c>
      <c r="BM116" s="365" t="s">
        <v>2120</v>
      </c>
    </row>
    <row r="117" spans="1:65" s="375" customFormat="1">
      <c r="B117" s="376"/>
      <c r="D117" s="369" t="s">
        <v>223</v>
      </c>
      <c r="E117" s="377" t="s">
        <v>528</v>
      </c>
      <c r="F117" s="378" t="s">
        <v>1875</v>
      </c>
      <c r="H117" s="379">
        <v>690</v>
      </c>
      <c r="L117" s="376"/>
      <c r="M117" s="380"/>
      <c r="N117" s="381"/>
      <c r="O117" s="381"/>
      <c r="P117" s="381"/>
      <c r="Q117" s="381"/>
      <c r="R117" s="381"/>
      <c r="S117" s="381"/>
      <c r="T117" s="382"/>
      <c r="AT117" s="377" t="s">
        <v>223</v>
      </c>
      <c r="AU117" s="377" t="s">
        <v>83</v>
      </c>
      <c r="AV117" s="375" t="s">
        <v>83</v>
      </c>
      <c r="AW117" s="375" t="s">
        <v>1236</v>
      </c>
      <c r="AX117" s="375" t="s">
        <v>81</v>
      </c>
      <c r="AY117" s="377" t="s">
        <v>1226</v>
      </c>
    </row>
    <row r="118" spans="1:65" s="281" customFormat="1" ht="24" customHeight="1">
      <c r="A118" s="278"/>
      <c r="B118" s="354"/>
      <c r="C118" s="355" t="s">
        <v>1274</v>
      </c>
      <c r="D118" s="355" t="s">
        <v>1229</v>
      </c>
      <c r="E118" s="356" t="s">
        <v>1876</v>
      </c>
      <c r="F118" s="357" t="s">
        <v>1877</v>
      </c>
      <c r="G118" s="358" t="s">
        <v>267</v>
      </c>
      <c r="H118" s="359">
        <v>248.4</v>
      </c>
      <c r="I118" s="360">
        <v>0</v>
      </c>
      <c r="J118" s="360">
        <f>ROUND(I118*H118,2)</f>
        <v>0</v>
      </c>
      <c r="K118" s="357" t="s">
        <v>1232</v>
      </c>
      <c r="L118" s="279"/>
      <c r="M118" s="361" t="s">
        <v>528</v>
      </c>
      <c r="N118" s="362" t="s">
        <v>1193</v>
      </c>
      <c r="O118" s="363">
        <v>0</v>
      </c>
      <c r="P118" s="363">
        <f>O118*H118</f>
        <v>0</v>
      </c>
      <c r="Q118" s="363">
        <v>0</v>
      </c>
      <c r="R118" s="363">
        <f>Q118*H118</f>
        <v>0</v>
      </c>
      <c r="S118" s="363">
        <v>0</v>
      </c>
      <c r="T118" s="364">
        <f>S118*H118</f>
        <v>0</v>
      </c>
      <c r="U118" s="278"/>
      <c r="V118" s="278"/>
      <c r="W118" s="278"/>
      <c r="X118" s="278"/>
      <c r="Y118" s="278"/>
      <c r="Z118" s="278"/>
      <c r="AA118" s="278"/>
      <c r="AB118" s="278"/>
      <c r="AC118" s="278"/>
      <c r="AD118" s="278"/>
      <c r="AE118" s="278"/>
      <c r="AR118" s="365" t="s">
        <v>87</v>
      </c>
      <c r="AT118" s="365" t="s">
        <v>1229</v>
      </c>
      <c r="AU118" s="365" t="s">
        <v>83</v>
      </c>
      <c r="AY118" s="269" t="s">
        <v>1226</v>
      </c>
      <c r="BE118" s="366">
        <f>IF(N118="základní",J118,0)</f>
        <v>0</v>
      </c>
      <c r="BF118" s="366">
        <f>IF(N118="snížená",J118,0)</f>
        <v>0</v>
      </c>
      <c r="BG118" s="366">
        <f>IF(N118="zákl. přenesená",J118,0)</f>
        <v>0</v>
      </c>
      <c r="BH118" s="366">
        <f>IF(N118="sníž. přenesená",J118,0)</f>
        <v>0</v>
      </c>
      <c r="BI118" s="366">
        <f>IF(N118="nulová",J118,0)</f>
        <v>0</v>
      </c>
      <c r="BJ118" s="269" t="s">
        <v>81</v>
      </c>
      <c r="BK118" s="366">
        <f>ROUND(I118*H118,2)</f>
        <v>0</v>
      </c>
      <c r="BL118" s="269" t="s">
        <v>87</v>
      </c>
      <c r="BM118" s="365" t="s">
        <v>2121</v>
      </c>
    </row>
    <row r="119" spans="1:65" s="375" customFormat="1">
      <c r="B119" s="376"/>
      <c r="D119" s="369" t="s">
        <v>223</v>
      </c>
      <c r="E119" s="377" t="s">
        <v>528</v>
      </c>
      <c r="F119" s="378" t="s">
        <v>1879</v>
      </c>
      <c r="H119" s="379">
        <v>248.4</v>
      </c>
      <c r="L119" s="376"/>
      <c r="M119" s="380"/>
      <c r="N119" s="381"/>
      <c r="O119" s="381"/>
      <c r="P119" s="381"/>
      <c r="Q119" s="381"/>
      <c r="R119" s="381"/>
      <c r="S119" s="381"/>
      <c r="T119" s="382"/>
      <c r="AT119" s="377" t="s">
        <v>223</v>
      </c>
      <c r="AU119" s="377" t="s">
        <v>83</v>
      </c>
      <c r="AV119" s="375" t="s">
        <v>83</v>
      </c>
      <c r="AW119" s="375" t="s">
        <v>1236</v>
      </c>
      <c r="AX119" s="375" t="s">
        <v>81</v>
      </c>
      <c r="AY119" s="377" t="s">
        <v>1226</v>
      </c>
    </row>
    <row r="120" spans="1:65" s="281" customFormat="1" ht="24" customHeight="1">
      <c r="A120" s="278"/>
      <c r="B120" s="354"/>
      <c r="C120" s="355" t="s">
        <v>1279</v>
      </c>
      <c r="D120" s="355" t="s">
        <v>1229</v>
      </c>
      <c r="E120" s="356" t="s">
        <v>1880</v>
      </c>
      <c r="F120" s="357" t="s">
        <v>1881</v>
      </c>
      <c r="G120" s="358" t="s">
        <v>230</v>
      </c>
      <c r="H120" s="359">
        <v>99</v>
      </c>
      <c r="I120" s="360">
        <v>0</v>
      </c>
      <c r="J120" s="360">
        <f>ROUND(I120*H120,2)</f>
        <v>0</v>
      </c>
      <c r="K120" s="357" t="s">
        <v>1232</v>
      </c>
      <c r="L120" s="279"/>
      <c r="M120" s="361" t="s">
        <v>528</v>
      </c>
      <c r="N120" s="362" t="s">
        <v>1193</v>
      </c>
      <c r="O120" s="363">
        <v>0.29899999999999999</v>
      </c>
      <c r="P120" s="363">
        <f>O120*H120</f>
        <v>29.600999999999999</v>
      </c>
      <c r="Q120" s="363">
        <v>0</v>
      </c>
      <c r="R120" s="363">
        <f>Q120*H120</f>
        <v>0</v>
      </c>
      <c r="S120" s="363">
        <v>0</v>
      </c>
      <c r="T120" s="364">
        <f>S120*H120</f>
        <v>0</v>
      </c>
      <c r="U120" s="278"/>
      <c r="V120" s="278"/>
      <c r="W120" s="278"/>
      <c r="X120" s="278"/>
      <c r="Y120" s="278"/>
      <c r="Z120" s="278"/>
      <c r="AA120" s="278"/>
      <c r="AB120" s="278"/>
      <c r="AC120" s="278"/>
      <c r="AD120" s="278"/>
      <c r="AE120" s="278"/>
      <c r="AR120" s="365" t="s">
        <v>87</v>
      </c>
      <c r="AT120" s="365" t="s">
        <v>1229</v>
      </c>
      <c r="AU120" s="365" t="s">
        <v>83</v>
      </c>
      <c r="AY120" s="269" t="s">
        <v>1226</v>
      </c>
      <c r="BE120" s="366">
        <f>IF(N120="základní",J120,0)</f>
        <v>0</v>
      </c>
      <c r="BF120" s="366">
        <f>IF(N120="snížená",J120,0)</f>
        <v>0</v>
      </c>
      <c r="BG120" s="366">
        <f>IF(N120="zákl. přenesená",J120,0)</f>
        <v>0</v>
      </c>
      <c r="BH120" s="366">
        <f>IF(N120="sníž. přenesená",J120,0)</f>
        <v>0</v>
      </c>
      <c r="BI120" s="366">
        <f>IF(N120="nulová",J120,0)</f>
        <v>0</v>
      </c>
      <c r="BJ120" s="269" t="s">
        <v>81</v>
      </c>
      <c r="BK120" s="366">
        <f>ROUND(I120*H120,2)</f>
        <v>0</v>
      </c>
      <c r="BL120" s="269" t="s">
        <v>87</v>
      </c>
      <c r="BM120" s="365" t="s">
        <v>2122</v>
      </c>
    </row>
    <row r="121" spans="1:65" s="367" customFormat="1">
      <c r="B121" s="368"/>
      <c r="D121" s="369" t="s">
        <v>223</v>
      </c>
      <c r="E121" s="370" t="s">
        <v>528</v>
      </c>
      <c r="F121" s="371" t="s">
        <v>1235</v>
      </c>
      <c r="H121" s="370" t="s">
        <v>528</v>
      </c>
      <c r="L121" s="368"/>
      <c r="M121" s="372"/>
      <c r="N121" s="373"/>
      <c r="O121" s="373"/>
      <c r="P121" s="373"/>
      <c r="Q121" s="373"/>
      <c r="R121" s="373"/>
      <c r="S121" s="373"/>
      <c r="T121" s="374"/>
      <c r="AT121" s="370" t="s">
        <v>223</v>
      </c>
      <c r="AU121" s="370" t="s">
        <v>83</v>
      </c>
      <c r="AV121" s="367" t="s">
        <v>81</v>
      </c>
      <c r="AW121" s="367" t="s">
        <v>1236</v>
      </c>
      <c r="AX121" s="367" t="s">
        <v>1225</v>
      </c>
      <c r="AY121" s="370" t="s">
        <v>1226</v>
      </c>
    </row>
    <row r="122" spans="1:65" s="375" customFormat="1">
      <c r="B122" s="376"/>
      <c r="D122" s="369" t="s">
        <v>223</v>
      </c>
      <c r="E122" s="377" t="s">
        <v>528</v>
      </c>
      <c r="F122" s="378" t="s">
        <v>2123</v>
      </c>
      <c r="H122" s="379">
        <v>99</v>
      </c>
      <c r="L122" s="376"/>
      <c r="M122" s="380"/>
      <c r="N122" s="381"/>
      <c r="O122" s="381"/>
      <c r="P122" s="381"/>
      <c r="Q122" s="381"/>
      <c r="R122" s="381"/>
      <c r="S122" s="381"/>
      <c r="T122" s="382"/>
      <c r="AT122" s="377" t="s">
        <v>223</v>
      </c>
      <c r="AU122" s="377" t="s">
        <v>83</v>
      </c>
      <c r="AV122" s="375" t="s">
        <v>83</v>
      </c>
      <c r="AW122" s="375" t="s">
        <v>1236</v>
      </c>
      <c r="AX122" s="375" t="s">
        <v>1225</v>
      </c>
      <c r="AY122" s="377" t="s">
        <v>1226</v>
      </c>
    </row>
    <row r="123" spans="1:65" s="383" customFormat="1">
      <c r="B123" s="384"/>
      <c r="D123" s="369" t="s">
        <v>223</v>
      </c>
      <c r="E123" s="385" t="s">
        <v>1795</v>
      </c>
      <c r="F123" s="386" t="s">
        <v>1238</v>
      </c>
      <c r="H123" s="387">
        <v>99</v>
      </c>
      <c r="L123" s="384"/>
      <c r="M123" s="388"/>
      <c r="N123" s="389"/>
      <c r="O123" s="389"/>
      <c r="P123" s="389"/>
      <c r="Q123" s="389"/>
      <c r="R123" s="389"/>
      <c r="S123" s="389"/>
      <c r="T123" s="390"/>
      <c r="AT123" s="385" t="s">
        <v>223</v>
      </c>
      <c r="AU123" s="385" t="s">
        <v>83</v>
      </c>
      <c r="AV123" s="383" t="s">
        <v>87</v>
      </c>
      <c r="AW123" s="383" t="s">
        <v>1236</v>
      </c>
      <c r="AX123" s="383" t="s">
        <v>81</v>
      </c>
      <c r="AY123" s="385" t="s">
        <v>1226</v>
      </c>
    </row>
    <row r="124" spans="1:65" s="281" customFormat="1" ht="36" customHeight="1">
      <c r="A124" s="278"/>
      <c r="B124" s="354"/>
      <c r="C124" s="355" t="s">
        <v>1283</v>
      </c>
      <c r="D124" s="355" t="s">
        <v>1229</v>
      </c>
      <c r="E124" s="356" t="s">
        <v>2124</v>
      </c>
      <c r="F124" s="357" t="s">
        <v>2125</v>
      </c>
      <c r="G124" s="358" t="s">
        <v>230</v>
      </c>
      <c r="H124" s="359">
        <v>20</v>
      </c>
      <c r="I124" s="360">
        <v>0</v>
      </c>
      <c r="J124" s="360">
        <f>ROUND(I124*H124,2)</f>
        <v>0</v>
      </c>
      <c r="K124" s="357" t="s">
        <v>1232</v>
      </c>
      <c r="L124" s="279"/>
      <c r="M124" s="361" t="s">
        <v>528</v>
      </c>
      <c r="N124" s="362" t="s">
        <v>1193</v>
      </c>
      <c r="O124" s="363">
        <v>2.2559999999999998</v>
      </c>
      <c r="P124" s="363">
        <f>O124*H124</f>
        <v>45.12</v>
      </c>
      <c r="Q124" s="363">
        <v>0</v>
      </c>
      <c r="R124" s="363">
        <f>Q124*H124</f>
        <v>0</v>
      </c>
      <c r="S124" s="363">
        <v>0</v>
      </c>
      <c r="T124" s="364">
        <f>S124*H124</f>
        <v>0</v>
      </c>
      <c r="U124" s="278"/>
      <c r="V124" s="278"/>
      <c r="W124" s="278"/>
      <c r="X124" s="278"/>
      <c r="Y124" s="278"/>
      <c r="Z124" s="278"/>
      <c r="AA124" s="278"/>
      <c r="AB124" s="278"/>
      <c r="AC124" s="278"/>
      <c r="AD124" s="278"/>
      <c r="AE124" s="278"/>
      <c r="AR124" s="365" t="s">
        <v>87</v>
      </c>
      <c r="AT124" s="365" t="s">
        <v>1229</v>
      </c>
      <c r="AU124" s="365" t="s">
        <v>83</v>
      </c>
      <c r="AY124" s="269" t="s">
        <v>1226</v>
      </c>
      <c r="BE124" s="366">
        <f>IF(N124="základní",J124,0)</f>
        <v>0</v>
      </c>
      <c r="BF124" s="366">
        <f>IF(N124="snížená",J124,0)</f>
        <v>0</v>
      </c>
      <c r="BG124" s="366">
        <f>IF(N124="zákl. přenesená",J124,0)</f>
        <v>0</v>
      </c>
      <c r="BH124" s="366">
        <f>IF(N124="sníž. přenesená",J124,0)</f>
        <v>0</v>
      </c>
      <c r="BI124" s="366">
        <f>IF(N124="nulová",J124,0)</f>
        <v>0</v>
      </c>
      <c r="BJ124" s="269" t="s">
        <v>81</v>
      </c>
      <c r="BK124" s="366">
        <f>ROUND(I124*H124,2)</f>
        <v>0</v>
      </c>
      <c r="BL124" s="269" t="s">
        <v>87</v>
      </c>
      <c r="BM124" s="365" t="s">
        <v>2126</v>
      </c>
    </row>
    <row r="125" spans="1:65" s="367" customFormat="1">
      <c r="B125" s="368"/>
      <c r="D125" s="369" t="s">
        <v>223</v>
      </c>
      <c r="E125" s="370" t="s">
        <v>528</v>
      </c>
      <c r="F125" s="371" t="s">
        <v>1235</v>
      </c>
      <c r="H125" s="370" t="s">
        <v>528</v>
      </c>
      <c r="L125" s="368"/>
      <c r="M125" s="372"/>
      <c r="N125" s="373"/>
      <c r="O125" s="373"/>
      <c r="P125" s="373"/>
      <c r="Q125" s="373"/>
      <c r="R125" s="373"/>
      <c r="S125" s="373"/>
      <c r="T125" s="374"/>
      <c r="AT125" s="370" t="s">
        <v>223</v>
      </c>
      <c r="AU125" s="370" t="s">
        <v>83</v>
      </c>
      <c r="AV125" s="367" t="s">
        <v>81</v>
      </c>
      <c r="AW125" s="367" t="s">
        <v>1236</v>
      </c>
      <c r="AX125" s="367" t="s">
        <v>1225</v>
      </c>
      <c r="AY125" s="370" t="s">
        <v>1226</v>
      </c>
    </row>
    <row r="126" spans="1:65" s="375" customFormat="1">
      <c r="B126" s="376"/>
      <c r="D126" s="369" t="s">
        <v>223</v>
      </c>
      <c r="E126" s="377" t="s">
        <v>528</v>
      </c>
      <c r="F126" s="378" t="s">
        <v>1320</v>
      </c>
      <c r="H126" s="379">
        <v>20</v>
      </c>
      <c r="L126" s="376"/>
      <c r="M126" s="380"/>
      <c r="N126" s="381"/>
      <c r="O126" s="381"/>
      <c r="P126" s="381"/>
      <c r="Q126" s="381"/>
      <c r="R126" s="381"/>
      <c r="S126" s="381"/>
      <c r="T126" s="382"/>
      <c r="AT126" s="377" t="s">
        <v>223</v>
      </c>
      <c r="AU126" s="377" t="s">
        <v>83</v>
      </c>
      <c r="AV126" s="375" t="s">
        <v>83</v>
      </c>
      <c r="AW126" s="375" t="s">
        <v>1236</v>
      </c>
      <c r="AX126" s="375" t="s">
        <v>1225</v>
      </c>
      <c r="AY126" s="377" t="s">
        <v>1226</v>
      </c>
    </row>
    <row r="127" spans="1:65" s="383" customFormat="1">
      <c r="B127" s="384"/>
      <c r="D127" s="369" t="s">
        <v>223</v>
      </c>
      <c r="E127" s="385" t="s">
        <v>528</v>
      </c>
      <c r="F127" s="386" t="s">
        <v>1238</v>
      </c>
      <c r="H127" s="387">
        <v>20</v>
      </c>
      <c r="L127" s="384"/>
      <c r="M127" s="388"/>
      <c r="N127" s="389"/>
      <c r="O127" s="389"/>
      <c r="P127" s="389"/>
      <c r="Q127" s="389"/>
      <c r="R127" s="389"/>
      <c r="S127" s="389"/>
      <c r="T127" s="390"/>
      <c r="AT127" s="385" t="s">
        <v>223</v>
      </c>
      <c r="AU127" s="385" t="s">
        <v>83</v>
      </c>
      <c r="AV127" s="383" t="s">
        <v>87</v>
      </c>
      <c r="AW127" s="383" t="s">
        <v>1236</v>
      </c>
      <c r="AX127" s="383" t="s">
        <v>81</v>
      </c>
      <c r="AY127" s="385" t="s">
        <v>1226</v>
      </c>
    </row>
    <row r="128" spans="1:65" s="281" customFormat="1" ht="16.5" customHeight="1">
      <c r="A128" s="278"/>
      <c r="B128" s="354"/>
      <c r="C128" s="391" t="s">
        <v>1289</v>
      </c>
      <c r="D128" s="391" t="s">
        <v>1352</v>
      </c>
      <c r="E128" s="392" t="s">
        <v>2127</v>
      </c>
      <c r="F128" s="393" t="s">
        <v>2128</v>
      </c>
      <c r="G128" s="394" t="s">
        <v>267</v>
      </c>
      <c r="H128" s="395">
        <v>40</v>
      </c>
      <c r="I128" s="396">
        <v>0</v>
      </c>
      <c r="J128" s="396">
        <f>ROUND(I128*H128,2)</f>
        <v>0</v>
      </c>
      <c r="K128" s="393" t="s">
        <v>1232</v>
      </c>
      <c r="L128" s="397"/>
      <c r="M128" s="398" t="s">
        <v>528</v>
      </c>
      <c r="N128" s="399" t="s">
        <v>1193</v>
      </c>
      <c r="O128" s="363">
        <v>0</v>
      </c>
      <c r="P128" s="363">
        <f>O128*H128</f>
        <v>0</v>
      </c>
      <c r="Q128" s="363">
        <v>0</v>
      </c>
      <c r="R128" s="363">
        <f>Q128*H128</f>
        <v>0</v>
      </c>
      <c r="S128" s="363">
        <v>0</v>
      </c>
      <c r="T128" s="364">
        <f>S128*H128</f>
        <v>0</v>
      </c>
      <c r="U128" s="278"/>
      <c r="V128" s="278"/>
      <c r="W128" s="278"/>
      <c r="X128" s="278"/>
      <c r="Y128" s="278"/>
      <c r="Z128" s="278"/>
      <c r="AA128" s="278"/>
      <c r="AB128" s="278"/>
      <c r="AC128" s="278"/>
      <c r="AD128" s="278"/>
      <c r="AE128" s="278"/>
      <c r="AR128" s="365" t="s">
        <v>99</v>
      </c>
      <c r="AT128" s="365" t="s">
        <v>1352</v>
      </c>
      <c r="AU128" s="365" t="s">
        <v>83</v>
      </c>
      <c r="AY128" s="269" t="s">
        <v>1226</v>
      </c>
      <c r="BE128" s="366">
        <f>IF(N128="základní",J128,0)</f>
        <v>0</v>
      </c>
      <c r="BF128" s="366">
        <f>IF(N128="snížená",J128,0)</f>
        <v>0</v>
      </c>
      <c r="BG128" s="366">
        <f>IF(N128="zákl. přenesená",J128,0)</f>
        <v>0</v>
      </c>
      <c r="BH128" s="366">
        <f>IF(N128="sníž. přenesená",J128,0)</f>
        <v>0</v>
      </c>
      <c r="BI128" s="366">
        <f>IF(N128="nulová",J128,0)</f>
        <v>0</v>
      </c>
      <c r="BJ128" s="269" t="s">
        <v>81</v>
      </c>
      <c r="BK128" s="366">
        <f>ROUND(I128*H128,2)</f>
        <v>0</v>
      </c>
      <c r="BL128" s="269" t="s">
        <v>87</v>
      </c>
      <c r="BM128" s="365" t="s">
        <v>2129</v>
      </c>
    </row>
    <row r="129" spans="1:65" s="375" customFormat="1">
      <c r="B129" s="376"/>
      <c r="D129" s="369" t="s">
        <v>223</v>
      </c>
      <c r="F129" s="378" t="s">
        <v>2130</v>
      </c>
      <c r="H129" s="379">
        <v>40</v>
      </c>
      <c r="L129" s="376"/>
      <c r="M129" s="380"/>
      <c r="N129" s="381"/>
      <c r="O129" s="381"/>
      <c r="P129" s="381"/>
      <c r="Q129" s="381"/>
      <c r="R129" s="381"/>
      <c r="S129" s="381"/>
      <c r="T129" s="382"/>
      <c r="AT129" s="377" t="s">
        <v>223</v>
      </c>
      <c r="AU129" s="377" t="s">
        <v>83</v>
      </c>
      <c r="AV129" s="375" t="s">
        <v>83</v>
      </c>
      <c r="AW129" s="375" t="s">
        <v>1174</v>
      </c>
      <c r="AX129" s="375" t="s">
        <v>81</v>
      </c>
      <c r="AY129" s="377" t="s">
        <v>1226</v>
      </c>
    </row>
    <row r="130" spans="1:65" s="281" customFormat="1" ht="24" customHeight="1">
      <c r="A130" s="278"/>
      <c r="B130" s="354"/>
      <c r="C130" s="355" t="s">
        <v>1294</v>
      </c>
      <c r="D130" s="355" t="s">
        <v>1229</v>
      </c>
      <c r="E130" s="356" t="s">
        <v>1884</v>
      </c>
      <c r="F130" s="357" t="s">
        <v>1885</v>
      </c>
      <c r="G130" s="358" t="s">
        <v>230</v>
      </c>
      <c r="H130" s="359">
        <v>90</v>
      </c>
      <c r="I130" s="360">
        <v>0</v>
      </c>
      <c r="J130" s="360">
        <f>ROUND(I130*H130,2)</f>
        <v>0</v>
      </c>
      <c r="K130" s="357" t="s">
        <v>1232</v>
      </c>
      <c r="L130" s="279"/>
      <c r="M130" s="361" t="s">
        <v>528</v>
      </c>
      <c r="N130" s="362" t="s">
        <v>1193</v>
      </c>
      <c r="O130" s="363">
        <v>0.28599999999999998</v>
      </c>
      <c r="P130" s="363">
        <f>O130*H130</f>
        <v>25.74</v>
      </c>
      <c r="Q130" s="363">
        <v>0</v>
      </c>
      <c r="R130" s="363">
        <f>Q130*H130</f>
        <v>0</v>
      </c>
      <c r="S130" s="363">
        <v>0</v>
      </c>
      <c r="T130" s="364">
        <f>S130*H130</f>
        <v>0</v>
      </c>
      <c r="U130" s="278"/>
      <c r="V130" s="278"/>
      <c r="W130" s="278"/>
      <c r="X130" s="278"/>
      <c r="Y130" s="278"/>
      <c r="Z130" s="278"/>
      <c r="AA130" s="278"/>
      <c r="AB130" s="278"/>
      <c r="AC130" s="278"/>
      <c r="AD130" s="278"/>
      <c r="AE130" s="278"/>
      <c r="AR130" s="365" t="s">
        <v>87</v>
      </c>
      <c r="AT130" s="365" t="s">
        <v>1229</v>
      </c>
      <c r="AU130" s="365" t="s">
        <v>83</v>
      </c>
      <c r="AY130" s="269" t="s">
        <v>1226</v>
      </c>
      <c r="BE130" s="366">
        <f>IF(N130="základní",J130,0)</f>
        <v>0</v>
      </c>
      <c r="BF130" s="366">
        <f>IF(N130="snížená",J130,0)</f>
        <v>0</v>
      </c>
      <c r="BG130" s="366">
        <f>IF(N130="zákl. přenesená",J130,0)</f>
        <v>0</v>
      </c>
      <c r="BH130" s="366">
        <f>IF(N130="sníž. přenesená",J130,0)</f>
        <v>0</v>
      </c>
      <c r="BI130" s="366">
        <f>IF(N130="nulová",J130,0)</f>
        <v>0</v>
      </c>
      <c r="BJ130" s="269" t="s">
        <v>81</v>
      </c>
      <c r="BK130" s="366">
        <f>ROUND(I130*H130,2)</f>
        <v>0</v>
      </c>
      <c r="BL130" s="269" t="s">
        <v>87</v>
      </c>
      <c r="BM130" s="365" t="s">
        <v>2131</v>
      </c>
    </row>
    <row r="131" spans="1:65" s="367" customFormat="1">
      <c r="B131" s="368"/>
      <c r="D131" s="369" t="s">
        <v>223</v>
      </c>
      <c r="E131" s="370" t="s">
        <v>528</v>
      </c>
      <c r="F131" s="371" t="s">
        <v>1235</v>
      </c>
      <c r="H131" s="370" t="s">
        <v>528</v>
      </c>
      <c r="L131" s="368"/>
      <c r="M131" s="372"/>
      <c r="N131" s="373"/>
      <c r="O131" s="373"/>
      <c r="P131" s="373"/>
      <c r="Q131" s="373"/>
      <c r="R131" s="373"/>
      <c r="S131" s="373"/>
      <c r="T131" s="374"/>
      <c r="AT131" s="370" t="s">
        <v>223</v>
      </c>
      <c r="AU131" s="370" t="s">
        <v>83</v>
      </c>
      <c r="AV131" s="367" t="s">
        <v>81</v>
      </c>
      <c r="AW131" s="367" t="s">
        <v>1236</v>
      </c>
      <c r="AX131" s="367" t="s">
        <v>1225</v>
      </c>
      <c r="AY131" s="370" t="s">
        <v>1226</v>
      </c>
    </row>
    <row r="132" spans="1:65" s="375" customFormat="1">
      <c r="B132" s="376"/>
      <c r="D132" s="369" t="s">
        <v>223</v>
      </c>
      <c r="E132" s="377" t="s">
        <v>528</v>
      </c>
      <c r="F132" s="378" t="s">
        <v>2132</v>
      </c>
      <c r="H132" s="379">
        <v>90</v>
      </c>
      <c r="L132" s="376"/>
      <c r="M132" s="380"/>
      <c r="N132" s="381"/>
      <c r="O132" s="381"/>
      <c r="P132" s="381"/>
      <c r="Q132" s="381"/>
      <c r="R132" s="381"/>
      <c r="S132" s="381"/>
      <c r="T132" s="382"/>
      <c r="AT132" s="377" t="s">
        <v>223</v>
      </c>
      <c r="AU132" s="377" t="s">
        <v>83</v>
      </c>
      <c r="AV132" s="375" t="s">
        <v>83</v>
      </c>
      <c r="AW132" s="375" t="s">
        <v>1236</v>
      </c>
      <c r="AX132" s="375" t="s">
        <v>1225</v>
      </c>
      <c r="AY132" s="377" t="s">
        <v>1226</v>
      </c>
    </row>
    <row r="133" spans="1:65" s="383" customFormat="1">
      <c r="B133" s="384"/>
      <c r="D133" s="369" t="s">
        <v>223</v>
      </c>
      <c r="E133" s="385" t="s">
        <v>1888</v>
      </c>
      <c r="F133" s="386" t="s">
        <v>1238</v>
      </c>
      <c r="H133" s="387">
        <v>90</v>
      </c>
      <c r="L133" s="384"/>
      <c r="M133" s="388"/>
      <c r="N133" s="389"/>
      <c r="O133" s="389"/>
      <c r="P133" s="389"/>
      <c r="Q133" s="389"/>
      <c r="R133" s="389"/>
      <c r="S133" s="389"/>
      <c r="T133" s="390"/>
      <c r="AT133" s="385" t="s">
        <v>223</v>
      </c>
      <c r="AU133" s="385" t="s">
        <v>83</v>
      </c>
      <c r="AV133" s="383" t="s">
        <v>87</v>
      </c>
      <c r="AW133" s="383" t="s">
        <v>1236</v>
      </c>
      <c r="AX133" s="383" t="s">
        <v>81</v>
      </c>
      <c r="AY133" s="385" t="s">
        <v>1226</v>
      </c>
    </row>
    <row r="134" spans="1:65" s="281" customFormat="1" ht="16.5" customHeight="1">
      <c r="A134" s="278"/>
      <c r="B134" s="354"/>
      <c r="C134" s="391" t="s">
        <v>1233</v>
      </c>
      <c r="D134" s="391" t="s">
        <v>1352</v>
      </c>
      <c r="E134" s="392" t="s">
        <v>1889</v>
      </c>
      <c r="F134" s="393" t="s">
        <v>1890</v>
      </c>
      <c r="G134" s="394" t="s">
        <v>267</v>
      </c>
      <c r="H134" s="395">
        <v>180</v>
      </c>
      <c r="I134" s="396">
        <v>0</v>
      </c>
      <c r="J134" s="396">
        <f>ROUND(I134*H134,2)</f>
        <v>0</v>
      </c>
      <c r="K134" s="393" t="s">
        <v>1232</v>
      </c>
      <c r="L134" s="397"/>
      <c r="M134" s="398" t="s">
        <v>528</v>
      </c>
      <c r="N134" s="399" t="s">
        <v>1193</v>
      </c>
      <c r="O134" s="363">
        <v>0</v>
      </c>
      <c r="P134" s="363">
        <f>O134*H134</f>
        <v>0</v>
      </c>
      <c r="Q134" s="363">
        <v>0</v>
      </c>
      <c r="R134" s="363">
        <f>Q134*H134</f>
        <v>0</v>
      </c>
      <c r="S134" s="363">
        <v>0</v>
      </c>
      <c r="T134" s="364">
        <f>S134*H134</f>
        <v>0</v>
      </c>
      <c r="U134" s="278"/>
      <c r="V134" s="278"/>
      <c r="W134" s="278"/>
      <c r="X134" s="278"/>
      <c r="Y134" s="278"/>
      <c r="Z134" s="278"/>
      <c r="AA134" s="278"/>
      <c r="AB134" s="278"/>
      <c r="AC134" s="278"/>
      <c r="AD134" s="278"/>
      <c r="AE134" s="278"/>
      <c r="AR134" s="365" t="s">
        <v>99</v>
      </c>
      <c r="AT134" s="365" t="s">
        <v>1352</v>
      </c>
      <c r="AU134" s="365" t="s">
        <v>83</v>
      </c>
      <c r="AY134" s="269" t="s">
        <v>1226</v>
      </c>
      <c r="BE134" s="366">
        <f>IF(N134="základní",J134,0)</f>
        <v>0</v>
      </c>
      <c r="BF134" s="366">
        <f>IF(N134="snížená",J134,0)</f>
        <v>0</v>
      </c>
      <c r="BG134" s="366">
        <f>IF(N134="zákl. přenesená",J134,0)</f>
        <v>0</v>
      </c>
      <c r="BH134" s="366">
        <f>IF(N134="sníž. přenesená",J134,0)</f>
        <v>0</v>
      </c>
      <c r="BI134" s="366">
        <f>IF(N134="nulová",J134,0)</f>
        <v>0</v>
      </c>
      <c r="BJ134" s="269" t="s">
        <v>81</v>
      </c>
      <c r="BK134" s="366">
        <f>ROUND(I134*H134,2)</f>
        <v>0</v>
      </c>
      <c r="BL134" s="269" t="s">
        <v>87</v>
      </c>
      <c r="BM134" s="365" t="s">
        <v>2133</v>
      </c>
    </row>
    <row r="135" spans="1:65" s="375" customFormat="1">
      <c r="B135" s="376"/>
      <c r="D135" s="369" t="s">
        <v>223</v>
      </c>
      <c r="F135" s="378" t="s">
        <v>2134</v>
      </c>
      <c r="H135" s="379">
        <v>180</v>
      </c>
      <c r="L135" s="376"/>
      <c r="M135" s="380"/>
      <c r="N135" s="381"/>
      <c r="O135" s="381"/>
      <c r="P135" s="381"/>
      <c r="Q135" s="381"/>
      <c r="R135" s="381"/>
      <c r="S135" s="381"/>
      <c r="T135" s="382"/>
      <c r="AT135" s="377" t="s">
        <v>223</v>
      </c>
      <c r="AU135" s="377" t="s">
        <v>83</v>
      </c>
      <c r="AV135" s="375" t="s">
        <v>83</v>
      </c>
      <c r="AW135" s="375" t="s">
        <v>1174</v>
      </c>
      <c r="AX135" s="375" t="s">
        <v>81</v>
      </c>
      <c r="AY135" s="377" t="s">
        <v>1226</v>
      </c>
    </row>
    <row r="136" spans="1:65" s="341" customFormat="1" ht="22.95" customHeight="1">
      <c r="B136" s="342"/>
      <c r="D136" s="343" t="s">
        <v>1223</v>
      </c>
      <c r="E136" s="352" t="s">
        <v>85</v>
      </c>
      <c r="F136" s="352" t="s">
        <v>86</v>
      </c>
      <c r="J136" s="353">
        <f>BK136</f>
        <v>0</v>
      </c>
      <c r="L136" s="342"/>
      <c r="M136" s="346"/>
      <c r="N136" s="347"/>
      <c r="O136" s="347"/>
      <c r="P136" s="348">
        <f>SUM(P137:P142)</f>
        <v>6.4960000000000004</v>
      </c>
      <c r="Q136" s="347"/>
      <c r="R136" s="348">
        <f>SUM(R137:R142)</f>
        <v>2.2999999999999998</v>
      </c>
      <c r="S136" s="347"/>
      <c r="T136" s="349">
        <f>SUM(T137:T142)</f>
        <v>0</v>
      </c>
      <c r="AR136" s="343" t="s">
        <v>81</v>
      </c>
      <c r="AT136" s="350" t="s">
        <v>1223</v>
      </c>
      <c r="AU136" s="350" t="s">
        <v>81</v>
      </c>
      <c r="AY136" s="343" t="s">
        <v>1226</v>
      </c>
      <c r="BK136" s="351">
        <f>SUM(BK137:BK142)</f>
        <v>0</v>
      </c>
    </row>
    <row r="137" spans="1:65" s="281" customFormat="1" ht="16.5" customHeight="1">
      <c r="A137" s="278"/>
      <c r="B137" s="354"/>
      <c r="C137" s="355" t="s">
        <v>1303</v>
      </c>
      <c r="D137" s="355" t="s">
        <v>1229</v>
      </c>
      <c r="E137" s="356" t="s">
        <v>2135</v>
      </c>
      <c r="F137" s="357" t="s">
        <v>2136</v>
      </c>
      <c r="G137" s="358" t="s">
        <v>298</v>
      </c>
      <c r="H137" s="359">
        <v>2</v>
      </c>
      <c r="I137" s="360">
        <v>0</v>
      </c>
      <c r="J137" s="360">
        <f>ROUND(I137*H137,2)</f>
        <v>0</v>
      </c>
      <c r="K137" s="357" t="s">
        <v>1232</v>
      </c>
      <c r="L137" s="279"/>
      <c r="M137" s="361" t="s">
        <v>528</v>
      </c>
      <c r="N137" s="362" t="s">
        <v>1193</v>
      </c>
      <c r="O137" s="363">
        <v>3.2480000000000002</v>
      </c>
      <c r="P137" s="363">
        <f>O137*H137</f>
        <v>6.4960000000000004</v>
      </c>
      <c r="Q137" s="363">
        <v>0</v>
      </c>
      <c r="R137" s="363">
        <f>Q137*H137</f>
        <v>0</v>
      </c>
      <c r="S137" s="363">
        <v>0</v>
      </c>
      <c r="T137" s="364">
        <f>S137*H137</f>
        <v>0</v>
      </c>
      <c r="U137" s="278"/>
      <c r="V137" s="278"/>
      <c r="W137" s="278"/>
      <c r="X137" s="278"/>
      <c r="Y137" s="278"/>
      <c r="Z137" s="278"/>
      <c r="AA137" s="278"/>
      <c r="AB137" s="278"/>
      <c r="AC137" s="278"/>
      <c r="AD137" s="278"/>
      <c r="AE137" s="278"/>
      <c r="AR137" s="365" t="s">
        <v>87</v>
      </c>
      <c r="AT137" s="365" t="s">
        <v>1229</v>
      </c>
      <c r="AU137" s="365" t="s">
        <v>83</v>
      </c>
      <c r="AY137" s="269" t="s">
        <v>1226</v>
      </c>
      <c r="BE137" s="366">
        <f>IF(N137="základní",J137,0)</f>
        <v>0</v>
      </c>
      <c r="BF137" s="366">
        <f>IF(N137="snížená",J137,0)</f>
        <v>0</v>
      </c>
      <c r="BG137" s="366">
        <f>IF(N137="zákl. přenesená",J137,0)</f>
        <v>0</v>
      </c>
      <c r="BH137" s="366">
        <f>IF(N137="sníž. přenesená",J137,0)</f>
        <v>0</v>
      </c>
      <c r="BI137" s="366">
        <f>IF(N137="nulová",J137,0)</f>
        <v>0</v>
      </c>
      <c r="BJ137" s="269" t="s">
        <v>81</v>
      </c>
      <c r="BK137" s="366">
        <f>ROUND(I137*H137,2)</f>
        <v>0</v>
      </c>
      <c r="BL137" s="269" t="s">
        <v>87</v>
      </c>
      <c r="BM137" s="365" t="s">
        <v>2137</v>
      </c>
    </row>
    <row r="138" spans="1:65" s="367" customFormat="1">
      <c r="B138" s="368"/>
      <c r="D138" s="369" t="s">
        <v>223</v>
      </c>
      <c r="E138" s="370" t="s">
        <v>528</v>
      </c>
      <c r="F138" s="371" t="s">
        <v>1235</v>
      </c>
      <c r="H138" s="370" t="s">
        <v>528</v>
      </c>
      <c r="L138" s="368"/>
      <c r="M138" s="372"/>
      <c r="N138" s="373"/>
      <c r="O138" s="373"/>
      <c r="P138" s="373"/>
      <c r="Q138" s="373"/>
      <c r="R138" s="373"/>
      <c r="S138" s="373"/>
      <c r="T138" s="374"/>
      <c r="AT138" s="370" t="s">
        <v>223</v>
      </c>
      <c r="AU138" s="370" t="s">
        <v>83</v>
      </c>
      <c r="AV138" s="367" t="s">
        <v>81</v>
      </c>
      <c r="AW138" s="367" t="s">
        <v>1236</v>
      </c>
      <c r="AX138" s="367" t="s">
        <v>1225</v>
      </c>
      <c r="AY138" s="370" t="s">
        <v>1226</v>
      </c>
    </row>
    <row r="139" spans="1:65" s="375" customFormat="1">
      <c r="B139" s="376"/>
      <c r="D139" s="369" t="s">
        <v>223</v>
      </c>
      <c r="E139" s="377" t="s">
        <v>528</v>
      </c>
      <c r="F139" s="378" t="s">
        <v>1262</v>
      </c>
      <c r="H139" s="379">
        <v>2</v>
      </c>
      <c r="L139" s="376"/>
      <c r="M139" s="380"/>
      <c r="N139" s="381"/>
      <c r="O139" s="381"/>
      <c r="P139" s="381"/>
      <c r="Q139" s="381"/>
      <c r="R139" s="381"/>
      <c r="S139" s="381"/>
      <c r="T139" s="382"/>
      <c r="AT139" s="377" t="s">
        <v>223</v>
      </c>
      <c r="AU139" s="377" t="s">
        <v>83</v>
      </c>
      <c r="AV139" s="375" t="s">
        <v>83</v>
      </c>
      <c r="AW139" s="375" t="s">
        <v>1236</v>
      </c>
      <c r="AX139" s="375" t="s">
        <v>1225</v>
      </c>
      <c r="AY139" s="377" t="s">
        <v>1226</v>
      </c>
    </row>
    <row r="140" spans="1:65" s="383" customFormat="1">
      <c r="B140" s="384"/>
      <c r="D140" s="369" t="s">
        <v>223</v>
      </c>
      <c r="E140" s="385" t="s">
        <v>528</v>
      </c>
      <c r="F140" s="386" t="s">
        <v>1238</v>
      </c>
      <c r="H140" s="387">
        <v>2</v>
      </c>
      <c r="L140" s="384"/>
      <c r="M140" s="388"/>
      <c r="N140" s="389"/>
      <c r="O140" s="389"/>
      <c r="P140" s="389"/>
      <c r="Q140" s="389"/>
      <c r="R140" s="389"/>
      <c r="S140" s="389"/>
      <c r="T140" s="390"/>
      <c r="AT140" s="385" t="s">
        <v>223</v>
      </c>
      <c r="AU140" s="385" t="s">
        <v>83</v>
      </c>
      <c r="AV140" s="383" t="s">
        <v>87</v>
      </c>
      <c r="AW140" s="383" t="s">
        <v>1236</v>
      </c>
      <c r="AX140" s="383" t="s">
        <v>81</v>
      </c>
      <c r="AY140" s="385" t="s">
        <v>1226</v>
      </c>
    </row>
    <row r="141" spans="1:65" s="281" customFormat="1" ht="16.5" customHeight="1">
      <c r="A141" s="278"/>
      <c r="B141" s="354"/>
      <c r="C141" s="391" t="s">
        <v>1307</v>
      </c>
      <c r="D141" s="391" t="s">
        <v>1352</v>
      </c>
      <c r="E141" s="392" t="s">
        <v>2138</v>
      </c>
      <c r="F141" s="393" t="s">
        <v>2139</v>
      </c>
      <c r="G141" s="394" t="s">
        <v>298</v>
      </c>
      <c r="H141" s="395">
        <v>1</v>
      </c>
      <c r="I141" s="396">
        <v>0</v>
      </c>
      <c r="J141" s="396">
        <f>ROUND(I141*H141,2)</f>
        <v>0</v>
      </c>
      <c r="K141" s="393" t="s">
        <v>528</v>
      </c>
      <c r="L141" s="397"/>
      <c r="M141" s="398" t="s">
        <v>528</v>
      </c>
      <c r="N141" s="399" t="s">
        <v>1193</v>
      </c>
      <c r="O141" s="363">
        <v>0</v>
      </c>
      <c r="P141" s="363">
        <f>O141*H141</f>
        <v>0</v>
      </c>
      <c r="Q141" s="363">
        <v>0.8</v>
      </c>
      <c r="R141" s="363">
        <f>Q141*H141</f>
        <v>0.8</v>
      </c>
      <c r="S141" s="363">
        <v>0</v>
      </c>
      <c r="T141" s="364">
        <f>S141*H141</f>
        <v>0</v>
      </c>
      <c r="U141" s="278"/>
      <c r="V141" s="278"/>
      <c r="W141" s="278"/>
      <c r="X141" s="278"/>
      <c r="Y141" s="278"/>
      <c r="Z141" s="278"/>
      <c r="AA141" s="278"/>
      <c r="AB141" s="278"/>
      <c r="AC141" s="278"/>
      <c r="AD141" s="278"/>
      <c r="AE141" s="278"/>
      <c r="AR141" s="365" t="s">
        <v>99</v>
      </c>
      <c r="AT141" s="365" t="s">
        <v>1352</v>
      </c>
      <c r="AU141" s="365" t="s">
        <v>83</v>
      </c>
      <c r="AY141" s="269" t="s">
        <v>1226</v>
      </c>
      <c r="BE141" s="366">
        <f>IF(N141="základní",J141,0)</f>
        <v>0</v>
      </c>
      <c r="BF141" s="366">
        <f>IF(N141="snížená",J141,0)</f>
        <v>0</v>
      </c>
      <c r="BG141" s="366">
        <f>IF(N141="zákl. přenesená",J141,0)</f>
        <v>0</v>
      </c>
      <c r="BH141" s="366">
        <f>IF(N141="sníž. přenesená",J141,0)</f>
        <v>0</v>
      </c>
      <c r="BI141" s="366">
        <f>IF(N141="nulová",J141,0)</f>
        <v>0</v>
      </c>
      <c r="BJ141" s="269" t="s">
        <v>81</v>
      </c>
      <c r="BK141" s="366">
        <f>ROUND(I141*H141,2)</f>
        <v>0</v>
      </c>
      <c r="BL141" s="269" t="s">
        <v>87</v>
      </c>
      <c r="BM141" s="365" t="s">
        <v>2140</v>
      </c>
    </row>
    <row r="142" spans="1:65" s="281" customFormat="1" ht="24" customHeight="1">
      <c r="A142" s="278"/>
      <c r="B142" s="354"/>
      <c r="C142" s="391" t="s">
        <v>1312</v>
      </c>
      <c r="D142" s="391" t="s">
        <v>1352</v>
      </c>
      <c r="E142" s="392" t="s">
        <v>2141</v>
      </c>
      <c r="F142" s="393" t="s">
        <v>2142</v>
      </c>
      <c r="G142" s="394" t="s">
        <v>298</v>
      </c>
      <c r="H142" s="395">
        <v>1</v>
      </c>
      <c r="I142" s="396">
        <v>0</v>
      </c>
      <c r="J142" s="396">
        <f>ROUND(I142*H142,2)</f>
        <v>0</v>
      </c>
      <c r="K142" s="393" t="s">
        <v>528</v>
      </c>
      <c r="L142" s="397"/>
      <c r="M142" s="398" t="s">
        <v>528</v>
      </c>
      <c r="N142" s="399" t="s">
        <v>1193</v>
      </c>
      <c r="O142" s="363">
        <v>0</v>
      </c>
      <c r="P142" s="363">
        <f>O142*H142</f>
        <v>0</v>
      </c>
      <c r="Q142" s="363">
        <v>1.5</v>
      </c>
      <c r="R142" s="363">
        <f>Q142*H142</f>
        <v>1.5</v>
      </c>
      <c r="S142" s="363">
        <v>0</v>
      </c>
      <c r="T142" s="364">
        <f>S142*H142</f>
        <v>0</v>
      </c>
      <c r="U142" s="278"/>
      <c r="V142" s="278"/>
      <c r="W142" s="278"/>
      <c r="X142" s="278"/>
      <c r="Y142" s="278"/>
      <c r="Z142" s="278"/>
      <c r="AA142" s="278"/>
      <c r="AB142" s="278"/>
      <c r="AC142" s="278"/>
      <c r="AD142" s="278"/>
      <c r="AE142" s="278"/>
      <c r="AR142" s="365" t="s">
        <v>99</v>
      </c>
      <c r="AT142" s="365" t="s">
        <v>1352</v>
      </c>
      <c r="AU142" s="365" t="s">
        <v>83</v>
      </c>
      <c r="AY142" s="269" t="s">
        <v>1226</v>
      </c>
      <c r="BE142" s="366">
        <f>IF(N142="základní",J142,0)</f>
        <v>0</v>
      </c>
      <c r="BF142" s="366">
        <f>IF(N142="snížená",J142,0)</f>
        <v>0</v>
      </c>
      <c r="BG142" s="366">
        <f>IF(N142="zákl. přenesená",J142,0)</f>
        <v>0</v>
      </c>
      <c r="BH142" s="366">
        <f>IF(N142="sníž. přenesená",J142,0)</f>
        <v>0</v>
      </c>
      <c r="BI142" s="366">
        <f>IF(N142="nulová",J142,0)</f>
        <v>0</v>
      </c>
      <c r="BJ142" s="269" t="s">
        <v>81</v>
      </c>
      <c r="BK142" s="366">
        <f>ROUND(I142*H142,2)</f>
        <v>0</v>
      </c>
      <c r="BL142" s="269" t="s">
        <v>87</v>
      </c>
      <c r="BM142" s="365" t="s">
        <v>2143</v>
      </c>
    </row>
    <row r="143" spans="1:65" s="341" customFormat="1" ht="22.95" customHeight="1">
      <c r="B143" s="342"/>
      <c r="D143" s="343" t="s">
        <v>1223</v>
      </c>
      <c r="E143" s="352" t="s">
        <v>87</v>
      </c>
      <c r="F143" s="352" t="s">
        <v>88</v>
      </c>
      <c r="J143" s="353">
        <f>BK143</f>
        <v>0</v>
      </c>
      <c r="L143" s="342"/>
      <c r="M143" s="346"/>
      <c r="N143" s="347"/>
      <c r="O143" s="347"/>
      <c r="P143" s="348">
        <f>SUM(P144:P158)</f>
        <v>40.841249999999995</v>
      </c>
      <c r="Q143" s="347"/>
      <c r="R143" s="348">
        <f>SUM(R144:R158)</f>
        <v>5.3035500000000006E-2</v>
      </c>
      <c r="S143" s="347"/>
      <c r="T143" s="349">
        <f>SUM(T144:T158)</f>
        <v>0</v>
      </c>
      <c r="AR143" s="343" t="s">
        <v>81</v>
      </c>
      <c r="AT143" s="350" t="s">
        <v>1223</v>
      </c>
      <c r="AU143" s="350" t="s">
        <v>81</v>
      </c>
      <c r="AY143" s="343" t="s">
        <v>1226</v>
      </c>
      <c r="BK143" s="351">
        <f>SUM(BK144:BK158)</f>
        <v>0</v>
      </c>
    </row>
    <row r="144" spans="1:65" s="281" customFormat="1" ht="16.5" customHeight="1">
      <c r="A144" s="278"/>
      <c r="B144" s="354"/>
      <c r="C144" s="355" t="s">
        <v>1316</v>
      </c>
      <c r="D144" s="355" t="s">
        <v>1229</v>
      </c>
      <c r="E144" s="356" t="s">
        <v>1916</v>
      </c>
      <c r="F144" s="357" t="s">
        <v>1917</v>
      </c>
      <c r="G144" s="358" t="s">
        <v>230</v>
      </c>
      <c r="H144" s="359">
        <v>21</v>
      </c>
      <c r="I144" s="360">
        <v>0</v>
      </c>
      <c r="J144" s="360">
        <f>ROUND(I144*H144,2)</f>
        <v>0</v>
      </c>
      <c r="K144" s="357" t="s">
        <v>1232</v>
      </c>
      <c r="L144" s="279"/>
      <c r="M144" s="361" t="s">
        <v>528</v>
      </c>
      <c r="N144" s="362" t="s">
        <v>1193</v>
      </c>
      <c r="O144" s="363">
        <v>1.6950000000000001</v>
      </c>
      <c r="P144" s="363">
        <f>O144*H144</f>
        <v>35.594999999999999</v>
      </c>
      <c r="Q144" s="363">
        <v>0</v>
      </c>
      <c r="R144" s="363">
        <f>Q144*H144</f>
        <v>0</v>
      </c>
      <c r="S144" s="363">
        <v>0</v>
      </c>
      <c r="T144" s="364">
        <f>S144*H144</f>
        <v>0</v>
      </c>
      <c r="U144" s="278"/>
      <c r="V144" s="278"/>
      <c r="W144" s="278"/>
      <c r="X144" s="278"/>
      <c r="Y144" s="278"/>
      <c r="Z144" s="278"/>
      <c r="AA144" s="278"/>
      <c r="AB144" s="278"/>
      <c r="AC144" s="278"/>
      <c r="AD144" s="278"/>
      <c r="AE144" s="278"/>
      <c r="AR144" s="365" t="s">
        <v>87</v>
      </c>
      <c r="AT144" s="365" t="s">
        <v>1229</v>
      </c>
      <c r="AU144" s="365" t="s">
        <v>83</v>
      </c>
      <c r="AY144" s="269" t="s">
        <v>1226</v>
      </c>
      <c r="BE144" s="366">
        <f>IF(N144="základní",J144,0)</f>
        <v>0</v>
      </c>
      <c r="BF144" s="366">
        <f>IF(N144="snížená",J144,0)</f>
        <v>0</v>
      </c>
      <c r="BG144" s="366">
        <f>IF(N144="zákl. přenesená",J144,0)</f>
        <v>0</v>
      </c>
      <c r="BH144" s="366">
        <f>IF(N144="sníž. přenesená",J144,0)</f>
        <v>0</v>
      </c>
      <c r="BI144" s="366">
        <f>IF(N144="nulová",J144,0)</f>
        <v>0</v>
      </c>
      <c r="BJ144" s="269" t="s">
        <v>81</v>
      </c>
      <c r="BK144" s="366">
        <f>ROUND(I144*H144,2)</f>
        <v>0</v>
      </c>
      <c r="BL144" s="269" t="s">
        <v>87</v>
      </c>
      <c r="BM144" s="365" t="s">
        <v>2144</v>
      </c>
    </row>
    <row r="145" spans="1:65" s="367" customFormat="1">
      <c r="B145" s="368"/>
      <c r="D145" s="369" t="s">
        <v>223</v>
      </c>
      <c r="E145" s="370" t="s">
        <v>528</v>
      </c>
      <c r="F145" s="371" t="s">
        <v>1235</v>
      </c>
      <c r="H145" s="370" t="s">
        <v>528</v>
      </c>
      <c r="L145" s="368"/>
      <c r="M145" s="372"/>
      <c r="N145" s="373"/>
      <c r="O145" s="373"/>
      <c r="P145" s="373"/>
      <c r="Q145" s="373"/>
      <c r="R145" s="373"/>
      <c r="S145" s="373"/>
      <c r="T145" s="374"/>
      <c r="AT145" s="370" t="s">
        <v>223</v>
      </c>
      <c r="AU145" s="370" t="s">
        <v>83</v>
      </c>
      <c r="AV145" s="367" t="s">
        <v>81</v>
      </c>
      <c r="AW145" s="367" t="s">
        <v>1236</v>
      </c>
      <c r="AX145" s="367" t="s">
        <v>1225</v>
      </c>
      <c r="AY145" s="370" t="s">
        <v>1226</v>
      </c>
    </row>
    <row r="146" spans="1:65" s="375" customFormat="1">
      <c r="B146" s="376"/>
      <c r="D146" s="369" t="s">
        <v>223</v>
      </c>
      <c r="E146" s="377" t="s">
        <v>528</v>
      </c>
      <c r="F146" s="378" t="s">
        <v>2145</v>
      </c>
      <c r="H146" s="379">
        <v>21</v>
      </c>
      <c r="L146" s="376"/>
      <c r="M146" s="380"/>
      <c r="N146" s="381"/>
      <c r="O146" s="381"/>
      <c r="P146" s="381"/>
      <c r="Q146" s="381"/>
      <c r="R146" s="381"/>
      <c r="S146" s="381"/>
      <c r="T146" s="382"/>
      <c r="AT146" s="377" t="s">
        <v>223</v>
      </c>
      <c r="AU146" s="377" t="s">
        <v>83</v>
      </c>
      <c r="AV146" s="375" t="s">
        <v>83</v>
      </c>
      <c r="AW146" s="375" t="s">
        <v>1236</v>
      </c>
      <c r="AX146" s="375" t="s">
        <v>1225</v>
      </c>
      <c r="AY146" s="377" t="s">
        <v>1226</v>
      </c>
    </row>
    <row r="147" spans="1:65" s="383" customFormat="1">
      <c r="B147" s="384"/>
      <c r="D147" s="369" t="s">
        <v>223</v>
      </c>
      <c r="E147" s="385" t="s">
        <v>1920</v>
      </c>
      <c r="F147" s="386" t="s">
        <v>1238</v>
      </c>
      <c r="H147" s="387">
        <v>21</v>
      </c>
      <c r="L147" s="384"/>
      <c r="M147" s="388"/>
      <c r="N147" s="389"/>
      <c r="O147" s="389"/>
      <c r="P147" s="389"/>
      <c r="Q147" s="389"/>
      <c r="R147" s="389"/>
      <c r="S147" s="389"/>
      <c r="T147" s="390"/>
      <c r="AT147" s="385" t="s">
        <v>223</v>
      </c>
      <c r="AU147" s="385" t="s">
        <v>83</v>
      </c>
      <c r="AV147" s="383" t="s">
        <v>87</v>
      </c>
      <c r="AW147" s="383" t="s">
        <v>1236</v>
      </c>
      <c r="AX147" s="383" t="s">
        <v>81</v>
      </c>
      <c r="AY147" s="385" t="s">
        <v>1226</v>
      </c>
    </row>
    <row r="148" spans="1:65" s="281" customFormat="1" ht="16.5" customHeight="1">
      <c r="A148" s="278"/>
      <c r="B148" s="354"/>
      <c r="C148" s="355" t="s">
        <v>1321</v>
      </c>
      <c r="D148" s="355" t="s">
        <v>1229</v>
      </c>
      <c r="E148" s="356" t="s">
        <v>2146</v>
      </c>
      <c r="F148" s="357" t="s">
        <v>2147</v>
      </c>
      <c r="G148" s="358" t="s">
        <v>230</v>
      </c>
      <c r="H148" s="359">
        <v>1.5</v>
      </c>
      <c r="I148" s="360">
        <v>0</v>
      </c>
      <c r="J148" s="360">
        <f>ROUND(I148*H148,2)</f>
        <v>0</v>
      </c>
      <c r="K148" s="357" t="s">
        <v>1232</v>
      </c>
      <c r="L148" s="279"/>
      <c r="M148" s="361" t="s">
        <v>528</v>
      </c>
      <c r="N148" s="362" t="s">
        <v>1193</v>
      </c>
      <c r="O148" s="363">
        <v>1.3169999999999999</v>
      </c>
      <c r="P148" s="363">
        <f>O148*H148</f>
        <v>1.9754999999999998</v>
      </c>
      <c r="Q148" s="363">
        <v>0</v>
      </c>
      <c r="R148" s="363">
        <f>Q148*H148</f>
        <v>0</v>
      </c>
      <c r="S148" s="363">
        <v>0</v>
      </c>
      <c r="T148" s="364">
        <f>S148*H148</f>
        <v>0</v>
      </c>
      <c r="U148" s="278"/>
      <c r="V148" s="278"/>
      <c r="W148" s="278"/>
      <c r="X148" s="278"/>
      <c r="Y148" s="278"/>
      <c r="Z148" s="278"/>
      <c r="AA148" s="278"/>
      <c r="AB148" s="278"/>
      <c r="AC148" s="278"/>
      <c r="AD148" s="278"/>
      <c r="AE148" s="278"/>
      <c r="AR148" s="365" t="s">
        <v>87</v>
      </c>
      <c r="AT148" s="365" t="s">
        <v>1229</v>
      </c>
      <c r="AU148" s="365" t="s">
        <v>83</v>
      </c>
      <c r="AY148" s="269" t="s">
        <v>1226</v>
      </c>
      <c r="BE148" s="366">
        <f>IF(N148="základní",J148,0)</f>
        <v>0</v>
      </c>
      <c r="BF148" s="366">
        <f>IF(N148="snížená",J148,0)</f>
        <v>0</v>
      </c>
      <c r="BG148" s="366">
        <f>IF(N148="zákl. přenesená",J148,0)</f>
        <v>0</v>
      </c>
      <c r="BH148" s="366">
        <f>IF(N148="sníž. přenesená",J148,0)</f>
        <v>0</v>
      </c>
      <c r="BI148" s="366">
        <f>IF(N148="nulová",J148,0)</f>
        <v>0</v>
      </c>
      <c r="BJ148" s="269" t="s">
        <v>81</v>
      </c>
      <c r="BK148" s="366">
        <f>ROUND(I148*H148,2)</f>
        <v>0</v>
      </c>
      <c r="BL148" s="269" t="s">
        <v>87</v>
      </c>
      <c r="BM148" s="365" t="s">
        <v>2148</v>
      </c>
    </row>
    <row r="149" spans="1:65" s="367" customFormat="1">
      <c r="B149" s="368"/>
      <c r="D149" s="369" t="s">
        <v>223</v>
      </c>
      <c r="E149" s="370" t="s">
        <v>528</v>
      </c>
      <c r="F149" s="371" t="s">
        <v>1235</v>
      </c>
      <c r="H149" s="370" t="s">
        <v>528</v>
      </c>
      <c r="L149" s="368"/>
      <c r="M149" s="372"/>
      <c r="N149" s="373"/>
      <c r="O149" s="373"/>
      <c r="P149" s="373"/>
      <c r="Q149" s="373"/>
      <c r="R149" s="373"/>
      <c r="S149" s="373"/>
      <c r="T149" s="374"/>
      <c r="AT149" s="370" t="s">
        <v>223</v>
      </c>
      <c r="AU149" s="370" t="s">
        <v>83</v>
      </c>
      <c r="AV149" s="367" t="s">
        <v>81</v>
      </c>
      <c r="AW149" s="367" t="s">
        <v>1236</v>
      </c>
      <c r="AX149" s="367" t="s">
        <v>1225</v>
      </c>
      <c r="AY149" s="370" t="s">
        <v>1226</v>
      </c>
    </row>
    <row r="150" spans="1:65" s="375" customFormat="1">
      <c r="B150" s="376"/>
      <c r="D150" s="369" t="s">
        <v>223</v>
      </c>
      <c r="E150" s="377" t="s">
        <v>528</v>
      </c>
      <c r="F150" s="378" t="s">
        <v>2149</v>
      </c>
      <c r="H150" s="379">
        <v>1.5</v>
      </c>
      <c r="L150" s="376"/>
      <c r="M150" s="380"/>
      <c r="N150" s="381"/>
      <c r="O150" s="381"/>
      <c r="P150" s="381"/>
      <c r="Q150" s="381"/>
      <c r="R150" s="381"/>
      <c r="S150" s="381"/>
      <c r="T150" s="382"/>
      <c r="AT150" s="377" t="s">
        <v>223</v>
      </c>
      <c r="AU150" s="377" t="s">
        <v>83</v>
      </c>
      <c r="AV150" s="375" t="s">
        <v>83</v>
      </c>
      <c r="AW150" s="375" t="s">
        <v>1236</v>
      </c>
      <c r="AX150" s="375" t="s">
        <v>1225</v>
      </c>
      <c r="AY150" s="377" t="s">
        <v>1226</v>
      </c>
    </row>
    <row r="151" spans="1:65" s="383" customFormat="1">
      <c r="B151" s="384"/>
      <c r="D151" s="369" t="s">
        <v>223</v>
      </c>
      <c r="E151" s="385" t="s">
        <v>528</v>
      </c>
      <c r="F151" s="386" t="s">
        <v>1238</v>
      </c>
      <c r="H151" s="387">
        <v>1.5</v>
      </c>
      <c r="L151" s="384"/>
      <c r="M151" s="388"/>
      <c r="N151" s="389"/>
      <c r="O151" s="389"/>
      <c r="P151" s="389"/>
      <c r="Q151" s="389"/>
      <c r="R151" s="389"/>
      <c r="S151" s="389"/>
      <c r="T151" s="390"/>
      <c r="AT151" s="385" t="s">
        <v>223</v>
      </c>
      <c r="AU151" s="385" t="s">
        <v>83</v>
      </c>
      <c r="AV151" s="383" t="s">
        <v>87</v>
      </c>
      <c r="AW151" s="383" t="s">
        <v>1236</v>
      </c>
      <c r="AX151" s="383" t="s">
        <v>81</v>
      </c>
      <c r="AY151" s="385" t="s">
        <v>1226</v>
      </c>
    </row>
    <row r="152" spans="1:65" s="281" customFormat="1" ht="24" customHeight="1">
      <c r="A152" s="278"/>
      <c r="B152" s="354"/>
      <c r="C152" s="355" t="s">
        <v>1326</v>
      </c>
      <c r="D152" s="355" t="s">
        <v>1229</v>
      </c>
      <c r="E152" s="356" t="s">
        <v>2150</v>
      </c>
      <c r="F152" s="357" t="s">
        <v>2151</v>
      </c>
      <c r="G152" s="358" t="s">
        <v>230</v>
      </c>
      <c r="H152" s="359">
        <v>1.5</v>
      </c>
      <c r="I152" s="360">
        <v>0</v>
      </c>
      <c r="J152" s="360">
        <f>ROUND(I152*H152,2)</f>
        <v>0</v>
      </c>
      <c r="K152" s="357" t="s">
        <v>1232</v>
      </c>
      <c r="L152" s="279"/>
      <c r="M152" s="361" t="s">
        <v>528</v>
      </c>
      <c r="N152" s="362" t="s">
        <v>1193</v>
      </c>
      <c r="O152" s="363">
        <v>1.4650000000000001</v>
      </c>
      <c r="P152" s="363">
        <f>O152*H152</f>
        <v>2.1975000000000002</v>
      </c>
      <c r="Q152" s="363">
        <v>0</v>
      </c>
      <c r="R152" s="363">
        <f>Q152*H152</f>
        <v>0</v>
      </c>
      <c r="S152" s="363">
        <v>0</v>
      </c>
      <c r="T152" s="364">
        <f>S152*H152</f>
        <v>0</v>
      </c>
      <c r="U152" s="278"/>
      <c r="V152" s="278"/>
      <c r="W152" s="278"/>
      <c r="X152" s="278"/>
      <c r="Y152" s="278"/>
      <c r="Z152" s="278"/>
      <c r="AA152" s="278"/>
      <c r="AB152" s="278"/>
      <c r="AC152" s="278"/>
      <c r="AD152" s="278"/>
      <c r="AE152" s="278"/>
      <c r="AR152" s="365" t="s">
        <v>87</v>
      </c>
      <c r="AT152" s="365" t="s">
        <v>1229</v>
      </c>
      <c r="AU152" s="365" t="s">
        <v>83</v>
      </c>
      <c r="AY152" s="269" t="s">
        <v>1226</v>
      </c>
      <c r="BE152" s="366">
        <f>IF(N152="základní",J152,0)</f>
        <v>0</v>
      </c>
      <c r="BF152" s="366">
        <f>IF(N152="snížená",J152,0)</f>
        <v>0</v>
      </c>
      <c r="BG152" s="366">
        <f>IF(N152="zákl. přenesená",J152,0)</f>
        <v>0</v>
      </c>
      <c r="BH152" s="366">
        <f>IF(N152="sníž. přenesená",J152,0)</f>
        <v>0</v>
      </c>
      <c r="BI152" s="366">
        <f>IF(N152="nulová",J152,0)</f>
        <v>0</v>
      </c>
      <c r="BJ152" s="269" t="s">
        <v>81</v>
      </c>
      <c r="BK152" s="366">
        <f>ROUND(I152*H152,2)</f>
        <v>0</v>
      </c>
      <c r="BL152" s="269" t="s">
        <v>87</v>
      </c>
      <c r="BM152" s="365" t="s">
        <v>2152</v>
      </c>
    </row>
    <row r="153" spans="1:65" s="367" customFormat="1">
      <c r="B153" s="368"/>
      <c r="D153" s="369" t="s">
        <v>223</v>
      </c>
      <c r="E153" s="370" t="s">
        <v>528</v>
      </c>
      <c r="F153" s="371" t="s">
        <v>1235</v>
      </c>
      <c r="H153" s="370" t="s">
        <v>528</v>
      </c>
      <c r="L153" s="368"/>
      <c r="M153" s="372"/>
      <c r="N153" s="373"/>
      <c r="O153" s="373"/>
      <c r="P153" s="373"/>
      <c r="Q153" s="373"/>
      <c r="R153" s="373"/>
      <c r="S153" s="373"/>
      <c r="T153" s="374"/>
      <c r="AT153" s="370" t="s">
        <v>223</v>
      </c>
      <c r="AU153" s="370" t="s">
        <v>83</v>
      </c>
      <c r="AV153" s="367" t="s">
        <v>81</v>
      </c>
      <c r="AW153" s="367" t="s">
        <v>1236</v>
      </c>
      <c r="AX153" s="367" t="s">
        <v>1225</v>
      </c>
      <c r="AY153" s="370" t="s">
        <v>1226</v>
      </c>
    </row>
    <row r="154" spans="1:65" s="375" customFormat="1">
      <c r="B154" s="376"/>
      <c r="D154" s="369" t="s">
        <v>223</v>
      </c>
      <c r="E154" s="377" t="s">
        <v>528</v>
      </c>
      <c r="F154" s="378" t="s">
        <v>2149</v>
      </c>
      <c r="H154" s="379">
        <v>1.5</v>
      </c>
      <c r="L154" s="376"/>
      <c r="M154" s="380"/>
      <c r="N154" s="381"/>
      <c r="O154" s="381"/>
      <c r="P154" s="381"/>
      <c r="Q154" s="381"/>
      <c r="R154" s="381"/>
      <c r="S154" s="381"/>
      <c r="T154" s="382"/>
      <c r="AT154" s="377" t="s">
        <v>223</v>
      </c>
      <c r="AU154" s="377" t="s">
        <v>83</v>
      </c>
      <c r="AV154" s="375" t="s">
        <v>83</v>
      </c>
      <c r="AW154" s="375" t="s">
        <v>1236</v>
      </c>
      <c r="AX154" s="375" t="s">
        <v>1225</v>
      </c>
      <c r="AY154" s="377" t="s">
        <v>1226</v>
      </c>
    </row>
    <row r="155" spans="1:65" s="383" customFormat="1">
      <c r="B155" s="384"/>
      <c r="D155" s="369" t="s">
        <v>223</v>
      </c>
      <c r="E155" s="385" t="s">
        <v>528</v>
      </c>
      <c r="F155" s="386" t="s">
        <v>1238</v>
      </c>
      <c r="H155" s="387">
        <v>1.5</v>
      </c>
      <c r="L155" s="384"/>
      <c r="M155" s="388"/>
      <c r="N155" s="389"/>
      <c r="O155" s="389"/>
      <c r="P155" s="389"/>
      <c r="Q155" s="389"/>
      <c r="R155" s="389"/>
      <c r="S155" s="389"/>
      <c r="T155" s="390"/>
      <c r="AT155" s="385" t="s">
        <v>223</v>
      </c>
      <c r="AU155" s="385" t="s">
        <v>83</v>
      </c>
      <c r="AV155" s="383" t="s">
        <v>87</v>
      </c>
      <c r="AW155" s="383" t="s">
        <v>1236</v>
      </c>
      <c r="AX155" s="383" t="s">
        <v>81</v>
      </c>
      <c r="AY155" s="385" t="s">
        <v>1226</v>
      </c>
    </row>
    <row r="156" spans="1:65" s="281" customFormat="1" ht="16.5" customHeight="1">
      <c r="A156" s="278"/>
      <c r="B156" s="354"/>
      <c r="C156" s="355" t="s">
        <v>1331</v>
      </c>
      <c r="D156" s="355" t="s">
        <v>1229</v>
      </c>
      <c r="E156" s="356" t="s">
        <v>2153</v>
      </c>
      <c r="F156" s="357" t="s">
        <v>2154</v>
      </c>
      <c r="G156" s="358" t="s">
        <v>267</v>
      </c>
      <c r="H156" s="359">
        <v>0.05</v>
      </c>
      <c r="I156" s="360">
        <v>0</v>
      </c>
      <c r="J156" s="360">
        <f>ROUND(I156*H156,2)</f>
        <v>0</v>
      </c>
      <c r="K156" s="357" t="s">
        <v>1232</v>
      </c>
      <c r="L156" s="279"/>
      <c r="M156" s="361" t="s">
        <v>528</v>
      </c>
      <c r="N156" s="362" t="s">
        <v>1193</v>
      </c>
      <c r="O156" s="363">
        <v>21.465</v>
      </c>
      <c r="P156" s="363">
        <f>O156*H156</f>
        <v>1.07325</v>
      </c>
      <c r="Q156" s="363">
        <v>1.06071</v>
      </c>
      <c r="R156" s="363">
        <f>Q156*H156</f>
        <v>5.3035500000000006E-2</v>
      </c>
      <c r="S156" s="363">
        <v>0</v>
      </c>
      <c r="T156" s="364">
        <f>S156*H156</f>
        <v>0</v>
      </c>
      <c r="U156" s="278"/>
      <c r="V156" s="278"/>
      <c r="W156" s="278"/>
      <c r="X156" s="278"/>
      <c r="Y156" s="278"/>
      <c r="Z156" s="278"/>
      <c r="AA156" s="278"/>
      <c r="AB156" s="278"/>
      <c r="AC156" s="278"/>
      <c r="AD156" s="278"/>
      <c r="AE156" s="278"/>
      <c r="AR156" s="365" t="s">
        <v>87</v>
      </c>
      <c r="AT156" s="365" t="s">
        <v>1229</v>
      </c>
      <c r="AU156" s="365" t="s">
        <v>83</v>
      </c>
      <c r="AY156" s="269" t="s">
        <v>1226</v>
      </c>
      <c r="BE156" s="366">
        <f>IF(N156="základní",J156,0)</f>
        <v>0</v>
      </c>
      <c r="BF156" s="366">
        <f>IF(N156="snížená",J156,0)</f>
        <v>0</v>
      </c>
      <c r="BG156" s="366">
        <f>IF(N156="zákl. přenesená",J156,0)</f>
        <v>0</v>
      </c>
      <c r="BH156" s="366">
        <f>IF(N156="sníž. přenesená",J156,0)</f>
        <v>0</v>
      </c>
      <c r="BI156" s="366">
        <f>IF(N156="nulová",J156,0)</f>
        <v>0</v>
      </c>
      <c r="BJ156" s="269" t="s">
        <v>81</v>
      </c>
      <c r="BK156" s="366">
        <f>ROUND(I156*H156,2)</f>
        <v>0</v>
      </c>
      <c r="BL156" s="269" t="s">
        <v>87</v>
      </c>
      <c r="BM156" s="365" t="s">
        <v>2155</v>
      </c>
    </row>
    <row r="157" spans="1:65" s="375" customFormat="1">
      <c r="B157" s="376"/>
      <c r="D157" s="369" t="s">
        <v>223</v>
      </c>
      <c r="E157" s="377" t="s">
        <v>528</v>
      </c>
      <c r="F157" s="378" t="s">
        <v>2156</v>
      </c>
      <c r="H157" s="379">
        <v>0.05</v>
      </c>
      <c r="L157" s="376"/>
      <c r="M157" s="380"/>
      <c r="N157" s="381"/>
      <c r="O157" s="381"/>
      <c r="P157" s="381"/>
      <c r="Q157" s="381"/>
      <c r="R157" s="381"/>
      <c r="S157" s="381"/>
      <c r="T157" s="382"/>
      <c r="AT157" s="377" t="s">
        <v>223</v>
      </c>
      <c r="AU157" s="377" t="s">
        <v>83</v>
      </c>
      <c r="AV157" s="375" t="s">
        <v>83</v>
      </c>
      <c r="AW157" s="375" t="s">
        <v>1236</v>
      </c>
      <c r="AX157" s="375" t="s">
        <v>1225</v>
      </c>
      <c r="AY157" s="377" t="s">
        <v>1226</v>
      </c>
    </row>
    <row r="158" spans="1:65" s="383" customFormat="1">
      <c r="B158" s="384"/>
      <c r="D158" s="369" t="s">
        <v>223</v>
      </c>
      <c r="E158" s="385" t="s">
        <v>528</v>
      </c>
      <c r="F158" s="386" t="s">
        <v>1238</v>
      </c>
      <c r="H158" s="387">
        <v>0.05</v>
      </c>
      <c r="L158" s="384"/>
      <c r="M158" s="388"/>
      <c r="N158" s="389"/>
      <c r="O158" s="389"/>
      <c r="P158" s="389"/>
      <c r="Q158" s="389"/>
      <c r="R158" s="389"/>
      <c r="S158" s="389"/>
      <c r="T158" s="390"/>
      <c r="AT158" s="385" t="s">
        <v>223</v>
      </c>
      <c r="AU158" s="385" t="s">
        <v>83</v>
      </c>
      <c r="AV158" s="383" t="s">
        <v>87</v>
      </c>
      <c r="AW158" s="383" t="s">
        <v>1236</v>
      </c>
      <c r="AX158" s="383" t="s">
        <v>81</v>
      </c>
      <c r="AY158" s="385" t="s">
        <v>1226</v>
      </c>
    </row>
    <row r="159" spans="1:65" s="341" customFormat="1" ht="22.95" customHeight="1">
      <c r="B159" s="342"/>
      <c r="D159" s="343" t="s">
        <v>1223</v>
      </c>
      <c r="E159" s="352" t="s">
        <v>99</v>
      </c>
      <c r="F159" s="352" t="s">
        <v>100</v>
      </c>
      <c r="J159" s="353">
        <f>BK159</f>
        <v>0</v>
      </c>
      <c r="L159" s="342"/>
      <c r="M159" s="346"/>
      <c r="N159" s="347"/>
      <c r="O159" s="347"/>
      <c r="P159" s="348">
        <f>SUM(P160:P209)</f>
        <v>144.542</v>
      </c>
      <c r="Q159" s="347"/>
      <c r="R159" s="348">
        <f>SUM(R160:R209)</f>
        <v>1.4392020000000001</v>
      </c>
      <c r="S159" s="347"/>
      <c r="T159" s="349">
        <f>SUM(T160:T209)</f>
        <v>0</v>
      </c>
      <c r="AR159" s="343" t="s">
        <v>81</v>
      </c>
      <c r="AT159" s="350" t="s">
        <v>1223</v>
      </c>
      <c r="AU159" s="350" t="s">
        <v>81</v>
      </c>
      <c r="AY159" s="343" t="s">
        <v>1226</v>
      </c>
      <c r="BK159" s="351">
        <f>SUM(BK160:BK209)</f>
        <v>0</v>
      </c>
    </row>
    <row r="160" spans="1:65" s="281" customFormat="1" ht="24" customHeight="1">
      <c r="A160" s="278"/>
      <c r="B160" s="354"/>
      <c r="C160" s="355" t="s">
        <v>1335</v>
      </c>
      <c r="D160" s="355" t="s">
        <v>1229</v>
      </c>
      <c r="E160" s="356" t="s">
        <v>2157</v>
      </c>
      <c r="F160" s="357" t="s">
        <v>2158</v>
      </c>
      <c r="G160" s="358" t="s">
        <v>317</v>
      </c>
      <c r="H160" s="359">
        <v>120</v>
      </c>
      <c r="I160" s="360">
        <v>0</v>
      </c>
      <c r="J160" s="360">
        <f>ROUND(I160*H160,2)</f>
        <v>0</v>
      </c>
      <c r="K160" s="357" t="s">
        <v>1232</v>
      </c>
      <c r="L160" s="279"/>
      <c r="M160" s="361" t="s">
        <v>528</v>
      </c>
      <c r="N160" s="362" t="s">
        <v>1193</v>
      </c>
      <c r="O160" s="363">
        <v>0.31</v>
      </c>
      <c r="P160" s="363">
        <f>O160*H160</f>
        <v>37.200000000000003</v>
      </c>
      <c r="Q160" s="363">
        <v>0</v>
      </c>
      <c r="R160" s="363">
        <f>Q160*H160</f>
        <v>0</v>
      </c>
      <c r="S160" s="363">
        <v>0</v>
      </c>
      <c r="T160" s="364">
        <f>S160*H160</f>
        <v>0</v>
      </c>
      <c r="U160" s="278"/>
      <c r="V160" s="278"/>
      <c r="W160" s="278"/>
      <c r="X160" s="278"/>
      <c r="Y160" s="278"/>
      <c r="Z160" s="278"/>
      <c r="AA160" s="278"/>
      <c r="AB160" s="278"/>
      <c r="AC160" s="278"/>
      <c r="AD160" s="278"/>
      <c r="AE160" s="278"/>
      <c r="AR160" s="365" t="s">
        <v>87</v>
      </c>
      <c r="AT160" s="365" t="s">
        <v>1229</v>
      </c>
      <c r="AU160" s="365" t="s">
        <v>83</v>
      </c>
      <c r="AY160" s="269" t="s">
        <v>1226</v>
      </c>
      <c r="BE160" s="366">
        <f>IF(N160="základní",J160,0)</f>
        <v>0</v>
      </c>
      <c r="BF160" s="366">
        <f>IF(N160="snížená",J160,0)</f>
        <v>0</v>
      </c>
      <c r="BG160" s="366">
        <f>IF(N160="zákl. přenesená",J160,0)</f>
        <v>0</v>
      </c>
      <c r="BH160" s="366">
        <f>IF(N160="sníž. přenesená",J160,0)</f>
        <v>0</v>
      </c>
      <c r="BI160" s="366">
        <f>IF(N160="nulová",J160,0)</f>
        <v>0</v>
      </c>
      <c r="BJ160" s="269" t="s">
        <v>81</v>
      </c>
      <c r="BK160" s="366">
        <f>ROUND(I160*H160,2)</f>
        <v>0</v>
      </c>
      <c r="BL160" s="269" t="s">
        <v>87</v>
      </c>
      <c r="BM160" s="365" t="s">
        <v>2159</v>
      </c>
    </row>
    <row r="161" spans="1:65" s="367" customFormat="1">
      <c r="B161" s="368"/>
      <c r="D161" s="369" t="s">
        <v>223</v>
      </c>
      <c r="E161" s="370" t="s">
        <v>528</v>
      </c>
      <c r="F161" s="371" t="s">
        <v>1235</v>
      </c>
      <c r="H161" s="370" t="s">
        <v>528</v>
      </c>
      <c r="L161" s="368"/>
      <c r="M161" s="372"/>
      <c r="N161" s="373"/>
      <c r="O161" s="373"/>
      <c r="P161" s="373"/>
      <c r="Q161" s="373"/>
      <c r="R161" s="373"/>
      <c r="S161" s="373"/>
      <c r="T161" s="374"/>
      <c r="AT161" s="370" t="s">
        <v>223</v>
      </c>
      <c r="AU161" s="370" t="s">
        <v>83</v>
      </c>
      <c r="AV161" s="367" t="s">
        <v>81</v>
      </c>
      <c r="AW161" s="367" t="s">
        <v>1236</v>
      </c>
      <c r="AX161" s="367" t="s">
        <v>1225</v>
      </c>
      <c r="AY161" s="370" t="s">
        <v>1226</v>
      </c>
    </row>
    <row r="162" spans="1:65" s="375" customFormat="1">
      <c r="B162" s="376"/>
      <c r="D162" s="369" t="s">
        <v>223</v>
      </c>
      <c r="E162" s="377" t="s">
        <v>528</v>
      </c>
      <c r="F162" s="378" t="s">
        <v>1934</v>
      </c>
      <c r="H162" s="379">
        <v>120</v>
      </c>
      <c r="L162" s="376"/>
      <c r="M162" s="380"/>
      <c r="N162" s="381"/>
      <c r="O162" s="381"/>
      <c r="P162" s="381"/>
      <c r="Q162" s="381"/>
      <c r="R162" s="381"/>
      <c r="S162" s="381"/>
      <c r="T162" s="382"/>
      <c r="AT162" s="377" t="s">
        <v>223</v>
      </c>
      <c r="AU162" s="377" t="s">
        <v>83</v>
      </c>
      <c r="AV162" s="375" t="s">
        <v>83</v>
      </c>
      <c r="AW162" s="375" t="s">
        <v>1236</v>
      </c>
      <c r="AX162" s="375" t="s">
        <v>1225</v>
      </c>
      <c r="AY162" s="377" t="s">
        <v>1226</v>
      </c>
    </row>
    <row r="163" spans="1:65" s="383" customFormat="1">
      <c r="B163" s="384"/>
      <c r="D163" s="369" t="s">
        <v>223</v>
      </c>
      <c r="E163" s="385" t="s">
        <v>528</v>
      </c>
      <c r="F163" s="386" t="s">
        <v>1238</v>
      </c>
      <c r="H163" s="387">
        <v>120</v>
      </c>
      <c r="L163" s="384"/>
      <c r="M163" s="388"/>
      <c r="N163" s="389"/>
      <c r="O163" s="389"/>
      <c r="P163" s="389"/>
      <c r="Q163" s="389"/>
      <c r="R163" s="389"/>
      <c r="S163" s="389"/>
      <c r="T163" s="390"/>
      <c r="AT163" s="385" t="s">
        <v>223</v>
      </c>
      <c r="AU163" s="385" t="s">
        <v>83</v>
      </c>
      <c r="AV163" s="383" t="s">
        <v>87</v>
      </c>
      <c r="AW163" s="383" t="s">
        <v>1236</v>
      </c>
      <c r="AX163" s="383" t="s">
        <v>81</v>
      </c>
      <c r="AY163" s="385" t="s">
        <v>1226</v>
      </c>
    </row>
    <row r="164" spans="1:65" s="281" customFormat="1" ht="16.5" customHeight="1">
      <c r="A164" s="278"/>
      <c r="B164" s="354"/>
      <c r="C164" s="391" t="s">
        <v>1339</v>
      </c>
      <c r="D164" s="391" t="s">
        <v>1352</v>
      </c>
      <c r="E164" s="392" t="s">
        <v>2160</v>
      </c>
      <c r="F164" s="393" t="s">
        <v>2161</v>
      </c>
      <c r="G164" s="394" t="s">
        <v>317</v>
      </c>
      <c r="H164" s="395">
        <v>121.8</v>
      </c>
      <c r="I164" s="396">
        <v>0</v>
      </c>
      <c r="J164" s="396">
        <f>ROUND(I164*H164,2)</f>
        <v>0</v>
      </c>
      <c r="K164" s="393" t="s">
        <v>1232</v>
      </c>
      <c r="L164" s="397"/>
      <c r="M164" s="398" t="s">
        <v>528</v>
      </c>
      <c r="N164" s="399" t="s">
        <v>1193</v>
      </c>
      <c r="O164" s="363">
        <v>0</v>
      </c>
      <c r="P164" s="363">
        <f>O164*H164</f>
        <v>0</v>
      </c>
      <c r="Q164" s="363">
        <v>2.14E-3</v>
      </c>
      <c r="R164" s="363">
        <f>Q164*H164</f>
        <v>0.26065199999999999</v>
      </c>
      <c r="S164" s="363">
        <v>0</v>
      </c>
      <c r="T164" s="364">
        <f>S164*H164</f>
        <v>0</v>
      </c>
      <c r="U164" s="278"/>
      <c r="V164" s="278"/>
      <c r="W164" s="278"/>
      <c r="X164" s="278"/>
      <c r="Y164" s="278"/>
      <c r="Z164" s="278"/>
      <c r="AA164" s="278"/>
      <c r="AB164" s="278"/>
      <c r="AC164" s="278"/>
      <c r="AD164" s="278"/>
      <c r="AE164" s="278"/>
      <c r="AR164" s="365" t="s">
        <v>99</v>
      </c>
      <c r="AT164" s="365" t="s">
        <v>1352</v>
      </c>
      <c r="AU164" s="365" t="s">
        <v>83</v>
      </c>
      <c r="AY164" s="269" t="s">
        <v>1226</v>
      </c>
      <c r="BE164" s="366">
        <f>IF(N164="základní",J164,0)</f>
        <v>0</v>
      </c>
      <c r="BF164" s="366">
        <f>IF(N164="snížená",J164,0)</f>
        <v>0</v>
      </c>
      <c r="BG164" s="366">
        <f>IF(N164="zákl. přenesená",J164,0)</f>
        <v>0</v>
      </c>
      <c r="BH164" s="366">
        <f>IF(N164="sníž. přenesená",J164,0)</f>
        <v>0</v>
      </c>
      <c r="BI164" s="366">
        <f>IF(N164="nulová",J164,0)</f>
        <v>0</v>
      </c>
      <c r="BJ164" s="269" t="s">
        <v>81</v>
      </c>
      <c r="BK164" s="366">
        <f>ROUND(I164*H164,2)</f>
        <v>0</v>
      </c>
      <c r="BL164" s="269" t="s">
        <v>87</v>
      </c>
      <c r="BM164" s="365" t="s">
        <v>2162</v>
      </c>
    </row>
    <row r="165" spans="1:65" s="375" customFormat="1">
      <c r="B165" s="376"/>
      <c r="D165" s="369" t="s">
        <v>223</v>
      </c>
      <c r="F165" s="378" t="s">
        <v>1938</v>
      </c>
      <c r="H165" s="379">
        <v>121.8</v>
      </c>
      <c r="L165" s="376"/>
      <c r="M165" s="380"/>
      <c r="N165" s="381"/>
      <c r="O165" s="381"/>
      <c r="P165" s="381"/>
      <c r="Q165" s="381"/>
      <c r="R165" s="381"/>
      <c r="S165" s="381"/>
      <c r="T165" s="382"/>
      <c r="AT165" s="377" t="s">
        <v>223</v>
      </c>
      <c r="AU165" s="377" t="s">
        <v>83</v>
      </c>
      <c r="AV165" s="375" t="s">
        <v>83</v>
      </c>
      <c r="AW165" s="375" t="s">
        <v>1174</v>
      </c>
      <c r="AX165" s="375" t="s">
        <v>81</v>
      </c>
      <c r="AY165" s="377" t="s">
        <v>1226</v>
      </c>
    </row>
    <row r="166" spans="1:65" s="281" customFormat="1" ht="24" customHeight="1">
      <c r="A166" s="278"/>
      <c r="B166" s="354"/>
      <c r="C166" s="355" t="s">
        <v>1343</v>
      </c>
      <c r="D166" s="355" t="s">
        <v>1229</v>
      </c>
      <c r="E166" s="356" t="s">
        <v>2163</v>
      </c>
      <c r="F166" s="357" t="s">
        <v>2164</v>
      </c>
      <c r="G166" s="358" t="s">
        <v>317</v>
      </c>
      <c r="H166" s="359">
        <v>180</v>
      </c>
      <c r="I166" s="360">
        <v>0</v>
      </c>
      <c r="J166" s="360">
        <f>ROUND(I166*H166,2)</f>
        <v>0</v>
      </c>
      <c r="K166" s="357" t="s">
        <v>1232</v>
      </c>
      <c r="L166" s="279"/>
      <c r="M166" s="361" t="s">
        <v>528</v>
      </c>
      <c r="N166" s="362" t="s">
        <v>1193</v>
      </c>
      <c r="O166" s="363">
        <v>0.25800000000000001</v>
      </c>
      <c r="P166" s="363">
        <f>O166*H166</f>
        <v>46.44</v>
      </c>
      <c r="Q166" s="363">
        <v>2.6800000000000001E-3</v>
      </c>
      <c r="R166" s="363">
        <f>Q166*H166</f>
        <v>0.4824</v>
      </c>
      <c r="S166" s="363">
        <v>0</v>
      </c>
      <c r="T166" s="364">
        <f>S166*H166</f>
        <v>0</v>
      </c>
      <c r="U166" s="278"/>
      <c r="V166" s="278"/>
      <c r="W166" s="278"/>
      <c r="X166" s="278"/>
      <c r="Y166" s="278"/>
      <c r="Z166" s="278"/>
      <c r="AA166" s="278"/>
      <c r="AB166" s="278"/>
      <c r="AC166" s="278"/>
      <c r="AD166" s="278"/>
      <c r="AE166" s="278"/>
      <c r="AR166" s="365" t="s">
        <v>87</v>
      </c>
      <c r="AT166" s="365" t="s">
        <v>1229</v>
      </c>
      <c r="AU166" s="365" t="s">
        <v>83</v>
      </c>
      <c r="AY166" s="269" t="s">
        <v>1226</v>
      </c>
      <c r="BE166" s="366">
        <f>IF(N166="základní",J166,0)</f>
        <v>0</v>
      </c>
      <c r="BF166" s="366">
        <f>IF(N166="snížená",J166,0)</f>
        <v>0</v>
      </c>
      <c r="BG166" s="366">
        <f>IF(N166="zákl. přenesená",J166,0)</f>
        <v>0</v>
      </c>
      <c r="BH166" s="366">
        <f>IF(N166="sníž. přenesená",J166,0)</f>
        <v>0</v>
      </c>
      <c r="BI166" s="366">
        <f>IF(N166="nulová",J166,0)</f>
        <v>0</v>
      </c>
      <c r="BJ166" s="269" t="s">
        <v>81</v>
      </c>
      <c r="BK166" s="366">
        <f>ROUND(I166*H166,2)</f>
        <v>0</v>
      </c>
      <c r="BL166" s="269" t="s">
        <v>87</v>
      </c>
      <c r="BM166" s="365" t="s">
        <v>2165</v>
      </c>
    </row>
    <row r="167" spans="1:65" s="367" customFormat="1">
      <c r="B167" s="368"/>
      <c r="D167" s="369" t="s">
        <v>223</v>
      </c>
      <c r="E167" s="370" t="s">
        <v>528</v>
      </c>
      <c r="F167" s="371" t="s">
        <v>1235</v>
      </c>
      <c r="H167" s="370" t="s">
        <v>528</v>
      </c>
      <c r="L167" s="368"/>
      <c r="M167" s="372"/>
      <c r="N167" s="373"/>
      <c r="O167" s="373"/>
      <c r="P167" s="373"/>
      <c r="Q167" s="373"/>
      <c r="R167" s="373"/>
      <c r="S167" s="373"/>
      <c r="T167" s="374"/>
      <c r="AT167" s="370" t="s">
        <v>223</v>
      </c>
      <c r="AU167" s="370" t="s">
        <v>83</v>
      </c>
      <c r="AV167" s="367" t="s">
        <v>81</v>
      </c>
      <c r="AW167" s="367" t="s">
        <v>1236</v>
      </c>
      <c r="AX167" s="367" t="s">
        <v>1225</v>
      </c>
      <c r="AY167" s="370" t="s">
        <v>1226</v>
      </c>
    </row>
    <row r="168" spans="1:65" s="375" customFormat="1">
      <c r="B168" s="376"/>
      <c r="D168" s="369" t="s">
        <v>223</v>
      </c>
      <c r="E168" s="377" t="s">
        <v>528</v>
      </c>
      <c r="F168" s="378" t="s">
        <v>2166</v>
      </c>
      <c r="H168" s="379">
        <v>180</v>
      </c>
      <c r="L168" s="376"/>
      <c r="M168" s="380"/>
      <c r="N168" s="381"/>
      <c r="O168" s="381"/>
      <c r="P168" s="381"/>
      <c r="Q168" s="381"/>
      <c r="R168" s="381"/>
      <c r="S168" s="381"/>
      <c r="T168" s="382"/>
      <c r="AT168" s="377" t="s">
        <v>223</v>
      </c>
      <c r="AU168" s="377" t="s">
        <v>83</v>
      </c>
      <c r="AV168" s="375" t="s">
        <v>83</v>
      </c>
      <c r="AW168" s="375" t="s">
        <v>1236</v>
      </c>
      <c r="AX168" s="375" t="s">
        <v>1225</v>
      </c>
      <c r="AY168" s="377" t="s">
        <v>1226</v>
      </c>
    </row>
    <row r="169" spans="1:65" s="383" customFormat="1">
      <c r="B169" s="384"/>
      <c r="D169" s="369" t="s">
        <v>223</v>
      </c>
      <c r="E169" s="385" t="s">
        <v>528</v>
      </c>
      <c r="F169" s="386" t="s">
        <v>1238</v>
      </c>
      <c r="H169" s="387">
        <v>180</v>
      </c>
      <c r="L169" s="384"/>
      <c r="M169" s="388"/>
      <c r="N169" s="389"/>
      <c r="O169" s="389"/>
      <c r="P169" s="389"/>
      <c r="Q169" s="389"/>
      <c r="R169" s="389"/>
      <c r="S169" s="389"/>
      <c r="T169" s="390"/>
      <c r="AT169" s="385" t="s">
        <v>223</v>
      </c>
      <c r="AU169" s="385" t="s">
        <v>83</v>
      </c>
      <c r="AV169" s="383" t="s">
        <v>87</v>
      </c>
      <c r="AW169" s="383" t="s">
        <v>1236</v>
      </c>
      <c r="AX169" s="383" t="s">
        <v>81</v>
      </c>
      <c r="AY169" s="385" t="s">
        <v>1226</v>
      </c>
    </row>
    <row r="170" spans="1:65" s="281" customFormat="1" ht="24" customHeight="1">
      <c r="A170" s="278"/>
      <c r="B170" s="354"/>
      <c r="C170" s="355" t="s">
        <v>1347</v>
      </c>
      <c r="D170" s="355" t="s">
        <v>1229</v>
      </c>
      <c r="E170" s="356" t="s">
        <v>2167</v>
      </c>
      <c r="F170" s="357" t="s">
        <v>2168</v>
      </c>
      <c r="G170" s="358" t="s">
        <v>298</v>
      </c>
      <c r="H170" s="359">
        <v>15</v>
      </c>
      <c r="I170" s="360">
        <v>0</v>
      </c>
      <c r="J170" s="360">
        <f>ROUND(I170*H170,2)</f>
        <v>0</v>
      </c>
      <c r="K170" s="357" t="s">
        <v>1232</v>
      </c>
      <c r="L170" s="279"/>
      <c r="M170" s="361" t="s">
        <v>528</v>
      </c>
      <c r="N170" s="362" t="s">
        <v>1193</v>
      </c>
      <c r="O170" s="363">
        <v>0.625</v>
      </c>
      <c r="P170" s="363">
        <f>O170*H170</f>
        <v>9.375</v>
      </c>
      <c r="Q170" s="363">
        <v>0</v>
      </c>
      <c r="R170" s="363">
        <f>Q170*H170</f>
        <v>0</v>
      </c>
      <c r="S170" s="363">
        <v>0</v>
      </c>
      <c r="T170" s="364">
        <f>S170*H170</f>
        <v>0</v>
      </c>
      <c r="U170" s="278"/>
      <c r="V170" s="278"/>
      <c r="W170" s="278"/>
      <c r="X170" s="278"/>
      <c r="Y170" s="278"/>
      <c r="Z170" s="278"/>
      <c r="AA170" s="278"/>
      <c r="AB170" s="278"/>
      <c r="AC170" s="278"/>
      <c r="AD170" s="278"/>
      <c r="AE170" s="278"/>
      <c r="AR170" s="365" t="s">
        <v>87</v>
      </c>
      <c r="AT170" s="365" t="s">
        <v>1229</v>
      </c>
      <c r="AU170" s="365" t="s">
        <v>83</v>
      </c>
      <c r="AY170" s="269" t="s">
        <v>1226</v>
      </c>
      <c r="BE170" s="366">
        <f>IF(N170="základní",J170,0)</f>
        <v>0</v>
      </c>
      <c r="BF170" s="366">
        <f>IF(N170="snížená",J170,0)</f>
        <v>0</v>
      </c>
      <c r="BG170" s="366">
        <f>IF(N170="zákl. přenesená",J170,0)</f>
        <v>0</v>
      </c>
      <c r="BH170" s="366">
        <f>IF(N170="sníž. přenesená",J170,0)</f>
        <v>0</v>
      </c>
      <c r="BI170" s="366">
        <f>IF(N170="nulová",J170,0)</f>
        <v>0</v>
      </c>
      <c r="BJ170" s="269" t="s">
        <v>81</v>
      </c>
      <c r="BK170" s="366">
        <f>ROUND(I170*H170,2)</f>
        <v>0</v>
      </c>
      <c r="BL170" s="269" t="s">
        <v>87</v>
      </c>
      <c r="BM170" s="365" t="s">
        <v>2169</v>
      </c>
    </row>
    <row r="171" spans="1:65" s="367" customFormat="1">
      <c r="B171" s="368"/>
      <c r="D171" s="369" t="s">
        <v>223</v>
      </c>
      <c r="E171" s="370" t="s">
        <v>528</v>
      </c>
      <c r="F171" s="371" t="s">
        <v>2170</v>
      </c>
      <c r="H171" s="370" t="s">
        <v>528</v>
      </c>
      <c r="L171" s="368"/>
      <c r="M171" s="372"/>
      <c r="N171" s="373"/>
      <c r="O171" s="373"/>
      <c r="P171" s="373"/>
      <c r="Q171" s="373"/>
      <c r="R171" s="373"/>
      <c r="S171" s="373"/>
      <c r="T171" s="374"/>
      <c r="AT171" s="370" t="s">
        <v>223</v>
      </c>
      <c r="AU171" s="370" t="s">
        <v>83</v>
      </c>
      <c r="AV171" s="367" t="s">
        <v>81</v>
      </c>
      <c r="AW171" s="367" t="s">
        <v>1236</v>
      </c>
      <c r="AX171" s="367" t="s">
        <v>1225</v>
      </c>
      <c r="AY171" s="370" t="s">
        <v>1226</v>
      </c>
    </row>
    <row r="172" spans="1:65" s="375" customFormat="1">
      <c r="B172" s="376"/>
      <c r="D172" s="369" t="s">
        <v>223</v>
      </c>
      <c r="E172" s="377" t="s">
        <v>528</v>
      </c>
      <c r="F172" s="378" t="s">
        <v>1294</v>
      </c>
      <c r="H172" s="379">
        <v>15</v>
      </c>
      <c r="L172" s="376"/>
      <c r="M172" s="380"/>
      <c r="N172" s="381"/>
      <c r="O172" s="381"/>
      <c r="P172" s="381"/>
      <c r="Q172" s="381"/>
      <c r="R172" s="381"/>
      <c r="S172" s="381"/>
      <c r="T172" s="382"/>
      <c r="AT172" s="377" t="s">
        <v>223</v>
      </c>
      <c r="AU172" s="377" t="s">
        <v>83</v>
      </c>
      <c r="AV172" s="375" t="s">
        <v>83</v>
      </c>
      <c r="AW172" s="375" t="s">
        <v>1236</v>
      </c>
      <c r="AX172" s="375" t="s">
        <v>1225</v>
      </c>
      <c r="AY172" s="377" t="s">
        <v>1226</v>
      </c>
    </row>
    <row r="173" spans="1:65" s="383" customFormat="1">
      <c r="B173" s="384"/>
      <c r="D173" s="369" t="s">
        <v>223</v>
      </c>
      <c r="E173" s="385" t="s">
        <v>528</v>
      </c>
      <c r="F173" s="386" t="s">
        <v>1238</v>
      </c>
      <c r="H173" s="387">
        <v>15</v>
      </c>
      <c r="L173" s="384"/>
      <c r="M173" s="388"/>
      <c r="N173" s="389"/>
      <c r="O173" s="389"/>
      <c r="P173" s="389"/>
      <c r="Q173" s="389"/>
      <c r="R173" s="389"/>
      <c r="S173" s="389"/>
      <c r="T173" s="390"/>
      <c r="AT173" s="385" t="s">
        <v>223</v>
      </c>
      <c r="AU173" s="385" t="s">
        <v>83</v>
      </c>
      <c r="AV173" s="383" t="s">
        <v>87</v>
      </c>
      <c r="AW173" s="383" t="s">
        <v>1236</v>
      </c>
      <c r="AX173" s="383" t="s">
        <v>81</v>
      </c>
      <c r="AY173" s="385" t="s">
        <v>1226</v>
      </c>
    </row>
    <row r="174" spans="1:65" s="281" customFormat="1" ht="16.5" customHeight="1">
      <c r="A174" s="278"/>
      <c r="B174" s="354"/>
      <c r="C174" s="391" t="s">
        <v>1351</v>
      </c>
      <c r="D174" s="391" t="s">
        <v>1352</v>
      </c>
      <c r="E174" s="392" t="s">
        <v>2171</v>
      </c>
      <c r="F174" s="393" t="s">
        <v>2172</v>
      </c>
      <c r="G174" s="394" t="s">
        <v>298</v>
      </c>
      <c r="H174" s="395">
        <v>15</v>
      </c>
      <c r="I174" s="396">
        <v>0</v>
      </c>
      <c r="J174" s="396">
        <f>ROUND(I174*H174,2)</f>
        <v>0</v>
      </c>
      <c r="K174" s="393" t="s">
        <v>1232</v>
      </c>
      <c r="L174" s="397"/>
      <c r="M174" s="398" t="s">
        <v>528</v>
      </c>
      <c r="N174" s="399" t="s">
        <v>1193</v>
      </c>
      <c r="O174" s="363">
        <v>0</v>
      </c>
      <c r="P174" s="363">
        <f>O174*H174</f>
        <v>0</v>
      </c>
      <c r="Q174" s="363">
        <v>3.8999999999999999E-4</v>
      </c>
      <c r="R174" s="363">
        <f>Q174*H174</f>
        <v>5.8500000000000002E-3</v>
      </c>
      <c r="S174" s="363">
        <v>0</v>
      </c>
      <c r="T174" s="364">
        <f>S174*H174</f>
        <v>0</v>
      </c>
      <c r="U174" s="278"/>
      <c r="V174" s="278"/>
      <c r="W174" s="278"/>
      <c r="X174" s="278"/>
      <c r="Y174" s="278"/>
      <c r="Z174" s="278"/>
      <c r="AA174" s="278"/>
      <c r="AB174" s="278"/>
      <c r="AC174" s="278"/>
      <c r="AD174" s="278"/>
      <c r="AE174" s="278"/>
      <c r="AR174" s="365" t="s">
        <v>99</v>
      </c>
      <c r="AT174" s="365" t="s">
        <v>1352</v>
      </c>
      <c r="AU174" s="365" t="s">
        <v>83</v>
      </c>
      <c r="AY174" s="269" t="s">
        <v>1226</v>
      </c>
      <c r="BE174" s="366">
        <f>IF(N174="základní",J174,0)</f>
        <v>0</v>
      </c>
      <c r="BF174" s="366">
        <f>IF(N174="snížená",J174,0)</f>
        <v>0</v>
      </c>
      <c r="BG174" s="366">
        <f>IF(N174="zákl. přenesená",J174,0)</f>
        <v>0</v>
      </c>
      <c r="BH174" s="366">
        <f>IF(N174="sníž. přenesená",J174,0)</f>
        <v>0</v>
      </c>
      <c r="BI174" s="366">
        <f>IF(N174="nulová",J174,0)</f>
        <v>0</v>
      </c>
      <c r="BJ174" s="269" t="s">
        <v>81</v>
      </c>
      <c r="BK174" s="366">
        <f>ROUND(I174*H174,2)</f>
        <v>0</v>
      </c>
      <c r="BL174" s="269" t="s">
        <v>87</v>
      </c>
      <c r="BM174" s="365" t="s">
        <v>2173</v>
      </c>
    </row>
    <row r="175" spans="1:65" s="281" customFormat="1" ht="24" customHeight="1">
      <c r="A175" s="278"/>
      <c r="B175" s="354"/>
      <c r="C175" s="355" t="s">
        <v>1357</v>
      </c>
      <c r="D175" s="355" t="s">
        <v>1229</v>
      </c>
      <c r="E175" s="356" t="s">
        <v>2167</v>
      </c>
      <c r="F175" s="357" t="s">
        <v>2168</v>
      </c>
      <c r="G175" s="358" t="s">
        <v>298</v>
      </c>
      <c r="H175" s="359">
        <v>3</v>
      </c>
      <c r="I175" s="360">
        <v>0</v>
      </c>
      <c r="J175" s="360">
        <f>ROUND(I175*H175,2)</f>
        <v>0</v>
      </c>
      <c r="K175" s="357" t="s">
        <v>1232</v>
      </c>
      <c r="L175" s="279"/>
      <c r="M175" s="361" t="s">
        <v>528</v>
      </c>
      <c r="N175" s="362" t="s">
        <v>1193</v>
      </c>
      <c r="O175" s="363">
        <v>0.625</v>
      </c>
      <c r="P175" s="363">
        <f>O175*H175</f>
        <v>1.875</v>
      </c>
      <c r="Q175" s="363">
        <v>0</v>
      </c>
      <c r="R175" s="363">
        <f>Q175*H175</f>
        <v>0</v>
      </c>
      <c r="S175" s="363">
        <v>0</v>
      </c>
      <c r="T175" s="364">
        <f>S175*H175</f>
        <v>0</v>
      </c>
      <c r="U175" s="278"/>
      <c r="V175" s="278"/>
      <c r="W175" s="278"/>
      <c r="X175" s="278"/>
      <c r="Y175" s="278"/>
      <c r="Z175" s="278"/>
      <c r="AA175" s="278"/>
      <c r="AB175" s="278"/>
      <c r="AC175" s="278"/>
      <c r="AD175" s="278"/>
      <c r="AE175" s="278"/>
      <c r="AR175" s="365" t="s">
        <v>87</v>
      </c>
      <c r="AT175" s="365" t="s">
        <v>1229</v>
      </c>
      <c r="AU175" s="365" t="s">
        <v>83</v>
      </c>
      <c r="AY175" s="269" t="s">
        <v>1226</v>
      </c>
      <c r="BE175" s="366">
        <f>IF(N175="základní",J175,0)</f>
        <v>0</v>
      </c>
      <c r="BF175" s="366">
        <f>IF(N175="snížená",J175,0)</f>
        <v>0</v>
      </c>
      <c r="BG175" s="366">
        <f>IF(N175="zákl. přenesená",J175,0)</f>
        <v>0</v>
      </c>
      <c r="BH175" s="366">
        <f>IF(N175="sníž. přenesená",J175,0)</f>
        <v>0</v>
      </c>
      <c r="BI175" s="366">
        <f>IF(N175="nulová",J175,0)</f>
        <v>0</v>
      </c>
      <c r="BJ175" s="269" t="s">
        <v>81</v>
      </c>
      <c r="BK175" s="366">
        <f>ROUND(I175*H175,2)</f>
        <v>0</v>
      </c>
      <c r="BL175" s="269" t="s">
        <v>87</v>
      </c>
      <c r="BM175" s="365" t="s">
        <v>2174</v>
      </c>
    </row>
    <row r="176" spans="1:65" s="367" customFormat="1">
      <c r="B176" s="368"/>
      <c r="D176" s="369" t="s">
        <v>223</v>
      </c>
      <c r="E176" s="370" t="s">
        <v>528</v>
      </c>
      <c r="F176" s="371" t="s">
        <v>2175</v>
      </c>
      <c r="H176" s="370" t="s">
        <v>528</v>
      </c>
      <c r="L176" s="368"/>
      <c r="M176" s="372"/>
      <c r="N176" s="373"/>
      <c r="O176" s="373"/>
      <c r="P176" s="373"/>
      <c r="Q176" s="373"/>
      <c r="R176" s="373"/>
      <c r="S176" s="373"/>
      <c r="T176" s="374"/>
      <c r="AT176" s="370" t="s">
        <v>223</v>
      </c>
      <c r="AU176" s="370" t="s">
        <v>83</v>
      </c>
      <c r="AV176" s="367" t="s">
        <v>81</v>
      </c>
      <c r="AW176" s="367" t="s">
        <v>1236</v>
      </c>
      <c r="AX176" s="367" t="s">
        <v>1225</v>
      </c>
      <c r="AY176" s="370" t="s">
        <v>1226</v>
      </c>
    </row>
    <row r="177" spans="1:65" s="375" customFormat="1">
      <c r="B177" s="376"/>
      <c r="D177" s="369" t="s">
        <v>223</v>
      </c>
      <c r="E177" s="377" t="s">
        <v>528</v>
      </c>
      <c r="F177" s="378" t="s">
        <v>85</v>
      </c>
      <c r="H177" s="379">
        <v>3</v>
      </c>
      <c r="L177" s="376"/>
      <c r="M177" s="380"/>
      <c r="N177" s="381"/>
      <c r="O177" s="381"/>
      <c r="P177" s="381"/>
      <c r="Q177" s="381"/>
      <c r="R177" s="381"/>
      <c r="S177" s="381"/>
      <c r="T177" s="382"/>
      <c r="AT177" s="377" t="s">
        <v>223</v>
      </c>
      <c r="AU177" s="377" t="s">
        <v>83</v>
      </c>
      <c r="AV177" s="375" t="s">
        <v>83</v>
      </c>
      <c r="AW177" s="375" t="s">
        <v>1236</v>
      </c>
      <c r="AX177" s="375" t="s">
        <v>1225</v>
      </c>
      <c r="AY177" s="377" t="s">
        <v>1226</v>
      </c>
    </row>
    <row r="178" spans="1:65" s="383" customFormat="1">
      <c r="B178" s="384"/>
      <c r="D178" s="369" t="s">
        <v>223</v>
      </c>
      <c r="E178" s="385" t="s">
        <v>528</v>
      </c>
      <c r="F178" s="386" t="s">
        <v>1238</v>
      </c>
      <c r="H178" s="387">
        <v>3</v>
      </c>
      <c r="L178" s="384"/>
      <c r="M178" s="388"/>
      <c r="N178" s="389"/>
      <c r="O178" s="389"/>
      <c r="P178" s="389"/>
      <c r="Q178" s="389"/>
      <c r="R178" s="389"/>
      <c r="S178" s="389"/>
      <c r="T178" s="390"/>
      <c r="AT178" s="385" t="s">
        <v>223</v>
      </c>
      <c r="AU178" s="385" t="s">
        <v>83</v>
      </c>
      <c r="AV178" s="383" t="s">
        <v>87</v>
      </c>
      <c r="AW178" s="383" t="s">
        <v>1236</v>
      </c>
      <c r="AX178" s="383" t="s">
        <v>81</v>
      </c>
      <c r="AY178" s="385" t="s">
        <v>1226</v>
      </c>
    </row>
    <row r="179" spans="1:65" s="281" customFormat="1" ht="16.5" customHeight="1">
      <c r="A179" s="278"/>
      <c r="B179" s="354"/>
      <c r="C179" s="391" t="s">
        <v>1361</v>
      </c>
      <c r="D179" s="391" t="s">
        <v>1352</v>
      </c>
      <c r="E179" s="392" t="s">
        <v>2176</v>
      </c>
      <c r="F179" s="393" t="s">
        <v>2177</v>
      </c>
      <c r="G179" s="394" t="s">
        <v>298</v>
      </c>
      <c r="H179" s="395">
        <v>3</v>
      </c>
      <c r="I179" s="396">
        <v>0</v>
      </c>
      <c r="J179" s="396">
        <f>ROUND(I179*H179,2)</f>
        <v>0</v>
      </c>
      <c r="K179" s="393" t="s">
        <v>1232</v>
      </c>
      <c r="L179" s="397"/>
      <c r="M179" s="398" t="s">
        <v>528</v>
      </c>
      <c r="N179" s="399" t="s">
        <v>1193</v>
      </c>
      <c r="O179" s="363">
        <v>0</v>
      </c>
      <c r="P179" s="363">
        <f>O179*H179</f>
        <v>0</v>
      </c>
      <c r="Q179" s="363">
        <v>5.5999999999999995E-4</v>
      </c>
      <c r="R179" s="363">
        <f>Q179*H179</f>
        <v>1.6799999999999999E-3</v>
      </c>
      <c r="S179" s="363">
        <v>0</v>
      </c>
      <c r="T179" s="364">
        <f>S179*H179</f>
        <v>0</v>
      </c>
      <c r="U179" s="278"/>
      <c r="V179" s="278"/>
      <c r="W179" s="278"/>
      <c r="X179" s="278"/>
      <c r="Y179" s="278"/>
      <c r="Z179" s="278"/>
      <c r="AA179" s="278"/>
      <c r="AB179" s="278"/>
      <c r="AC179" s="278"/>
      <c r="AD179" s="278"/>
      <c r="AE179" s="278"/>
      <c r="AR179" s="365" t="s">
        <v>99</v>
      </c>
      <c r="AT179" s="365" t="s">
        <v>1352</v>
      </c>
      <c r="AU179" s="365" t="s">
        <v>83</v>
      </c>
      <c r="AY179" s="269" t="s">
        <v>1226</v>
      </c>
      <c r="BE179" s="366">
        <f>IF(N179="základní",J179,0)</f>
        <v>0</v>
      </c>
      <c r="BF179" s="366">
        <f>IF(N179="snížená",J179,0)</f>
        <v>0</v>
      </c>
      <c r="BG179" s="366">
        <f>IF(N179="zákl. přenesená",J179,0)</f>
        <v>0</v>
      </c>
      <c r="BH179" s="366">
        <f>IF(N179="sníž. přenesená",J179,0)</f>
        <v>0</v>
      </c>
      <c r="BI179" s="366">
        <f>IF(N179="nulová",J179,0)</f>
        <v>0</v>
      </c>
      <c r="BJ179" s="269" t="s">
        <v>81</v>
      </c>
      <c r="BK179" s="366">
        <f>ROUND(I179*H179,2)</f>
        <v>0</v>
      </c>
      <c r="BL179" s="269" t="s">
        <v>87</v>
      </c>
      <c r="BM179" s="365" t="s">
        <v>2178</v>
      </c>
    </row>
    <row r="180" spans="1:65" s="281" customFormat="1" ht="24" customHeight="1">
      <c r="A180" s="278"/>
      <c r="B180" s="354"/>
      <c r="C180" s="355" t="s">
        <v>1365</v>
      </c>
      <c r="D180" s="355" t="s">
        <v>1229</v>
      </c>
      <c r="E180" s="356" t="s">
        <v>2179</v>
      </c>
      <c r="F180" s="357" t="s">
        <v>2180</v>
      </c>
      <c r="G180" s="358" t="s">
        <v>298</v>
      </c>
      <c r="H180" s="359">
        <v>16</v>
      </c>
      <c r="I180" s="360">
        <v>0</v>
      </c>
      <c r="J180" s="360">
        <f>ROUND(I180*H180,2)</f>
        <v>0</v>
      </c>
      <c r="K180" s="357" t="s">
        <v>1232</v>
      </c>
      <c r="L180" s="279"/>
      <c r="M180" s="361" t="s">
        <v>528</v>
      </c>
      <c r="N180" s="362" t="s">
        <v>1193</v>
      </c>
      <c r="O180" s="363">
        <v>0.68300000000000005</v>
      </c>
      <c r="P180" s="363">
        <f>O180*H180</f>
        <v>10.928000000000001</v>
      </c>
      <c r="Q180" s="363">
        <v>0</v>
      </c>
      <c r="R180" s="363">
        <f>Q180*H180</f>
        <v>0</v>
      </c>
      <c r="S180" s="363">
        <v>0</v>
      </c>
      <c r="T180" s="364">
        <f>S180*H180</f>
        <v>0</v>
      </c>
      <c r="U180" s="278"/>
      <c r="V180" s="278"/>
      <c r="W180" s="278"/>
      <c r="X180" s="278"/>
      <c r="Y180" s="278"/>
      <c r="Z180" s="278"/>
      <c r="AA180" s="278"/>
      <c r="AB180" s="278"/>
      <c r="AC180" s="278"/>
      <c r="AD180" s="278"/>
      <c r="AE180" s="278"/>
      <c r="AR180" s="365" t="s">
        <v>87</v>
      </c>
      <c r="AT180" s="365" t="s">
        <v>1229</v>
      </c>
      <c r="AU180" s="365" t="s">
        <v>83</v>
      </c>
      <c r="AY180" s="269" t="s">
        <v>1226</v>
      </c>
      <c r="BE180" s="366">
        <f>IF(N180="základní",J180,0)</f>
        <v>0</v>
      </c>
      <c r="BF180" s="366">
        <f>IF(N180="snížená",J180,0)</f>
        <v>0</v>
      </c>
      <c r="BG180" s="366">
        <f>IF(N180="zákl. přenesená",J180,0)</f>
        <v>0</v>
      </c>
      <c r="BH180" s="366">
        <f>IF(N180="sníž. přenesená",J180,0)</f>
        <v>0</v>
      </c>
      <c r="BI180" s="366">
        <f>IF(N180="nulová",J180,0)</f>
        <v>0</v>
      </c>
      <c r="BJ180" s="269" t="s">
        <v>81</v>
      </c>
      <c r="BK180" s="366">
        <f>ROUND(I180*H180,2)</f>
        <v>0</v>
      </c>
      <c r="BL180" s="269" t="s">
        <v>87</v>
      </c>
      <c r="BM180" s="365" t="s">
        <v>2181</v>
      </c>
    </row>
    <row r="181" spans="1:65" s="367" customFormat="1">
      <c r="B181" s="368"/>
      <c r="D181" s="369" t="s">
        <v>223</v>
      </c>
      <c r="E181" s="370" t="s">
        <v>528</v>
      </c>
      <c r="F181" s="371" t="s">
        <v>2182</v>
      </c>
      <c r="H181" s="370" t="s">
        <v>528</v>
      </c>
      <c r="L181" s="368"/>
      <c r="M181" s="372"/>
      <c r="N181" s="373"/>
      <c r="O181" s="373"/>
      <c r="P181" s="373"/>
      <c r="Q181" s="373"/>
      <c r="R181" s="373"/>
      <c r="S181" s="373"/>
      <c r="T181" s="374"/>
      <c r="AT181" s="370" t="s">
        <v>223</v>
      </c>
      <c r="AU181" s="370" t="s">
        <v>83</v>
      </c>
      <c r="AV181" s="367" t="s">
        <v>81</v>
      </c>
      <c r="AW181" s="367" t="s">
        <v>1236</v>
      </c>
      <c r="AX181" s="367" t="s">
        <v>1225</v>
      </c>
      <c r="AY181" s="370" t="s">
        <v>1226</v>
      </c>
    </row>
    <row r="182" spans="1:65" s="375" customFormat="1">
      <c r="B182" s="376"/>
      <c r="D182" s="369" t="s">
        <v>223</v>
      </c>
      <c r="E182" s="377" t="s">
        <v>528</v>
      </c>
      <c r="F182" s="378" t="s">
        <v>1279</v>
      </c>
      <c r="H182" s="379">
        <v>12</v>
      </c>
      <c r="L182" s="376"/>
      <c r="M182" s="380"/>
      <c r="N182" s="381"/>
      <c r="O182" s="381"/>
      <c r="P182" s="381"/>
      <c r="Q182" s="381"/>
      <c r="R182" s="381"/>
      <c r="S182" s="381"/>
      <c r="T182" s="382"/>
      <c r="AT182" s="377" t="s">
        <v>223</v>
      </c>
      <c r="AU182" s="377" t="s">
        <v>83</v>
      </c>
      <c r="AV182" s="375" t="s">
        <v>83</v>
      </c>
      <c r="AW182" s="375" t="s">
        <v>1236</v>
      </c>
      <c r="AX182" s="375" t="s">
        <v>1225</v>
      </c>
      <c r="AY182" s="377" t="s">
        <v>1226</v>
      </c>
    </row>
    <row r="183" spans="1:65" s="367" customFormat="1">
      <c r="B183" s="368"/>
      <c r="D183" s="369" t="s">
        <v>223</v>
      </c>
      <c r="E183" s="370" t="s">
        <v>528</v>
      </c>
      <c r="F183" s="371" t="s">
        <v>2183</v>
      </c>
      <c r="H183" s="370" t="s">
        <v>528</v>
      </c>
      <c r="L183" s="368"/>
      <c r="M183" s="372"/>
      <c r="N183" s="373"/>
      <c r="O183" s="373"/>
      <c r="P183" s="373"/>
      <c r="Q183" s="373"/>
      <c r="R183" s="373"/>
      <c r="S183" s="373"/>
      <c r="T183" s="374"/>
      <c r="AT183" s="370" t="s">
        <v>223</v>
      </c>
      <c r="AU183" s="370" t="s">
        <v>83</v>
      </c>
      <c r="AV183" s="367" t="s">
        <v>81</v>
      </c>
      <c r="AW183" s="367" t="s">
        <v>1236</v>
      </c>
      <c r="AX183" s="367" t="s">
        <v>1225</v>
      </c>
      <c r="AY183" s="370" t="s">
        <v>1226</v>
      </c>
    </row>
    <row r="184" spans="1:65" s="375" customFormat="1">
      <c r="B184" s="376"/>
      <c r="D184" s="369" t="s">
        <v>223</v>
      </c>
      <c r="E184" s="377" t="s">
        <v>528</v>
      </c>
      <c r="F184" s="378" t="s">
        <v>87</v>
      </c>
      <c r="H184" s="379">
        <v>4</v>
      </c>
      <c r="L184" s="376"/>
      <c r="M184" s="380"/>
      <c r="N184" s="381"/>
      <c r="O184" s="381"/>
      <c r="P184" s="381"/>
      <c r="Q184" s="381"/>
      <c r="R184" s="381"/>
      <c r="S184" s="381"/>
      <c r="T184" s="382"/>
      <c r="AT184" s="377" t="s">
        <v>223</v>
      </c>
      <c r="AU184" s="377" t="s">
        <v>83</v>
      </c>
      <c r="AV184" s="375" t="s">
        <v>83</v>
      </c>
      <c r="AW184" s="375" t="s">
        <v>1236</v>
      </c>
      <c r="AX184" s="375" t="s">
        <v>1225</v>
      </c>
      <c r="AY184" s="377" t="s">
        <v>1226</v>
      </c>
    </row>
    <row r="185" spans="1:65" s="383" customFormat="1">
      <c r="B185" s="384"/>
      <c r="D185" s="369" t="s">
        <v>223</v>
      </c>
      <c r="E185" s="385" t="s">
        <v>528</v>
      </c>
      <c r="F185" s="386" t="s">
        <v>1238</v>
      </c>
      <c r="H185" s="387">
        <v>16</v>
      </c>
      <c r="L185" s="384"/>
      <c r="M185" s="388"/>
      <c r="N185" s="389"/>
      <c r="O185" s="389"/>
      <c r="P185" s="389"/>
      <c r="Q185" s="389"/>
      <c r="R185" s="389"/>
      <c r="S185" s="389"/>
      <c r="T185" s="390"/>
      <c r="AT185" s="385" t="s">
        <v>223</v>
      </c>
      <c r="AU185" s="385" t="s">
        <v>83</v>
      </c>
      <c r="AV185" s="383" t="s">
        <v>87</v>
      </c>
      <c r="AW185" s="383" t="s">
        <v>1236</v>
      </c>
      <c r="AX185" s="383" t="s">
        <v>81</v>
      </c>
      <c r="AY185" s="385" t="s">
        <v>1226</v>
      </c>
    </row>
    <row r="186" spans="1:65" s="281" customFormat="1" ht="16.5" customHeight="1">
      <c r="A186" s="278"/>
      <c r="B186" s="354"/>
      <c r="C186" s="391" t="s">
        <v>1355</v>
      </c>
      <c r="D186" s="391" t="s">
        <v>1352</v>
      </c>
      <c r="E186" s="392" t="s">
        <v>2184</v>
      </c>
      <c r="F186" s="393" t="s">
        <v>2185</v>
      </c>
      <c r="G186" s="394" t="s">
        <v>298</v>
      </c>
      <c r="H186" s="395">
        <v>12</v>
      </c>
      <c r="I186" s="396">
        <v>0</v>
      </c>
      <c r="J186" s="396">
        <f>ROUND(I186*H186,2)</f>
        <v>0</v>
      </c>
      <c r="K186" s="393" t="s">
        <v>1232</v>
      </c>
      <c r="L186" s="397"/>
      <c r="M186" s="398" t="s">
        <v>528</v>
      </c>
      <c r="N186" s="399" t="s">
        <v>1193</v>
      </c>
      <c r="O186" s="363">
        <v>0</v>
      </c>
      <c r="P186" s="363">
        <f>O186*H186</f>
        <v>0</v>
      </c>
      <c r="Q186" s="363">
        <v>6.4999999999999997E-4</v>
      </c>
      <c r="R186" s="363">
        <f>Q186*H186</f>
        <v>7.7999999999999996E-3</v>
      </c>
      <c r="S186" s="363">
        <v>0</v>
      </c>
      <c r="T186" s="364">
        <f>S186*H186</f>
        <v>0</v>
      </c>
      <c r="U186" s="278"/>
      <c r="V186" s="278"/>
      <c r="W186" s="278"/>
      <c r="X186" s="278"/>
      <c r="Y186" s="278"/>
      <c r="Z186" s="278"/>
      <c r="AA186" s="278"/>
      <c r="AB186" s="278"/>
      <c r="AC186" s="278"/>
      <c r="AD186" s="278"/>
      <c r="AE186" s="278"/>
      <c r="AR186" s="365" t="s">
        <v>99</v>
      </c>
      <c r="AT186" s="365" t="s">
        <v>1352</v>
      </c>
      <c r="AU186" s="365" t="s">
        <v>83</v>
      </c>
      <c r="AY186" s="269" t="s">
        <v>1226</v>
      </c>
      <c r="BE186" s="366">
        <f>IF(N186="základní",J186,0)</f>
        <v>0</v>
      </c>
      <c r="BF186" s="366">
        <f>IF(N186="snížená",J186,0)</f>
        <v>0</v>
      </c>
      <c r="BG186" s="366">
        <f>IF(N186="zákl. přenesená",J186,0)</f>
        <v>0</v>
      </c>
      <c r="BH186" s="366">
        <f>IF(N186="sníž. přenesená",J186,0)</f>
        <v>0</v>
      </c>
      <c r="BI186" s="366">
        <f>IF(N186="nulová",J186,0)</f>
        <v>0</v>
      </c>
      <c r="BJ186" s="269" t="s">
        <v>81</v>
      </c>
      <c r="BK186" s="366">
        <f>ROUND(I186*H186,2)</f>
        <v>0</v>
      </c>
      <c r="BL186" s="269" t="s">
        <v>87</v>
      </c>
      <c r="BM186" s="365" t="s">
        <v>2186</v>
      </c>
    </row>
    <row r="187" spans="1:65" s="281" customFormat="1" ht="16.5" customHeight="1">
      <c r="A187" s="278"/>
      <c r="B187" s="354"/>
      <c r="C187" s="391" t="s">
        <v>1373</v>
      </c>
      <c r="D187" s="391" t="s">
        <v>1352</v>
      </c>
      <c r="E187" s="392" t="s">
        <v>2187</v>
      </c>
      <c r="F187" s="393" t="s">
        <v>2188</v>
      </c>
      <c r="G187" s="394" t="s">
        <v>298</v>
      </c>
      <c r="H187" s="395">
        <v>4</v>
      </c>
      <c r="I187" s="396">
        <v>0</v>
      </c>
      <c r="J187" s="396">
        <f>ROUND(I187*H187,2)</f>
        <v>0</v>
      </c>
      <c r="K187" s="393" t="s">
        <v>1232</v>
      </c>
      <c r="L187" s="397"/>
      <c r="M187" s="398" t="s">
        <v>528</v>
      </c>
      <c r="N187" s="399" t="s">
        <v>1193</v>
      </c>
      <c r="O187" s="363">
        <v>0</v>
      </c>
      <c r="P187" s="363">
        <f>O187*H187</f>
        <v>0</v>
      </c>
      <c r="Q187" s="363">
        <v>4.0999999999999999E-4</v>
      </c>
      <c r="R187" s="363">
        <f>Q187*H187</f>
        <v>1.64E-3</v>
      </c>
      <c r="S187" s="363">
        <v>0</v>
      </c>
      <c r="T187" s="364">
        <f>S187*H187</f>
        <v>0</v>
      </c>
      <c r="U187" s="278"/>
      <c r="V187" s="278"/>
      <c r="W187" s="278"/>
      <c r="X187" s="278"/>
      <c r="Y187" s="278"/>
      <c r="Z187" s="278"/>
      <c r="AA187" s="278"/>
      <c r="AB187" s="278"/>
      <c r="AC187" s="278"/>
      <c r="AD187" s="278"/>
      <c r="AE187" s="278"/>
      <c r="AR187" s="365" t="s">
        <v>99</v>
      </c>
      <c r="AT187" s="365" t="s">
        <v>1352</v>
      </c>
      <c r="AU187" s="365" t="s">
        <v>83</v>
      </c>
      <c r="AY187" s="269" t="s">
        <v>1226</v>
      </c>
      <c r="BE187" s="366">
        <f>IF(N187="základní",J187,0)</f>
        <v>0</v>
      </c>
      <c r="BF187" s="366">
        <f>IF(N187="snížená",J187,0)</f>
        <v>0</v>
      </c>
      <c r="BG187" s="366">
        <f>IF(N187="zákl. přenesená",J187,0)</f>
        <v>0</v>
      </c>
      <c r="BH187" s="366">
        <f>IF(N187="sníž. přenesená",J187,0)</f>
        <v>0</v>
      </c>
      <c r="BI187" s="366">
        <f>IF(N187="nulová",J187,0)</f>
        <v>0</v>
      </c>
      <c r="BJ187" s="269" t="s">
        <v>81</v>
      </c>
      <c r="BK187" s="366">
        <f>ROUND(I187*H187,2)</f>
        <v>0</v>
      </c>
      <c r="BL187" s="269" t="s">
        <v>87</v>
      </c>
      <c r="BM187" s="365" t="s">
        <v>2189</v>
      </c>
    </row>
    <row r="188" spans="1:65" s="281" customFormat="1" ht="24" customHeight="1">
      <c r="A188" s="278"/>
      <c r="B188" s="354"/>
      <c r="C188" s="355" t="s">
        <v>1377</v>
      </c>
      <c r="D188" s="355" t="s">
        <v>1229</v>
      </c>
      <c r="E188" s="356" t="s">
        <v>2190</v>
      </c>
      <c r="F188" s="357" t="s">
        <v>2191</v>
      </c>
      <c r="G188" s="358" t="s">
        <v>298</v>
      </c>
      <c r="H188" s="359">
        <v>3</v>
      </c>
      <c r="I188" s="360">
        <v>0</v>
      </c>
      <c r="J188" s="360">
        <f>ROUND(I188*H188,2)</f>
        <v>0</v>
      </c>
      <c r="K188" s="357" t="s">
        <v>1232</v>
      </c>
      <c r="L188" s="279"/>
      <c r="M188" s="361" t="s">
        <v>528</v>
      </c>
      <c r="N188" s="362" t="s">
        <v>1193</v>
      </c>
      <c r="O188" s="363">
        <v>1.1319999999999999</v>
      </c>
      <c r="P188" s="363">
        <f>O188*H188</f>
        <v>3.3959999999999999</v>
      </c>
      <c r="Q188" s="363">
        <v>1.0000000000000001E-5</v>
      </c>
      <c r="R188" s="363">
        <f>Q188*H188</f>
        <v>3.0000000000000004E-5</v>
      </c>
      <c r="S188" s="363">
        <v>0</v>
      </c>
      <c r="T188" s="364">
        <f>S188*H188</f>
        <v>0</v>
      </c>
      <c r="U188" s="278"/>
      <c r="V188" s="278"/>
      <c r="W188" s="278"/>
      <c r="X188" s="278"/>
      <c r="Y188" s="278"/>
      <c r="Z188" s="278"/>
      <c r="AA188" s="278"/>
      <c r="AB188" s="278"/>
      <c r="AC188" s="278"/>
      <c r="AD188" s="278"/>
      <c r="AE188" s="278"/>
      <c r="AR188" s="365" t="s">
        <v>87</v>
      </c>
      <c r="AT188" s="365" t="s">
        <v>1229</v>
      </c>
      <c r="AU188" s="365" t="s">
        <v>83</v>
      </c>
      <c r="AY188" s="269" t="s">
        <v>1226</v>
      </c>
      <c r="BE188" s="366">
        <f>IF(N188="základní",J188,0)</f>
        <v>0</v>
      </c>
      <c r="BF188" s="366">
        <f>IF(N188="snížená",J188,0)</f>
        <v>0</v>
      </c>
      <c r="BG188" s="366">
        <f>IF(N188="zákl. přenesená",J188,0)</f>
        <v>0</v>
      </c>
      <c r="BH188" s="366">
        <f>IF(N188="sníž. přenesená",J188,0)</f>
        <v>0</v>
      </c>
      <c r="BI188" s="366">
        <f>IF(N188="nulová",J188,0)</f>
        <v>0</v>
      </c>
      <c r="BJ188" s="269" t="s">
        <v>81</v>
      </c>
      <c r="BK188" s="366">
        <f>ROUND(I188*H188,2)</f>
        <v>0</v>
      </c>
      <c r="BL188" s="269" t="s">
        <v>87</v>
      </c>
      <c r="BM188" s="365" t="s">
        <v>2192</v>
      </c>
    </row>
    <row r="189" spans="1:65" s="367" customFormat="1">
      <c r="B189" s="368"/>
      <c r="D189" s="369" t="s">
        <v>223</v>
      </c>
      <c r="E189" s="370" t="s">
        <v>528</v>
      </c>
      <c r="F189" s="371" t="s">
        <v>2193</v>
      </c>
      <c r="H189" s="370" t="s">
        <v>528</v>
      </c>
      <c r="L189" s="368"/>
      <c r="M189" s="372"/>
      <c r="N189" s="373"/>
      <c r="O189" s="373"/>
      <c r="P189" s="373"/>
      <c r="Q189" s="373"/>
      <c r="R189" s="373"/>
      <c r="S189" s="373"/>
      <c r="T189" s="374"/>
      <c r="AT189" s="370" t="s">
        <v>223</v>
      </c>
      <c r="AU189" s="370" t="s">
        <v>83</v>
      </c>
      <c r="AV189" s="367" t="s">
        <v>81</v>
      </c>
      <c r="AW189" s="367" t="s">
        <v>1236</v>
      </c>
      <c r="AX189" s="367" t="s">
        <v>1225</v>
      </c>
      <c r="AY189" s="370" t="s">
        <v>1226</v>
      </c>
    </row>
    <row r="190" spans="1:65" s="375" customFormat="1">
      <c r="B190" s="376"/>
      <c r="D190" s="369" t="s">
        <v>223</v>
      </c>
      <c r="E190" s="377" t="s">
        <v>528</v>
      </c>
      <c r="F190" s="378" t="s">
        <v>85</v>
      </c>
      <c r="H190" s="379">
        <v>3</v>
      </c>
      <c r="L190" s="376"/>
      <c r="M190" s="380"/>
      <c r="N190" s="381"/>
      <c r="O190" s="381"/>
      <c r="P190" s="381"/>
      <c r="Q190" s="381"/>
      <c r="R190" s="381"/>
      <c r="S190" s="381"/>
      <c r="T190" s="382"/>
      <c r="AT190" s="377" t="s">
        <v>223</v>
      </c>
      <c r="AU190" s="377" t="s">
        <v>83</v>
      </c>
      <c r="AV190" s="375" t="s">
        <v>83</v>
      </c>
      <c r="AW190" s="375" t="s">
        <v>1236</v>
      </c>
      <c r="AX190" s="375" t="s">
        <v>1225</v>
      </c>
      <c r="AY190" s="377" t="s">
        <v>1226</v>
      </c>
    </row>
    <row r="191" spans="1:65" s="383" customFormat="1">
      <c r="B191" s="384"/>
      <c r="D191" s="369" t="s">
        <v>223</v>
      </c>
      <c r="E191" s="385" t="s">
        <v>528</v>
      </c>
      <c r="F191" s="386" t="s">
        <v>1238</v>
      </c>
      <c r="H191" s="387">
        <v>3</v>
      </c>
      <c r="L191" s="384"/>
      <c r="M191" s="388"/>
      <c r="N191" s="389"/>
      <c r="O191" s="389"/>
      <c r="P191" s="389"/>
      <c r="Q191" s="389"/>
      <c r="R191" s="389"/>
      <c r="S191" s="389"/>
      <c r="T191" s="390"/>
      <c r="AT191" s="385" t="s">
        <v>223</v>
      </c>
      <c r="AU191" s="385" t="s">
        <v>83</v>
      </c>
      <c r="AV191" s="383" t="s">
        <v>87</v>
      </c>
      <c r="AW191" s="383" t="s">
        <v>1236</v>
      </c>
      <c r="AX191" s="383" t="s">
        <v>81</v>
      </c>
      <c r="AY191" s="385" t="s">
        <v>1226</v>
      </c>
    </row>
    <row r="192" spans="1:65" s="281" customFormat="1" ht="16.5" customHeight="1">
      <c r="A192" s="278"/>
      <c r="B192" s="354"/>
      <c r="C192" s="391" t="s">
        <v>1381</v>
      </c>
      <c r="D192" s="391" t="s">
        <v>1352</v>
      </c>
      <c r="E192" s="392" t="s">
        <v>2194</v>
      </c>
      <c r="F192" s="393" t="s">
        <v>2195</v>
      </c>
      <c r="G192" s="394" t="s">
        <v>298</v>
      </c>
      <c r="H192" s="395">
        <v>3</v>
      </c>
      <c r="I192" s="396">
        <v>0</v>
      </c>
      <c r="J192" s="396">
        <f>ROUND(I192*H192,2)</f>
        <v>0</v>
      </c>
      <c r="K192" s="393" t="s">
        <v>1232</v>
      </c>
      <c r="L192" s="397"/>
      <c r="M192" s="398" t="s">
        <v>528</v>
      </c>
      <c r="N192" s="399" t="s">
        <v>1193</v>
      </c>
      <c r="O192" s="363">
        <v>0</v>
      </c>
      <c r="P192" s="363">
        <f>O192*H192</f>
        <v>0</v>
      </c>
      <c r="Q192" s="363">
        <v>1.9400000000000001E-3</v>
      </c>
      <c r="R192" s="363">
        <f>Q192*H192</f>
        <v>5.8200000000000005E-3</v>
      </c>
      <c r="S192" s="363">
        <v>0</v>
      </c>
      <c r="T192" s="364">
        <f>S192*H192</f>
        <v>0</v>
      </c>
      <c r="U192" s="278"/>
      <c r="V192" s="278"/>
      <c r="W192" s="278"/>
      <c r="X192" s="278"/>
      <c r="Y192" s="278"/>
      <c r="Z192" s="278"/>
      <c r="AA192" s="278"/>
      <c r="AB192" s="278"/>
      <c r="AC192" s="278"/>
      <c r="AD192" s="278"/>
      <c r="AE192" s="278"/>
      <c r="AR192" s="365" t="s">
        <v>99</v>
      </c>
      <c r="AT192" s="365" t="s">
        <v>1352</v>
      </c>
      <c r="AU192" s="365" t="s">
        <v>83</v>
      </c>
      <c r="AY192" s="269" t="s">
        <v>1226</v>
      </c>
      <c r="BE192" s="366">
        <f>IF(N192="základní",J192,0)</f>
        <v>0</v>
      </c>
      <c r="BF192" s="366">
        <f>IF(N192="snížená",J192,0)</f>
        <v>0</v>
      </c>
      <c r="BG192" s="366">
        <f>IF(N192="zákl. přenesená",J192,0)</f>
        <v>0</v>
      </c>
      <c r="BH192" s="366">
        <f>IF(N192="sníž. přenesená",J192,0)</f>
        <v>0</v>
      </c>
      <c r="BI192" s="366">
        <f>IF(N192="nulová",J192,0)</f>
        <v>0</v>
      </c>
      <c r="BJ192" s="269" t="s">
        <v>81</v>
      </c>
      <c r="BK192" s="366">
        <f>ROUND(I192*H192,2)</f>
        <v>0</v>
      </c>
      <c r="BL192" s="269" t="s">
        <v>87</v>
      </c>
      <c r="BM192" s="365" t="s">
        <v>2196</v>
      </c>
    </row>
    <row r="193" spans="1:65" s="281" customFormat="1" ht="16.5" customHeight="1">
      <c r="A193" s="278"/>
      <c r="B193" s="354"/>
      <c r="C193" s="355" t="s">
        <v>1387</v>
      </c>
      <c r="D193" s="355" t="s">
        <v>1229</v>
      </c>
      <c r="E193" s="356" t="s">
        <v>1995</v>
      </c>
      <c r="F193" s="357" t="s">
        <v>1996</v>
      </c>
      <c r="G193" s="358" t="s">
        <v>317</v>
      </c>
      <c r="H193" s="359">
        <v>120</v>
      </c>
      <c r="I193" s="360">
        <v>0</v>
      </c>
      <c r="J193" s="360">
        <f>ROUND(I193*H193,2)</f>
        <v>0</v>
      </c>
      <c r="K193" s="357" t="s">
        <v>1232</v>
      </c>
      <c r="L193" s="279"/>
      <c r="M193" s="361" t="s">
        <v>528</v>
      </c>
      <c r="N193" s="362" t="s">
        <v>1193</v>
      </c>
      <c r="O193" s="363">
        <v>4.3999999999999997E-2</v>
      </c>
      <c r="P193" s="363">
        <f>O193*H193</f>
        <v>5.2799999999999994</v>
      </c>
      <c r="Q193" s="363">
        <v>0</v>
      </c>
      <c r="R193" s="363">
        <f>Q193*H193</f>
        <v>0</v>
      </c>
      <c r="S193" s="363">
        <v>0</v>
      </c>
      <c r="T193" s="364">
        <f>S193*H193</f>
        <v>0</v>
      </c>
      <c r="U193" s="278"/>
      <c r="V193" s="278"/>
      <c r="W193" s="278"/>
      <c r="X193" s="278"/>
      <c r="Y193" s="278"/>
      <c r="Z193" s="278"/>
      <c r="AA193" s="278"/>
      <c r="AB193" s="278"/>
      <c r="AC193" s="278"/>
      <c r="AD193" s="278"/>
      <c r="AE193" s="278"/>
      <c r="AR193" s="365" t="s">
        <v>87</v>
      </c>
      <c r="AT193" s="365" t="s">
        <v>1229</v>
      </c>
      <c r="AU193" s="365" t="s">
        <v>83</v>
      </c>
      <c r="AY193" s="269" t="s">
        <v>1226</v>
      </c>
      <c r="BE193" s="366">
        <f>IF(N193="základní",J193,0)</f>
        <v>0</v>
      </c>
      <c r="BF193" s="366">
        <f>IF(N193="snížená",J193,0)</f>
        <v>0</v>
      </c>
      <c r="BG193" s="366">
        <f>IF(N193="zákl. přenesená",J193,0)</f>
        <v>0</v>
      </c>
      <c r="BH193" s="366">
        <f>IF(N193="sníž. přenesená",J193,0)</f>
        <v>0</v>
      </c>
      <c r="BI193" s="366">
        <f>IF(N193="nulová",J193,0)</f>
        <v>0</v>
      </c>
      <c r="BJ193" s="269" t="s">
        <v>81</v>
      </c>
      <c r="BK193" s="366">
        <f>ROUND(I193*H193,2)</f>
        <v>0</v>
      </c>
      <c r="BL193" s="269" t="s">
        <v>87</v>
      </c>
      <c r="BM193" s="365" t="s">
        <v>2197</v>
      </c>
    </row>
    <row r="194" spans="1:65" s="367" customFormat="1">
      <c r="B194" s="368"/>
      <c r="D194" s="369" t="s">
        <v>223</v>
      </c>
      <c r="E194" s="370" t="s">
        <v>528</v>
      </c>
      <c r="F194" s="371" t="s">
        <v>1235</v>
      </c>
      <c r="H194" s="370" t="s">
        <v>528</v>
      </c>
      <c r="L194" s="368"/>
      <c r="M194" s="372"/>
      <c r="N194" s="373"/>
      <c r="O194" s="373"/>
      <c r="P194" s="373"/>
      <c r="Q194" s="373"/>
      <c r="R194" s="373"/>
      <c r="S194" s="373"/>
      <c r="T194" s="374"/>
      <c r="AT194" s="370" t="s">
        <v>223</v>
      </c>
      <c r="AU194" s="370" t="s">
        <v>83</v>
      </c>
      <c r="AV194" s="367" t="s">
        <v>81</v>
      </c>
      <c r="AW194" s="367" t="s">
        <v>1236</v>
      </c>
      <c r="AX194" s="367" t="s">
        <v>1225</v>
      </c>
      <c r="AY194" s="370" t="s">
        <v>1226</v>
      </c>
    </row>
    <row r="195" spans="1:65" s="375" customFormat="1">
      <c r="B195" s="376"/>
      <c r="D195" s="369" t="s">
        <v>223</v>
      </c>
      <c r="E195" s="377" t="s">
        <v>528</v>
      </c>
      <c r="F195" s="378" t="s">
        <v>1934</v>
      </c>
      <c r="H195" s="379">
        <v>120</v>
      </c>
      <c r="L195" s="376"/>
      <c r="M195" s="380"/>
      <c r="N195" s="381"/>
      <c r="O195" s="381"/>
      <c r="P195" s="381"/>
      <c r="Q195" s="381"/>
      <c r="R195" s="381"/>
      <c r="S195" s="381"/>
      <c r="T195" s="382"/>
      <c r="AT195" s="377" t="s">
        <v>223</v>
      </c>
      <c r="AU195" s="377" t="s">
        <v>83</v>
      </c>
      <c r="AV195" s="375" t="s">
        <v>83</v>
      </c>
      <c r="AW195" s="375" t="s">
        <v>1236</v>
      </c>
      <c r="AX195" s="375" t="s">
        <v>1225</v>
      </c>
      <c r="AY195" s="377" t="s">
        <v>1226</v>
      </c>
    </row>
    <row r="196" spans="1:65" s="383" customFormat="1">
      <c r="B196" s="384"/>
      <c r="D196" s="369" t="s">
        <v>223</v>
      </c>
      <c r="E196" s="385" t="s">
        <v>528</v>
      </c>
      <c r="F196" s="386" t="s">
        <v>1238</v>
      </c>
      <c r="H196" s="387">
        <v>120</v>
      </c>
      <c r="L196" s="384"/>
      <c r="M196" s="388"/>
      <c r="N196" s="389"/>
      <c r="O196" s="389"/>
      <c r="P196" s="389"/>
      <c r="Q196" s="389"/>
      <c r="R196" s="389"/>
      <c r="S196" s="389"/>
      <c r="T196" s="390"/>
      <c r="AT196" s="385" t="s">
        <v>223</v>
      </c>
      <c r="AU196" s="385" t="s">
        <v>83</v>
      </c>
      <c r="AV196" s="383" t="s">
        <v>87</v>
      </c>
      <c r="AW196" s="383" t="s">
        <v>1236</v>
      </c>
      <c r="AX196" s="383" t="s">
        <v>81</v>
      </c>
      <c r="AY196" s="385" t="s">
        <v>1226</v>
      </c>
    </row>
    <row r="197" spans="1:65" s="281" customFormat="1" ht="16.5" customHeight="1">
      <c r="A197" s="278"/>
      <c r="B197" s="354"/>
      <c r="C197" s="355" t="s">
        <v>1391</v>
      </c>
      <c r="D197" s="355" t="s">
        <v>1229</v>
      </c>
      <c r="E197" s="356" t="s">
        <v>2198</v>
      </c>
      <c r="F197" s="357" t="s">
        <v>2199</v>
      </c>
      <c r="G197" s="358" t="s">
        <v>2000</v>
      </c>
      <c r="H197" s="359">
        <v>8</v>
      </c>
      <c r="I197" s="360">
        <v>0</v>
      </c>
      <c r="J197" s="360">
        <f>ROUND(I197*H197,2)</f>
        <v>0</v>
      </c>
      <c r="K197" s="357" t="s">
        <v>1232</v>
      </c>
      <c r="L197" s="279"/>
      <c r="M197" s="361" t="s">
        <v>528</v>
      </c>
      <c r="N197" s="362" t="s">
        <v>1193</v>
      </c>
      <c r="O197" s="363">
        <v>0.82799999999999996</v>
      </c>
      <c r="P197" s="363">
        <f>O197*H197</f>
        <v>6.6239999999999997</v>
      </c>
      <c r="Q197" s="363">
        <v>1E-4</v>
      </c>
      <c r="R197" s="363">
        <f>Q197*H197</f>
        <v>8.0000000000000004E-4</v>
      </c>
      <c r="S197" s="363">
        <v>0</v>
      </c>
      <c r="T197" s="364">
        <f>S197*H197</f>
        <v>0</v>
      </c>
      <c r="U197" s="278"/>
      <c r="V197" s="278"/>
      <c r="W197" s="278"/>
      <c r="X197" s="278"/>
      <c r="Y197" s="278"/>
      <c r="Z197" s="278"/>
      <c r="AA197" s="278"/>
      <c r="AB197" s="278"/>
      <c r="AC197" s="278"/>
      <c r="AD197" s="278"/>
      <c r="AE197" s="278"/>
      <c r="AR197" s="365" t="s">
        <v>87</v>
      </c>
      <c r="AT197" s="365" t="s">
        <v>1229</v>
      </c>
      <c r="AU197" s="365" t="s">
        <v>83</v>
      </c>
      <c r="AY197" s="269" t="s">
        <v>1226</v>
      </c>
      <c r="BE197" s="366">
        <f>IF(N197="základní",J197,0)</f>
        <v>0</v>
      </c>
      <c r="BF197" s="366">
        <f>IF(N197="snížená",J197,0)</f>
        <v>0</v>
      </c>
      <c r="BG197" s="366">
        <f>IF(N197="zákl. přenesená",J197,0)</f>
        <v>0</v>
      </c>
      <c r="BH197" s="366">
        <f>IF(N197="sníž. přenesená",J197,0)</f>
        <v>0</v>
      </c>
      <c r="BI197" s="366">
        <f>IF(N197="nulová",J197,0)</f>
        <v>0</v>
      </c>
      <c r="BJ197" s="269" t="s">
        <v>81</v>
      </c>
      <c r="BK197" s="366">
        <f>ROUND(I197*H197,2)</f>
        <v>0</v>
      </c>
      <c r="BL197" s="269" t="s">
        <v>87</v>
      </c>
      <c r="BM197" s="365" t="s">
        <v>2200</v>
      </c>
    </row>
    <row r="198" spans="1:65" s="375" customFormat="1">
      <c r="B198" s="376"/>
      <c r="D198" s="369" t="s">
        <v>223</v>
      </c>
      <c r="E198" s="377" t="s">
        <v>528</v>
      </c>
      <c r="F198" s="378" t="s">
        <v>99</v>
      </c>
      <c r="H198" s="379">
        <v>8</v>
      </c>
      <c r="L198" s="376"/>
      <c r="M198" s="380"/>
      <c r="N198" s="381"/>
      <c r="O198" s="381"/>
      <c r="P198" s="381"/>
      <c r="Q198" s="381"/>
      <c r="R198" s="381"/>
      <c r="S198" s="381"/>
      <c r="T198" s="382"/>
      <c r="AT198" s="377" t="s">
        <v>223</v>
      </c>
      <c r="AU198" s="377" t="s">
        <v>83</v>
      </c>
      <c r="AV198" s="375" t="s">
        <v>83</v>
      </c>
      <c r="AW198" s="375" t="s">
        <v>1236</v>
      </c>
      <c r="AX198" s="375" t="s">
        <v>81</v>
      </c>
      <c r="AY198" s="377" t="s">
        <v>1226</v>
      </c>
    </row>
    <row r="199" spans="1:65" s="281" customFormat="1" ht="16.5" customHeight="1">
      <c r="A199" s="278"/>
      <c r="B199" s="354"/>
      <c r="C199" s="355" t="s">
        <v>1395</v>
      </c>
      <c r="D199" s="355" t="s">
        <v>1229</v>
      </c>
      <c r="E199" s="356" t="s">
        <v>2002</v>
      </c>
      <c r="F199" s="357" t="s">
        <v>2003</v>
      </c>
      <c r="G199" s="358" t="s">
        <v>298</v>
      </c>
      <c r="H199" s="359">
        <v>1</v>
      </c>
      <c r="I199" s="360">
        <v>0</v>
      </c>
      <c r="J199" s="360">
        <f>ROUND(I199*H199,2)</f>
        <v>0</v>
      </c>
      <c r="K199" s="357" t="s">
        <v>1232</v>
      </c>
      <c r="L199" s="279"/>
      <c r="M199" s="361" t="s">
        <v>528</v>
      </c>
      <c r="N199" s="362" t="s">
        <v>1193</v>
      </c>
      <c r="O199" s="363">
        <v>10.3</v>
      </c>
      <c r="P199" s="363">
        <f>O199*H199</f>
        <v>10.3</v>
      </c>
      <c r="Q199" s="363">
        <v>0.46009</v>
      </c>
      <c r="R199" s="363">
        <f>Q199*H199</f>
        <v>0.46009</v>
      </c>
      <c r="S199" s="363">
        <v>0</v>
      </c>
      <c r="T199" s="364">
        <f>S199*H199</f>
        <v>0</v>
      </c>
      <c r="U199" s="278"/>
      <c r="V199" s="278"/>
      <c r="W199" s="278"/>
      <c r="X199" s="278"/>
      <c r="Y199" s="278"/>
      <c r="Z199" s="278"/>
      <c r="AA199" s="278"/>
      <c r="AB199" s="278"/>
      <c r="AC199" s="278"/>
      <c r="AD199" s="278"/>
      <c r="AE199" s="278"/>
      <c r="AR199" s="365" t="s">
        <v>87</v>
      </c>
      <c r="AT199" s="365" t="s">
        <v>1229</v>
      </c>
      <c r="AU199" s="365" t="s">
        <v>83</v>
      </c>
      <c r="AY199" s="269" t="s">
        <v>1226</v>
      </c>
      <c r="BE199" s="366">
        <f>IF(N199="základní",J199,0)</f>
        <v>0</v>
      </c>
      <c r="BF199" s="366">
        <f>IF(N199="snížená",J199,0)</f>
        <v>0</v>
      </c>
      <c r="BG199" s="366">
        <f>IF(N199="zákl. přenesená",J199,0)</f>
        <v>0</v>
      </c>
      <c r="BH199" s="366">
        <f>IF(N199="sníž. přenesená",J199,0)</f>
        <v>0</v>
      </c>
      <c r="BI199" s="366">
        <f>IF(N199="nulová",J199,0)</f>
        <v>0</v>
      </c>
      <c r="BJ199" s="269" t="s">
        <v>81</v>
      </c>
      <c r="BK199" s="366">
        <f>ROUND(I199*H199,2)</f>
        <v>0</v>
      </c>
      <c r="BL199" s="269" t="s">
        <v>87</v>
      </c>
      <c r="BM199" s="365" t="s">
        <v>2201</v>
      </c>
    </row>
    <row r="200" spans="1:65" s="375" customFormat="1">
      <c r="B200" s="376"/>
      <c r="D200" s="369" t="s">
        <v>223</v>
      </c>
      <c r="E200" s="377" t="s">
        <v>528</v>
      </c>
      <c r="F200" s="378" t="s">
        <v>81</v>
      </c>
      <c r="H200" s="379">
        <v>1</v>
      </c>
      <c r="L200" s="376"/>
      <c r="M200" s="380"/>
      <c r="N200" s="381"/>
      <c r="O200" s="381"/>
      <c r="P200" s="381"/>
      <c r="Q200" s="381"/>
      <c r="R200" s="381"/>
      <c r="S200" s="381"/>
      <c r="T200" s="382"/>
      <c r="AT200" s="377" t="s">
        <v>223</v>
      </c>
      <c r="AU200" s="377" t="s">
        <v>83</v>
      </c>
      <c r="AV200" s="375" t="s">
        <v>83</v>
      </c>
      <c r="AW200" s="375" t="s">
        <v>1236</v>
      </c>
      <c r="AX200" s="375" t="s">
        <v>81</v>
      </c>
      <c r="AY200" s="377" t="s">
        <v>1226</v>
      </c>
    </row>
    <row r="201" spans="1:65" s="281" customFormat="1" ht="16.5" customHeight="1">
      <c r="A201" s="278"/>
      <c r="B201" s="354"/>
      <c r="C201" s="355" t="s">
        <v>1399</v>
      </c>
      <c r="D201" s="355" t="s">
        <v>1229</v>
      </c>
      <c r="E201" s="356" t="s">
        <v>2202</v>
      </c>
      <c r="F201" s="357" t="s">
        <v>2203</v>
      </c>
      <c r="G201" s="358" t="s">
        <v>298</v>
      </c>
      <c r="H201" s="359">
        <v>1</v>
      </c>
      <c r="I201" s="360">
        <v>0</v>
      </c>
      <c r="J201" s="360">
        <f>ROUND(I201*H201,2)</f>
        <v>0</v>
      </c>
      <c r="K201" s="357" t="s">
        <v>1232</v>
      </c>
      <c r="L201" s="279"/>
      <c r="M201" s="361" t="s">
        <v>528</v>
      </c>
      <c r="N201" s="362" t="s">
        <v>1193</v>
      </c>
      <c r="O201" s="363">
        <v>5.024</v>
      </c>
      <c r="P201" s="363">
        <f>O201*H201</f>
        <v>5.024</v>
      </c>
      <c r="Q201" s="363">
        <v>0.14494000000000001</v>
      </c>
      <c r="R201" s="363">
        <f>Q201*H201</f>
        <v>0.14494000000000001</v>
      </c>
      <c r="S201" s="363">
        <v>0</v>
      </c>
      <c r="T201" s="364">
        <f>S201*H201</f>
        <v>0</v>
      </c>
      <c r="U201" s="278"/>
      <c r="V201" s="278"/>
      <c r="W201" s="278"/>
      <c r="X201" s="278"/>
      <c r="Y201" s="278"/>
      <c r="Z201" s="278"/>
      <c r="AA201" s="278"/>
      <c r="AB201" s="278"/>
      <c r="AC201" s="278"/>
      <c r="AD201" s="278"/>
      <c r="AE201" s="278"/>
      <c r="AR201" s="365" t="s">
        <v>87</v>
      </c>
      <c r="AT201" s="365" t="s">
        <v>1229</v>
      </c>
      <c r="AU201" s="365" t="s">
        <v>83</v>
      </c>
      <c r="AY201" s="269" t="s">
        <v>1226</v>
      </c>
      <c r="BE201" s="366">
        <f>IF(N201="základní",J201,0)</f>
        <v>0</v>
      </c>
      <c r="BF201" s="366">
        <f>IF(N201="snížená",J201,0)</f>
        <v>0</v>
      </c>
      <c r="BG201" s="366">
        <f>IF(N201="zákl. přenesená",J201,0)</f>
        <v>0</v>
      </c>
      <c r="BH201" s="366">
        <f>IF(N201="sníž. přenesená",J201,0)</f>
        <v>0</v>
      </c>
      <c r="BI201" s="366">
        <f>IF(N201="nulová",J201,0)</f>
        <v>0</v>
      </c>
      <c r="BJ201" s="269" t="s">
        <v>81</v>
      </c>
      <c r="BK201" s="366">
        <f>ROUND(I201*H201,2)</f>
        <v>0</v>
      </c>
      <c r="BL201" s="269" t="s">
        <v>87</v>
      </c>
      <c r="BM201" s="365" t="s">
        <v>2204</v>
      </c>
    </row>
    <row r="202" spans="1:65" s="367" customFormat="1">
      <c r="B202" s="368"/>
      <c r="D202" s="369" t="s">
        <v>223</v>
      </c>
      <c r="E202" s="370" t="s">
        <v>528</v>
      </c>
      <c r="F202" s="371" t="s">
        <v>1235</v>
      </c>
      <c r="H202" s="370" t="s">
        <v>528</v>
      </c>
      <c r="L202" s="368"/>
      <c r="M202" s="372"/>
      <c r="N202" s="373"/>
      <c r="O202" s="373"/>
      <c r="P202" s="373"/>
      <c r="Q202" s="373"/>
      <c r="R202" s="373"/>
      <c r="S202" s="373"/>
      <c r="T202" s="374"/>
      <c r="AT202" s="370" t="s">
        <v>223</v>
      </c>
      <c r="AU202" s="370" t="s">
        <v>83</v>
      </c>
      <c r="AV202" s="367" t="s">
        <v>81</v>
      </c>
      <c r="AW202" s="367" t="s">
        <v>1236</v>
      </c>
      <c r="AX202" s="367" t="s">
        <v>1225</v>
      </c>
      <c r="AY202" s="370" t="s">
        <v>1226</v>
      </c>
    </row>
    <row r="203" spans="1:65" s="375" customFormat="1">
      <c r="B203" s="376"/>
      <c r="D203" s="369" t="s">
        <v>223</v>
      </c>
      <c r="E203" s="377" t="s">
        <v>528</v>
      </c>
      <c r="F203" s="378" t="s">
        <v>81</v>
      </c>
      <c r="H203" s="379">
        <v>1</v>
      </c>
      <c r="L203" s="376"/>
      <c r="M203" s="380"/>
      <c r="N203" s="381"/>
      <c r="O203" s="381"/>
      <c r="P203" s="381"/>
      <c r="Q203" s="381"/>
      <c r="R203" s="381"/>
      <c r="S203" s="381"/>
      <c r="T203" s="382"/>
      <c r="AT203" s="377" t="s">
        <v>223</v>
      </c>
      <c r="AU203" s="377" t="s">
        <v>83</v>
      </c>
      <c r="AV203" s="375" t="s">
        <v>83</v>
      </c>
      <c r="AW203" s="375" t="s">
        <v>1236</v>
      </c>
      <c r="AX203" s="375" t="s">
        <v>1225</v>
      </c>
      <c r="AY203" s="377" t="s">
        <v>1226</v>
      </c>
    </row>
    <row r="204" spans="1:65" s="383" customFormat="1">
      <c r="B204" s="384"/>
      <c r="D204" s="369" t="s">
        <v>223</v>
      </c>
      <c r="E204" s="385" t="s">
        <v>528</v>
      </c>
      <c r="F204" s="386" t="s">
        <v>1238</v>
      </c>
      <c r="H204" s="387">
        <v>1</v>
      </c>
      <c r="L204" s="384"/>
      <c r="M204" s="388"/>
      <c r="N204" s="389"/>
      <c r="O204" s="389"/>
      <c r="P204" s="389"/>
      <c r="Q204" s="389"/>
      <c r="R204" s="389"/>
      <c r="S204" s="389"/>
      <c r="T204" s="390"/>
      <c r="AT204" s="385" t="s">
        <v>223</v>
      </c>
      <c r="AU204" s="385" t="s">
        <v>83</v>
      </c>
      <c r="AV204" s="383" t="s">
        <v>87</v>
      </c>
      <c r="AW204" s="383" t="s">
        <v>1236</v>
      </c>
      <c r="AX204" s="383" t="s">
        <v>81</v>
      </c>
      <c r="AY204" s="385" t="s">
        <v>1226</v>
      </c>
    </row>
    <row r="205" spans="1:65" s="281" customFormat="1" ht="16.5" customHeight="1">
      <c r="A205" s="278"/>
      <c r="B205" s="354"/>
      <c r="C205" s="391" t="s">
        <v>1403</v>
      </c>
      <c r="D205" s="391" t="s">
        <v>1352</v>
      </c>
      <c r="E205" s="392" t="s">
        <v>2205</v>
      </c>
      <c r="F205" s="393" t="s">
        <v>2206</v>
      </c>
      <c r="G205" s="394" t="s">
        <v>298</v>
      </c>
      <c r="H205" s="395">
        <v>1</v>
      </c>
      <c r="I205" s="396">
        <v>0</v>
      </c>
      <c r="J205" s="396">
        <f>ROUND(I205*H205,2)</f>
        <v>0</v>
      </c>
      <c r="K205" s="393" t="s">
        <v>1232</v>
      </c>
      <c r="L205" s="397"/>
      <c r="M205" s="398" t="s">
        <v>528</v>
      </c>
      <c r="N205" s="399" t="s">
        <v>1193</v>
      </c>
      <c r="O205" s="363">
        <v>0</v>
      </c>
      <c r="P205" s="363">
        <f>O205*H205</f>
        <v>0</v>
      </c>
      <c r="Q205" s="363">
        <v>2.8500000000000001E-2</v>
      </c>
      <c r="R205" s="363">
        <f>Q205*H205</f>
        <v>2.8500000000000001E-2</v>
      </c>
      <c r="S205" s="363">
        <v>0</v>
      </c>
      <c r="T205" s="364">
        <f>S205*H205</f>
        <v>0</v>
      </c>
      <c r="U205" s="278"/>
      <c r="V205" s="278"/>
      <c r="W205" s="278"/>
      <c r="X205" s="278"/>
      <c r="Y205" s="278"/>
      <c r="Z205" s="278"/>
      <c r="AA205" s="278"/>
      <c r="AB205" s="278"/>
      <c r="AC205" s="278"/>
      <c r="AD205" s="278"/>
      <c r="AE205" s="278"/>
      <c r="AR205" s="365" t="s">
        <v>99</v>
      </c>
      <c r="AT205" s="365" t="s">
        <v>1352</v>
      </c>
      <c r="AU205" s="365" t="s">
        <v>83</v>
      </c>
      <c r="AY205" s="269" t="s">
        <v>1226</v>
      </c>
      <c r="BE205" s="366">
        <f>IF(N205="základní",J205,0)</f>
        <v>0</v>
      </c>
      <c r="BF205" s="366">
        <f>IF(N205="snížená",J205,0)</f>
        <v>0</v>
      </c>
      <c r="BG205" s="366">
        <f>IF(N205="zákl. přenesená",J205,0)</f>
        <v>0</v>
      </c>
      <c r="BH205" s="366">
        <f>IF(N205="sníž. přenesená",J205,0)</f>
        <v>0</v>
      </c>
      <c r="BI205" s="366">
        <f>IF(N205="nulová",J205,0)</f>
        <v>0</v>
      </c>
      <c r="BJ205" s="269" t="s">
        <v>81</v>
      </c>
      <c r="BK205" s="366">
        <f>ROUND(I205*H205,2)</f>
        <v>0</v>
      </c>
      <c r="BL205" s="269" t="s">
        <v>87</v>
      </c>
      <c r="BM205" s="365" t="s">
        <v>2207</v>
      </c>
    </row>
    <row r="206" spans="1:65" s="281" customFormat="1" ht="16.5" customHeight="1">
      <c r="A206" s="278"/>
      <c r="B206" s="354"/>
      <c r="C206" s="355" t="s">
        <v>1407</v>
      </c>
      <c r="D206" s="355" t="s">
        <v>1229</v>
      </c>
      <c r="E206" s="356" t="s">
        <v>2038</v>
      </c>
      <c r="F206" s="357" t="s">
        <v>2039</v>
      </c>
      <c r="G206" s="358" t="s">
        <v>317</v>
      </c>
      <c r="H206" s="359">
        <v>300</v>
      </c>
      <c r="I206" s="360">
        <v>0</v>
      </c>
      <c r="J206" s="360">
        <f>ROUND(I206*H206,2)</f>
        <v>0</v>
      </c>
      <c r="K206" s="357" t="s">
        <v>1232</v>
      </c>
      <c r="L206" s="279"/>
      <c r="M206" s="361" t="s">
        <v>528</v>
      </c>
      <c r="N206" s="362" t="s">
        <v>1193</v>
      </c>
      <c r="O206" s="363">
        <v>2.7E-2</v>
      </c>
      <c r="P206" s="363">
        <f>O206*H206</f>
        <v>8.1</v>
      </c>
      <c r="Q206" s="363">
        <v>1.2999999999999999E-4</v>
      </c>
      <c r="R206" s="363">
        <f>Q206*H206</f>
        <v>3.9E-2</v>
      </c>
      <c r="S206" s="363">
        <v>0</v>
      </c>
      <c r="T206" s="364">
        <f>S206*H206</f>
        <v>0</v>
      </c>
      <c r="U206" s="278"/>
      <c r="V206" s="278"/>
      <c r="W206" s="278"/>
      <c r="X206" s="278"/>
      <c r="Y206" s="278"/>
      <c r="Z206" s="278"/>
      <c r="AA206" s="278"/>
      <c r="AB206" s="278"/>
      <c r="AC206" s="278"/>
      <c r="AD206" s="278"/>
      <c r="AE206" s="278"/>
      <c r="AR206" s="365" t="s">
        <v>87</v>
      </c>
      <c r="AT206" s="365" t="s">
        <v>1229</v>
      </c>
      <c r="AU206" s="365" t="s">
        <v>83</v>
      </c>
      <c r="AY206" s="269" t="s">
        <v>1226</v>
      </c>
      <c r="BE206" s="366">
        <f>IF(N206="základní",J206,0)</f>
        <v>0</v>
      </c>
      <c r="BF206" s="366">
        <f>IF(N206="snížená",J206,0)</f>
        <v>0</v>
      </c>
      <c r="BG206" s="366">
        <f>IF(N206="zákl. přenesená",J206,0)</f>
        <v>0</v>
      </c>
      <c r="BH206" s="366">
        <f>IF(N206="sníž. přenesená",J206,0)</f>
        <v>0</v>
      </c>
      <c r="BI206" s="366">
        <f>IF(N206="nulová",J206,0)</f>
        <v>0</v>
      </c>
      <c r="BJ206" s="269" t="s">
        <v>81</v>
      </c>
      <c r="BK206" s="366">
        <f>ROUND(I206*H206,2)</f>
        <v>0</v>
      </c>
      <c r="BL206" s="269" t="s">
        <v>87</v>
      </c>
      <c r="BM206" s="365" t="s">
        <v>2208</v>
      </c>
    </row>
    <row r="207" spans="1:65" s="367" customFormat="1">
      <c r="B207" s="368"/>
      <c r="D207" s="369" t="s">
        <v>223</v>
      </c>
      <c r="E207" s="370" t="s">
        <v>528</v>
      </c>
      <c r="F207" s="371" t="s">
        <v>1235</v>
      </c>
      <c r="H207" s="370" t="s">
        <v>528</v>
      </c>
      <c r="L207" s="368"/>
      <c r="M207" s="372"/>
      <c r="N207" s="373"/>
      <c r="O207" s="373"/>
      <c r="P207" s="373"/>
      <c r="Q207" s="373"/>
      <c r="R207" s="373"/>
      <c r="S207" s="373"/>
      <c r="T207" s="374"/>
      <c r="AT207" s="370" t="s">
        <v>223</v>
      </c>
      <c r="AU207" s="370" t="s">
        <v>83</v>
      </c>
      <c r="AV207" s="367" t="s">
        <v>81</v>
      </c>
      <c r="AW207" s="367" t="s">
        <v>1236</v>
      </c>
      <c r="AX207" s="367" t="s">
        <v>1225</v>
      </c>
      <c r="AY207" s="370" t="s">
        <v>1226</v>
      </c>
    </row>
    <row r="208" spans="1:65" s="375" customFormat="1">
      <c r="B208" s="376"/>
      <c r="D208" s="369" t="s">
        <v>223</v>
      </c>
      <c r="E208" s="377" t="s">
        <v>528</v>
      </c>
      <c r="F208" s="378" t="s">
        <v>2209</v>
      </c>
      <c r="H208" s="379">
        <v>300</v>
      </c>
      <c r="L208" s="376"/>
      <c r="M208" s="380"/>
      <c r="N208" s="381"/>
      <c r="O208" s="381"/>
      <c r="P208" s="381"/>
      <c r="Q208" s="381"/>
      <c r="R208" s="381"/>
      <c r="S208" s="381"/>
      <c r="T208" s="382"/>
      <c r="AT208" s="377" t="s">
        <v>223</v>
      </c>
      <c r="AU208" s="377" t="s">
        <v>83</v>
      </c>
      <c r="AV208" s="375" t="s">
        <v>83</v>
      </c>
      <c r="AW208" s="375" t="s">
        <v>1236</v>
      </c>
      <c r="AX208" s="375" t="s">
        <v>1225</v>
      </c>
      <c r="AY208" s="377" t="s">
        <v>1226</v>
      </c>
    </row>
    <row r="209" spans="1:65" s="383" customFormat="1">
      <c r="B209" s="384"/>
      <c r="D209" s="369" t="s">
        <v>223</v>
      </c>
      <c r="E209" s="385" t="s">
        <v>528</v>
      </c>
      <c r="F209" s="386" t="s">
        <v>1238</v>
      </c>
      <c r="H209" s="387">
        <v>300</v>
      </c>
      <c r="L209" s="384"/>
      <c r="M209" s="388"/>
      <c r="N209" s="389"/>
      <c r="O209" s="389"/>
      <c r="P209" s="389"/>
      <c r="Q209" s="389"/>
      <c r="R209" s="389"/>
      <c r="S209" s="389"/>
      <c r="T209" s="390"/>
      <c r="AT209" s="385" t="s">
        <v>223</v>
      </c>
      <c r="AU209" s="385" t="s">
        <v>83</v>
      </c>
      <c r="AV209" s="383" t="s">
        <v>87</v>
      </c>
      <c r="AW209" s="383" t="s">
        <v>1236</v>
      </c>
      <c r="AX209" s="383" t="s">
        <v>81</v>
      </c>
      <c r="AY209" s="385" t="s">
        <v>1226</v>
      </c>
    </row>
    <row r="210" spans="1:65" s="341" customFormat="1" ht="22.95" customHeight="1">
      <c r="B210" s="342"/>
      <c r="D210" s="343" t="s">
        <v>1223</v>
      </c>
      <c r="E210" s="352" t="s">
        <v>1266</v>
      </c>
      <c r="F210" s="352" t="s">
        <v>2047</v>
      </c>
      <c r="J210" s="353">
        <f>BK210</f>
        <v>0</v>
      </c>
      <c r="L210" s="342"/>
      <c r="M210" s="346"/>
      <c r="N210" s="347"/>
      <c r="O210" s="347"/>
      <c r="P210" s="348">
        <f>SUM(P211:P216)</f>
        <v>16.058</v>
      </c>
      <c r="Q210" s="347"/>
      <c r="R210" s="348">
        <f>SUM(R211:R216)</f>
        <v>33.507739999999998</v>
      </c>
      <c r="S210" s="347"/>
      <c r="T210" s="349">
        <f>SUM(T211:T216)</f>
        <v>0</v>
      </c>
      <c r="AR210" s="343" t="s">
        <v>81</v>
      </c>
      <c r="AT210" s="350" t="s">
        <v>1223</v>
      </c>
      <c r="AU210" s="350" t="s">
        <v>81</v>
      </c>
      <c r="AY210" s="343" t="s">
        <v>1226</v>
      </c>
      <c r="BK210" s="351">
        <f>SUM(BK211:BK216)</f>
        <v>0</v>
      </c>
    </row>
    <row r="211" spans="1:65" s="281" customFormat="1" ht="16.5" customHeight="1">
      <c r="A211" s="278"/>
      <c r="B211" s="354"/>
      <c r="C211" s="355" t="s">
        <v>1411</v>
      </c>
      <c r="D211" s="355" t="s">
        <v>1229</v>
      </c>
      <c r="E211" s="356" t="s">
        <v>2049</v>
      </c>
      <c r="F211" s="357" t="s">
        <v>2050</v>
      </c>
      <c r="G211" s="358" t="s">
        <v>604</v>
      </c>
      <c r="H211" s="359">
        <v>1</v>
      </c>
      <c r="I211" s="360">
        <v>0</v>
      </c>
      <c r="J211" s="360">
        <f>ROUND(I211*H211,2)</f>
        <v>0</v>
      </c>
      <c r="K211" s="357" t="s">
        <v>528</v>
      </c>
      <c r="L211" s="279"/>
      <c r="M211" s="361" t="s">
        <v>528</v>
      </c>
      <c r="N211" s="362" t="s">
        <v>1193</v>
      </c>
      <c r="O211" s="363">
        <v>0</v>
      </c>
      <c r="P211" s="363">
        <f>O211*H211</f>
        <v>0</v>
      </c>
      <c r="Q211" s="363">
        <v>0</v>
      </c>
      <c r="R211" s="363">
        <f>Q211*H211</f>
        <v>0</v>
      </c>
      <c r="S211" s="363">
        <v>0</v>
      </c>
      <c r="T211" s="364">
        <f>S211*H211</f>
        <v>0</v>
      </c>
      <c r="U211" s="278"/>
      <c r="V211" s="278"/>
      <c r="W211" s="278"/>
      <c r="X211" s="278"/>
      <c r="Y211" s="278"/>
      <c r="Z211" s="278"/>
      <c r="AA211" s="278"/>
      <c r="AB211" s="278"/>
      <c r="AC211" s="278"/>
      <c r="AD211" s="278"/>
      <c r="AE211" s="278"/>
      <c r="AR211" s="365" t="s">
        <v>87</v>
      </c>
      <c r="AT211" s="365" t="s">
        <v>1229</v>
      </c>
      <c r="AU211" s="365" t="s">
        <v>83</v>
      </c>
      <c r="AY211" s="269" t="s">
        <v>1226</v>
      </c>
      <c r="BE211" s="366">
        <f>IF(N211="základní",J211,0)</f>
        <v>0</v>
      </c>
      <c r="BF211" s="366">
        <f>IF(N211="snížená",J211,0)</f>
        <v>0</v>
      </c>
      <c r="BG211" s="366">
        <f>IF(N211="zákl. přenesená",J211,0)</f>
        <v>0</v>
      </c>
      <c r="BH211" s="366">
        <f>IF(N211="sníž. přenesená",J211,0)</f>
        <v>0</v>
      </c>
      <c r="BI211" s="366">
        <f>IF(N211="nulová",J211,0)</f>
        <v>0</v>
      </c>
      <c r="BJ211" s="269" t="s">
        <v>81</v>
      </c>
      <c r="BK211" s="366">
        <f>ROUND(I211*H211,2)</f>
        <v>0</v>
      </c>
      <c r="BL211" s="269" t="s">
        <v>87</v>
      </c>
      <c r="BM211" s="365" t="s">
        <v>2210</v>
      </c>
    </row>
    <row r="212" spans="1:65" s="281" customFormat="1" ht="16.5" customHeight="1">
      <c r="A212" s="278"/>
      <c r="B212" s="354"/>
      <c r="C212" s="355" t="s">
        <v>1415</v>
      </c>
      <c r="D212" s="355" t="s">
        <v>1229</v>
      </c>
      <c r="E212" s="356" t="s">
        <v>2211</v>
      </c>
      <c r="F212" s="357" t="s">
        <v>2212</v>
      </c>
      <c r="G212" s="358" t="s">
        <v>317</v>
      </c>
      <c r="H212" s="359">
        <v>45</v>
      </c>
      <c r="I212" s="360">
        <v>0</v>
      </c>
      <c r="J212" s="360">
        <f>ROUND(I212*H212,2)</f>
        <v>0</v>
      </c>
      <c r="K212" s="357" t="s">
        <v>1232</v>
      </c>
      <c r="L212" s="279"/>
      <c r="M212" s="361" t="s">
        <v>528</v>
      </c>
      <c r="N212" s="362" t="s">
        <v>1193</v>
      </c>
      <c r="O212" s="363">
        <v>0.35499999999999998</v>
      </c>
      <c r="P212" s="363">
        <f>O212*H212</f>
        <v>15.975</v>
      </c>
      <c r="Q212" s="363">
        <v>0.74460999999999999</v>
      </c>
      <c r="R212" s="363">
        <f>Q212*H212</f>
        <v>33.507449999999999</v>
      </c>
      <c r="S212" s="363">
        <v>0</v>
      </c>
      <c r="T212" s="364">
        <f>S212*H212</f>
        <v>0</v>
      </c>
      <c r="U212" s="278"/>
      <c r="V212" s="278"/>
      <c r="W212" s="278"/>
      <c r="X212" s="278"/>
      <c r="Y212" s="278"/>
      <c r="Z212" s="278"/>
      <c r="AA212" s="278"/>
      <c r="AB212" s="278"/>
      <c r="AC212" s="278"/>
      <c r="AD212" s="278"/>
      <c r="AE212" s="278"/>
      <c r="AR212" s="365" t="s">
        <v>87</v>
      </c>
      <c r="AT212" s="365" t="s">
        <v>1229</v>
      </c>
      <c r="AU212" s="365" t="s">
        <v>83</v>
      </c>
      <c r="AY212" s="269" t="s">
        <v>1226</v>
      </c>
      <c r="BE212" s="366">
        <f>IF(N212="základní",J212,0)</f>
        <v>0</v>
      </c>
      <c r="BF212" s="366">
        <f>IF(N212="snížená",J212,0)</f>
        <v>0</v>
      </c>
      <c r="BG212" s="366">
        <f>IF(N212="zákl. přenesená",J212,0)</f>
        <v>0</v>
      </c>
      <c r="BH212" s="366">
        <f>IF(N212="sníž. přenesená",J212,0)</f>
        <v>0</v>
      </c>
      <c r="BI212" s="366">
        <f>IF(N212="nulová",J212,0)</f>
        <v>0</v>
      </c>
      <c r="BJ212" s="269" t="s">
        <v>81</v>
      </c>
      <c r="BK212" s="366">
        <f>ROUND(I212*H212,2)</f>
        <v>0</v>
      </c>
      <c r="BL212" s="269" t="s">
        <v>87</v>
      </c>
      <c r="BM212" s="365" t="s">
        <v>2213</v>
      </c>
    </row>
    <row r="213" spans="1:65" s="367" customFormat="1">
      <c r="B213" s="368"/>
      <c r="D213" s="369" t="s">
        <v>223</v>
      </c>
      <c r="E213" s="370" t="s">
        <v>528</v>
      </c>
      <c r="F213" s="371" t="s">
        <v>1235</v>
      </c>
      <c r="H213" s="370" t="s">
        <v>528</v>
      </c>
      <c r="L213" s="368"/>
      <c r="M213" s="372"/>
      <c r="N213" s="373"/>
      <c r="O213" s="373"/>
      <c r="P213" s="373"/>
      <c r="Q213" s="373"/>
      <c r="R213" s="373"/>
      <c r="S213" s="373"/>
      <c r="T213" s="374"/>
      <c r="AT213" s="370" t="s">
        <v>223</v>
      </c>
      <c r="AU213" s="370" t="s">
        <v>83</v>
      </c>
      <c r="AV213" s="367" t="s">
        <v>81</v>
      </c>
      <c r="AW213" s="367" t="s">
        <v>1236</v>
      </c>
      <c r="AX213" s="367" t="s">
        <v>1225</v>
      </c>
      <c r="AY213" s="370" t="s">
        <v>1226</v>
      </c>
    </row>
    <row r="214" spans="1:65" s="375" customFormat="1">
      <c r="B214" s="376"/>
      <c r="D214" s="369" t="s">
        <v>223</v>
      </c>
      <c r="E214" s="377" t="s">
        <v>528</v>
      </c>
      <c r="F214" s="378" t="s">
        <v>2214</v>
      </c>
      <c r="H214" s="379">
        <v>45</v>
      </c>
      <c r="L214" s="376"/>
      <c r="M214" s="380"/>
      <c r="N214" s="381"/>
      <c r="O214" s="381"/>
      <c r="P214" s="381"/>
      <c r="Q214" s="381"/>
      <c r="R214" s="381"/>
      <c r="S214" s="381"/>
      <c r="T214" s="382"/>
      <c r="AT214" s="377" t="s">
        <v>223</v>
      </c>
      <c r="AU214" s="377" t="s">
        <v>83</v>
      </c>
      <c r="AV214" s="375" t="s">
        <v>83</v>
      </c>
      <c r="AW214" s="375" t="s">
        <v>1236</v>
      </c>
      <c r="AX214" s="375" t="s">
        <v>1225</v>
      </c>
      <c r="AY214" s="377" t="s">
        <v>1226</v>
      </c>
    </row>
    <row r="215" spans="1:65" s="383" customFormat="1">
      <c r="B215" s="384"/>
      <c r="D215" s="369" t="s">
        <v>223</v>
      </c>
      <c r="E215" s="385" t="s">
        <v>528</v>
      </c>
      <c r="F215" s="386" t="s">
        <v>1238</v>
      </c>
      <c r="H215" s="387">
        <v>45</v>
      </c>
      <c r="L215" s="384"/>
      <c r="M215" s="388"/>
      <c r="N215" s="389"/>
      <c r="O215" s="389"/>
      <c r="P215" s="389"/>
      <c r="Q215" s="389"/>
      <c r="R215" s="389"/>
      <c r="S215" s="389"/>
      <c r="T215" s="390"/>
      <c r="AT215" s="385" t="s">
        <v>223</v>
      </c>
      <c r="AU215" s="385" t="s">
        <v>83</v>
      </c>
      <c r="AV215" s="383" t="s">
        <v>87</v>
      </c>
      <c r="AW215" s="383" t="s">
        <v>1236</v>
      </c>
      <c r="AX215" s="383" t="s">
        <v>81</v>
      </c>
      <c r="AY215" s="385" t="s">
        <v>1226</v>
      </c>
    </row>
    <row r="216" spans="1:65" s="281" customFormat="1" ht="24" customHeight="1">
      <c r="A216" s="278"/>
      <c r="B216" s="354"/>
      <c r="C216" s="355" t="s">
        <v>1419</v>
      </c>
      <c r="D216" s="355" t="s">
        <v>1229</v>
      </c>
      <c r="E216" s="356" t="s">
        <v>2215</v>
      </c>
      <c r="F216" s="357" t="s">
        <v>2216</v>
      </c>
      <c r="G216" s="358" t="s">
        <v>298</v>
      </c>
      <c r="H216" s="359">
        <v>1</v>
      </c>
      <c r="I216" s="360">
        <v>0</v>
      </c>
      <c r="J216" s="360">
        <f>ROUND(I216*H216,2)</f>
        <v>0</v>
      </c>
      <c r="K216" s="357" t="s">
        <v>1232</v>
      </c>
      <c r="L216" s="279"/>
      <c r="M216" s="361" t="s">
        <v>528</v>
      </c>
      <c r="N216" s="362" t="s">
        <v>1193</v>
      </c>
      <c r="O216" s="363">
        <v>8.3000000000000004E-2</v>
      </c>
      <c r="P216" s="363">
        <f>O216*H216</f>
        <v>8.3000000000000004E-2</v>
      </c>
      <c r="Q216" s="363">
        <v>2.9E-4</v>
      </c>
      <c r="R216" s="363">
        <f>Q216*H216</f>
        <v>2.9E-4</v>
      </c>
      <c r="S216" s="363">
        <v>0</v>
      </c>
      <c r="T216" s="364">
        <f>S216*H216</f>
        <v>0</v>
      </c>
      <c r="U216" s="278"/>
      <c r="V216" s="278"/>
      <c r="W216" s="278"/>
      <c r="X216" s="278"/>
      <c r="Y216" s="278"/>
      <c r="Z216" s="278"/>
      <c r="AA216" s="278"/>
      <c r="AB216" s="278"/>
      <c r="AC216" s="278"/>
      <c r="AD216" s="278"/>
      <c r="AE216" s="278"/>
      <c r="AR216" s="365" t="s">
        <v>87</v>
      </c>
      <c r="AT216" s="365" t="s">
        <v>1229</v>
      </c>
      <c r="AU216" s="365" t="s">
        <v>83</v>
      </c>
      <c r="AY216" s="269" t="s">
        <v>1226</v>
      </c>
      <c r="BE216" s="366">
        <f>IF(N216="základní",J216,0)</f>
        <v>0</v>
      </c>
      <c r="BF216" s="366">
        <f>IF(N216="snížená",J216,0)</f>
        <v>0</v>
      </c>
      <c r="BG216" s="366">
        <f>IF(N216="zákl. přenesená",J216,0)</f>
        <v>0</v>
      </c>
      <c r="BH216" s="366">
        <f>IF(N216="sníž. přenesená",J216,0)</f>
        <v>0</v>
      </c>
      <c r="BI216" s="366">
        <f>IF(N216="nulová",J216,0)</f>
        <v>0</v>
      </c>
      <c r="BJ216" s="269" t="s">
        <v>81</v>
      </c>
      <c r="BK216" s="366">
        <f>ROUND(I216*H216,2)</f>
        <v>0</v>
      </c>
      <c r="BL216" s="269" t="s">
        <v>87</v>
      </c>
      <c r="BM216" s="365" t="s">
        <v>2217</v>
      </c>
    </row>
    <row r="217" spans="1:65" s="341" customFormat="1" ht="22.95" customHeight="1">
      <c r="B217" s="342"/>
      <c r="D217" s="343" t="s">
        <v>1223</v>
      </c>
      <c r="E217" s="352" t="s">
        <v>2084</v>
      </c>
      <c r="F217" s="352" t="s">
        <v>499</v>
      </c>
      <c r="J217" s="353">
        <f>BK217</f>
        <v>0</v>
      </c>
      <c r="L217" s="342"/>
      <c r="M217" s="346"/>
      <c r="N217" s="347"/>
      <c r="O217" s="347"/>
      <c r="P217" s="348">
        <f>SUM(P218:P219)</f>
        <v>92.493235999999996</v>
      </c>
      <c r="Q217" s="347"/>
      <c r="R217" s="348">
        <f>SUM(R218:R219)</f>
        <v>0</v>
      </c>
      <c r="S217" s="347"/>
      <c r="T217" s="349">
        <f>SUM(T218:T219)</f>
        <v>0</v>
      </c>
      <c r="AR217" s="343" t="s">
        <v>81</v>
      </c>
      <c r="AT217" s="350" t="s">
        <v>1223</v>
      </c>
      <c r="AU217" s="350" t="s">
        <v>81</v>
      </c>
      <c r="AY217" s="343" t="s">
        <v>1226</v>
      </c>
      <c r="BK217" s="351">
        <f>SUM(BK218:BK219)</f>
        <v>0</v>
      </c>
    </row>
    <row r="218" spans="1:65" s="281" customFormat="1" ht="24" customHeight="1">
      <c r="A218" s="278"/>
      <c r="B218" s="354"/>
      <c r="C218" s="355" t="s">
        <v>1423</v>
      </c>
      <c r="D218" s="355" t="s">
        <v>1229</v>
      </c>
      <c r="E218" s="356" t="s">
        <v>2086</v>
      </c>
      <c r="F218" s="357" t="s">
        <v>2087</v>
      </c>
      <c r="G218" s="358" t="s">
        <v>267</v>
      </c>
      <c r="H218" s="359">
        <v>37.476999999999997</v>
      </c>
      <c r="I218" s="360">
        <v>0</v>
      </c>
      <c r="J218" s="360">
        <f>ROUND(I218*H218,2)</f>
        <v>0</v>
      </c>
      <c r="K218" s="357" t="s">
        <v>1232</v>
      </c>
      <c r="L218" s="279"/>
      <c r="M218" s="361" t="s">
        <v>528</v>
      </c>
      <c r="N218" s="362" t="s">
        <v>1193</v>
      </c>
      <c r="O218" s="363">
        <v>1.48</v>
      </c>
      <c r="P218" s="363">
        <f>O218*H218</f>
        <v>55.465959999999995</v>
      </c>
      <c r="Q218" s="363">
        <v>0</v>
      </c>
      <c r="R218" s="363">
        <f>Q218*H218</f>
        <v>0</v>
      </c>
      <c r="S218" s="363">
        <v>0</v>
      </c>
      <c r="T218" s="364">
        <f>S218*H218</f>
        <v>0</v>
      </c>
      <c r="U218" s="278"/>
      <c r="V218" s="278"/>
      <c r="W218" s="278"/>
      <c r="X218" s="278"/>
      <c r="Y218" s="278"/>
      <c r="Z218" s="278"/>
      <c r="AA218" s="278"/>
      <c r="AB218" s="278"/>
      <c r="AC218" s="278"/>
      <c r="AD218" s="278"/>
      <c r="AE218" s="278"/>
      <c r="AR218" s="365" t="s">
        <v>87</v>
      </c>
      <c r="AT218" s="365" t="s">
        <v>1229</v>
      </c>
      <c r="AU218" s="365" t="s">
        <v>83</v>
      </c>
      <c r="AY218" s="269" t="s">
        <v>1226</v>
      </c>
      <c r="BE218" s="366">
        <f>IF(N218="základní",J218,0)</f>
        <v>0</v>
      </c>
      <c r="BF218" s="366">
        <f>IF(N218="snížená",J218,0)</f>
        <v>0</v>
      </c>
      <c r="BG218" s="366">
        <f>IF(N218="zákl. přenesená",J218,0)</f>
        <v>0</v>
      </c>
      <c r="BH218" s="366">
        <f>IF(N218="sníž. přenesená",J218,0)</f>
        <v>0</v>
      </c>
      <c r="BI218" s="366">
        <f>IF(N218="nulová",J218,0)</f>
        <v>0</v>
      </c>
      <c r="BJ218" s="269" t="s">
        <v>81</v>
      </c>
      <c r="BK218" s="366">
        <f>ROUND(I218*H218,2)</f>
        <v>0</v>
      </c>
      <c r="BL218" s="269" t="s">
        <v>87</v>
      </c>
      <c r="BM218" s="365" t="s">
        <v>2218</v>
      </c>
    </row>
    <row r="219" spans="1:65" s="281" customFormat="1" ht="24" customHeight="1">
      <c r="A219" s="278"/>
      <c r="B219" s="354"/>
      <c r="C219" s="355" t="s">
        <v>1427</v>
      </c>
      <c r="D219" s="355" t="s">
        <v>1229</v>
      </c>
      <c r="E219" s="356" t="s">
        <v>2090</v>
      </c>
      <c r="F219" s="357" t="s">
        <v>2091</v>
      </c>
      <c r="G219" s="358" t="s">
        <v>267</v>
      </c>
      <c r="H219" s="359">
        <v>37.476999999999997</v>
      </c>
      <c r="I219" s="360">
        <v>0</v>
      </c>
      <c r="J219" s="360">
        <f>ROUND(I219*H219,2)</f>
        <v>0</v>
      </c>
      <c r="K219" s="357" t="s">
        <v>1232</v>
      </c>
      <c r="L219" s="279"/>
      <c r="M219" s="361" t="s">
        <v>528</v>
      </c>
      <c r="N219" s="362" t="s">
        <v>1193</v>
      </c>
      <c r="O219" s="363">
        <v>0.98799999999999999</v>
      </c>
      <c r="P219" s="363">
        <f>O219*H219</f>
        <v>37.027275999999993</v>
      </c>
      <c r="Q219" s="363">
        <v>0</v>
      </c>
      <c r="R219" s="363">
        <f>Q219*H219</f>
        <v>0</v>
      </c>
      <c r="S219" s="363">
        <v>0</v>
      </c>
      <c r="T219" s="364">
        <f>S219*H219</f>
        <v>0</v>
      </c>
      <c r="U219" s="278"/>
      <c r="V219" s="278"/>
      <c r="W219" s="278"/>
      <c r="X219" s="278"/>
      <c r="Y219" s="278"/>
      <c r="Z219" s="278"/>
      <c r="AA219" s="278"/>
      <c r="AB219" s="278"/>
      <c r="AC219" s="278"/>
      <c r="AD219" s="278"/>
      <c r="AE219" s="278"/>
      <c r="AR219" s="365" t="s">
        <v>87</v>
      </c>
      <c r="AT219" s="365" t="s">
        <v>1229</v>
      </c>
      <c r="AU219" s="365" t="s">
        <v>83</v>
      </c>
      <c r="AY219" s="269" t="s">
        <v>1226</v>
      </c>
      <c r="BE219" s="366">
        <f>IF(N219="základní",J219,0)</f>
        <v>0</v>
      </c>
      <c r="BF219" s="366">
        <f>IF(N219="snížená",J219,0)</f>
        <v>0</v>
      </c>
      <c r="BG219" s="366">
        <f>IF(N219="zákl. přenesená",J219,0)</f>
        <v>0</v>
      </c>
      <c r="BH219" s="366">
        <f>IF(N219="sníž. přenesená",J219,0)</f>
        <v>0</v>
      </c>
      <c r="BI219" s="366">
        <f>IF(N219="nulová",J219,0)</f>
        <v>0</v>
      </c>
      <c r="BJ219" s="269" t="s">
        <v>81</v>
      </c>
      <c r="BK219" s="366">
        <f>ROUND(I219*H219,2)</f>
        <v>0</v>
      </c>
      <c r="BL219" s="269" t="s">
        <v>87</v>
      </c>
      <c r="BM219" s="365" t="s">
        <v>2219</v>
      </c>
    </row>
    <row r="220" spans="1:65" s="341" customFormat="1" ht="25.95" customHeight="1">
      <c r="B220" s="342"/>
      <c r="D220" s="343" t="s">
        <v>1223</v>
      </c>
      <c r="E220" s="344" t="s">
        <v>25</v>
      </c>
      <c r="F220" s="344" t="s">
        <v>1224</v>
      </c>
      <c r="J220" s="345">
        <f>BK220</f>
        <v>0</v>
      </c>
      <c r="L220" s="342"/>
      <c r="M220" s="346"/>
      <c r="N220" s="347"/>
      <c r="O220" s="347"/>
      <c r="P220" s="348">
        <f>P221</f>
        <v>2.2515000000000001</v>
      </c>
      <c r="Q220" s="347"/>
      <c r="R220" s="348">
        <f>R221</f>
        <v>4.4000000000000003E-3</v>
      </c>
      <c r="S220" s="347"/>
      <c r="T220" s="349">
        <f>T221</f>
        <v>0</v>
      </c>
      <c r="AR220" s="343" t="s">
        <v>83</v>
      </c>
      <c r="AT220" s="350" t="s">
        <v>1223</v>
      </c>
      <c r="AU220" s="350" t="s">
        <v>1225</v>
      </c>
      <c r="AY220" s="343" t="s">
        <v>1226</v>
      </c>
      <c r="BK220" s="351">
        <f>BK221</f>
        <v>0</v>
      </c>
    </row>
    <row r="221" spans="1:65" s="341" customFormat="1" ht="22.95" customHeight="1">
      <c r="B221" s="342"/>
      <c r="D221" s="343" t="s">
        <v>1223</v>
      </c>
      <c r="E221" s="352" t="s">
        <v>1227</v>
      </c>
      <c r="F221" s="352" t="s">
        <v>1228</v>
      </c>
      <c r="J221" s="353">
        <f>BK221</f>
        <v>0</v>
      </c>
      <c r="L221" s="342"/>
      <c r="M221" s="346"/>
      <c r="N221" s="347"/>
      <c r="O221" s="347"/>
      <c r="P221" s="348">
        <f>SUM(P222:P228)</f>
        <v>2.2515000000000001</v>
      </c>
      <c r="Q221" s="347"/>
      <c r="R221" s="348">
        <f>SUM(R222:R228)</f>
        <v>4.4000000000000003E-3</v>
      </c>
      <c r="S221" s="347"/>
      <c r="T221" s="349">
        <f>SUM(T222:T228)</f>
        <v>0</v>
      </c>
      <c r="AR221" s="343" t="s">
        <v>83</v>
      </c>
      <c r="AT221" s="350" t="s">
        <v>1223</v>
      </c>
      <c r="AU221" s="350" t="s">
        <v>81</v>
      </c>
      <c r="AY221" s="343" t="s">
        <v>1226</v>
      </c>
      <c r="BK221" s="351">
        <f>SUM(BK222:BK228)</f>
        <v>0</v>
      </c>
    </row>
    <row r="222" spans="1:65" s="281" customFormat="1" ht="16.5" customHeight="1">
      <c r="A222" s="278"/>
      <c r="B222" s="354"/>
      <c r="C222" s="355" t="s">
        <v>1433</v>
      </c>
      <c r="D222" s="355" t="s">
        <v>1229</v>
      </c>
      <c r="E222" s="356" t="s">
        <v>2220</v>
      </c>
      <c r="F222" s="357" t="s">
        <v>2221</v>
      </c>
      <c r="G222" s="358" t="s">
        <v>298</v>
      </c>
      <c r="H222" s="359">
        <v>4</v>
      </c>
      <c r="I222" s="360">
        <v>0</v>
      </c>
      <c r="J222" s="360">
        <f>ROUND(I222*H222,2)</f>
        <v>0</v>
      </c>
      <c r="K222" s="357" t="s">
        <v>1232</v>
      </c>
      <c r="L222" s="279"/>
      <c r="M222" s="361" t="s">
        <v>528</v>
      </c>
      <c r="N222" s="362" t="s">
        <v>1193</v>
      </c>
      <c r="O222" s="363">
        <v>0.55900000000000005</v>
      </c>
      <c r="P222" s="363">
        <f>O222*H222</f>
        <v>2.2360000000000002</v>
      </c>
      <c r="Q222" s="363">
        <v>1.1000000000000001E-3</v>
      </c>
      <c r="R222" s="363">
        <f>Q222*H222</f>
        <v>4.4000000000000003E-3</v>
      </c>
      <c r="S222" s="363">
        <v>0</v>
      </c>
      <c r="T222" s="364">
        <f>S222*H222</f>
        <v>0</v>
      </c>
      <c r="U222" s="278"/>
      <c r="V222" s="278"/>
      <c r="W222" s="278"/>
      <c r="X222" s="278"/>
      <c r="Y222" s="278"/>
      <c r="Z222" s="278"/>
      <c r="AA222" s="278"/>
      <c r="AB222" s="278"/>
      <c r="AC222" s="278"/>
      <c r="AD222" s="278"/>
      <c r="AE222" s="278"/>
      <c r="AR222" s="365" t="s">
        <v>1233</v>
      </c>
      <c r="AT222" s="365" t="s">
        <v>1229</v>
      </c>
      <c r="AU222" s="365" t="s">
        <v>83</v>
      </c>
      <c r="AY222" s="269" t="s">
        <v>1226</v>
      </c>
      <c r="BE222" s="366">
        <f>IF(N222="základní",J222,0)</f>
        <v>0</v>
      </c>
      <c r="BF222" s="366">
        <f>IF(N222="snížená",J222,0)</f>
        <v>0</v>
      </c>
      <c r="BG222" s="366">
        <f>IF(N222="zákl. přenesená",J222,0)</f>
        <v>0</v>
      </c>
      <c r="BH222" s="366">
        <f>IF(N222="sníž. přenesená",J222,0)</f>
        <v>0</v>
      </c>
      <c r="BI222" s="366">
        <f>IF(N222="nulová",J222,0)</f>
        <v>0</v>
      </c>
      <c r="BJ222" s="269" t="s">
        <v>81</v>
      </c>
      <c r="BK222" s="366">
        <f>ROUND(I222*H222,2)</f>
        <v>0</v>
      </c>
      <c r="BL222" s="269" t="s">
        <v>1233</v>
      </c>
      <c r="BM222" s="365" t="s">
        <v>2222</v>
      </c>
    </row>
    <row r="223" spans="1:65" s="367" customFormat="1">
      <c r="B223" s="368"/>
      <c r="D223" s="369" t="s">
        <v>223</v>
      </c>
      <c r="E223" s="370" t="s">
        <v>528</v>
      </c>
      <c r="F223" s="371" t="s">
        <v>1235</v>
      </c>
      <c r="H223" s="370" t="s">
        <v>528</v>
      </c>
      <c r="L223" s="368"/>
      <c r="M223" s="372"/>
      <c r="N223" s="373"/>
      <c r="O223" s="373"/>
      <c r="P223" s="373"/>
      <c r="Q223" s="373"/>
      <c r="R223" s="373"/>
      <c r="S223" s="373"/>
      <c r="T223" s="374"/>
      <c r="AT223" s="370" t="s">
        <v>223</v>
      </c>
      <c r="AU223" s="370" t="s">
        <v>83</v>
      </c>
      <c r="AV223" s="367" t="s">
        <v>81</v>
      </c>
      <c r="AW223" s="367" t="s">
        <v>1236</v>
      </c>
      <c r="AX223" s="367" t="s">
        <v>1225</v>
      </c>
      <c r="AY223" s="370" t="s">
        <v>1226</v>
      </c>
    </row>
    <row r="224" spans="1:65" s="375" customFormat="1">
      <c r="B224" s="376"/>
      <c r="D224" s="369" t="s">
        <v>223</v>
      </c>
      <c r="E224" s="377" t="s">
        <v>528</v>
      </c>
      <c r="F224" s="378" t="s">
        <v>87</v>
      </c>
      <c r="H224" s="379">
        <v>4</v>
      </c>
      <c r="L224" s="376"/>
      <c r="M224" s="380"/>
      <c r="N224" s="381"/>
      <c r="O224" s="381"/>
      <c r="P224" s="381"/>
      <c r="Q224" s="381"/>
      <c r="R224" s="381"/>
      <c r="S224" s="381"/>
      <c r="T224" s="382"/>
      <c r="AT224" s="377" t="s">
        <v>223</v>
      </c>
      <c r="AU224" s="377" t="s">
        <v>83</v>
      </c>
      <c r="AV224" s="375" t="s">
        <v>83</v>
      </c>
      <c r="AW224" s="375" t="s">
        <v>1236</v>
      </c>
      <c r="AX224" s="375" t="s">
        <v>1225</v>
      </c>
      <c r="AY224" s="377" t="s">
        <v>1226</v>
      </c>
    </row>
    <row r="225" spans="1:65" s="383" customFormat="1">
      <c r="B225" s="384"/>
      <c r="D225" s="369" t="s">
        <v>223</v>
      </c>
      <c r="E225" s="385" t="s">
        <v>528</v>
      </c>
      <c r="F225" s="386" t="s">
        <v>1238</v>
      </c>
      <c r="H225" s="387">
        <v>4</v>
      </c>
      <c r="L225" s="384"/>
      <c r="M225" s="388"/>
      <c r="N225" s="389"/>
      <c r="O225" s="389"/>
      <c r="P225" s="389"/>
      <c r="Q225" s="389"/>
      <c r="R225" s="389"/>
      <c r="S225" s="389"/>
      <c r="T225" s="390"/>
      <c r="AT225" s="385" t="s">
        <v>223</v>
      </c>
      <c r="AU225" s="385" t="s">
        <v>83</v>
      </c>
      <c r="AV225" s="383" t="s">
        <v>87</v>
      </c>
      <c r="AW225" s="383" t="s">
        <v>1236</v>
      </c>
      <c r="AX225" s="383" t="s">
        <v>81</v>
      </c>
      <c r="AY225" s="385" t="s">
        <v>1226</v>
      </c>
    </row>
    <row r="226" spans="1:65" s="281" customFormat="1" ht="24" customHeight="1">
      <c r="A226" s="278"/>
      <c r="B226" s="354"/>
      <c r="C226" s="355" t="s">
        <v>1437</v>
      </c>
      <c r="D226" s="355" t="s">
        <v>1229</v>
      </c>
      <c r="E226" s="356" t="s">
        <v>2223</v>
      </c>
      <c r="F226" s="357" t="s">
        <v>2224</v>
      </c>
      <c r="G226" s="358" t="s">
        <v>267</v>
      </c>
      <c r="H226" s="359">
        <v>4.0000000000000001E-3</v>
      </c>
      <c r="I226" s="360">
        <v>0</v>
      </c>
      <c r="J226" s="360">
        <f>ROUND(I226*H226,2)</f>
        <v>0</v>
      </c>
      <c r="K226" s="357" t="s">
        <v>1232</v>
      </c>
      <c r="L226" s="279"/>
      <c r="M226" s="361" t="s">
        <v>528</v>
      </c>
      <c r="N226" s="362" t="s">
        <v>1193</v>
      </c>
      <c r="O226" s="363">
        <v>1.47</v>
      </c>
      <c r="P226" s="363">
        <f>O226*H226</f>
        <v>5.8799999999999998E-3</v>
      </c>
      <c r="Q226" s="363">
        <v>0</v>
      </c>
      <c r="R226" s="363">
        <f>Q226*H226</f>
        <v>0</v>
      </c>
      <c r="S226" s="363">
        <v>0</v>
      </c>
      <c r="T226" s="364">
        <f>S226*H226</f>
        <v>0</v>
      </c>
      <c r="U226" s="278"/>
      <c r="V226" s="278"/>
      <c r="W226" s="278"/>
      <c r="X226" s="278"/>
      <c r="Y226" s="278"/>
      <c r="Z226" s="278"/>
      <c r="AA226" s="278"/>
      <c r="AB226" s="278"/>
      <c r="AC226" s="278"/>
      <c r="AD226" s="278"/>
      <c r="AE226" s="278"/>
      <c r="AR226" s="365" t="s">
        <v>1233</v>
      </c>
      <c r="AT226" s="365" t="s">
        <v>1229</v>
      </c>
      <c r="AU226" s="365" t="s">
        <v>83</v>
      </c>
      <c r="AY226" s="269" t="s">
        <v>1226</v>
      </c>
      <c r="BE226" s="366">
        <f>IF(N226="základní",J226,0)</f>
        <v>0</v>
      </c>
      <c r="BF226" s="366">
        <f>IF(N226="snížená",J226,0)</f>
        <v>0</v>
      </c>
      <c r="BG226" s="366">
        <f>IF(N226="zákl. přenesená",J226,0)</f>
        <v>0</v>
      </c>
      <c r="BH226" s="366">
        <f>IF(N226="sníž. přenesená",J226,0)</f>
        <v>0</v>
      </c>
      <c r="BI226" s="366">
        <f>IF(N226="nulová",J226,0)</f>
        <v>0</v>
      </c>
      <c r="BJ226" s="269" t="s">
        <v>81</v>
      </c>
      <c r="BK226" s="366">
        <f>ROUND(I226*H226,2)</f>
        <v>0</v>
      </c>
      <c r="BL226" s="269" t="s">
        <v>1233</v>
      </c>
      <c r="BM226" s="365" t="s">
        <v>2225</v>
      </c>
    </row>
    <row r="227" spans="1:65" s="281" customFormat="1" ht="24" customHeight="1">
      <c r="A227" s="278"/>
      <c r="B227" s="354"/>
      <c r="C227" s="355" t="s">
        <v>1441</v>
      </c>
      <c r="D227" s="355" t="s">
        <v>1229</v>
      </c>
      <c r="E227" s="356" t="s">
        <v>1284</v>
      </c>
      <c r="F227" s="357" t="s">
        <v>1285</v>
      </c>
      <c r="G227" s="358" t="s">
        <v>267</v>
      </c>
      <c r="H227" s="359">
        <v>4.0000000000000001E-3</v>
      </c>
      <c r="I227" s="360">
        <v>0</v>
      </c>
      <c r="J227" s="360">
        <f>ROUND(I227*H227,2)</f>
        <v>0</v>
      </c>
      <c r="K227" s="357" t="s">
        <v>1232</v>
      </c>
      <c r="L227" s="279"/>
      <c r="M227" s="361" t="s">
        <v>528</v>
      </c>
      <c r="N227" s="362" t="s">
        <v>1193</v>
      </c>
      <c r="O227" s="363">
        <v>1.21</v>
      </c>
      <c r="P227" s="363">
        <f>O227*H227</f>
        <v>4.8399999999999997E-3</v>
      </c>
      <c r="Q227" s="363">
        <v>0</v>
      </c>
      <c r="R227" s="363">
        <f>Q227*H227</f>
        <v>0</v>
      </c>
      <c r="S227" s="363">
        <v>0</v>
      </c>
      <c r="T227" s="364">
        <f>S227*H227</f>
        <v>0</v>
      </c>
      <c r="U227" s="278"/>
      <c r="V227" s="278"/>
      <c r="W227" s="278"/>
      <c r="X227" s="278"/>
      <c r="Y227" s="278"/>
      <c r="Z227" s="278"/>
      <c r="AA227" s="278"/>
      <c r="AB227" s="278"/>
      <c r="AC227" s="278"/>
      <c r="AD227" s="278"/>
      <c r="AE227" s="278"/>
      <c r="AR227" s="365" t="s">
        <v>1233</v>
      </c>
      <c r="AT227" s="365" t="s">
        <v>1229</v>
      </c>
      <c r="AU227" s="365" t="s">
        <v>83</v>
      </c>
      <c r="AY227" s="269" t="s">
        <v>1226</v>
      </c>
      <c r="BE227" s="366">
        <f>IF(N227="základní",J227,0)</f>
        <v>0</v>
      </c>
      <c r="BF227" s="366">
        <f>IF(N227="snížená",J227,0)</f>
        <v>0</v>
      </c>
      <c r="BG227" s="366">
        <f>IF(N227="zákl. přenesená",J227,0)</f>
        <v>0</v>
      </c>
      <c r="BH227" s="366">
        <f>IF(N227="sníž. přenesená",J227,0)</f>
        <v>0</v>
      </c>
      <c r="BI227" s="366">
        <f>IF(N227="nulová",J227,0)</f>
        <v>0</v>
      </c>
      <c r="BJ227" s="269" t="s">
        <v>81</v>
      </c>
      <c r="BK227" s="366">
        <f>ROUND(I227*H227,2)</f>
        <v>0</v>
      </c>
      <c r="BL227" s="269" t="s">
        <v>1233</v>
      </c>
      <c r="BM227" s="365" t="s">
        <v>2226</v>
      </c>
    </row>
    <row r="228" spans="1:65" s="281" customFormat="1" ht="24" customHeight="1">
      <c r="A228" s="278"/>
      <c r="B228" s="354"/>
      <c r="C228" s="355" t="s">
        <v>1445</v>
      </c>
      <c r="D228" s="355" t="s">
        <v>1229</v>
      </c>
      <c r="E228" s="356" t="s">
        <v>2227</v>
      </c>
      <c r="F228" s="357" t="s">
        <v>2228</v>
      </c>
      <c r="G228" s="358" t="s">
        <v>267</v>
      </c>
      <c r="H228" s="359">
        <v>4.0000000000000001E-3</v>
      </c>
      <c r="I228" s="360">
        <v>0</v>
      </c>
      <c r="J228" s="360">
        <f>ROUND(I228*H228,2)</f>
        <v>0</v>
      </c>
      <c r="K228" s="357" t="s">
        <v>1232</v>
      </c>
      <c r="L228" s="279"/>
      <c r="M228" s="361" t="s">
        <v>528</v>
      </c>
      <c r="N228" s="362" t="s">
        <v>1193</v>
      </c>
      <c r="O228" s="363">
        <v>1.1950000000000001</v>
      </c>
      <c r="P228" s="363">
        <f>O228*H228</f>
        <v>4.7800000000000004E-3</v>
      </c>
      <c r="Q228" s="363">
        <v>0</v>
      </c>
      <c r="R228" s="363">
        <f>Q228*H228</f>
        <v>0</v>
      </c>
      <c r="S228" s="363">
        <v>0</v>
      </c>
      <c r="T228" s="364">
        <f>S228*H228</f>
        <v>0</v>
      </c>
      <c r="U228" s="278"/>
      <c r="V228" s="278"/>
      <c r="W228" s="278"/>
      <c r="X228" s="278"/>
      <c r="Y228" s="278"/>
      <c r="Z228" s="278"/>
      <c r="AA228" s="278"/>
      <c r="AB228" s="278"/>
      <c r="AC228" s="278"/>
      <c r="AD228" s="278"/>
      <c r="AE228" s="278"/>
      <c r="AR228" s="365" t="s">
        <v>1233</v>
      </c>
      <c r="AT228" s="365" t="s">
        <v>1229</v>
      </c>
      <c r="AU228" s="365" t="s">
        <v>83</v>
      </c>
      <c r="AY228" s="269" t="s">
        <v>1226</v>
      </c>
      <c r="BE228" s="366">
        <f>IF(N228="základní",J228,0)</f>
        <v>0</v>
      </c>
      <c r="BF228" s="366">
        <f>IF(N228="snížená",J228,0)</f>
        <v>0</v>
      </c>
      <c r="BG228" s="366">
        <f>IF(N228="zákl. přenesená",J228,0)</f>
        <v>0</v>
      </c>
      <c r="BH228" s="366">
        <f>IF(N228="sníž. přenesená",J228,0)</f>
        <v>0</v>
      </c>
      <c r="BI228" s="366">
        <f>IF(N228="nulová",J228,0)</f>
        <v>0</v>
      </c>
      <c r="BJ228" s="269" t="s">
        <v>81</v>
      </c>
      <c r="BK228" s="366">
        <f>ROUND(I228*H228,2)</f>
        <v>0</v>
      </c>
      <c r="BL228" s="269" t="s">
        <v>1233</v>
      </c>
      <c r="BM228" s="365" t="s">
        <v>2229</v>
      </c>
    </row>
    <row r="229" spans="1:65" s="341" customFormat="1" ht="25.95" customHeight="1">
      <c r="B229" s="342"/>
      <c r="D229" s="343" t="s">
        <v>1223</v>
      </c>
      <c r="E229" s="344" t="s">
        <v>1707</v>
      </c>
      <c r="F229" s="344" t="s">
        <v>2230</v>
      </c>
      <c r="J229" s="345">
        <f>BK229</f>
        <v>0</v>
      </c>
      <c r="L229" s="342"/>
      <c r="M229" s="346"/>
      <c r="N229" s="347"/>
      <c r="O229" s="347"/>
      <c r="P229" s="348">
        <f>SUM(P230:P233)</f>
        <v>8</v>
      </c>
      <c r="Q229" s="347"/>
      <c r="R229" s="348">
        <f>SUM(R230:R233)</f>
        <v>0</v>
      </c>
      <c r="S229" s="347"/>
      <c r="T229" s="349">
        <f>SUM(T230:T233)</f>
        <v>0</v>
      </c>
      <c r="AR229" s="343" t="s">
        <v>87</v>
      </c>
      <c r="AT229" s="350" t="s">
        <v>1223</v>
      </c>
      <c r="AU229" s="350" t="s">
        <v>1225</v>
      </c>
      <c r="AY229" s="343" t="s">
        <v>1226</v>
      </c>
      <c r="BK229" s="351">
        <f>SUM(BK230:BK233)</f>
        <v>0</v>
      </c>
    </row>
    <row r="230" spans="1:65" s="281" customFormat="1" ht="16.5" customHeight="1">
      <c r="A230" s="278"/>
      <c r="B230" s="354"/>
      <c r="C230" s="355" t="s">
        <v>1449</v>
      </c>
      <c r="D230" s="355" t="s">
        <v>1229</v>
      </c>
      <c r="E230" s="356" t="s">
        <v>2231</v>
      </c>
      <c r="F230" s="357" t="s">
        <v>2232</v>
      </c>
      <c r="G230" s="358" t="s">
        <v>1747</v>
      </c>
      <c r="H230" s="359">
        <v>8</v>
      </c>
      <c r="I230" s="360">
        <v>0</v>
      </c>
      <c r="J230" s="360">
        <f>ROUND(I230*H230,2)</f>
        <v>0</v>
      </c>
      <c r="K230" s="357" t="s">
        <v>1232</v>
      </c>
      <c r="L230" s="279"/>
      <c r="M230" s="361" t="s">
        <v>528</v>
      </c>
      <c r="N230" s="362" t="s">
        <v>1193</v>
      </c>
      <c r="O230" s="363">
        <v>1</v>
      </c>
      <c r="P230" s="363">
        <f>O230*H230</f>
        <v>8</v>
      </c>
      <c r="Q230" s="363">
        <v>0</v>
      </c>
      <c r="R230" s="363">
        <f>Q230*H230</f>
        <v>0</v>
      </c>
      <c r="S230" s="363">
        <v>0</v>
      </c>
      <c r="T230" s="364">
        <f>S230*H230</f>
        <v>0</v>
      </c>
      <c r="U230" s="278"/>
      <c r="V230" s="278"/>
      <c r="W230" s="278"/>
      <c r="X230" s="278"/>
      <c r="Y230" s="278"/>
      <c r="Z230" s="278"/>
      <c r="AA230" s="278"/>
      <c r="AB230" s="278"/>
      <c r="AC230" s="278"/>
      <c r="AD230" s="278"/>
      <c r="AE230" s="278"/>
      <c r="AR230" s="365" t="s">
        <v>2233</v>
      </c>
      <c r="AT230" s="365" t="s">
        <v>1229</v>
      </c>
      <c r="AU230" s="365" t="s">
        <v>81</v>
      </c>
      <c r="AY230" s="269" t="s">
        <v>1226</v>
      </c>
      <c r="BE230" s="366">
        <f>IF(N230="základní",J230,0)</f>
        <v>0</v>
      </c>
      <c r="BF230" s="366">
        <f>IF(N230="snížená",J230,0)</f>
        <v>0</v>
      </c>
      <c r="BG230" s="366">
        <f>IF(N230="zákl. přenesená",J230,0)</f>
        <v>0</v>
      </c>
      <c r="BH230" s="366">
        <f>IF(N230="sníž. přenesená",J230,0)</f>
        <v>0</v>
      </c>
      <c r="BI230" s="366">
        <f>IF(N230="nulová",J230,0)</f>
        <v>0</v>
      </c>
      <c r="BJ230" s="269" t="s">
        <v>81</v>
      </c>
      <c r="BK230" s="366">
        <f>ROUND(I230*H230,2)</f>
        <v>0</v>
      </c>
      <c r="BL230" s="269" t="s">
        <v>2233</v>
      </c>
      <c r="BM230" s="365" t="s">
        <v>2234</v>
      </c>
    </row>
    <row r="231" spans="1:65" s="367" customFormat="1">
      <c r="B231" s="368"/>
      <c r="D231" s="369" t="s">
        <v>223</v>
      </c>
      <c r="E231" s="370" t="s">
        <v>528</v>
      </c>
      <c r="F231" s="371" t="s">
        <v>2235</v>
      </c>
      <c r="H231" s="370" t="s">
        <v>528</v>
      </c>
      <c r="L231" s="368"/>
      <c r="M231" s="372"/>
      <c r="N231" s="373"/>
      <c r="O231" s="373"/>
      <c r="P231" s="373"/>
      <c r="Q231" s="373"/>
      <c r="R231" s="373"/>
      <c r="S231" s="373"/>
      <c r="T231" s="374"/>
      <c r="AT231" s="370" t="s">
        <v>223</v>
      </c>
      <c r="AU231" s="370" t="s">
        <v>81</v>
      </c>
      <c r="AV231" s="367" t="s">
        <v>81</v>
      </c>
      <c r="AW231" s="367" t="s">
        <v>1236</v>
      </c>
      <c r="AX231" s="367" t="s">
        <v>1225</v>
      </c>
      <c r="AY231" s="370" t="s">
        <v>1226</v>
      </c>
    </row>
    <row r="232" spans="1:65" s="375" customFormat="1">
      <c r="B232" s="376"/>
      <c r="D232" s="369" t="s">
        <v>223</v>
      </c>
      <c r="E232" s="377" t="s">
        <v>528</v>
      </c>
      <c r="F232" s="378" t="s">
        <v>99</v>
      </c>
      <c r="H232" s="379">
        <v>8</v>
      </c>
      <c r="L232" s="376"/>
      <c r="M232" s="380"/>
      <c r="N232" s="381"/>
      <c r="O232" s="381"/>
      <c r="P232" s="381"/>
      <c r="Q232" s="381"/>
      <c r="R232" s="381"/>
      <c r="S232" s="381"/>
      <c r="T232" s="382"/>
      <c r="AT232" s="377" t="s">
        <v>223</v>
      </c>
      <c r="AU232" s="377" t="s">
        <v>81</v>
      </c>
      <c r="AV232" s="375" t="s">
        <v>83</v>
      </c>
      <c r="AW232" s="375" t="s">
        <v>1236</v>
      </c>
      <c r="AX232" s="375" t="s">
        <v>1225</v>
      </c>
      <c r="AY232" s="377" t="s">
        <v>1226</v>
      </c>
    </row>
    <row r="233" spans="1:65" s="383" customFormat="1">
      <c r="B233" s="384"/>
      <c r="D233" s="369" t="s">
        <v>223</v>
      </c>
      <c r="E233" s="385" t="s">
        <v>528</v>
      </c>
      <c r="F233" s="386" t="s">
        <v>1238</v>
      </c>
      <c r="H233" s="387">
        <v>8</v>
      </c>
      <c r="L233" s="384"/>
      <c r="M233" s="730"/>
      <c r="N233" s="731"/>
      <c r="O233" s="731"/>
      <c r="P233" s="731"/>
      <c r="Q233" s="731"/>
      <c r="R233" s="731"/>
      <c r="S233" s="731"/>
      <c r="T233" s="732"/>
      <c r="AT233" s="385" t="s">
        <v>223</v>
      </c>
      <c r="AU233" s="385" t="s">
        <v>81</v>
      </c>
      <c r="AV233" s="383" t="s">
        <v>87</v>
      </c>
      <c r="AW233" s="383" t="s">
        <v>1236</v>
      </c>
      <c r="AX233" s="383" t="s">
        <v>81</v>
      </c>
      <c r="AY233" s="385" t="s">
        <v>1226</v>
      </c>
    </row>
    <row r="234" spans="1:65" s="281" customFormat="1" ht="6.9" customHeight="1">
      <c r="A234" s="278"/>
      <c r="B234" s="306"/>
      <c r="C234" s="307"/>
      <c r="D234" s="307"/>
      <c r="E234" s="307"/>
      <c r="F234" s="307"/>
      <c r="G234" s="307"/>
      <c r="H234" s="307"/>
      <c r="I234" s="307"/>
      <c r="J234" s="307"/>
      <c r="K234" s="307"/>
      <c r="L234" s="279"/>
      <c r="M234" s="278"/>
      <c r="O234" s="278"/>
      <c r="P234" s="278"/>
      <c r="Q234" s="278"/>
      <c r="R234" s="278"/>
      <c r="S234" s="278"/>
      <c r="T234" s="278"/>
      <c r="U234" s="278"/>
      <c r="V234" s="278"/>
      <c r="W234" s="278"/>
      <c r="X234" s="278"/>
      <c r="Y234" s="278"/>
      <c r="Z234" s="278"/>
      <c r="AA234" s="278"/>
      <c r="AB234" s="278"/>
      <c r="AC234" s="278"/>
      <c r="AD234" s="278"/>
      <c r="AE234" s="278"/>
    </row>
  </sheetData>
  <autoFilter ref="C88:K233"/>
  <mergeCells count="9">
    <mergeCell ref="E50:H50"/>
    <mergeCell ref="E79:H79"/>
    <mergeCell ref="E81:H81"/>
    <mergeCell ref="L2:V2"/>
    <mergeCell ref="E7:H7"/>
    <mergeCell ref="E9:H9"/>
    <mergeCell ref="E18:H18"/>
    <mergeCell ref="E27:H27"/>
    <mergeCell ref="E48:H48"/>
  </mergeCells>
  <pageMargins left="0.39374999999999999" right="0.39374999999999999" top="0.39374999999999999" bottom="0.39374999999999999" header="0" footer="0"/>
  <pageSetup paperSize="9" fitToHeight="100" orientation="landscape" blackAndWhite="1"/>
  <headerFooter>
    <oddFooter>&amp;CStrana &amp;P z &amp;N</oddFooter>
  </headerFooter>
  <drawing r:id="rId1"/>
</worksheet>
</file>

<file path=xl/worksheets/sheet19.xml><?xml version="1.0" encoding="utf-8"?>
<worksheet xmlns="http://schemas.openxmlformats.org/spreadsheetml/2006/main" xmlns:r="http://schemas.openxmlformats.org/officeDocument/2006/relationships">
  <sheetPr>
    <pageSetUpPr fitToPage="1"/>
  </sheetPr>
  <dimension ref="A1:K218"/>
  <sheetViews>
    <sheetView showGridLines="0" zoomScale="110" zoomScaleNormal="110" workbookViewId="0">
      <selection activeCell="X57" sqref="X57"/>
    </sheetView>
  </sheetViews>
  <sheetFormatPr defaultColWidth="8.88671875" defaultRowHeight="10.199999999999999"/>
  <cols>
    <col min="1" max="1" width="6.44140625" style="490" customWidth="1"/>
    <col min="2" max="2" width="1.33203125" style="490" customWidth="1"/>
    <col min="3" max="4" width="3.88671875" style="490" customWidth="1"/>
    <col min="5" max="5" width="9.109375" style="490" customWidth="1"/>
    <col min="6" max="6" width="7.109375" style="490" customWidth="1"/>
    <col min="7" max="7" width="3.88671875" style="490" customWidth="1"/>
    <col min="8" max="8" width="60.5546875" style="490" customWidth="1"/>
    <col min="9" max="10" width="15.5546875" style="490" customWidth="1"/>
    <col min="11" max="11" width="1.33203125" style="490" customWidth="1"/>
    <col min="12" max="16384" width="8.88671875" style="266"/>
  </cols>
  <sheetData>
    <row r="1" spans="2:11" s="266" customFormat="1" ht="37.5" customHeight="1"/>
    <row r="2" spans="2:11" s="266" customFormat="1" ht="7.5" customHeight="1">
      <c r="B2" s="404"/>
      <c r="C2" s="405"/>
      <c r="D2" s="405"/>
      <c r="E2" s="405"/>
      <c r="F2" s="405"/>
      <c r="G2" s="405"/>
      <c r="H2" s="405"/>
      <c r="I2" s="405"/>
      <c r="J2" s="405"/>
      <c r="K2" s="406"/>
    </row>
    <row r="3" spans="2:11" s="410" customFormat="1" ht="45" customHeight="1">
      <c r="B3" s="407"/>
      <c r="C3" s="408" t="s">
        <v>1479</v>
      </c>
      <c r="D3" s="408"/>
      <c r="E3" s="408"/>
      <c r="F3" s="408"/>
      <c r="G3" s="408"/>
      <c r="H3" s="408"/>
      <c r="I3" s="408"/>
      <c r="J3" s="408"/>
      <c r="K3" s="409"/>
    </row>
    <row r="4" spans="2:11" s="266" customFormat="1" ht="25.5" customHeight="1">
      <c r="B4" s="411"/>
      <c r="C4" s="412" t="s">
        <v>1480</v>
      </c>
      <c r="D4" s="412"/>
      <c r="E4" s="412"/>
      <c r="F4" s="412"/>
      <c r="G4" s="412"/>
      <c r="H4" s="412"/>
      <c r="I4" s="412"/>
      <c r="J4" s="412"/>
      <c r="K4" s="413"/>
    </row>
    <row r="5" spans="2:11" s="266" customFormat="1" ht="5.25" customHeight="1">
      <c r="B5" s="411"/>
      <c r="C5" s="414"/>
      <c r="D5" s="414"/>
      <c r="E5" s="414"/>
      <c r="F5" s="414"/>
      <c r="G5" s="414"/>
      <c r="H5" s="414"/>
      <c r="I5" s="414"/>
      <c r="J5" s="414"/>
      <c r="K5" s="413"/>
    </row>
    <row r="6" spans="2:11" s="266" customFormat="1" ht="15" customHeight="1">
      <c r="B6" s="411"/>
      <c r="C6" s="415" t="s">
        <v>1481</v>
      </c>
      <c r="D6" s="415"/>
      <c r="E6" s="415"/>
      <c r="F6" s="415"/>
      <c r="G6" s="415"/>
      <c r="H6" s="415"/>
      <c r="I6" s="415"/>
      <c r="J6" s="415"/>
      <c r="K6" s="413"/>
    </row>
    <row r="7" spans="2:11" s="266" customFormat="1" ht="15" customHeight="1">
      <c r="B7" s="416"/>
      <c r="C7" s="415" t="s">
        <v>1482</v>
      </c>
      <c r="D7" s="415"/>
      <c r="E7" s="415"/>
      <c r="F7" s="415"/>
      <c r="G7" s="415"/>
      <c r="H7" s="415"/>
      <c r="I7" s="415"/>
      <c r="J7" s="415"/>
      <c r="K7" s="413"/>
    </row>
    <row r="8" spans="2:11" s="266" customFormat="1" ht="12.75" customHeight="1">
      <c r="B8" s="416"/>
      <c r="C8" s="417"/>
      <c r="D8" s="417"/>
      <c r="E8" s="417"/>
      <c r="F8" s="417"/>
      <c r="G8" s="417"/>
      <c r="H8" s="417"/>
      <c r="I8" s="417"/>
      <c r="J8" s="417"/>
      <c r="K8" s="413"/>
    </row>
    <row r="9" spans="2:11" s="266" customFormat="1" ht="15" customHeight="1">
      <c r="B9" s="416"/>
      <c r="C9" s="415" t="s">
        <v>1483</v>
      </c>
      <c r="D9" s="415"/>
      <c r="E9" s="415"/>
      <c r="F9" s="415"/>
      <c r="G9" s="415"/>
      <c r="H9" s="415"/>
      <c r="I9" s="415"/>
      <c r="J9" s="415"/>
      <c r="K9" s="413"/>
    </row>
    <row r="10" spans="2:11" s="266" customFormat="1" ht="15" customHeight="1">
      <c r="B10" s="416"/>
      <c r="C10" s="417"/>
      <c r="D10" s="415" t="s">
        <v>1484</v>
      </c>
      <c r="E10" s="415"/>
      <c r="F10" s="415"/>
      <c r="G10" s="415"/>
      <c r="H10" s="415"/>
      <c r="I10" s="415"/>
      <c r="J10" s="415"/>
      <c r="K10" s="413"/>
    </row>
    <row r="11" spans="2:11" s="266" customFormat="1" ht="15" customHeight="1">
      <c r="B11" s="416"/>
      <c r="C11" s="418"/>
      <c r="D11" s="415" t="s">
        <v>1485</v>
      </c>
      <c r="E11" s="415"/>
      <c r="F11" s="415"/>
      <c r="G11" s="415"/>
      <c r="H11" s="415"/>
      <c r="I11" s="415"/>
      <c r="J11" s="415"/>
      <c r="K11" s="413"/>
    </row>
    <row r="12" spans="2:11" s="266" customFormat="1" ht="15" customHeight="1">
      <c r="B12" s="416"/>
      <c r="C12" s="418"/>
      <c r="D12" s="417"/>
      <c r="E12" s="417"/>
      <c r="F12" s="417"/>
      <c r="G12" s="417"/>
      <c r="H12" s="417"/>
      <c r="I12" s="417"/>
      <c r="J12" s="417"/>
      <c r="K12" s="413"/>
    </row>
    <row r="13" spans="2:11" s="266" customFormat="1" ht="15" customHeight="1">
      <c r="B13" s="416"/>
      <c r="C13" s="418"/>
      <c r="D13" s="419" t="s">
        <v>1486</v>
      </c>
      <c r="E13" s="417"/>
      <c r="F13" s="417"/>
      <c r="G13" s="417"/>
      <c r="H13" s="417"/>
      <c r="I13" s="417"/>
      <c r="J13" s="417"/>
      <c r="K13" s="413"/>
    </row>
    <row r="14" spans="2:11" s="266" customFormat="1" ht="12.75" customHeight="1">
      <c r="B14" s="416"/>
      <c r="C14" s="418"/>
      <c r="D14" s="418"/>
      <c r="E14" s="418"/>
      <c r="F14" s="418"/>
      <c r="G14" s="418"/>
      <c r="H14" s="418"/>
      <c r="I14" s="418"/>
      <c r="J14" s="418"/>
      <c r="K14" s="413"/>
    </row>
    <row r="15" spans="2:11" s="266" customFormat="1" ht="15" customHeight="1">
      <c r="B15" s="416"/>
      <c r="C15" s="418"/>
      <c r="D15" s="415" t="s">
        <v>1487</v>
      </c>
      <c r="E15" s="415"/>
      <c r="F15" s="415"/>
      <c r="G15" s="415"/>
      <c r="H15" s="415"/>
      <c r="I15" s="415"/>
      <c r="J15" s="415"/>
      <c r="K15" s="413"/>
    </row>
    <row r="16" spans="2:11" s="266" customFormat="1" ht="15" customHeight="1">
      <c r="B16" s="416"/>
      <c r="C16" s="418"/>
      <c r="D16" s="415" t="s">
        <v>1488</v>
      </c>
      <c r="E16" s="415"/>
      <c r="F16" s="415"/>
      <c r="G16" s="415"/>
      <c r="H16" s="415"/>
      <c r="I16" s="415"/>
      <c r="J16" s="415"/>
      <c r="K16" s="413"/>
    </row>
    <row r="17" spans="2:11" s="266" customFormat="1" ht="15" customHeight="1">
      <c r="B17" s="416"/>
      <c r="C17" s="418"/>
      <c r="D17" s="415" t="s">
        <v>1489</v>
      </c>
      <c r="E17" s="415"/>
      <c r="F17" s="415"/>
      <c r="G17" s="415"/>
      <c r="H17" s="415"/>
      <c r="I17" s="415"/>
      <c r="J17" s="415"/>
      <c r="K17" s="413"/>
    </row>
    <row r="18" spans="2:11" s="266" customFormat="1" ht="15" customHeight="1">
      <c r="B18" s="416"/>
      <c r="C18" s="418"/>
      <c r="D18" s="418"/>
      <c r="E18" s="420" t="s">
        <v>148</v>
      </c>
      <c r="F18" s="415" t="s">
        <v>1490</v>
      </c>
      <c r="G18" s="415"/>
      <c r="H18" s="415"/>
      <c r="I18" s="415"/>
      <c r="J18" s="415"/>
      <c r="K18" s="413"/>
    </row>
    <row r="19" spans="2:11" s="266" customFormat="1" ht="15" customHeight="1">
      <c r="B19" s="416"/>
      <c r="C19" s="418"/>
      <c r="D19" s="418"/>
      <c r="E19" s="420" t="s">
        <v>1491</v>
      </c>
      <c r="F19" s="415" t="s">
        <v>1492</v>
      </c>
      <c r="G19" s="415"/>
      <c r="H19" s="415"/>
      <c r="I19" s="415"/>
      <c r="J19" s="415"/>
      <c r="K19" s="413"/>
    </row>
    <row r="20" spans="2:11" s="266" customFormat="1" ht="15" customHeight="1">
      <c r="B20" s="416"/>
      <c r="C20" s="418"/>
      <c r="D20" s="418"/>
      <c r="E20" s="420" t="s">
        <v>1493</v>
      </c>
      <c r="F20" s="415" t="s">
        <v>1494</v>
      </c>
      <c r="G20" s="415"/>
      <c r="H20" s="415"/>
      <c r="I20" s="415"/>
      <c r="J20" s="415"/>
      <c r="K20" s="413"/>
    </row>
    <row r="21" spans="2:11" s="266" customFormat="1" ht="15" customHeight="1">
      <c r="B21" s="416"/>
      <c r="C21" s="418"/>
      <c r="D21" s="418"/>
      <c r="E21" s="420" t="s">
        <v>1495</v>
      </c>
      <c r="F21" s="415" t="s">
        <v>1496</v>
      </c>
      <c r="G21" s="415"/>
      <c r="H21" s="415"/>
      <c r="I21" s="415"/>
      <c r="J21" s="415"/>
      <c r="K21" s="413"/>
    </row>
    <row r="22" spans="2:11" s="266" customFormat="1" ht="15" customHeight="1">
      <c r="B22" s="416"/>
      <c r="C22" s="418"/>
      <c r="D22" s="418"/>
      <c r="E22" s="420" t="s">
        <v>1497</v>
      </c>
      <c r="F22" s="415" t="s">
        <v>1498</v>
      </c>
      <c r="G22" s="415"/>
      <c r="H22" s="415"/>
      <c r="I22" s="415"/>
      <c r="J22" s="415"/>
      <c r="K22" s="413"/>
    </row>
    <row r="23" spans="2:11" s="266" customFormat="1" ht="15" customHeight="1">
      <c r="B23" s="416"/>
      <c r="C23" s="418"/>
      <c r="D23" s="418"/>
      <c r="E23" s="420" t="s">
        <v>1499</v>
      </c>
      <c r="F23" s="415" t="s">
        <v>1500</v>
      </c>
      <c r="G23" s="415"/>
      <c r="H23" s="415"/>
      <c r="I23" s="415"/>
      <c r="J23" s="415"/>
      <c r="K23" s="413"/>
    </row>
    <row r="24" spans="2:11" s="266" customFormat="1" ht="12.75" customHeight="1">
      <c r="B24" s="416"/>
      <c r="C24" s="418"/>
      <c r="D24" s="418"/>
      <c r="E24" s="418"/>
      <c r="F24" s="418"/>
      <c r="G24" s="418"/>
      <c r="H24" s="418"/>
      <c r="I24" s="418"/>
      <c r="J24" s="418"/>
      <c r="K24" s="413"/>
    </row>
    <row r="25" spans="2:11" s="266" customFormat="1" ht="15" customHeight="1">
      <c r="B25" s="416"/>
      <c r="C25" s="415" t="s">
        <v>1501</v>
      </c>
      <c r="D25" s="415"/>
      <c r="E25" s="415"/>
      <c r="F25" s="415"/>
      <c r="G25" s="415"/>
      <c r="H25" s="415"/>
      <c r="I25" s="415"/>
      <c r="J25" s="415"/>
      <c r="K25" s="413"/>
    </row>
    <row r="26" spans="2:11" s="266" customFormat="1" ht="15" customHeight="1">
      <c r="B26" s="416"/>
      <c r="C26" s="415" t="s">
        <v>1502</v>
      </c>
      <c r="D26" s="415"/>
      <c r="E26" s="415"/>
      <c r="F26" s="415"/>
      <c r="G26" s="415"/>
      <c r="H26" s="415"/>
      <c r="I26" s="415"/>
      <c r="J26" s="415"/>
      <c r="K26" s="413"/>
    </row>
    <row r="27" spans="2:11" s="266" customFormat="1" ht="15" customHeight="1">
      <c r="B27" s="416"/>
      <c r="C27" s="417"/>
      <c r="D27" s="415" t="s">
        <v>1503</v>
      </c>
      <c r="E27" s="415"/>
      <c r="F27" s="415"/>
      <c r="G27" s="415"/>
      <c r="H27" s="415"/>
      <c r="I27" s="415"/>
      <c r="J27" s="415"/>
      <c r="K27" s="413"/>
    </row>
    <row r="28" spans="2:11" s="266" customFormat="1" ht="15" customHeight="1">
      <c r="B28" s="416"/>
      <c r="C28" s="418"/>
      <c r="D28" s="415" t="s">
        <v>1504</v>
      </c>
      <c r="E28" s="415"/>
      <c r="F28" s="415"/>
      <c r="G28" s="415"/>
      <c r="H28" s="415"/>
      <c r="I28" s="415"/>
      <c r="J28" s="415"/>
      <c r="K28" s="413"/>
    </row>
    <row r="29" spans="2:11" s="266" customFormat="1" ht="12.75" customHeight="1">
      <c r="B29" s="416"/>
      <c r="C29" s="418"/>
      <c r="D29" s="418"/>
      <c r="E29" s="418"/>
      <c r="F29" s="418"/>
      <c r="G29" s="418"/>
      <c r="H29" s="418"/>
      <c r="I29" s="418"/>
      <c r="J29" s="418"/>
      <c r="K29" s="413"/>
    </row>
    <row r="30" spans="2:11" s="266" customFormat="1" ht="15" customHeight="1">
      <c r="B30" s="416"/>
      <c r="C30" s="418"/>
      <c r="D30" s="415" t="s">
        <v>1505</v>
      </c>
      <c r="E30" s="415"/>
      <c r="F30" s="415"/>
      <c r="G30" s="415"/>
      <c r="H30" s="415"/>
      <c r="I30" s="415"/>
      <c r="J30" s="415"/>
      <c r="K30" s="413"/>
    </row>
    <row r="31" spans="2:11" s="266" customFormat="1" ht="15" customHeight="1">
      <c r="B31" s="416"/>
      <c r="C31" s="418"/>
      <c r="D31" s="415" t="s">
        <v>1506</v>
      </c>
      <c r="E31" s="415"/>
      <c r="F31" s="415"/>
      <c r="G31" s="415"/>
      <c r="H31" s="415"/>
      <c r="I31" s="415"/>
      <c r="J31" s="415"/>
      <c r="K31" s="413"/>
    </row>
    <row r="32" spans="2:11" s="266" customFormat="1" ht="12.75" customHeight="1">
      <c r="B32" s="416"/>
      <c r="C32" s="418"/>
      <c r="D32" s="418"/>
      <c r="E32" s="418"/>
      <c r="F32" s="418"/>
      <c r="G32" s="418"/>
      <c r="H32" s="418"/>
      <c r="I32" s="418"/>
      <c r="J32" s="418"/>
      <c r="K32" s="413"/>
    </row>
    <row r="33" spans="2:11" s="266" customFormat="1" ht="15" customHeight="1">
      <c r="B33" s="416"/>
      <c r="C33" s="418"/>
      <c r="D33" s="415" t="s">
        <v>1507</v>
      </c>
      <c r="E33" s="415"/>
      <c r="F33" s="415"/>
      <c r="G33" s="415"/>
      <c r="H33" s="415"/>
      <c r="I33" s="415"/>
      <c r="J33" s="415"/>
      <c r="K33" s="413"/>
    </row>
    <row r="34" spans="2:11" s="266" customFormat="1" ht="15" customHeight="1">
      <c r="B34" s="416"/>
      <c r="C34" s="418"/>
      <c r="D34" s="415" t="s">
        <v>1508</v>
      </c>
      <c r="E34" s="415"/>
      <c r="F34" s="415"/>
      <c r="G34" s="415"/>
      <c r="H34" s="415"/>
      <c r="I34" s="415"/>
      <c r="J34" s="415"/>
      <c r="K34" s="413"/>
    </row>
    <row r="35" spans="2:11" s="266" customFormat="1" ht="15" customHeight="1">
      <c r="B35" s="416"/>
      <c r="C35" s="418"/>
      <c r="D35" s="415" t="s">
        <v>1509</v>
      </c>
      <c r="E35" s="415"/>
      <c r="F35" s="415"/>
      <c r="G35" s="415"/>
      <c r="H35" s="415"/>
      <c r="I35" s="415"/>
      <c r="J35" s="415"/>
      <c r="K35" s="413"/>
    </row>
    <row r="36" spans="2:11" s="266" customFormat="1" ht="15" customHeight="1">
      <c r="B36" s="416"/>
      <c r="C36" s="418"/>
      <c r="D36" s="417"/>
      <c r="E36" s="419" t="s">
        <v>1210</v>
      </c>
      <c r="F36" s="417"/>
      <c r="G36" s="415" t="s">
        <v>1510</v>
      </c>
      <c r="H36" s="415"/>
      <c r="I36" s="415"/>
      <c r="J36" s="415"/>
      <c r="K36" s="413"/>
    </row>
    <row r="37" spans="2:11" s="266" customFormat="1" ht="30.75" customHeight="1">
      <c r="B37" s="416"/>
      <c r="C37" s="418"/>
      <c r="D37" s="417"/>
      <c r="E37" s="419" t="s">
        <v>1511</v>
      </c>
      <c r="F37" s="417"/>
      <c r="G37" s="415" t="s">
        <v>1512</v>
      </c>
      <c r="H37" s="415"/>
      <c r="I37" s="415"/>
      <c r="J37" s="415"/>
      <c r="K37" s="413"/>
    </row>
    <row r="38" spans="2:11" s="266" customFormat="1" ht="15" customHeight="1">
      <c r="B38" s="416"/>
      <c r="C38" s="418"/>
      <c r="D38" s="417"/>
      <c r="E38" s="419" t="s">
        <v>1212</v>
      </c>
      <c r="F38" s="417"/>
      <c r="G38" s="415" t="s">
        <v>1513</v>
      </c>
      <c r="H38" s="415"/>
      <c r="I38" s="415"/>
      <c r="J38" s="415"/>
      <c r="K38" s="413"/>
    </row>
    <row r="39" spans="2:11" s="266" customFormat="1" ht="15" customHeight="1">
      <c r="B39" s="416"/>
      <c r="C39" s="418"/>
      <c r="D39" s="417"/>
      <c r="E39" s="419" t="s">
        <v>1213</v>
      </c>
      <c r="F39" s="417"/>
      <c r="G39" s="415" t="s">
        <v>1514</v>
      </c>
      <c r="H39" s="415"/>
      <c r="I39" s="415"/>
      <c r="J39" s="415"/>
      <c r="K39" s="413"/>
    </row>
    <row r="40" spans="2:11" s="266" customFormat="1" ht="15" customHeight="1">
      <c r="B40" s="416"/>
      <c r="C40" s="418"/>
      <c r="D40" s="417"/>
      <c r="E40" s="419" t="s">
        <v>154</v>
      </c>
      <c r="F40" s="417"/>
      <c r="G40" s="415" t="s">
        <v>1515</v>
      </c>
      <c r="H40" s="415"/>
      <c r="I40" s="415"/>
      <c r="J40" s="415"/>
      <c r="K40" s="413"/>
    </row>
    <row r="41" spans="2:11" s="266" customFormat="1" ht="15" customHeight="1">
      <c r="B41" s="416"/>
      <c r="C41" s="418"/>
      <c r="D41" s="417"/>
      <c r="E41" s="419" t="s">
        <v>155</v>
      </c>
      <c r="F41" s="417"/>
      <c r="G41" s="415" t="s">
        <v>1516</v>
      </c>
      <c r="H41" s="415"/>
      <c r="I41" s="415"/>
      <c r="J41" s="415"/>
      <c r="K41" s="413"/>
    </row>
    <row r="42" spans="2:11" s="266" customFormat="1" ht="15" customHeight="1">
      <c r="B42" s="416"/>
      <c r="C42" s="418"/>
      <c r="D42" s="417"/>
      <c r="E42" s="419" t="s">
        <v>1517</v>
      </c>
      <c r="F42" s="417"/>
      <c r="G42" s="415" t="s">
        <v>1518</v>
      </c>
      <c r="H42" s="415"/>
      <c r="I42" s="415"/>
      <c r="J42" s="415"/>
      <c r="K42" s="413"/>
    </row>
    <row r="43" spans="2:11" s="266" customFormat="1" ht="15" customHeight="1">
      <c r="B43" s="416"/>
      <c r="C43" s="418"/>
      <c r="D43" s="417"/>
      <c r="E43" s="419"/>
      <c r="F43" s="417"/>
      <c r="G43" s="415" t="s">
        <v>1519</v>
      </c>
      <c r="H43" s="415"/>
      <c r="I43" s="415"/>
      <c r="J43" s="415"/>
      <c r="K43" s="413"/>
    </row>
    <row r="44" spans="2:11" s="266" customFormat="1" ht="15" customHeight="1">
      <c r="B44" s="416"/>
      <c r="C44" s="418"/>
      <c r="D44" s="417"/>
      <c r="E44" s="419" t="s">
        <v>1520</v>
      </c>
      <c r="F44" s="417"/>
      <c r="G44" s="415" t="s">
        <v>1521</v>
      </c>
      <c r="H44" s="415"/>
      <c r="I44" s="415"/>
      <c r="J44" s="415"/>
      <c r="K44" s="413"/>
    </row>
    <row r="45" spans="2:11" s="266" customFormat="1" ht="15" customHeight="1">
      <c r="B45" s="416"/>
      <c r="C45" s="418"/>
      <c r="D45" s="417"/>
      <c r="E45" s="419" t="s">
        <v>1215</v>
      </c>
      <c r="F45" s="417"/>
      <c r="G45" s="415" t="s">
        <v>1522</v>
      </c>
      <c r="H45" s="415"/>
      <c r="I45" s="415"/>
      <c r="J45" s="415"/>
      <c r="K45" s="413"/>
    </row>
    <row r="46" spans="2:11" s="266" customFormat="1" ht="12.75" customHeight="1">
      <c r="B46" s="416"/>
      <c r="C46" s="418"/>
      <c r="D46" s="417"/>
      <c r="E46" s="417"/>
      <c r="F46" s="417"/>
      <c r="G46" s="417"/>
      <c r="H46" s="417"/>
      <c r="I46" s="417"/>
      <c r="J46" s="417"/>
      <c r="K46" s="413"/>
    </row>
    <row r="47" spans="2:11" s="266" customFormat="1" ht="15" customHeight="1">
      <c r="B47" s="416"/>
      <c r="C47" s="418"/>
      <c r="D47" s="415" t="s">
        <v>1523</v>
      </c>
      <c r="E47" s="415"/>
      <c r="F47" s="415"/>
      <c r="G47" s="415"/>
      <c r="H47" s="415"/>
      <c r="I47" s="415"/>
      <c r="J47" s="415"/>
      <c r="K47" s="413"/>
    </row>
    <row r="48" spans="2:11" s="266" customFormat="1" ht="15" customHeight="1">
      <c r="B48" s="416"/>
      <c r="C48" s="418"/>
      <c r="D48" s="418"/>
      <c r="E48" s="415" t="s">
        <v>1524</v>
      </c>
      <c r="F48" s="415"/>
      <c r="G48" s="415"/>
      <c r="H48" s="415"/>
      <c r="I48" s="415"/>
      <c r="J48" s="415"/>
      <c r="K48" s="413"/>
    </row>
    <row r="49" spans="2:11" s="266" customFormat="1" ht="15" customHeight="1">
      <c r="B49" s="416"/>
      <c r="C49" s="418"/>
      <c r="D49" s="418"/>
      <c r="E49" s="415" t="s">
        <v>1525</v>
      </c>
      <c r="F49" s="415"/>
      <c r="G49" s="415"/>
      <c r="H49" s="415"/>
      <c r="I49" s="415"/>
      <c r="J49" s="415"/>
      <c r="K49" s="413"/>
    </row>
    <row r="50" spans="2:11" s="266" customFormat="1" ht="15" customHeight="1">
      <c r="B50" s="416"/>
      <c r="C50" s="418"/>
      <c r="D50" s="418"/>
      <c r="E50" s="415" t="s">
        <v>1526</v>
      </c>
      <c r="F50" s="415"/>
      <c r="G50" s="415"/>
      <c r="H50" s="415"/>
      <c r="I50" s="415"/>
      <c r="J50" s="415"/>
      <c r="K50" s="413"/>
    </row>
    <row r="51" spans="2:11" s="266" customFormat="1" ht="15" customHeight="1">
      <c r="B51" s="416"/>
      <c r="C51" s="418"/>
      <c r="D51" s="415" t="s">
        <v>1527</v>
      </c>
      <c r="E51" s="415"/>
      <c r="F51" s="415"/>
      <c r="G51" s="415"/>
      <c r="H51" s="415"/>
      <c r="I51" s="415"/>
      <c r="J51" s="415"/>
      <c r="K51" s="413"/>
    </row>
    <row r="52" spans="2:11" s="266" customFormat="1" ht="25.5" customHeight="1">
      <c r="B52" s="411"/>
      <c r="C52" s="412" t="s">
        <v>1528</v>
      </c>
      <c r="D52" s="412"/>
      <c r="E52" s="412"/>
      <c r="F52" s="412"/>
      <c r="G52" s="412"/>
      <c r="H52" s="412"/>
      <c r="I52" s="412"/>
      <c r="J52" s="412"/>
      <c r="K52" s="413"/>
    </row>
    <row r="53" spans="2:11" s="266" customFormat="1" ht="5.25" customHeight="1">
      <c r="B53" s="411"/>
      <c r="C53" s="414"/>
      <c r="D53" s="414"/>
      <c r="E53" s="414"/>
      <c r="F53" s="414"/>
      <c r="G53" s="414"/>
      <c r="H53" s="414"/>
      <c r="I53" s="414"/>
      <c r="J53" s="414"/>
      <c r="K53" s="413"/>
    </row>
    <row r="54" spans="2:11" s="266" customFormat="1" ht="15" customHeight="1">
      <c r="B54" s="411"/>
      <c r="C54" s="415" t="s">
        <v>1529</v>
      </c>
      <c r="D54" s="415"/>
      <c r="E54" s="415"/>
      <c r="F54" s="415"/>
      <c r="G54" s="415"/>
      <c r="H54" s="415"/>
      <c r="I54" s="415"/>
      <c r="J54" s="415"/>
      <c r="K54" s="413"/>
    </row>
    <row r="55" spans="2:11" s="266" customFormat="1" ht="15" customHeight="1">
      <c r="B55" s="411"/>
      <c r="C55" s="415" t="s">
        <v>1530</v>
      </c>
      <c r="D55" s="415"/>
      <c r="E55" s="415"/>
      <c r="F55" s="415"/>
      <c r="G55" s="415"/>
      <c r="H55" s="415"/>
      <c r="I55" s="415"/>
      <c r="J55" s="415"/>
      <c r="K55" s="413"/>
    </row>
    <row r="56" spans="2:11" s="266" customFormat="1" ht="12.75" customHeight="1">
      <c r="B56" s="411"/>
      <c r="C56" s="417"/>
      <c r="D56" s="417"/>
      <c r="E56" s="417"/>
      <c r="F56" s="417"/>
      <c r="G56" s="417"/>
      <c r="H56" s="417"/>
      <c r="I56" s="417"/>
      <c r="J56" s="417"/>
      <c r="K56" s="413"/>
    </row>
    <row r="57" spans="2:11" s="266" customFormat="1" ht="15" customHeight="1">
      <c r="B57" s="411"/>
      <c r="C57" s="415" t="s">
        <v>1531</v>
      </c>
      <c r="D57" s="415"/>
      <c r="E57" s="415"/>
      <c r="F57" s="415"/>
      <c r="G57" s="415"/>
      <c r="H57" s="415"/>
      <c r="I57" s="415"/>
      <c r="J57" s="415"/>
      <c r="K57" s="413"/>
    </row>
    <row r="58" spans="2:11" s="266" customFormat="1" ht="15" customHeight="1">
      <c r="B58" s="411"/>
      <c r="C58" s="418"/>
      <c r="D58" s="415" t="s">
        <v>1532</v>
      </c>
      <c r="E58" s="415"/>
      <c r="F58" s="415"/>
      <c r="G58" s="415"/>
      <c r="H58" s="415"/>
      <c r="I58" s="415"/>
      <c r="J58" s="415"/>
      <c r="K58" s="413"/>
    </row>
    <row r="59" spans="2:11" s="266" customFormat="1" ht="15" customHeight="1">
      <c r="B59" s="411"/>
      <c r="C59" s="418"/>
      <c r="D59" s="415" t="s">
        <v>1533</v>
      </c>
      <c r="E59" s="415"/>
      <c r="F59" s="415"/>
      <c r="G59" s="415"/>
      <c r="H59" s="415"/>
      <c r="I59" s="415"/>
      <c r="J59" s="415"/>
      <c r="K59" s="413"/>
    </row>
    <row r="60" spans="2:11" s="266" customFormat="1" ht="15" customHeight="1">
      <c r="B60" s="411"/>
      <c r="C60" s="418"/>
      <c r="D60" s="415" t="s">
        <v>1534</v>
      </c>
      <c r="E60" s="415"/>
      <c r="F60" s="415"/>
      <c r="G60" s="415"/>
      <c r="H60" s="415"/>
      <c r="I60" s="415"/>
      <c r="J60" s="415"/>
      <c r="K60" s="413"/>
    </row>
    <row r="61" spans="2:11" s="266" customFormat="1" ht="15" customHeight="1">
      <c r="B61" s="411"/>
      <c r="C61" s="418"/>
      <c r="D61" s="415" t="s">
        <v>1535</v>
      </c>
      <c r="E61" s="415"/>
      <c r="F61" s="415"/>
      <c r="G61" s="415"/>
      <c r="H61" s="415"/>
      <c r="I61" s="415"/>
      <c r="J61" s="415"/>
      <c r="K61" s="413"/>
    </row>
    <row r="62" spans="2:11" s="266" customFormat="1" ht="15" customHeight="1">
      <c r="B62" s="411"/>
      <c r="C62" s="418"/>
      <c r="D62" s="421" t="s">
        <v>1536</v>
      </c>
      <c r="E62" s="421"/>
      <c r="F62" s="421"/>
      <c r="G62" s="421"/>
      <c r="H62" s="421"/>
      <c r="I62" s="421"/>
      <c r="J62" s="421"/>
      <c r="K62" s="413"/>
    </row>
    <row r="63" spans="2:11" s="266" customFormat="1" ht="15" customHeight="1">
      <c r="B63" s="411"/>
      <c r="C63" s="418"/>
      <c r="D63" s="415" t="s">
        <v>1537</v>
      </c>
      <c r="E63" s="415"/>
      <c r="F63" s="415"/>
      <c r="G63" s="415"/>
      <c r="H63" s="415"/>
      <c r="I63" s="415"/>
      <c r="J63" s="415"/>
      <c r="K63" s="413"/>
    </row>
    <row r="64" spans="2:11" s="266" customFormat="1" ht="12.75" customHeight="1">
      <c r="B64" s="411"/>
      <c r="C64" s="418"/>
      <c r="D64" s="418"/>
      <c r="E64" s="422"/>
      <c r="F64" s="418"/>
      <c r="G64" s="418"/>
      <c r="H64" s="418"/>
      <c r="I64" s="418"/>
      <c r="J64" s="418"/>
      <c r="K64" s="413"/>
    </row>
    <row r="65" spans="2:11" s="266" customFormat="1" ht="15" customHeight="1">
      <c r="B65" s="411"/>
      <c r="C65" s="418"/>
      <c r="D65" s="415" t="s">
        <v>1538</v>
      </c>
      <c r="E65" s="415"/>
      <c r="F65" s="415"/>
      <c r="G65" s="415"/>
      <c r="H65" s="415"/>
      <c r="I65" s="415"/>
      <c r="J65" s="415"/>
      <c r="K65" s="413"/>
    </row>
    <row r="66" spans="2:11" s="266" customFormat="1" ht="15" customHeight="1">
      <c r="B66" s="411"/>
      <c r="C66" s="418"/>
      <c r="D66" s="421" t="s">
        <v>1539</v>
      </c>
      <c r="E66" s="421"/>
      <c r="F66" s="421"/>
      <c r="G66" s="421"/>
      <c r="H66" s="421"/>
      <c r="I66" s="421"/>
      <c r="J66" s="421"/>
      <c r="K66" s="413"/>
    </row>
    <row r="67" spans="2:11" s="266" customFormat="1" ht="15" customHeight="1">
      <c r="B67" s="411"/>
      <c r="C67" s="418"/>
      <c r="D67" s="415" t="s">
        <v>1540</v>
      </c>
      <c r="E67" s="415"/>
      <c r="F67" s="415"/>
      <c r="G67" s="415"/>
      <c r="H67" s="415"/>
      <c r="I67" s="415"/>
      <c r="J67" s="415"/>
      <c r="K67" s="413"/>
    </row>
    <row r="68" spans="2:11" s="266" customFormat="1" ht="15" customHeight="1">
      <c r="B68" s="411"/>
      <c r="C68" s="418"/>
      <c r="D68" s="415" t="s">
        <v>1541</v>
      </c>
      <c r="E68" s="415"/>
      <c r="F68" s="415"/>
      <c r="G68" s="415"/>
      <c r="H68" s="415"/>
      <c r="I68" s="415"/>
      <c r="J68" s="415"/>
      <c r="K68" s="413"/>
    </row>
    <row r="69" spans="2:11" s="266" customFormat="1" ht="15" customHeight="1">
      <c r="B69" s="411"/>
      <c r="C69" s="418"/>
      <c r="D69" s="415" t="s">
        <v>1542</v>
      </c>
      <c r="E69" s="415"/>
      <c r="F69" s="415"/>
      <c r="G69" s="415"/>
      <c r="H69" s="415"/>
      <c r="I69" s="415"/>
      <c r="J69" s="415"/>
      <c r="K69" s="413"/>
    </row>
    <row r="70" spans="2:11" s="266" customFormat="1" ht="15" customHeight="1">
      <c r="B70" s="411"/>
      <c r="C70" s="418"/>
      <c r="D70" s="415" t="s">
        <v>1543</v>
      </c>
      <c r="E70" s="415"/>
      <c r="F70" s="415"/>
      <c r="G70" s="415"/>
      <c r="H70" s="415"/>
      <c r="I70" s="415"/>
      <c r="J70" s="415"/>
      <c r="K70" s="413"/>
    </row>
    <row r="71" spans="2:11" s="266" customFormat="1" ht="12.75" customHeight="1">
      <c r="B71" s="423"/>
      <c r="C71" s="424"/>
      <c r="D71" s="424"/>
      <c r="E71" s="424"/>
      <c r="F71" s="424"/>
      <c r="G71" s="424"/>
      <c r="H71" s="424"/>
      <c r="I71" s="424"/>
      <c r="J71" s="424"/>
      <c r="K71" s="425"/>
    </row>
    <row r="72" spans="2:11" s="266" customFormat="1" ht="18.75" customHeight="1">
      <c r="B72" s="426"/>
      <c r="C72" s="426"/>
      <c r="D72" s="426"/>
      <c r="E72" s="426"/>
      <c r="F72" s="426"/>
      <c r="G72" s="426"/>
      <c r="H72" s="426"/>
      <c r="I72" s="426"/>
      <c r="J72" s="426"/>
      <c r="K72" s="427"/>
    </row>
    <row r="73" spans="2:11" s="266" customFormat="1" ht="18.75" customHeight="1">
      <c r="B73" s="427"/>
      <c r="C73" s="427"/>
      <c r="D73" s="427"/>
      <c r="E73" s="427"/>
      <c r="F73" s="427"/>
      <c r="G73" s="427"/>
      <c r="H73" s="427"/>
      <c r="I73" s="427"/>
      <c r="J73" s="427"/>
      <c r="K73" s="427"/>
    </row>
    <row r="74" spans="2:11" s="266" customFormat="1" ht="7.5" customHeight="1">
      <c r="B74" s="428"/>
      <c r="C74" s="429"/>
      <c r="D74" s="429"/>
      <c r="E74" s="429"/>
      <c r="F74" s="429"/>
      <c r="G74" s="429"/>
      <c r="H74" s="429"/>
      <c r="I74" s="429"/>
      <c r="J74" s="429"/>
      <c r="K74" s="430"/>
    </row>
    <row r="75" spans="2:11" s="266" customFormat="1" ht="45" customHeight="1">
      <c r="B75" s="431"/>
      <c r="C75" s="432" t="s">
        <v>1544</v>
      </c>
      <c r="D75" s="432"/>
      <c r="E75" s="432"/>
      <c r="F75" s="432"/>
      <c r="G75" s="432"/>
      <c r="H75" s="432"/>
      <c r="I75" s="432"/>
      <c r="J75" s="432"/>
      <c r="K75" s="433"/>
    </row>
    <row r="76" spans="2:11" s="266" customFormat="1" ht="17.25" customHeight="1">
      <c r="B76" s="431"/>
      <c r="C76" s="434" t="s">
        <v>5</v>
      </c>
      <c r="D76" s="434"/>
      <c r="E76" s="434"/>
      <c r="F76" s="434" t="s">
        <v>1545</v>
      </c>
      <c r="G76" s="435"/>
      <c r="H76" s="434" t="s">
        <v>1213</v>
      </c>
      <c r="I76" s="434" t="s">
        <v>1211</v>
      </c>
      <c r="J76" s="434" t="s">
        <v>1546</v>
      </c>
      <c r="K76" s="433"/>
    </row>
    <row r="77" spans="2:11" s="266" customFormat="1" ht="17.25" customHeight="1">
      <c r="B77" s="431"/>
      <c r="C77" s="436" t="s">
        <v>1547</v>
      </c>
      <c r="D77" s="436"/>
      <c r="E77" s="436"/>
      <c r="F77" s="437" t="s">
        <v>1548</v>
      </c>
      <c r="G77" s="438"/>
      <c r="H77" s="436"/>
      <c r="I77" s="436"/>
      <c r="J77" s="436" t="s">
        <v>1549</v>
      </c>
      <c r="K77" s="433"/>
    </row>
    <row r="78" spans="2:11" s="266" customFormat="1" ht="5.25" customHeight="1">
      <c r="B78" s="431"/>
      <c r="C78" s="439"/>
      <c r="D78" s="439"/>
      <c r="E78" s="439"/>
      <c r="F78" s="439"/>
      <c r="G78" s="440"/>
      <c r="H78" s="439"/>
      <c r="I78" s="439"/>
      <c r="J78" s="439"/>
      <c r="K78" s="433"/>
    </row>
    <row r="79" spans="2:11" s="266" customFormat="1" ht="15" customHeight="1">
      <c r="B79" s="431"/>
      <c r="C79" s="419" t="s">
        <v>1212</v>
      </c>
      <c r="D79" s="439"/>
      <c r="E79" s="439"/>
      <c r="F79" s="441" t="s">
        <v>1550</v>
      </c>
      <c r="G79" s="440"/>
      <c r="H79" s="419" t="s">
        <v>1551</v>
      </c>
      <c r="I79" s="419" t="s">
        <v>1552</v>
      </c>
      <c r="J79" s="419">
        <v>20</v>
      </c>
      <c r="K79" s="433"/>
    </row>
    <row r="80" spans="2:11" s="266" customFormat="1" ht="15" customHeight="1">
      <c r="B80" s="431"/>
      <c r="C80" s="419" t="s">
        <v>57</v>
      </c>
      <c r="D80" s="419"/>
      <c r="E80" s="419"/>
      <c r="F80" s="441" t="s">
        <v>1550</v>
      </c>
      <c r="G80" s="440"/>
      <c r="H80" s="419" t="s">
        <v>1553</v>
      </c>
      <c r="I80" s="419" t="s">
        <v>1552</v>
      </c>
      <c r="J80" s="419">
        <v>120</v>
      </c>
      <c r="K80" s="433"/>
    </row>
    <row r="81" spans="2:11" s="266" customFormat="1" ht="15" customHeight="1">
      <c r="B81" s="442"/>
      <c r="C81" s="419" t="s">
        <v>1554</v>
      </c>
      <c r="D81" s="419"/>
      <c r="E81" s="419"/>
      <c r="F81" s="441" t="s">
        <v>1555</v>
      </c>
      <c r="G81" s="440"/>
      <c r="H81" s="419" t="s">
        <v>1556</v>
      </c>
      <c r="I81" s="419" t="s">
        <v>1552</v>
      </c>
      <c r="J81" s="419">
        <v>50</v>
      </c>
      <c r="K81" s="433"/>
    </row>
    <row r="82" spans="2:11" s="266" customFormat="1" ht="15" customHeight="1">
      <c r="B82" s="442"/>
      <c r="C82" s="419" t="s">
        <v>1557</v>
      </c>
      <c r="D82" s="419"/>
      <c r="E82" s="419"/>
      <c r="F82" s="441" t="s">
        <v>1550</v>
      </c>
      <c r="G82" s="440"/>
      <c r="H82" s="419" t="s">
        <v>1558</v>
      </c>
      <c r="I82" s="419" t="s">
        <v>1559</v>
      </c>
      <c r="J82" s="419"/>
      <c r="K82" s="433"/>
    </row>
    <row r="83" spans="2:11" s="266" customFormat="1" ht="15" customHeight="1">
      <c r="B83" s="442"/>
      <c r="C83" s="443" t="s">
        <v>1560</v>
      </c>
      <c r="D83" s="443"/>
      <c r="E83" s="443"/>
      <c r="F83" s="444" t="s">
        <v>1555</v>
      </c>
      <c r="G83" s="443"/>
      <c r="H83" s="443" t="s">
        <v>1561</v>
      </c>
      <c r="I83" s="443" t="s">
        <v>1552</v>
      </c>
      <c r="J83" s="443">
        <v>15</v>
      </c>
      <c r="K83" s="433"/>
    </row>
    <row r="84" spans="2:11" s="266" customFormat="1" ht="15" customHeight="1">
      <c r="B84" s="442"/>
      <c r="C84" s="443" t="s">
        <v>1562</v>
      </c>
      <c r="D84" s="443"/>
      <c r="E84" s="443"/>
      <c r="F84" s="444" t="s">
        <v>1555</v>
      </c>
      <c r="G84" s="443"/>
      <c r="H84" s="443" t="s">
        <v>1563</v>
      </c>
      <c r="I84" s="443" t="s">
        <v>1552</v>
      </c>
      <c r="J84" s="443">
        <v>15</v>
      </c>
      <c r="K84" s="433"/>
    </row>
    <row r="85" spans="2:11" s="266" customFormat="1" ht="15" customHeight="1">
      <c r="B85" s="442"/>
      <c r="C85" s="443" t="s">
        <v>1564</v>
      </c>
      <c r="D85" s="443"/>
      <c r="E85" s="443"/>
      <c r="F85" s="444" t="s">
        <v>1555</v>
      </c>
      <c r="G85" s="443"/>
      <c r="H85" s="443" t="s">
        <v>1565</v>
      </c>
      <c r="I85" s="443" t="s">
        <v>1552</v>
      </c>
      <c r="J85" s="443">
        <v>20</v>
      </c>
      <c r="K85" s="433"/>
    </row>
    <row r="86" spans="2:11" s="266" customFormat="1" ht="15" customHeight="1">
      <c r="B86" s="442"/>
      <c r="C86" s="443" t="s">
        <v>1566</v>
      </c>
      <c r="D86" s="443"/>
      <c r="E86" s="443"/>
      <c r="F86" s="444" t="s">
        <v>1555</v>
      </c>
      <c r="G86" s="443"/>
      <c r="H86" s="443" t="s">
        <v>1567</v>
      </c>
      <c r="I86" s="443" t="s">
        <v>1552</v>
      </c>
      <c r="J86" s="443">
        <v>20</v>
      </c>
      <c r="K86" s="433"/>
    </row>
    <row r="87" spans="2:11" s="266" customFormat="1" ht="15" customHeight="1">
      <c r="B87" s="442"/>
      <c r="C87" s="419" t="s">
        <v>42</v>
      </c>
      <c r="D87" s="419"/>
      <c r="E87" s="419"/>
      <c r="F87" s="441" t="s">
        <v>1555</v>
      </c>
      <c r="G87" s="440"/>
      <c r="H87" s="419" t="s">
        <v>1568</v>
      </c>
      <c r="I87" s="419" t="s">
        <v>1552</v>
      </c>
      <c r="J87" s="419">
        <v>50</v>
      </c>
      <c r="K87" s="433"/>
    </row>
    <row r="88" spans="2:11" s="266" customFormat="1" ht="15" customHeight="1">
      <c r="B88" s="442"/>
      <c r="C88" s="419" t="s">
        <v>1569</v>
      </c>
      <c r="D88" s="419"/>
      <c r="E88" s="419"/>
      <c r="F88" s="441" t="s">
        <v>1555</v>
      </c>
      <c r="G88" s="440"/>
      <c r="H88" s="419" t="s">
        <v>1570</v>
      </c>
      <c r="I88" s="419" t="s">
        <v>1552</v>
      </c>
      <c r="J88" s="419">
        <v>20</v>
      </c>
      <c r="K88" s="433"/>
    </row>
    <row r="89" spans="2:11" s="266" customFormat="1" ht="15" customHeight="1">
      <c r="B89" s="442"/>
      <c r="C89" s="419" t="s">
        <v>1571</v>
      </c>
      <c r="D89" s="419"/>
      <c r="E89" s="419"/>
      <c r="F89" s="441" t="s">
        <v>1555</v>
      </c>
      <c r="G89" s="440"/>
      <c r="H89" s="419" t="s">
        <v>1572</v>
      </c>
      <c r="I89" s="419" t="s">
        <v>1552</v>
      </c>
      <c r="J89" s="419">
        <v>20</v>
      </c>
      <c r="K89" s="433"/>
    </row>
    <row r="90" spans="2:11" s="266" customFormat="1" ht="15" customHeight="1">
      <c r="B90" s="442"/>
      <c r="C90" s="419" t="s">
        <v>1573</v>
      </c>
      <c r="D90" s="419"/>
      <c r="E90" s="419"/>
      <c r="F90" s="441" t="s">
        <v>1555</v>
      </c>
      <c r="G90" s="440"/>
      <c r="H90" s="419" t="s">
        <v>1574</v>
      </c>
      <c r="I90" s="419" t="s">
        <v>1552</v>
      </c>
      <c r="J90" s="419">
        <v>50</v>
      </c>
      <c r="K90" s="433"/>
    </row>
    <row r="91" spans="2:11" s="266" customFormat="1" ht="15" customHeight="1">
      <c r="B91" s="442"/>
      <c r="C91" s="419" t="s">
        <v>1575</v>
      </c>
      <c r="D91" s="419"/>
      <c r="E91" s="419"/>
      <c r="F91" s="441" t="s">
        <v>1555</v>
      </c>
      <c r="G91" s="440"/>
      <c r="H91" s="419" t="s">
        <v>1575</v>
      </c>
      <c r="I91" s="419" t="s">
        <v>1552</v>
      </c>
      <c r="J91" s="419">
        <v>50</v>
      </c>
      <c r="K91" s="433"/>
    </row>
    <row r="92" spans="2:11" s="266" customFormat="1" ht="15" customHeight="1">
      <c r="B92" s="442"/>
      <c r="C92" s="419" t="s">
        <v>1576</v>
      </c>
      <c r="D92" s="419"/>
      <c r="E92" s="419"/>
      <c r="F92" s="441" t="s">
        <v>1555</v>
      </c>
      <c r="G92" s="440"/>
      <c r="H92" s="419" t="s">
        <v>1577</v>
      </c>
      <c r="I92" s="419" t="s">
        <v>1552</v>
      </c>
      <c r="J92" s="419">
        <v>255</v>
      </c>
      <c r="K92" s="433"/>
    </row>
    <row r="93" spans="2:11" s="266" customFormat="1" ht="15" customHeight="1">
      <c r="B93" s="442"/>
      <c r="C93" s="419" t="s">
        <v>1578</v>
      </c>
      <c r="D93" s="419"/>
      <c r="E93" s="419"/>
      <c r="F93" s="441" t="s">
        <v>1550</v>
      </c>
      <c r="G93" s="440"/>
      <c r="H93" s="419" t="s">
        <v>1579</v>
      </c>
      <c r="I93" s="419" t="s">
        <v>1580</v>
      </c>
      <c r="J93" s="419"/>
      <c r="K93" s="433"/>
    </row>
    <row r="94" spans="2:11" s="266" customFormat="1" ht="15" customHeight="1">
      <c r="B94" s="442"/>
      <c r="C94" s="419" t="s">
        <v>1581</v>
      </c>
      <c r="D94" s="419"/>
      <c r="E94" s="419"/>
      <c r="F94" s="441" t="s">
        <v>1550</v>
      </c>
      <c r="G94" s="440"/>
      <c r="H94" s="419" t="s">
        <v>1582</v>
      </c>
      <c r="I94" s="419" t="s">
        <v>1583</v>
      </c>
      <c r="J94" s="419"/>
      <c r="K94" s="433"/>
    </row>
    <row r="95" spans="2:11" s="266" customFormat="1" ht="15" customHeight="1">
      <c r="B95" s="442"/>
      <c r="C95" s="419" t="s">
        <v>1584</v>
      </c>
      <c r="D95" s="419"/>
      <c r="E95" s="419"/>
      <c r="F95" s="441" t="s">
        <v>1550</v>
      </c>
      <c r="G95" s="440"/>
      <c r="H95" s="419" t="s">
        <v>1584</v>
      </c>
      <c r="I95" s="419" t="s">
        <v>1583</v>
      </c>
      <c r="J95" s="419"/>
      <c r="K95" s="433"/>
    </row>
    <row r="96" spans="2:11" s="266" customFormat="1" ht="15" customHeight="1">
      <c r="B96" s="442"/>
      <c r="C96" s="419" t="s">
        <v>1189</v>
      </c>
      <c r="D96" s="419"/>
      <c r="E96" s="419"/>
      <c r="F96" s="441" t="s">
        <v>1550</v>
      </c>
      <c r="G96" s="440"/>
      <c r="H96" s="419" t="s">
        <v>1585</v>
      </c>
      <c r="I96" s="419" t="s">
        <v>1583</v>
      </c>
      <c r="J96" s="419"/>
      <c r="K96" s="433"/>
    </row>
    <row r="97" spans="2:11" s="266" customFormat="1" ht="15" customHeight="1">
      <c r="B97" s="442"/>
      <c r="C97" s="419" t="s">
        <v>160</v>
      </c>
      <c r="D97" s="419"/>
      <c r="E97" s="419"/>
      <c r="F97" s="441" t="s">
        <v>1550</v>
      </c>
      <c r="G97" s="440"/>
      <c r="H97" s="419" t="s">
        <v>1586</v>
      </c>
      <c r="I97" s="419" t="s">
        <v>1583</v>
      </c>
      <c r="J97" s="419"/>
      <c r="K97" s="433"/>
    </row>
    <row r="98" spans="2:11" s="266" customFormat="1" ht="15" customHeight="1">
      <c r="B98" s="445"/>
      <c r="C98" s="446"/>
      <c r="D98" s="446"/>
      <c r="E98" s="446"/>
      <c r="F98" s="446"/>
      <c r="G98" s="446"/>
      <c r="H98" s="446"/>
      <c r="I98" s="446"/>
      <c r="J98" s="446"/>
      <c r="K98" s="447"/>
    </row>
    <row r="99" spans="2:11" s="266" customFormat="1" ht="18.75" customHeight="1">
      <c r="B99" s="448"/>
      <c r="C99" s="449"/>
      <c r="D99" s="449"/>
      <c r="E99" s="449"/>
      <c r="F99" s="449"/>
      <c r="G99" s="449"/>
      <c r="H99" s="449"/>
      <c r="I99" s="449"/>
      <c r="J99" s="449"/>
      <c r="K99" s="448"/>
    </row>
    <row r="100" spans="2:11" s="266" customFormat="1" ht="18.75" customHeight="1">
      <c r="B100" s="427"/>
      <c r="C100" s="427"/>
      <c r="D100" s="427"/>
      <c r="E100" s="427"/>
      <c r="F100" s="427"/>
      <c r="G100" s="427"/>
      <c r="H100" s="427"/>
      <c r="I100" s="427"/>
      <c r="J100" s="427"/>
      <c r="K100" s="427"/>
    </row>
    <row r="101" spans="2:11" s="266" customFormat="1" ht="7.5" customHeight="1">
      <c r="B101" s="428"/>
      <c r="C101" s="429"/>
      <c r="D101" s="429"/>
      <c r="E101" s="429"/>
      <c r="F101" s="429"/>
      <c r="G101" s="429"/>
      <c r="H101" s="429"/>
      <c r="I101" s="429"/>
      <c r="J101" s="429"/>
      <c r="K101" s="430"/>
    </row>
    <row r="102" spans="2:11" s="266" customFormat="1" ht="45" customHeight="1">
      <c r="B102" s="431"/>
      <c r="C102" s="432" t="s">
        <v>1587</v>
      </c>
      <c r="D102" s="432"/>
      <c r="E102" s="432"/>
      <c r="F102" s="432"/>
      <c r="G102" s="432"/>
      <c r="H102" s="432"/>
      <c r="I102" s="432"/>
      <c r="J102" s="432"/>
      <c r="K102" s="433"/>
    </row>
    <row r="103" spans="2:11" s="266" customFormat="1" ht="17.25" customHeight="1">
      <c r="B103" s="431"/>
      <c r="C103" s="434" t="s">
        <v>5</v>
      </c>
      <c r="D103" s="434"/>
      <c r="E103" s="434"/>
      <c r="F103" s="434" t="s">
        <v>1545</v>
      </c>
      <c r="G103" s="435"/>
      <c r="H103" s="434" t="s">
        <v>1213</v>
      </c>
      <c r="I103" s="434" t="s">
        <v>1211</v>
      </c>
      <c r="J103" s="434" t="s">
        <v>1546</v>
      </c>
      <c r="K103" s="433"/>
    </row>
    <row r="104" spans="2:11" s="266" customFormat="1" ht="17.25" customHeight="1">
      <c r="B104" s="431"/>
      <c r="C104" s="436" t="s">
        <v>1547</v>
      </c>
      <c r="D104" s="436"/>
      <c r="E104" s="436"/>
      <c r="F104" s="437" t="s">
        <v>1548</v>
      </c>
      <c r="G104" s="438"/>
      <c r="H104" s="436"/>
      <c r="I104" s="436"/>
      <c r="J104" s="436" t="s">
        <v>1549</v>
      </c>
      <c r="K104" s="433"/>
    </row>
    <row r="105" spans="2:11" s="266" customFormat="1" ht="5.25" customHeight="1">
      <c r="B105" s="431"/>
      <c r="C105" s="434"/>
      <c r="D105" s="434"/>
      <c r="E105" s="434"/>
      <c r="F105" s="434"/>
      <c r="G105" s="450"/>
      <c r="H105" s="434"/>
      <c r="I105" s="434"/>
      <c r="J105" s="434"/>
      <c r="K105" s="433"/>
    </row>
    <row r="106" spans="2:11" s="266" customFormat="1" ht="15" customHeight="1">
      <c r="B106" s="431"/>
      <c r="C106" s="419" t="s">
        <v>1212</v>
      </c>
      <c r="D106" s="439"/>
      <c r="E106" s="439"/>
      <c r="F106" s="441" t="s">
        <v>1550</v>
      </c>
      <c r="G106" s="450"/>
      <c r="H106" s="419" t="s">
        <v>1588</v>
      </c>
      <c r="I106" s="419" t="s">
        <v>1552</v>
      </c>
      <c r="J106" s="419">
        <v>20</v>
      </c>
      <c r="K106" s="433"/>
    </row>
    <row r="107" spans="2:11" s="266" customFormat="1" ht="15" customHeight="1">
      <c r="B107" s="431"/>
      <c r="C107" s="419" t="s">
        <v>57</v>
      </c>
      <c r="D107" s="419"/>
      <c r="E107" s="419"/>
      <c r="F107" s="441" t="s">
        <v>1550</v>
      </c>
      <c r="G107" s="419"/>
      <c r="H107" s="419" t="s">
        <v>1588</v>
      </c>
      <c r="I107" s="419" t="s">
        <v>1552</v>
      </c>
      <c r="J107" s="419">
        <v>120</v>
      </c>
      <c r="K107" s="433"/>
    </row>
    <row r="108" spans="2:11" s="266" customFormat="1" ht="15" customHeight="1">
      <c r="B108" s="442"/>
      <c r="C108" s="419" t="s">
        <v>1554</v>
      </c>
      <c r="D108" s="419"/>
      <c r="E108" s="419"/>
      <c r="F108" s="441" t="s">
        <v>1555</v>
      </c>
      <c r="G108" s="419"/>
      <c r="H108" s="419" t="s">
        <v>1588</v>
      </c>
      <c r="I108" s="419" t="s">
        <v>1552</v>
      </c>
      <c r="J108" s="419">
        <v>50</v>
      </c>
      <c r="K108" s="433"/>
    </row>
    <row r="109" spans="2:11" s="266" customFormat="1" ht="15" customHeight="1">
      <c r="B109" s="442"/>
      <c r="C109" s="419" t="s">
        <v>1557</v>
      </c>
      <c r="D109" s="419"/>
      <c r="E109" s="419"/>
      <c r="F109" s="441" t="s">
        <v>1550</v>
      </c>
      <c r="G109" s="419"/>
      <c r="H109" s="419" t="s">
        <v>1588</v>
      </c>
      <c r="I109" s="419" t="s">
        <v>1559</v>
      </c>
      <c r="J109" s="419"/>
      <c r="K109" s="433"/>
    </row>
    <row r="110" spans="2:11" s="266" customFormat="1" ht="15" customHeight="1">
      <c r="B110" s="442"/>
      <c r="C110" s="419" t="s">
        <v>42</v>
      </c>
      <c r="D110" s="419"/>
      <c r="E110" s="419"/>
      <c r="F110" s="441" t="s">
        <v>1555</v>
      </c>
      <c r="G110" s="419"/>
      <c r="H110" s="419" t="s">
        <v>1588</v>
      </c>
      <c r="I110" s="419" t="s">
        <v>1552</v>
      </c>
      <c r="J110" s="419">
        <v>50</v>
      </c>
      <c r="K110" s="433"/>
    </row>
    <row r="111" spans="2:11" s="266" customFormat="1" ht="15" customHeight="1">
      <c r="B111" s="442"/>
      <c r="C111" s="419" t="s">
        <v>1575</v>
      </c>
      <c r="D111" s="419"/>
      <c r="E111" s="419"/>
      <c r="F111" s="441" t="s">
        <v>1555</v>
      </c>
      <c r="G111" s="419"/>
      <c r="H111" s="419" t="s">
        <v>1588</v>
      </c>
      <c r="I111" s="419" t="s">
        <v>1552</v>
      </c>
      <c r="J111" s="419">
        <v>50</v>
      </c>
      <c r="K111" s="433"/>
    </row>
    <row r="112" spans="2:11" s="266" customFormat="1" ht="15" customHeight="1">
      <c r="B112" s="442"/>
      <c r="C112" s="419" t="s">
        <v>1573</v>
      </c>
      <c r="D112" s="419"/>
      <c r="E112" s="419"/>
      <c r="F112" s="441" t="s">
        <v>1555</v>
      </c>
      <c r="G112" s="419"/>
      <c r="H112" s="419" t="s">
        <v>1588</v>
      </c>
      <c r="I112" s="419" t="s">
        <v>1552</v>
      </c>
      <c r="J112" s="419">
        <v>50</v>
      </c>
      <c r="K112" s="433"/>
    </row>
    <row r="113" spans="2:11" s="266" customFormat="1" ht="15" customHeight="1">
      <c r="B113" s="442"/>
      <c r="C113" s="419" t="s">
        <v>1212</v>
      </c>
      <c r="D113" s="419"/>
      <c r="E113" s="419"/>
      <c r="F113" s="441" t="s">
        <v>1550</v>
      </c>
      <c r="G113" s="419"/>
      <c r="H113" s="419" t="s">
        <v>1589</v>
      </c>
      <c r="I113" s="419" t="s">
        <v>1552</v>
      </c>
      <c r="J113" s="419">
        <v>20</v>
      </c>
      <c r="K113" s="433"/>
    </row>
    <row r="114" spans="2:11" s="266" customFormat="1" ht="15" customHeight="1">
      <c r="B114" s="442"/>
      <c r="C114" s="419" t="s">
        <v>1590</v>
      </c>
      <c r="D114" s="419"/>
      <c r="E114" s="419"/>
      <c r="F114" s="441" t="s">
        <v>1550</v>
      </c>
      <c r="G114" s="419"/>
      <c r="H114" s="419" t="s">
        <v>1591</v>
      </c>
      <c r="I114" s="419" t="s">
        <v>1552</v>
      </c>
      <c r="J114" s="419">
        <v>120</v>
      </c>
      <c r="K114" s="433"/>
    </row>
    <row r="115" spans="2:11" s="266" customFormat="1" ht="15" customHeight="1">
      <c r="B115" s="442"/>
      <c r="C115" s="419" t="s">
        <v>1189</v>
      </c>
      <c r="D115" s="419"/>
      <c r="E115" s="419"/>
      <c r="F115" s="441" t="s">
        <v>1550</v>
      </c>
      <c r="G115" s="419"/>
      <c r="H115" s="419" t="s">
        <v>1592</v>
      </c>
      <c r="I115" s="419" t="s">
        <v>1583</v>
      </c>
      <c r="J115" s="419"/>
      <c r="K115" s="433"/>
    </row>
    <row r="116" spans="2:11" s="266" customFormat="1" ht="15" customHeight="1">
      <c r="B116" s="442"/>
      <c r="C116" s="419" t="s">
        <v>160</v>
      </c>
      <c r="D116" s="419"/>
      <c r="E116" s="419"/>
      <c r="F116" s="441" t="s">
        <v>1550</v>
      </c>
      <c r="G116" s="419"/>
      <c r="H116" s="419" t="s">
        <v>1593</v>
      </c>
      <c r="I116" s="419" t="s">
        <v>1583</v>
      </c>
      <c r="J116" s="419"/>
      <c r="K116" s="433"/>
    </row>
    <row r="117" spans="2:11" s="266" customFormat="1" ht="15" customHeight="1">
      <c r="B117" s="442"/>
      <c r="C117" s="419" t="s">
        <v>1211</v>
      </c>
      <c r="D117" s="419"/>
      <c r="E117" s="419"/>
      <c r="F117" s="441" t="s">
        <v>1550</v>
      </c>
      <c r="G117" s="419"/>
      <c r="H117" s="419" t="s">
        <v>1594</v>
      </c>
      <c r="I117" s="419" t="s">
        <v>1595</v>
      </c>
      <c r="J117" s="419"/>
      <c r="K117" s="433"/>
    </row>
    <row r="118" spans="2:11" s="266" customFormat="1" ht="15" customHeight="1">
      <c r="B118" s="445"/>
      <c r="C118" s="451"/>
      <c r="D118" s="451"/>
      <c r="E118" s="451"/>
      <c r="F118" s="451"/>
      <c r="G118" s="451"/>
      <c r="H118" s="451"/>
      <c r="I118" s="451"/>
      <c r="J118" s="451"/>
      <c r="K118" s="447"/>
    </row>
    <row r="119" spans="2:11" s="266" customFormat="1" ht="18.75" customHeight="1">
      <c r="B119" s="452"/>
      <c r="C119" s="417"/>
      <c r="D119" s="417"/>
      <c r="E119" s="417"/>
      <c r="F119" s="453"/>
      <c r="G119" s="417"/>
      <c r="H119" s="417"/>
      <c r="I119" s="417"/>
      <c r="J119" s="417"/>
      <c r="K119" s="452"/>
    </row>
    <row r="120" spans="2:11" s="266" customFormat="1" ht="18.75" customHeight="1">
      <c r="B120" s="427"/>
      <c r="C120" s="427"/>
      <c r="D120" s="427"/>
      <c r="E120" s="427"/>
      <c r="F120" s="427"/>
      <c r="G120" s="427"/>
      <c r="H120" s="427"/>
      <c r="I120" s="427"/>
      <c r="J120" s="427"/>
      <c r="K120" s="427"/>
    </row>
    <row r="121" spans="2:11" s="266" customFormat="1" ht="7.5" customHeight="1">
      <c r="B121" s="454"/>
      <c r="C121" s="455"/>
      <c r="D121" s="455"/>
      <c r="E121" s="455"/>
      <c r="F121" s="455"/>
      <c r="G121" s="455"/>
      <c r="H121" s="455"/>
      <c r="I121" s="455"/>
      <c r="J121" s="455"/>
      <c r="K121" s="456"/>
    </row>
    <row r="122" spans="2:11" s="266" customFormat="1" ht="45" customHeight="1">
      <c r="B122" s="457"/>
      <c r="C122" s="408" t="s">
        <v>1596</v>
      </c>
      <c r="D122" s="408"/>
      <c r="E122" s="408"/>
      <c r="F122" s="408"/>
      <c r="G122" s="408"/>
      <c r="H122" s="408"/>
      <c r="I122" s="408"/>
      <c r="J122" s="408"/>
      <c r="K122" s="458"/>
    </row>
    <row r="123" spans="2:11" s="266" customFormat="1" ht="17.25" customHeight="1">
      <c r="B123" s="459"/>
      <c r="C123" s="434" t="s">
        <v>5</v>
      </c>
      <c r="D123" s="434"/>
      <c r="E123" s="434"/>
      <c r="F123" s="434" t="s">
        <v>1545</v>
      </c>
      <c r="G123" s="435"/>
      <c r="H123" s="434" t="s">
        <v>1213</v>
      </c>
      <c r="I123" s="434" t="s">
        <v>1211</v>
      </c>
      <c r="J123" s="434" t="s">
        <v>1546</v>
      </c>
      <c r="K123" s="460"/>
    </row>
    <row r="124" spans="2:11" s="266" customFormat="1" ht="17.25" customHeight="1">
      <c r="B124" s="459"/>
      <c r="C124" s="436" t="s">
        <v>1547</v>
      </c>
      <c r="D124" s="436"/>
      <c r="E124" s="436"/>
      <c r="F124" s="437" t="s">
        <v>1548</v>
      </c>
      <c r="G124" s="438"/>
      <c r="H124" s="436"/>
      <c r="I124" s="436"/>
      <c r="J124" s="436" t="s">
        <v>1549</v>
      </c>
      <c r="K124" s="460"/>
    </row>
    <row r="125" spans="2:11" s="266" customFormat="1" ht="5.25" customHeight="1">
      <c r="B125" s="461"/>
      <c r="C125" s="439"/>
      <c r="D125" s="439"/>
      <c r="E125" s="439"/>
      <c r="F125" s="439"/>
      <c r="G125" s="419"/>
      <c r="H125" s="439"/>
      <c r="I125" s="439"/>
      <c r="J125" s="439"/>
      <c r="K125" s="462"/>
    </row>
    <row r="126" spans="2:11" s="266" customFormat="1" ht="15" customHeight="1">
      <c r="B126" s="461"/>
      <c r="C126" s="419" t="s">
        <v>57</v>
      </c>
      <c r="D126" s="439"/>
      <c r="E126" s="439"/>
      <c r="F126" s="441" t="s">
        <v>1550</v>
      </c>
      <c r="G126" s="419"/>
      <c r="H126" s="419" t="s">
        <v>1588</v>
      </c>
      <c r="I126" s="419" t="s">
        <v>1552</v>
      </c>
      <c r="J126" s="419">
        <v>120</v>
      </c>
      <c r="K126" s="463"/>
    </row>
    <row r="127" spans="2:11" s="266" customFormat="1" ht="15" customHeight="1">
      <c r="B127" s="461"/>
      <c r="C127" s="419" t="s">
        <v>1597</v>
      </c>
      <c r="D127" s="419"/>
      <c r="E127" s="419"/>
      <c r="F127" s="441" t="s">
        <v>1550</v>
      </c>
      <c r="G127" s="419"/>
      <c r="H127" s="419" t="s">
        <v>1598</v>
      </c>
      <c r="I127" s="419" t="s">
        <v>1552</v>
      </c>
      <c r="J127" s="419" t="s">
        <v>1599</v>
      </c>
      <c r="K127" s="463"/>
    </row>
    <row r="128" spans="2:11" s="266" customFormat="1" ht="15" customHeight="1">
      <c r="B128" s="461"/>
      <c r="C128" s="419" t="s">
        <v>1499</v>
      </c>
      <c r="D128" s="419"/>
      <c r="E128" s="419"/>
      <c r="F128" s="441" t="s">
        <v>1550</v>
      </c>
      <c r="G128" s="419"/>
      <c r="H128" s="419" t="s">
        <v>1600</v>
      </c>
      <c r="I128" s="419" t="s">
        <v>1552</v>
      </c>
      <c r="J128" s="419" t="s">
        <v>1599</v>
      </c>
      <c r="K128" s="463"/>
    </row>
    <row r="129" spans="2:11" s="266" customFormat="1" ht="15" customHeight="1">
      <c r="B129" s="461"/>
      <c r="C129" s="419" t="s">
        <v>1560</v>
      </c>
      <c r="D129" s="419"/>
      <c r="E129" s="419"/>
      <c r="F129" s="441" t="s">
        <v>1555</v>
      </c>
      <c r="G129" s="419"/>
      <c r="H129" s="419" t="s">
        <v>1561</v>
      </c>
      <c r="I129" s="419" t="s">
        <v>1552</v>
      </c>
      <c r="J129" s="419">
        <v>15</v>
      </c>
      <c r="K129" s="463"/>
    </row>
    <row r="130" spans="2:11" s="266" customFormat="1" ht="15" customHeight="1">
      <c r="B130" s="461"/>
      <c r="C130" s="443" t="s">
        <v>1562</v>
      </c>
      <c r="D130" s="443"/>
      <c r="E130" s="443"/>
      <c r="F130" s="444" t="s">
        <v>1555</v>
      </c>
      <c r="G130" s="443"/>
      <c r="H130" s="443" t="s">
        <v>1563</v>
      </c>
      <c r="I130" s="443" t="s">
        <v>1552</v>
      </c>
      <c r="J130" s="443">
        <v>15</v>
      </c>
      <c r="K130" s="463"/>
    </row>
    <row r="131" spans="2:11" s="266" customFormat="1" ht="15" customHeight="1">
      <c r="B131" s="461"/>
      <c r="C131" s="443" t="s">
        <v>1564</v>
      </c>
      <c r="D131" s="443"/>
      <c r="E131" s="443"/>
      <c r="F131" s="444" t="s">
        <v>1555</v>
      </c>
      <c r="G131" s="443"/>
      <c r="H131" s="443" t="s">
        <v>1565</v>
      </c>
      <c r="I131" s="443" t="s">
        <v>1552</v>
      </c>
      <c r="J131" s="443">
        <v>20</v>
      </c>
      <c r="K131" s="463"/>
    </row>
    <row r="132" spans="2:11" s="266" customFormat="1" ht="15" customHeight="1">
      <c r="B132" s="461"/>
      <c r="C132" s="443" t="s">
        <v>1566</v>
      </c>
      <c r="D132" s="443"/>
      <c r="E132" s="443"/>
      <c r="F132" s="444" t="s">
        <v>1555</v>
      </c>
      <c r="G132" s="443"/>
      <c r="H132" s="443" t="s">
        <v>1567</v>
      </c>
      <c r="I132" s="443" t="s">
        <v>1552</v>
      </c>
      <c r="J132" s="443">
        <v>20</v>
      </c>
      <c r="K132" s="463"/>
    </row>
    <row r="133" spans="2:11" s="266" customFormat="1" ht="15" customHeight="1">
      <c r="B133" s="461"/>
      <c r="C133" s="419" t="s">
        <v>1554</v>
      </c>
      <c r="D133" s="419"/>
      <c r="E133" s="419"/>
      <c r="F133" s="441" t="s">
        <v>1555</v>
      </c>
      <c r="G133" s="419"/>
      <c r="H133" s="419" t="s">
        <v>1588</v>
      </c>
      <c r="I133" s="419" t="s">
        <v>1552</v>
      </c>
      <c r="J133" s="419">
        <v>50</v>
      </c>
      <c r="K133" s="463"/>
    </row>
    <row r="134" spans="2:11" s="266" customFormat="1" ht="15" customHeight="1">
      <c r="B134" s="461"/>
      <c r="C134" s="419" t="s">
        <v>42</v>
      </c>
      <c r="D134" s="419"/>
      <c r="E134" s="419"/>
      <c r="F134" s="441" t="s">
        <v>1555</v>
      </c>
      <c r="G134" s="419"/>
      <c r="H134" s="419" t="s">
        <v>1588</v>
      </c>
      <c r="I134" s="419" t="s">
        <v>1552</v>
      </c>
      <c r="J134" s="419">
        <v>50</v>
      </c>
      <c r="K134" s="463"/>
    </row>
    <row r="135" spans="2:11" s="266" customFormat="1" ht="15" customHeight="1">
      <c r="B135" s="461"/>
      <c r="C135" s="419" t="s">
        <v>1573</v>
      </c>
      <c r="D135" s="419"/>
      <c r="E135" s="419"/>
      <c r="F135" s="441" t="s">
        <v>1555</v>
      </c>
      <c r="G135" s="419"/>
      <c r="H135" s="419" t="s">
        <v>1588</v>
      </c>
      <c r="I135" s="419" t="s">
        <v>1552</v>
      </c>
      <c r="J135" s="419">
        <v>50</v>
      </c>
      <c r="K135" s="463"/>
    </row>
    <row r="136" spans="2:11" s="266" customFormat="1" ht="15" customHeight="1">
      <c r="B136" s="461"/>
      <c r="C136" s="419" t="s">
        <v>1575</v>
      </c>
      <c r="D136" s="419"/>
      <c r="E136" s="419"/>
      <c r="F136" s="441" t="s">
        <v>1555</v>
      </c>
      <c r="G136" s="419"/>
      <c r="H136" s="419" t="s">
        <v>1588</v>
      </c>
      <c r="I136" s="419" t="s">
        <v>1552</v>
      </c>
      <c r="J136" s="419">
        <v>50</v>
      </c>
      <c r="K136" s="463"/>
    </row>
    <row r="137" spans="2:11" s="266" customFormat="1" ht="15" customHeight="1">
      <c r="B137" s="461"/>
      <c r="C137" s="419" t="s">
        <v>1576</v>
      </c>
      <c r="D137" s="419"/>
      <c r="E137" s="419"/>
      <c r="F137" s="441" t="s">
        <v>1555</v>
      </c>
      <c r="G137" s="419"/>
      <c r="H137" s="419" t="s">
        <v>1601</v>
      </c>
      <c r="I137" s="419" t="s">
        <v>1552</v>
      </c>
      <c r="J137" s="419">
        <v>255</v>
      </c>
      <c r="K137" s="463"/>
    </row>
    <row r="138" spans="2:11" s="266" customFormat="1" ht="15" customHeight="1">
      <c r="B138" s="461"/>
      <c r="C138" s="419" t="s">
        <v>1578</v>
      </c>
      <c r="D138" s="419"/>
      <c r="E138" s="419"/>
      <c r="F138" s="441" t="s">
        <v>1550</v>
      </c>
      <c r="G138" s="419"/>
      <c r="H138" s="419" t="s">
        <v>1602</v>
      </c>
      <c r="I138" s="419" t="s">
        <v>1580</v>
      </c>
      <c r="J138" s="419"/>
      <c r="K138" s="463"/>
    </row>
    <row r="139" spans="2:11" s="266" customFormat="1" ht="15" customHeight="1">
      <c r="B139" s="461"/>
      <c r="C139" s="419" t="s">
        <v>1581</v>
      </c>
      <c r="D139" s="419"/>
      <c r="E139" s="419"/>
      <c r="F139" s="441" t="s">
        <v>1550</v>
      </c>
      <c r="G139" s="419"/>
      <c r="H139" s="419" t="s">
        <v>1603</v>
      </c>
      <c r="I139" s="419" t="s">
        <v>1583</v>
      </c>
      <c r="J139" s="419"/>
      <c r="K139" s="463"/>
    </row>
    <row r="140" spans="2:11" s="266" customFormat="1" ht="15" customHeight="1">
      <c r="B140" s="461"/>
      <c r="C140" s="419" t="s">
        <v>1584</v>
      </c>
      <c r="D140" s="419"/>
      <c r="E140" s="419"/>
      <c r="F140" s="441" t="s">
        <v>1550</v>
      </c>
      <c r="G140" s="419"/>
      <c r="H140" s="419" t="s">
        <v>1584</v>
      </c>
      <c r="I140" s="419" t="s">
        <v>1583</v>
      </c>
      <c r="J140" s="419"/>
      <c r="K140" s="463"/>
    </row>
    <row r="141" spans="2:11" s="266" customFormat="1" ht="15" customHeight="1">
      <c r="B141" s="461"/>
      <c r="C141" s="419" t="s">
        <v>1189</v>
      </c>
      <c r="D141" s="419"/>
      <c r="E141" s="419"/>
      <c r="F141" s="441" t="s">
        <v>1550</v>
      </c>
      <c r="G141" s="419"/>
      <c r="H141" s="419" t="s">
        <v>1604</v>
      </c>
      <c r="I141" s="419" t="s">
        <v>1583</v>
      </c>
      <c r="J141" s="419"/>
      <c r="K141" s="463"/>
    </row>
    <row r="142" spans="2:11" s="266" customFormat="1" ht="15" customHeight="1">
      <c r="B142" s="461"/>
      <c r="C142" s="419" t="s">
        <v>1605</v>
      </c>
      <c r="D142" s="419"/>
      <c r="E142" s="419"/>
      <c r="F142" s="441" t="s">
        <v>1550</v>
      </c>
      <c r="G142" s="419"/>
      <c r="H142" s="419" t="s">
        <v>1606</v>
      </c>
      <c r="I142" s="419" t="s">
        <v>1583</v>
      </c>
      <c r="J142" s="419"/>
      <c r="K142" s="463"/>
    </row>
    <row r="143" spans="2:11" s="266" customFormat="1" ht="15" customHeight="1">
      <c r="B143" s="464"/>
      <c r="C143" s="465"/>
      <c r="D143" s="465"/>
      <c r="E143" s="465"/>
      <c r="F143" s="465"/>
      <c r="G143" s="465"/>
      <c r="H143" s="465"/>
      <c r="I143" s="465"/>
      <c r="J143" s="465"/>
      <c r="K143" s="466"/>
    </row>
    <row r="144" spans="2:11" s="266" customFormat="1" ht="18.75" customHeight="1">
      <c r="B144" s="417"/>
      <c r="C144" s="417"/>
      <c r="D144" s="417"/>
      <c r="E144" s="417"/>
      <c r="F144" s="453"/>
      <c r="G144" s="417"/>
      <c r="H144" s="417"/>
      <c r="I144" s="417"/>
      <c r="J144" s="417"/>
      <c r="K144" s="417"/>
    </row>
    <row r="145" spans="2:11" s="266" customFormat="1" ht="18.75" customHeight="1">
      <c r="B145" s="427"/>
      <c r="C145" s="427"/>
      <c r="D145" s="427"/>
      <c r="E145" s="427"/>
      <c r="F145" s="427"/>
      <c r="G145" s="427"/>
      <c r="H145" s="427"/>
      <c r="I145" s="427"/>
      <c r="J145" s="427"/>
      <c r="K145" s="427"/>
    </row>
    <row r="146" spans="2:11" s="266" customFormat="1" ht="7.5" customHeight="1">
      <c r="B146" s="428"/>
      <c r="C146" s="429"/>
      <c r="D146" s="429"/>
      <c r="E146" s="429"/>
      <c r="F146" s="429"/>
      <c r="G146" s="429"/>
      <c r="H146" s="429"/>
      <c r="I146" s="429"/>
      <c r="J146" s="429"/>
      <c r="K146" s="430"/>
    </row>
    <row r="147" spans="2:11" s="266" customFormat="1" ht="45" customHeight="1">
      <c r="B147" s="431"/>
      <c r="C147" s="432" t="s">
        <v>1607</v>
      </c>
      <c r="D147" s="432"/>
      <c r="E147" s="432"/>
      <c r="F147" s="432"/>
      <c r="G147" s="432"/>
      <c r="H147" s="432"/>
      <c r="I147" s="432"/>
      <c r="J147" s="432"/>
      <c r="K147" s="433"/>
    </row>
    <row r="148" spans="2:11" s="266" customFormat="1" ht="17.25" customHeight="1">
      <c r="B148" s="431"/>
      <c r="C148" s="434" t="s">
        <v>5</v>
      </c>
      <c r="D148" s="434"/>
      <c r="E148" s="434"/>
      <c r="F148" s="434" t="s">
        <v>1545</v>
      </c>
      <c r="G148" s="435"/>
      <c r="H148" s="434" t="s">
        <v>1213</v>
      </c>
      <c r="I148" s="434" t="s">
        <v>1211</v>
      </c>
      <c r="J148" s="434" t="s">
        <v>1546</v>
      </c>
      <c r="K148" s="433"/>
    </row>
    <row r="149" spans="2:11" s="266" customFormat="1" ht="17.25" customHeight="1">
      <c r="B149" s="431"/>
      <c r="C149" s="436" t="s">
        <v>1547</v>
      </c>
      <c r="D149" s="436"/>
      <c r="E149" s="436"/>
      <c r="F149" s="437" t="s">
        <v>1548</v>
      </c>
      <c r="G149" s="438"/>
      <c r="H149" s="436"/>
      <c r="I149" s="436"/>
      <c r="J149" s="436" t="s">
        <v>1549</v>
      </c>
      <c r="K149" s="433"/>
    </row>
    <row r="150" spans="2:11" s="266" customFormat="1" ht="5.25" customHeight="1">
      <c r="B150" s="442"/>
      <c r="C150" s="439"/>
      <c r="D150" s="439"/>
      <c r="E150" s="439"/>
      <c r="F150" s="439"/>
      <c r="G150" s="440"/>
      <c r="H150" s="439"/>
      <c r="I150" s="439"/>
      <c r="J150" s="439"/>
      <c r="K150" s="463"/>
    </row>
    <row r="151" spans="2:11" s="266" customFormat="1" ht="15" customHeight="1">
      <c r="B151" s="442"/>
      <c r="C151" s="467" t="s">
        <v>57</v>
      </c>
      <c r="D151" s="419"/>
      <c r="E151" s="419"/>
      <c r="F151" s="468" t="s">
        <v>1550</v>
      </c>
      <c r="G151" s="419"/>
      <c r="H151" s="467" t="s">
        <v>1588</v>
      </c>
      <c r="I151" s="467" t="s">
        <v>1552</v>
      </c>
      <c r="J151" s="467">
        <v>120</v>
      </c>
      <c r="K151" s="463"/>
    </row>
    <row r="152" spans="2:11" s="266" customFormat="1" ht="15" customHeight="1">
      <c r="B152" s="442"/>
      <c r="C152" s="467" t="s">
        <v>1597</v>
      </c>
      <c r="D152" s="419"/>
      <c r="E152" s="419"/>
      <c r="F152" s="468" t="s">
        <v>1550</v>
      </c>
      <c r="G152" s="419"/>
      <c r="H152" s="467" t="s">
        <v>1608</v>
      </c>
      <c r="I152" s="467" t="s">
        <v>1552</v>
      </c>
      <c r="J152" s="467" t="s">
        <v>1599</v>
      </c>
      <c r="K152" s="463"/>
    </row>
    <row r="153" spans="2:11" s="266" customFormat="1" ht="15" customHeight="1">
      <c r="B153" s="442"/>
      <c r="C153" s="467" t="s">
        <v>1499</v>
      </c>
      <c r="D153" s="419"/>
      <c r="E153" s="419"/>
      <c r="F153" s="468" t="s">
        <v>1550</v>
      </c>
      <c r="G153" s="419"/>
      <c r="H153" s="467" t="s">
        <v>1609</v>
      </c>
      <c r="I153" s="467" t="s">
        <v>1552</v>
      </c>
      <c r="J153" s="467" t="s">
        <v>1599</v>
      </c>
      <c r="K153" s="463"/>
    </row>
    <row r="154" spans="2:11" s="266" customFormat="1" ht="15" customHeight="1">
      <c r="B154" s="442"/>
      <c r="C154" s="467" t="s">
        <v>1554</v>
      </c>
      <c r="D154" s="419"/>
      <c r="E154" s="419"/>
      <c r="F154" s="468" t="s">
        <v>1555</v>
      </c>
      <c r="G154" s="419"/>
      <c r="H154" s="467" t="s">
        <v>1588</v>
      </c>
      <c r="I154" s="467" t="s">
        <v>1552</v>
      </c>
      <c r="J154" s="467">
        <v>50</v>
      </c>
      <c r="K154" s="463"/>
    </row>
    <row r="155" spans="2:11" s="266" customFormat="1" ht="15" customHeight="1">
      <c r="B155" s="442"/>
      <c r="C155" s="467" t="s">
        <v>1557</v>
      </c>
      <c r="D155" s="419"/>
      <c r="E155" s="419"/>
      <c r="F155" s="468" t="s">
        <v>1550</v>
      </c>
      <c r="G155" s="419"/>
      <c r="H155" s="467" t="s">
        <v>1588</v>
      </c>
      <c r="I155" s="467" t="s">
        <v>1559</v>
      </c>
      <c r="J155" s="467"/>
      <c r="K155" s="463"/>
    </row>
    <row r="156" spans="2:11" s="266" customFormat="1" ht="15" customHeight="1">
      <c r="B156" s="442"/>
      <c r="C156" s="467" t="s">
        <v>42</v>
      </c>
      <c r="D156" s="419"/>
      <c r="E156" s="419"/>
      <c r="F156" s="468" t="s">
        <v>1555</v>
      </c>
      <c r="G156" s="419"/>
      <c r="H156" s="467" t="s">
        <v>1588</v>
      </c>
      <c r="I156" s="467" t="s">
        <v>1552</v>
      </c>
      <c r="J156" s="467">
        <v>50</v>
      </c>
      <c r="K156" s="463"/>
    </row>
    <row r="157" spans="2:11" s="266" customFormat="1" ht="15" customHeight="1">
      <c r="B157" s="442"/>
      <c r="C157" s="467" t="s">
        <v>1575</v>
      </c>
      <c r="D157" s="419"/>
      <c r="E157" s="419"/>
      <c r="F157" s="468" t="s">
        <v>1555</v>
      </c>
      <c r="G157" s="419"/>
      <c r="H157" s="467" t="s">
        <v>1588</v>
      </c>
      <c r="I157" s="467" t="s">
        <v>1552</v>
      </c>
      <c r="J157" s="467">
        <v>50</v>
      </c>
      <c r="K157" s="463"/>
    </row>
    <row r="158" spans="2:11" s="266" customFormat="1" ht="15" customHeight="1">
      <c r="B158" s="442"/>
      <c r="C158" s="467" t="s">
        <v>1573</v>
      </c>
      <c r="D158" s="419"/>
      <c r="E158" s="419"/>
      <c r="F158" s="468" t="s">
        <v>1555</v>
      </c>
      <c r="G158" s="419"/>
      <c r="H158" s="467" t="s">
        <v>1588</v>
      </c>
      <c r="I158" s="467" t="s">
        <v>1552</v>
      </c>
      <c r="J158" s="467">
        <v>50</v>
      </c>
      <c r="K158" s="463"/>
    </row>
    <row r="159" spans="2:11" s="266" customFormat="1" ht="15" customHeight="1">
      <c r="B159" s="442"/>
      <c r="C159" s="467" t="s">
        <v>1199</v>
      </c>
      <c r="D159" s="419"/>
      <c r="E159" s="419"/>
      <c r="F159" s="468" t="s">
        <v>1550</v>
      </c>
      <c r="G159" s="419"/>
      <c r="H159" s="467" t="s">
        <v>1610</v>
      </c>
      <c r="I159" s="467" t="s">
        <v>1552</v>
      </c>
      <c r="J159" s="467" t="s">
        <v>1611</v>
      </c>
      <c r="K159" s="463"/>
    </row>
    <row r="160" spans="2:11" s="266" customFormat="1" ht="15" customHeight="1">
      <c r="B160" s="442"/>
      <c r="C160" s="467" t="s">
        <v>1</v>
      </c>
      <c r="D160" s="419"/>
      <c r="E160" s="419"/>
      <c r="F160" s="468" t="s">
        <v>1550</v>
      </c>
      <c r="G160" s="419"/>
      <c r="H160" s="467" t="s">
        <v>1612</v>
      </c>
      <c r="I160" s="467" t="s">
        <v>1583</v>
      </c>
      <c r="J160" s="467"/>
      <c r="K160" s="463"/>
    </row>
    <row r="161" spans="2:11" s="266" customFormat="1" ht="15" customHeight="1">
      <c r="B161" s="469"/>
      <c r="C161" s="451"/>
      <c r="D161" s="451"/>
      <c r="E161" s="451"/>
      <c r="F161" s="451"/>
      <c r="G161" s="451"/>
      <c r="H161" s="451"/>
      <c r="I161" s="451"/>
      <c r="J161" s="451"/>
      <c r="K161" s="470"/>
    </row>
    <row r="162" spans="2:11" s="266" customFormat="1" ht="18.75" customHeight="1">
      <c r="B162" s="417"/>
      <c r="C162" s="419"/>
      <c r="D162" s="419"/>
      <c r="E162" s="419"/>
      <c r="F162" s="441"/>
      <c r="G162" s="419"/>
      <c r="H162" s="419"/>
      <c r="I162" s="419"/>
      <c r="J162" s="419"/>
      <c r="K162" s="417"/>
    </row>
    <row r="163" spans="2:11" s="266" customFormat="1" ht="18.75" customHeight="1">
      <c r="B163" s="427"/>
      <c r="C163" s="427"/>
      <c r="D163" s="427"/>
      <c r="E163" s="427"/>
      <c r="F163" s="427"/>
      <c r="G163" s="427"/>
      <c r="H163" s="427"/>
      <c r="I163" s="427"/>
      <c r="J163" s="427"/>
      <c r="K163" s="427"/>
    </row>
    <row r="164" spans="2:11" s="266" customFormat="1" ht="7.5" customHeight="1">
      <c r="B164" s="404"/>
      <c r="C164" s="405"/>
      <c r="D164" s="405"/>
      <c r="E164" s="405"/>
      <c r="F164" s="405"/>
      <c r="G164" s="405"/>
      <c r="H164" s="405"/>
      <c r="I164" s="405"/>
      <c r="J164" s="405"/>
      <c r="K164" s="406"/>
    </row>
    <row r="165" spans="2:11" s="266" customFormat="1" ht="45" customHeight="1">
      <c r="B165" s="407"/>
      <c r="C165" s="408" t="s">
        <v>1613</v>
      </c>
      <c r="D165" s="408"/>
      <c r="E165" s="408"/>
      <c r="F165" s="408"/>
      <c r="G165" s="408"/>
      <c r="H165" s="408"/>
      <c r="I165" s="408"/>
      <c r="J165" s="408"/>
      <c r="K165" s="409"/>
    </row>
    <row r="166" spans="2:11" s="266" customFormat="1" ht="17.25" customHeight="1">
      <c r="B166" s="407"/>
      <c r="C166" s="434" t="s">
        <v>5</v>
      </c>
      <c r="D166" s="434"/>
      <c r="E166" s="434"/>
      <c r="F166" s="434" t="s">
        <v>1545</v>
      </c>
      <c r="G166" s="471"/>
      <c r="H166" s="472" t="s">
        <v>1213</v>
      </c>
      <c r="I166" s="472" t="s">
        <v>1211</v>
      </c>
      <c r="J166" s="434" t="s">
        <v>1546</v>
      </c>
      <c r="K166" s="409"/>
    </row>
    <row r="167" spans="2:11" s="266" customFormat="1" ht="17.25" customHeight="1">
      <c r="B167" s="411"/>
      <c r="C167" s="436" t="s">
        <v>1547</v>
      </c>
      <c r="D167" s="436"/>
      <c r="E167" s="436"/>
      <c r="F167" s="437" t="s">
        <v>1548</v>
      </c>
      <c r="G167" s="473"/>
      <c r="H167" s="474"/>
      <c r="I167" s="474"/>
      <c r="J167" s="436" t="s">
        <v>1549</v>
      </c>
      <c r="K167" s="413"/>
    </row>
    <row r="168" spans="2:11" s="266" customFormat="1" ht="5.25" customHeight="1">
      <c r="B168" s="442"/>
      <c r="C168" s="439"/>
      <c r="D168" s="439"/>
      <c r="E168" s="439"/>
      <c r="F168" s="439"/>
      <c r="G168" s="440"/>
      <c r="H168" s="439"/>
      <c r="I168" s="439"/>
      <c r="J168" s="439"/>
      <c r="K168" s="463"/>
    </row>
    <row r="169" spans="2:11" s="266" customFormat="1" ht="15" customHeight="1">
      <c r="B169" s="442"/>
      <c r="C169" s="419" t="s">
        <v>57</v>
      </c>
      <c r="D169" s="419"/>
      <c r="E169" s="419"/>
      <c r="F169" s="441" t="s">
        <v>1550</v>
      </c>
      <c r="G169" s="419"/>
      <c r="H169" s="419" t="s">
        <v>1588</v>
      </c>
      <c r="I169" s="419" t="s">
        <v>1552</v>
      </c>
      <c r="J169" s="419">
        <v>120</v>
      </c>
      <c r="K169" s="463"/>
    </row>
    <row r="170" spans="2:11" s="266" customFormat="1" ht="15" customHeight="1">
      <c r="B170" s="442"/>
      <c r="C170" s="419" t="s">
        <v>1597</v>
      </c>
      <c r="D170" s="419"/>
      <c r="E170" s="419"/>
      <c r="F170" s="441" t="s">
        <v>1550</v>
      </c>
      <c r="G170" s="419"/>
      <c r="H170" s="419" t="s">
        <v>1598</v>
      </c>
      <c r="I170" s="419" t="s">
        <v>1552</v>
      </c>
      <c r="J170" s="419" t="s">
        <v>1599</v>
      </c>
      <c r="K170" s="463"/>
    </row>
    <row r="171" spans="2:11" s="266" customFormat="1" ht="15" customHeight="1">
      <c r="B171" s="442"/>
      <c r="C171" s="419" t="s">
        <v>1499</v>
      </c>
      <c r="D171" s="419"/>
      <c r="E171" s="419"/>
      <c r="F171" s="441" t="s">
        <v>1550</v>
      </c>
      <c r="G171" s="419"/>
      <c r="H171" s="419" t="s">
        <v>1614</v>
      </c>
      <c r="I171" s="419" t="s">
        <v>1552</v>
      </c>
      <c r="J171" s="419" t="s">
        <v>1599</v>
      </c>
      <c r="K171" s="463"/>
    </row>
    <row r="172" spans="2:11" s="266" customFormat="1" ht="15" customHeight="1">
      <c r="B172" s="442"/>
      <c r="C172" s="419" t="s">
        <v>1554</v>
      </c>
      <c r="D172" s="419"/>
      <c r="E172" s="419"/>
      <c r="F172" s="441" t="s">
        <v>1555</v>
      </c>
      <c r="G172" s="419"/>
      <c r="H172" s="419" t="s">
        <v>1614</v>
      </c>
      <c r="I172" s="419" t="s">
        <v>1552</v>
      </c>
      <c r="J172" s="419">
        <v>50</v>
      </c>
      <c r="K172" s="463"/>
    </row>
    <row r="173" spans="2:11" s="266" customFormat="1" ht="15" customHeight="1">
      <c r="B173" s="442"/>
      <c r="C173" s="419" t="s">
        <v>1557</v>
      </c>
      <c r="D173" s="419"/>
      <c r="E173" s="419"/>
      <c r="F173" s="441" t="s">
        <v>1550</v>
      </c>
      <c r="G173" s="419"/>
      <c r="H173" s="419" t="s">
        <v>1614</v>
      </c>
      <c r="I173" s="419" t="s">
        <v>1559</v>
      </c>
      <c r="J173" s="419"/>
      <c r="K173" s="463"/>
    </row>
    <row r="174" spans="2:11" s="266" customFormat="1" ht="15" customHeight="1">
      <c r="B174" s="442"/>
      <c r="C174" s="419" t="s">
        <v>42</v>
      </c>
      <c r="D174" s="419"/>
      <c r="E174" s="419"/>
      <c r="F174" s="441" t="s">
        <v>1555</v>
      </c>
      <c r="G174" s="419"/>
      <c r="H174" s="419" t="s">
        <v>1614</v>
      </c>
      <c r="I174" s="419" t="s">
        <v>1552</v>
      </c>
      <c r="J174" s="419">
        <v>50</v>
      </c>
      <c r="K174" s="463"/>
    </row>
    <row r="175" spans="2:11" s="266" customFormat="1" ht="15" customHeight="1">
      <c r="B175" s="442"/>
      <c r="C175" s="419" t="s">
        <v>1575</v>
      </c>
      <c r="D175" s="419"/>
      <c r="E175" s="419"/>
      <c r="F175" s="441" t="s">
        <v>1555</v>
      </c>
      <c r="G175" s="419"/>
      <c r="H175" s="419" t="s">
        <v>1614</v>
      </c>
      <c r="I175" s="419" t="s">
        <v>1552</v>
      </c>
      <c r="J175" s="419">
        <v>50</v>
      </c>
      <c r="K175" s="463"/>
    </row>
    <row r="176" spans="2:11" s="266" customFormat="1" ht="15" customHeight="1">
      <c r="B176" s="442"/>
      <c r="C176" s="419" t="s">
        <v>1573</v>
      </c>
      <c r="D176" s="419"/>
      <c r="E176" s="419"/>
      <c r="F176" s="441" t="s">
        <v>1555</v>
      </c>
      <c r="G176" s="419"/>
      <c r="H176" s="419" t="s">
        <v>1614</v>
      </c>
      <c r="I176" s="419" t="s">
        <v>1552</v>
      </c>
      <c r="J176" s="419">
        <v>50</v>
      </c>
      <c r="K176" s="463"/>
    </row>
    <row r="177" spans="2:11" s="266" customFormat="1" ht="15" customHeight="1">
      <c r="B177" s="442"/>
      <c r="C177" s="419" t="s">
        <v>1210</v>
      </c>
      <c r="D177" s="419"/>
      <c r="E177" s="419"/>
      <c r="F177" s="441" t="s">
        <v>1550</v>
      </c>
      <c r="G177" s="419"/>
      <c r="H177" s="419" t="s">
        <v>1615</v>
      </c>
      <c r="I177" s="419" t="s">
        <v>1616</v>
      </c>
      <c r="J177" s="419"/>
      <c r="K177" s="463"/>
    </row>
    <row r="178" spans="2:11" s="266" customFormat="1" ht="15" customHeight="1">
      <c r="B178" s="442"/>
      <c r="C178" s="419" t="s">
        <v>1211</v>
      </c>
      <c r="D178" s="419"/>
      <c r="E178" s="419"/>
      <c r="F178" s="441" t="s">
        <v>1550</v>
      </c>
      <c r="G178" s="419"/>
      <c r="H178" s="419" t="s">
        <v>1617</v>
      </c>
      <c r="I178" s="419" t="s">
        <v>1618</v>
      </c>
      <c r="J178" s="419">
        <v>1</v>
      </c>
      <c r="K178" s="463"/>
    </row>
    <row r="179" spans="2:11" s="266" customFormat="1" ht="15" customHeight="1">
      <c r="B179" s="442"/>
      <c r="C179" s="419" t="s">
        <v>1212</v>
      </c>
      <c r="D179" s="419"/>
      <c r="E179" s="419"/>
      <c r="F179" s="441" t="s">
        <v>1550</v>
      </c>
      <c r="G179" s="419"/>
      <c r="H179" s="419" t="s">
        <v>1619</v>
      </c>
      <c r="I179" s="419" t="s">
        <v>1552</v>
      </c>
      <c r="J179" s="419">
        <v>20</v>
      </c>
      <c r="K179" s="463"/>
    </row>
    <row r="180" spans="2:11" s="266" customFormat="1" ht="15" customHeight="1">
      <c r="B180" s="442"/>
      <c r="C180" s="419" t="s">
        <v>1213</v>
      </c>
      <c r="D180" s="419"/>
      <c r="E180" s="419"/>
      <c r="F180" s="441" t="s">
        <v>1550</v>
      </c>
      <c r="G180" s="419"/>
      <c r="H180" s="419" t="s">
        <v>1620</v>
      </c>
      <c r="I180" s="419" t="s">
        <v>1552</v>
      </c>
      <c r="J180" s="419">
        <v>255</v>
      </c>
      <c r="K180" s="463"/>
    </row>
    <row r="181" spans="2:11" s="266" customFormat="1" ht="15" customHeight="1">
      <c r="B181" s="442"/>
      <c r="C181" s="419" t="s">
        <v>154</v>
      </c>
      <c r="D181" s="419"/>
      <c r="E181" s="419"/>
      <c r="F181" s="441" t="s">
        <v>1550</v>
      </c>
      <c r="G181" s="419"/>
      <c r="H181" s="419" t="s">
        <v>1515</v>
      </c>
      <c r="I181" s="419" t="s">
        <v>1552</v>
      </c>
      <c r="J181" s="419">
        <v>10</v>
      </c>
      <c r="K181" s="463"/>
    </row>
    <row r="182" spans="2:11" s="266" customFormat="1" ht="15" customHeight="1">
      <c r="B182" s="442"/>
      <c r="C182" s="419" t="s">
        <v>155</v>
      </c>
      <c r="D182" s="419"/>
      <c r="E182" s="419"/>
      <c r="F182" s="441" t="s">
        <v>1550</v>
      </c>
      <c r="G182" s="419"/>
      <c r="H182" s="419" t="s">
        <v>1621</v>
      </c>
      <c r="I182" s="419" t="s">
        <v>1583</v>
      </c>
      <c r="J182" s="419"/>
      <c r="K182" s="463"/>
    </row>
    <row r="183" spans="2:11" s="266" customFormat="1" ht="15" customHeight="1">
      <c r="B183" s="442"/>
      <c r="C183" s="419" t="s">
        <v>1622</v>
      </c>
      <c r="D183" s="419"/>
      <c r="E183" s="419"/>
      <c r="F183" s="441" t="s">
        <v>1550</v>
      </c>
      <c r="G183" s="419"/>
      <c r="H183" s="419" t="s">
        <v>1623</v>
      </c>
      <c r="I183" s="419" t="s">
        <v>1583</v>
      </c>
      <c r="J183" s="419"/>
      <c r="K183" s="463"/>
    </row>
    <row r="184" spans="2:11" s="266" customFormat="1" ht="15" customHeight="1">
      <c r="B184" s="442"/>
      <c r="C184" s="419" t="s">
        <v>1</v>
      </c>
      <c r="D184" s="419"/>
      <c r="E184" s="419"/>
      <c r="F184" s="441" t="s">
        <v>1550</v>
      </c>
      <c r="G184" s="419"/>
      <c r="H184" s="419" t="s">
        <v>1624</v>
      </c>
      <c r="I184" s="419" t="s">
        <v>1583</v>
      </c>
      <c r="J184" s="419"/>
      <c r="K184" s="463"/>
    </row>
    <row r="185" spans="2:11" s="266" customFormat="1" ht="15" customHeight="1">
      <c r="B185" s="442"/>
      <c r="C185" s="419" t="s">
        <v>1215</v>
      </c>
      <c r="D185" s="419"/>
      <c r="E185" s="419"/>
      <c r="F185" s="441" t="s">
        <v>1555</v>
      </c>
      <c r="G185" s="419"/>
      <c r="H185" s="419" t="s">
        <v>1625</v>
      </c>
      <c r="I185" s="419" t="s">
        <v>1552</v>
      </c>
      <c r="J185" s="419">
        <v>50</v>
      </c>
      <c r="K185" s="463"/>
    </row>
    <row r="186" spans="2:11" s="266" customFormat="1" ht="15" customHeight="1">
      <c r="B186" s="442"/>
      <c r="C186" s="419" t="s">
        <v>1626</v>
      </c>
      <c r="D186" s="419"/>
      <c r="E186" s="419"/>
      <c r="F186" s="441" t="s">
        <v>1555</v>
      </c>
      <c r="G186" s="419"/>
      <c r="H186" s="419" t="s">
        <v>1627</v>
      </c>
      <c r="I186" s="419" t="s">
        <v>1628</v>
      </c>
      <c r="J186" s="419"/>
      <c r="K186" s="463"/>
    </row>
    <row r="187" spans="2:11" s="266" customFormat="1" ht="15" customHeight="1">
      <c r="B187" s="442"/>
      <c r="C187" s="419" t="s">
        <v>1629</v>
      </c>
      <c r="D187" s="419"/>
      <c r="E187" s="419"/>
      <c r="F187" s="441" t="s">
        <v>1555</v>
      </c>
      <c r="G187" s="419"/>
      <c r="H187" s="419" t="s">
        <v>1630</v>
      </c>
      <c r="I187" s="419" t="s">
        <v>1628</v>
      </c>
      <c r="J187" s="419"/>
      <c r="K187" s="463"/>
    </row>
    <row r="188" spans="2:11" s="266" customFormat="1" ht="15" customHeight="1">
      <c r="B188" s="442"/>
      <c r="C188" s="419" t="s">
        <v>1631</v>
      </c>
      <c r="D188" s="419"/>
      <c r="E188" s="419"/>
      <c r="F188" s="441" t="s">
        <v>1555</v>
      </c>
      <c r="G188" s="419"/>
      <c r="H188" s="419" t="s">
        <v>1632</v>
      </c>
      <c r="I188" s="419" t="s">
        <v>1628</v>
      </c>
      <c r="J188" s="419"/>
      <c r="K188" s="463"/>
    </row>
    <row r="189" spans="2:11" s="266" customFormat="1" ht="15" customHeight="1">
      <c r="B189" s="442"/>
      <c r="C189" s="475" t="s">
        <v>1633</v>
      </c>
      <c r="D189" s="419"/>
      <c r="E189" s="419"/>
      <c r="F189" s="441" t="s">
        <v>1555</v>
      </c>
      <c r="G189" s="419"/>
      <c r="H189" s="419" t="s">
        <v>1634</v>
      </c>
      <c r="I189" s="419" t="s">
        <v>1635</v>
      </c>
      <c r="J189" s="476" t="s">
        <v>1636</v>
      </c>
      <c r="K189" s="463"/>
    </row>
    <row r="190" spans="2:11" s="266" customFormat="1" ht="15" customHeight="1">
      <c r="B190" s="442"/>
      <c r="C190" s="426" t="s">
        <v>159</v>
      </c>
      <c r="D190" s="419"/>
      <c r="E190" s="419"/>
      <c r="F190" s="441" t="s">
        <v>1550</v>
      </c>
      <c r="G190" s="419"/>
      <c r="H190" s="417" t="s">
        <v>1637</v>
      </c>
      <c r="I190" s="419" t="s">
        <v>1638</v>
      </c>
      <c r="J190" s="419"/>
      <c r="K190" s="463"/>
    </row>
    <row r="191" spans="2:11" s="266" customFormat="1" ht="15" customHeight="1">
      <c r="B191" s="442"/>
      <c r="C191" s="426" t="s">
        <v>1639</v>
      </c>
      <c r="D191" s="419"/>
      <c r="E191" s="419"/>
      <c r="F191" s="441" t="s">
        <v>1550</v>
      </c>
      <c r="G191" s="419"/>
      <c r="H191" s="419" t="s">
        <v>1640</v>
      </c>
      <c r="I191" s="419" t="s">
        <v>1583</v>
      </c>
      <c r="J191" s="419"/>
      <c r="K191" s="463"/>
    </row>
    <row r="192" spans="2:11" s="266" customFormat="1" ht="15" customHeight="1">
      <c r="B192" s="442"/>
      <c r="C192" s="426" t="s">
        <v>1641</v>
      </c>
      <c r="D192" s="419"/>
      <c r="E192" s="419"/>
      <c r="F192" s="441" t="s">
        <v>1550</v>
      </c>
      <c r="G192" s="419"/>
      <c r="H192" s="419" t="s">
        <v>1642</v>
      </c>
      <c r="I192" s="419" t="s">
        <v>1583</v>
      </c>
      <c r="J192" s="419"/>
      <c r="K192" s="463"/>
    </row>
    <row r="193" spans="2:11" s="266" customFormat="1" ht="15" customHeight="1">
      <c r="B193" s="442"/>
      <c r="C193" s="426" t="s">
        <v>1643</v>
      </c>
      <c r="D193" s="419"/>
      <c r="E193" s="419"/>
      <c r="F193" s="441" t="s">
        <v>1555</v>
      </c>
      <c r="G193" s="419"/>
      <c r="H193" s="419" t="s">
        <v>1644</v>
      </c>
      <c r="I193" s="419" t="s">
        <v>1583</v>
      </c>
      <c r="J193" s="419"/>
      <c r="K193" s="463"/>
    </row>
    <row r="194" spans="2:11" s="266" customFormat="1" ht="15" customHeight="1">
      <c r="B194" s="469"/>
      <c r="C194" s="477"/>
      <c r="D194" s="451"/>
      <c r="E194" s="451"/>
      <c r="F194" s="451"/>
      <c r="G194" s="451"/>
      <c r="H194" s="451"/>
      <c r="I194" s="451"/>
      <c r="J194" s="451"/>
      <c r="K194" s="470"/>
    </row>
    <row r="195" spans="2:11" s="266" customFormat="1" ht="18.75" customHeight="1">
      <c r="B195" s="417"/>
      <c r="C195" s="419"/>
      <c r="D195" s="419"/>
      <c r="E195" s="419"/>
      <c r="F195" s="441"/>
      <c r="G195" s="419"/>
      <c r="H195" s="419"/>
      <c r="I195" s="419"/>
      <c r="J195" s="419"/>
      <c r="K195" s="417"/>
    </row>
    <row r="196" spans="2:11" s="266" customFormat="1" ht="18.75" customHeight="1">
      <c r="B196" s="417"/>
      <c r="C196" s="419"/>
      <c r="D196" s="419"/>
      <c r="E196" s="419"/>
      <c r="F196" s="441"/>
      <c r="G196" s="419"/>
      <c r="H196" s="419"/>
      <c r="I196" s="419"/>
      <c r="J196" s="419"/>
      <c r="K196" s="417"/>
    </row>
    <row r="197" spans="2:11" s="266" customFormat="1" ht="18.75" customHeight="1">
      <c r="B197" s="427"/>
      <c r="C197" s="427"/>
      <c r="D197" s="427"/>
      <c r="E197" s="427"/>
      <c r="F197" s="427"/>
      <c r="G197" s="427"/>
      <c r="H197" s="427"/>
      <c r="I197" s="427"/>
      <c r="J197" s="427"/>
      <c r="K197" s="427"/>
    </row>
    <row r="198" spans="2:11" s="266" customFormat="1" ht="12">
      <c r="B198" s="404"/>
      <c r="C198" s="405"/>
      <c r="D198" s="405"/>
      <c r="E198" s="405"/>
      <c r="F198" s="405"/>
      <c r="G198" s="405"/>
      <c r="H198" s="405"/>
      <c r="I198" s="405"/>
      <c r="J198" s="405"/>
      <c r="K198" s="406"/>
    </row>
    <row r="199" spans="2:11" s="266" customFormat="1" ht="22.2">
      <c r="B199" s="407"/>
      <c r="C199" s="408" t="s">
        <v>1645</v>
      </c>
      <c r="D199" s="408"/>
      <c r="E199" s="408"/>
      <c r="F199" s="408"/>
      <c r="G199" s="408"/>
      <c r="H199" s="408"/>
      <c r="I199" s="408"/>
      <c r="J199" s="408"/>
      <c r="K199" s="409"/>
    </row>
    <row r="200" spans="2:11" s="266" customFormat="1" ht="25.5" customHeight="1">
      <c r="B200" s="407"/>
      <c r="C200" s="478" t="s">
        <v>1646</v>
      </c>
      <c r="D200" s="478"/>
      <c r="E200" s="478"/>
      <c r="F200" s="478" t="s">
        <v>1647</v>
      </c>
      <c r="G200" s="479"/>
      <c r="H200" s="480" t="s">
        <v>1648</v>
      </c>
      <c r="I200" s="480"/>
      <c r="J200" s="480"/>
      <c r="K200" s="409"/>
    </row>
    <row r="201" spans="2:11" s="266" customFormat="1" ht="5.25" customHeight="1">
      <c r="B201" s="442"/>
      <c r="C201" s="439"/>
      <c r="D201" s="439"/>
      <c r="E201" s="439"/>
      <c r="F201" s="439"/>
      <c r="G201" s="419"/>
      <c r="H201" s="439"/>
      <c r="I201" s="439"/>
      <c r="J201" s="439"/>
      <c r="K201" s="463"/>
    </row>
    <row r="202" spans="2:11" s="266" customFormat="1" ht="15" customHeight="1">
      <c r="B202" s="442"/>
      <c r="C202" s="419" t="s">
        <v>1638</v>
      </c>
      <c r="D202" s="419"/>
      <c r="E202" s="419"/>
      <c r="F202" s="441" t="s">
        <v>1193</v>
      </c>
      <c r="G202" s="419"/>
      <c r="H202" s="481" t="s">
        <v>1649</v>
      </c>
      <c r="I202" s="481"/>
      <c r="J202" s="481"/>
      <c r="K202" s="463"/>
    </row>
    <row r="203" spans="2:11" s="266" customFormat="1" ht="15" customHeight="1">
      <c r="B203" s="442"/>
      <c r="C203" s="448"/>
      <c r="D203" s="419"/>
      <c r="E203" s="419"/>
      <c r="F203" s="441" t="s">
        <v>1194</v>
      </c>
      <c r="G203" s="419"/>
      <c r="H203" s="481" t="s">
        <v>1650</v>
      </c>
      <c r="I203" s="481"/>
      <c r="J203" s="481"/>
      <c r="K203" s="463"/>
    </row>
    <row r="204" spans="2:11" s="266" customFormat="1" ht="15" customHeight="1">
      <c r="B204" s="442"/>
      <c r="C204" s="448"/>
      <c r="D204" s="419"/>
      <c r="E204" s="419"/>
      <c r="F204" s="441" t="s">
        <v>1197</v>
      </c>
      <c r="G204" s="419"/>
      <c r="H204" s="481" t="s">
        <v>1651</v>
      </c>
      <c r="I204" s="481"/>
      <c r="J204" s="481"/>
      <c r="K204" s="463"/>
    </row>
    <row r="205" spans="2:11" s="266" customFormat="1" ht="15" customHeight="1">
      <c r="B205" s="442"/>
      <c r="C205" s="419"/>
      <c r="D205" s="419"/>
      <c r="E205" s="419"/>
      <c r="F205" s="441" t="s">
        <v>1195</v>
      </c>
      <c r="G205" s="419"/>
      <c r="H205" s="481" t="s">
        <v>1652</v>
      </c>
      <c r="I205" s="481"/>
      <c r="J205" s="481"/>
      <c r="K205" s="463"/>
    </row>
    <row r="206" spans="2:11" s="266" customFormat="1" ht="15" customHeight="1">
      <c r="B206" s="442"/>
      <c r="C206" s="419"/>
      <c r="D206" s="419"/>
      <c r="E206" s="419"/>
      <c r="F206" s="441" t="s">
        <v>1196</v>
      </c>
      <c r="G206" s="419"/>
      <c r="H206" s="481" t="s">
        <v>1653</v>
      </c>
      <c r="I206" s="481"/>
      <c r="J206" s="481"/>
      <c r="K206" s="463"/>
    </row>
    <row r="207" spans="2:11" s="266" customFormat="1" ht="15" customHeight="1">
      <c r="B207" s="442"/>
      <c r="C207" s="419"/>
      <c r="D207" s="419"/>
      <c r="E207" s="419"/>
      <c r="F207" s="441"/>
      <c r="G207" s="419"/>
      <c r="H207" s="419"/>
      <c r="I207" s="419"/>
      <c r="J207" s="419"/>
      <c r="K207" s="463"/>
    </row>
    <row r="208" spans="2:11" s="266" customFormat="1" ht="15" customHeight="1">
      <c r="B208" s="442"/>
      <c r="C208" s="419" t="s">
        <v>1595</v>
      </c>
      <c r="D208" s="419"/>
      <c r="E208" s="419"/>
      <c r="F208" s="441" t="s">
        <v>148</v>
      </c>
      <c r="G208" s="419"/>
      <c r="H208" s="481" t="s">
        <v>58</v>
      </c>
      <c r="I208" s="481"/>
      <c r="J208" s="481"/>
      <c r="K208" s="463"/>
    </row>
    <row r="209" spans="2:11" s="266" customFormat="1" ht="15" customHeight="1">
      <c r="B209" s="442"/>
      <c r="C209" s="448"/>
      <c r="D209" s="419"/>
      <c r="E209" s="419"/>
      <c r="F209" s="441" t="s">
        <v>1493</v>
      </c>
      <c r="G209" s="419"/>
      <c r="H209" s="481" t="s">
        <v>1494</v>
      </c>
      <c r="I209" s="481"/>
      <c r="J209" s="481"/>
      <c r="K209" s="463"/>
    </row>
    <row r="210" spans="2:11" s="266" customFormat="1" ht="15" customHeight="1">
      <c r="B210" s="442"/>
      <c r="C210" s="419"/>
      <c r="D210" s="419"/>
      <c r="E210" s="419"/>
      <c r="F210" s="441" t="s">
        <v>1491</v>
      </c>
      <c r="G210" s="419"/>
      <c r="H210" s="481" t="s">
        <v>1654</v>
      </c>
      <c r="I210" s="481"/>
      <c r="J210" s="481"/>
      <c r="K210" s="463"/>
    </row>
    <row r="211" spans="2:11" s="266" customFormat="1" ht="15" customHeight="1">
      <c r="B211" s="482"/>
      <c r="C211" s="448"/>
      <c r="D211" s="448"/>
      <c r="E211" s="448"/>
      <c r="F211" s="441" t="s">
        <v>1495</v>
      </c>
      <c r="G211" s="426"/>
      <c r="H211" s="483" t="s">
        <v>1496</v>
      </c>
      <c r="I211" s="483"/>
      <c r="J211" s="483"/>
      <c r="K211" s="484"/>
    </row>
    <row r="212" spans="2:11" s="266" customFormat="1" ht="15" customHeight="1">
      <c r="B212" s="482"/>
      <c r="C212" s="448"/>
      <c r="D212" s="448"/>
      <c r="E212" s="448"/>
      <c r="F212" s="441" t="s">
        <v>1497</v>
      </c>
      <c r="G212" s="426"/>
      <c r="H212" s="483" t="s">
        <v>28</v>
      </c>
      <c r="I212" s="483"/>
      <c r="J212" s="483"/>
      <c r="K212" s="484"/>
    </row>
    <row r="213" spans="2:11" s="266" customFormat="1" ht="15" customHeight="1">
      <c r="B213" s="482"/>
      <c r="C213" s="448"/>
      <c r="D213" s="448"/>
      <c r="E213" s="448"/>
      <c r="F213" s="485"/>
      <c r="G213" s="426"/>
      <c r="H213" s="486"/>
      <c r="I213" s="486"/>
      <c r="J213" s="486"/>
      <c r="K213" s="484"/>
    </row>
    <row r="214" spans="2:11" s="266" customFormat="1" ht="15" customHeight="1">
      <c r="B214" s="482"/>
      <c r="C214" s="419" t="s">
        <v>1618</v>
      </c>
      <c r="D214" s="448"/>
      <c r="E214" s="448"/>
      <c r="F214" s="441">
        <v>1</v>
      </c>
      <c r="G214" s="426"/>
      <c r="H214" s="483" t="s">
        <v>1655</v>
      </c>
      <c r="I214" s="483"/>
      <c r="J214" s="483"/>
      <c r="K214" s="484"/>
    </row>
    <row r="215" spans="2:11" s="266" customFormat="1" ht="15" customHeight="1">
      <c r="B215" s="482"/>
      <c r="C215" s="448"/>
      <c r="D215" s="448"/>
      <c r="E215" s="448"/>
      <c r="F215" s="441">
        <v>2</v>
      </c>
      <c r="G215" s="426"/>
      <c r="H215" s="483" t="s">
        <v>1656</v>
      </c>
      <c r="I215" s="483"/>
      <c r="J215" s="483"/>
      <c r="K215" s="484"/>
    </row>
    <row r="216" spans="2:11" s="266" customFormat="1" ht="15" customHeight="1">
      <c r="B216" s="482"/>
      <c r="C216" s="448"/>
      <c r="D216" s="448"/>
      <c r="E216" s="448"/>
      <c r="F216" s="441">
        <v>3</v>
      </c>
      <c r="G216" s="426"/>
      <c r="H216" s="483" t="s">
        <v>1657</v>
      </c>
      <c r="I216" s="483"/>
      <c r="J216" s="483"/>
      <c r="K216" s="484"/>
    </row>
    <row r="217" spans="2:11" s="266" customFormat="1" ht="15" customHeight="1">
      <c r="B217" s="482"/>
      <c r="C217" s="448"/>
      <c r="D217" s="448"/>
      <c r="E217" s="448"/>
      <c r="F217" s="441">
        <v>4</v>
      </c>
      <c r="G217" s="426"/>
      <c r="H217" s="483" t="s">
        <v>1658</v>
      </c>
      <c r="I217" s="483"/>
      <c r="J217" s="483"/>
      <c r="K217" s="484"/>
    </row>
    <row r="218" spans="2:11" s="266" customFormat="1" ht="12.75" customHeight="1">
      <c r="B218" s="487"/>
      <c r="C218" s="488"/>
      <c r="D218" s="488"/>
      <c r="E218" s="488"/>
      <c r="F218" s="488"/>
      <c r="G218" s="488"/>
      <c r="H218" s="488"/>
      <c r="I218" s="488"/>
      <c r="J218" s="488"/>
      <c r="K218" s="489"/>
    </row>
  </sheetData>
  <sheetProtection formatCells="0" formatColumns="0" formatRows="0" insertColumns="0" insertRows="0" insertHyperlinks="0" deleteColumns="0" deleteRows="0" sort="0" autoFilter="0" pivotTables="0"/>
  <mergeCells count="77">
    <mergeCell ref="H212:J212"/>
    <mergeCell ref="H214:J214"/>
    <mergeCell ref="H215:J215"/>
    <mergeCell ref="H216:J216"/>
    <mergeCell ref="H217:J217"/>
    <mergeCell ref="H205:J205"/>
    <mergeCell ref="H206:J206"/>
    <mergeCell ref="H208:J208"/>
    <mergeCell ref="H209:J209"/>
    <mergeCell ref="H210:J210"/>
    <mergeCell ref="H211:J211"/>
    <mergeCell ref="C165:J165"/>
    <mergeCell ref="C199:J199"/>
    <mergeCell ref="H200:J200"/>
    <mergeCell ref="H202:J202"/>
    <mergeCell ref="H203:J203"/>
    <mergeCell ref="H204:J204"/>
    <mergeCell ref="D69:J69"/>
    <mergeCell ref="D70:J70"/>
    <mergeCell ref="C75:J75"/>
    <mergeCell ref="C102:J102"/>
    <mergeCell ref="C122:J122"/>
    <mergeCell ref="C147:J147"/>
    <mergeCell ref="D62:J62"/>
    <mergeCell ref="D63:J63"/>
    <mergeCell ref="D65:J65"/>
    <mergeCell ref="D66:J66"/>
    <mergeCell ref="D67:J67"/>
    <mergeCell ref="D68:J68"/>
    <mergeCell ref="C55:J55"/>
    <mergeCell ref="C57:J57"/>
    <mergeCell ref="D58:J58"/>
    <mergeCell ref="D59:J59"/>
    <mergeCell ref="D60:J60"/>
    <mergeCell ref="D61:J61"/>
    <mergeCell ref="E48:J48"/>
    <mergeCell ref="E49:J49"/>
    <mergeCell ref="E50:J50"/>
    <mergeCell ref="D51:J51"/>
    <mergeCell ref="C52:J52"/>
    <mergeCell ref="C54:J54"/>
    <mergeCell ref="G41:J41"/>
    <mergeCell ref="G42:J42"/>
    <mergeCell ref="G43:J43"/>
    <mergeCell ref="G44:J44"/>
    <mergeCell ref="G45:J45"/>
    <mergeCell ref="D47:J47"/>
    <mergeCell ref="D35:J35"/>
    <mergeCell ref="G36:J36"/>
    <mergeCell ref="G37:J37"/>
    <mergeCell ref="G38:J38"/>
    <mergeCell ref="G39:J39"/>
    <mergeCell ref="G40:J40"/>
    <mergeCell ref="D27:J27"/>
    <mergeCell ref="D28:J28"/>
    <mergeCell ref="D30:J30"/>
    <mergeCell ref="D31:J31"/>
    <mergeCell ref="D33:J33"/>
    <mergeCell ref="D34:J34"/>
    <mergeCell ref="F20:J20"/>
    <mergeCell ref="F21:J21"/>
    <mergeCell ref="F22:J22"/>
    <mergeCell ref="F23:J23"/>
    <mergeCell ref="C25:J25"/>
    <mergeCell ref="C26:J26"/>
    <mergeCell ref="D11:J11"/>
    <mergeCell ref="D15:J15"/>
    <mergeCell ref="D16:J16"/>
    <mergeCell ref="D17:J17"/>
    <mergeCell ref="F18:J18"/>
    <mergeCell ref="F19:J19"/>
    <mergeCell ref="C3:J3"/>
    <mergeCell ref="C4:J4"/>
    <mergeCell ref="C6:J6"/>
    <mergeCell ref="C7:J7"/>
    <mergeCell ref="C9:J9"/>
    <mergeCell ref="D10:J10"/>
  </mergeCells>
  <pageMargins left="0.59027779999999996" right="0.59027779999999996" top="0.59027779999999996" bottom="0.59027779999999996" header="0" footer="0"/>
  <pageSetup paperSize="9" scale="77" orientation="portrait" r:id="rId1"/>
</worksheet>
</file>

<file path=xl/worksheets/sheet2.xml><?xml version="1.0" encoding="utf-8"?>
<worksheet xmlns="http://schemas.openxmlformats.org/spreadsheetml/2006/main" xmlns:r="http://schemas.openxmlformats.org/officeDocument/2006/relationships">
  <sheetPr codeName="List5112">
    <tabColor rgb="FF66FF66"/>
  </sheetPr>
  <dimension ref="A1:O94"/>
  <sheetViews>
    <sheetView showGridLines="0" tabSelected="1" topLeftCell="B1" zoomScaleSheetLayoutView="75" workbookViewId="0">
      <selection activeCell="M4" sqref="M4"/>
    </sheetView>
  </sheetViews>
  <sheetFormatPr defaultColWidth="9" defaultRowHeight="13.2"/>
  <cols>
    <col min="1" max="1" width="8.44140625" hidden="1" customWidth="1"/>
    <col min="2" max="2" width="13.44140625" customWidth="1"/>
    <col min="3" max="3" width="7.44140625" style="50" customWidth="1"/>
    <col min="4" max="4" width="13" style="50" customWidth="1"/>
    <col min="5" max="5" width="9.6640625" style="50" customWidth="1"/>
    <col min="6" max="6" width="11.6640625" customWidth="1"/>
    <col min="7" max="9" width="13" customWidth="1"/>
    <col min="10" max="10" width="5.5546875" customWidth="1"/>
    <col min="11" max="11" width="4.33203125" customWidth="1"/>
    <col min="12" max="15" width="10.6640625" customWidth="1"/>
  </cols>
  <sheetData>
    <row r="1" spans="1:15" ht="33.75" customHeight="1">
      <c r="A1" s="46" t="s">
        <v>36</v>
      </c>
      <c r="B1" s="232" t="s">
        <v>41</v>
      </c>
      <c r="C1" s="233"/>
      <c r="D1" s="233"/>
      <c r="E1" s="233"/>
      <c r="F1" s="233"/>
      <c r="G1" s="233"/>
      <c r="H1" s="233"/>
      <c r="I1" s="233"/>
      <c r="J1" s="234"/>
    </row>
    <row r="2" spans="1:15" ht="51.6" customHeight="1">
      <c r="A2" s="2"/>
      <c r="B2" s="72" t="s">
        <v>22</v>
      </c>
      <c r="C2" s="73"/>
      <c r="D2" s="74" t="s">
        <v>43</v>
      </c>
      <c r="E2" s="238" t="s">
        <v>44</v>
      </c>
      <c r="F2" s="239"/>
      <c r="G2" s="239"/>
      <c r="H2" s="239"/>
      <c r="I2" s="239"/>
      <c r="J2" s="240"/>
      <c r="O2" s="1"/>
    </row>
    <row r="3" spans="1:15" ht="1.2" customHeight="1">
      <c r="A3" s="2"/>
      <c r="B3" s="75"/>
      <c r="C3" s="76"/>
      <c r="D3" s="77"/>
      <c r="E3" s="222"/>
      <c r="F3" s="222"/>
      <c r="G3" s="222"/>
      <c r="H3" s="222"/>
      <c r="I3" s="222"/>
      <c r="J3" s="223"/>
    </row>
    <row r="4" spans="1:15" ht="24" customHeight="1">
      <c r="A4" s="2"/>
      <c r="B4" s="30" t="s">
        <v>42</v>
      </c>
      <c r="D4" s="226" t="s">
        <v>45</v>
      </c>
      <c r="E4" s="227"/>
      <c r="F4" s="227"/>
      <c r="G4" s="227"/>
      <c r="H4" s="18" t="s">
        <v>40</v>
      </c>
      <c r="I4" s="79" t="s">
        <v>49</v>
      </c>
      <c r="J4" s="8"/>
    </row>
    <row r="5" spans="1:15" ht="15.75" customHeight="1">
      <c r="A5" s="2"/>
      <c r="B5" s="27"/>
      <c r="C5" s="52"/>
      <c r="D5" s="228" t="s">
        <v>46</v>
      </c>
      <c r="E5" s="229"/>
      <c r="F5" s="229"/>
      <c r="G5" s="229"/>
      <c r="H5" s="18" t="s">
        <v>34</v>
      </c>
      <c r="I5" s="79" t="s">
        <v>50</v>
      </c>
      <c r="J5" s="8"/>
    </row>
    <row r="6" spans="1:15" ht="15.75" customHeight="1">
      <c r="A6" s="2"/>
      <c r="B6" s="28"/>
      <c r="C6" s="53"/>
      <c r="D6" s="78" t="s">
        <v>48</v>
      </c>
      <c r="E6" s="230" t="s">
        <v>47</v>
      </c>
      <c r="F6" s="231"/>
      <c r="G6" s="231"/>
      <c r="H6" s="23"/>
      <c r="I6" s="22"/>
      <c r="J6" s="33"/>
    </row>
    <row r="7" spans="1:15" ht="24" hidden="1" customHeight="1">
      <c r="A7" s="2"/>
      <c r="B7" s="30" t="s">
        <v>20</v>
      </c>
      <c r="D7" s="80" t="s">
        <v>51</v>
      </c>
      <c r="H7" s="18" t="s">
        <v>40</v>
      </c>
      <c r="I7" s="79" t="s">
        <v>55</v>
      </c>
      <c r="J7" s="8"/>
    </row>
    <row r="8" spans="1:15" ht="15.75" hidden="1" customHeight="1">
      <c r="A8" s="2"/>
      <c r="B8" s="2"/>
      <c r="D8" s="80" t="s">
        <v>52</v>
      </c>
      <c r="H8" s="18" t="s">
        <v>34</v>
      </c>
      <c r="I8" s="79" t="s">
        <v>56</v>
      </c>
      <c r="J8" s="8"/>
    </row>
    <row r="9" spans="1:15" ht="15.75" hidden="1" customHeight="1">
      <c r="A9" s="2"/>
      <c r="B9" s="34"/>
      <c r="C9" s="53"/>
      <c r="D9" s="78" t="s">
        <v>54</v>
      </c>
      <c r="E9" s="81" t="s">
        <v>53</v>
      </c>
      <c r="F9" s="23"/>
      <c r="G9" s="14"/>
      <c r="H9" s="14"/>
      <c r="I9" s="35"/>
      <c r="J9" s="33"/>
    </row>
    <row r="10" spans="1:15" ht="24" customHeight="1">
      <c r="A10" s="2"/>
      <c r="B10" s="30" t="s">
        <v>19</v>
      </c>
      <c r="D10" s="242"/>
      <c r="E10" s="242"/>
      <c r="F10" s="242"/>
      <c r="G10" s="242"/>
      <c r="H10" s="18" t="s">
        <v>40</v>
      </c>
      <c r="I10" s="83"/>
      <c r="J10" s="8"/>
    </row>
    <row r="11" spans="1:15" ht="15.75" customHeight="1">
      <c r="A11" s="2"/>
      <c r="B11" s="27"/>
      <c r="C11" s="52"/>
      <c r="D11" s="221"/>
      <c r="E11" s="221"/>
      <c r="F11" s="221"/>
      <c r="G11" s="221"/>
      <c r="H11" s="18" t="s">
        <v>34</v>
      </c>
      <c r="I11" s="83"/>
      <c r="J11" s="8"/>
    </row>
    <row r="12" spans="1:15" ht="15.75" customHeight="1">
      <c r="A12" s="2"/>
      <c r="B12" s="28"/>
      <c r="C12" s="53"/>
      <c r="D12" s="82"/>
      <c r="E12" s="224"/>
      <c r="F12" s="225"/>
      <c r="G12" s="225"/>
      <c r="H12" s="19"/>
      <c r="I12" s="22"/>
      <c r="J12" s="33"/>
    </row>
    <row r="13" spans="1:15" ht="24" customHeight="1">
      <c r="A13" s="2"/>
      <c r="B13" s="42" t="s">
        <v>21</v>
      </c>
      <c r="C13" s="54"/>
      <c r="D13" s="55"/>
      <c r="E13" s="56"/>
      <c r="F13" s="43"/>
      <c r="G13" s="43"/>
      <c r="H13" s="44"/>
      <c r="I13" s="43"/>
      <c r="J13" s="45"/>
    </row>
    <row r="14" spans="1:15" ht="32.25" customHeight="1">
      <c r="A14" s="2"/>
      <c r="B14" s="34" t="s">
        <v>32</v>
      </c>
      <c r="C14" s="57"/>
      <c r="D14" s="51"/>
      <c r="E14" s="241"/>
      <c r="F14" s="241"/>
      <c r="G14" s="243"/>
      <c r="H14" s="243"/>
      <c r="I14" s="243" t="s">
        <v>29</v>
      </c>
      <c r="J14" s="244"/>
    </row>
    <row r="15" spans="1:15" ht="23.25" customHeight="1">
      <c r="A15" s="136" t="s">
        <v>24</v>
      </c>
      <c r="B15" s="37" t="s">
        <v>24</v>
      </c>
      <c r="C15" s="58"/>
      <c r="D15" s="59"/>
      <c r="E15" s="210"/>
      <c r="F15" s="211"/>
      <c r="G15" s="210"/>
      <c r="H15" s="211"/>
      <c r="I15" s="210">
        <f>SUMIF(F58:F90,A15,I58:I90)+SUMIF(F58:F90,"PSU",I58:I90)</f>
        <v>0</v>
      </c>
      <c r="J15" s="212"/>
    </row>
    <row r="16" spans="1:15" ht="23.25" customHeight="1">
      <c r="A16" s="136" t="s">
        <v>25</v>
      </c>
      <c r="B16" s="37" t="s">
        <v>25</v>
      </c>
      <c r="C16" s="58"/>
      <c r="D16" s="59"/>
      <c r="E16" s="210"/>
      <c r="F16" s="211"/>
      <c r="G16" s="210"/>
      <c r="H16" s="211"/>
      <c r="I16" s="210">
        <f>SUMIF(F58:F90,A16,I58:I90)</f>
        <v>0</v>
      </c>
      <c r="J16" s="212"/>
    </row>
    <row r="17" spans="1:10" ht="23.25" customHeight="1">
      <c r="A17" s="136" t="s">
        <v>26</v>
      </c>
      <c r="B17" s="37" t="s">
        <v>26</v>
      </c>
      <c r="C17" s="58"/>
      <c r="D17" s="59"/>
      <c r="E17" s="210"/>
      <c r="F17" s="211"/>
      <c r="G17" s="210"/>
      <c r="H17" s="211"/>
      <c r="I17" s="210">
        <f>SUMIF(F58:F90,A17,I58:I90)</f>
        <v>0</v>
      </c>
      <c r="J17" s="212"/>
    </row>
    <row r="18" spans="1:10" ht="23.25" customHeight="1">
      <c r="A18" s="136" t="s">
        <v>144</v>
      </c>
      <c r="B18" s="37" t="s">
        <v>27</v>
      </c>
      <c r="C18" s="58"/>
      <c r="D18" s="59"/>
      <c r="E18" s="210"/>
      <c r="F18" s="211"/>
      <c r="G18" s="210"/>
      <c r="H18" s="211"/>
      <c r="I18" s="210">
        <f>SUMIF(F58:F90,A18,I58:I90)</f>
        <v>0</v>
      </c>
      <c r="J18" s="212"/>
    </row>
    <row r="19" spans="1:10" ht="23.25" customHeight="1">
      <c r="A19" s="136" t="s">
        <v>145</v>
      </c>
      <c r="B19" s="37" t="s">
        <v>28</v>
      </c>
      <c r="C19" s="58"/>
      <c r="D19" s="59"/>
      <c r="E19" s="210"/>
      <c r="F19" s="211"/>
      <c r="G19" s="210"/>
      <c r="H19" s="211"/>
      <c r="I19" s="210">
        <f>SUMIF(F58:F90,A19,I58:I90)</f>
        <v>0</v>
      </c>
      <c r="J19" s="212"/>
    </row>
    <row r="20" spans="1:10" ht="23.25" customHeight="1">
      <c r="A20" s="2"/>
      <c r="B20" s="47" t="s">
        <v>29</v>
      </c>
      <c r="C20" s="60"/>
      <c r="D20" s="61"/>
      <c r="E20" s="213"/>
      <c r="F20" s="245"/>
      <c r="G20" s="213"/>
      <c r="H20" s="245"/>
      <c r="I20" s="213">
        <f>SUM(I15:J19)</f>
        <v>0</v>
      </c>
      <c r="J20" s="214"/>
    </row>
    <row r="21" spans="1:10" ht="33" customHeight="1">
      <c r="A21" s="2"/>
      <c r="B21" s="41" t="s">
        <v>33</v>
      </c>
      <c r="C21" s="58"/>
      <c r="D21" s="59"/>
      <c r="E21" s="62"/>
      <c r="F21" s="38"/>
      <c r="G21" s="32"/>
      <c r="H21" s="32"/>
      <c r="I21" s="32"/>
      <c r="J21" s="39"/>
    </row>
    <row r="22" spans="1:10" ht="23.25" customHeight="1">
      <c r="A22" s="2">
        <f>ZakladDPHSni*SazbaDPH1/100</f>
        <v>0</v>
      </c>
      <c r="B22" s="37" t="s">
        <v>12</v>
      </c>
      <c r="C22" s="58"/>
      <c r="D22" s="59"/>
      <c r="E22" s="63">
        <v>15</v>
      </c>
      <c r="F22" s="38" t="s">
        <v>0</v>
      </c>
      <c r="G22" s="208">
        <f>ZakladDPHSniVypocet</f>
        <v>0</v>
      </c>
      <c r="H22" s="209"/>
      <c r="I22" s="209"/>
      <c r="J22" s="39" t="str">
        <f t="shared" ref="J22:J27" si="0">Mena</f>
        <v>CZK</v>
      </c>
    </row>
    <row r="23" spans="1:10" ht="23.25" customHeight="1">
      <c r="A23" s="2">
        <f>(A22-INT(A22))*100</f>
        <v>0</v>
      </c>
      <c r="B23" s="37" t="s">
        <v>13</v>
      </c>
      <c r="C23" s="58"/>
      <c r="D23" s="59"/>
      <c r="E23" s="63">
        <f>SazbaDPH1</f>
        <v>15</v>
      </c>
      <c r="F23" s="38" t="s">
        <v>0</v>
      </c>
      <c r="G23" s="206">
        <f>IF(A23&gt;50, ROUNDUP(A22, 0), ROUNDDOWN(A22, 0))</f>
        <v>0</v>
      </c>
      <c r="H23" s="207"/>
      <c r="I23" s="207"/>
      <c r="J23" s="39" t="str">
        <f t="shared" si="0"/>
        <v>CZK</v>
      </c>
    </row>
    <row r="24" spans="1:10" ht="23.25" customHeight="1">
      <c r="A24" s="2">
        <f>ZakladDPHZakl*SazbaDPH2/100</f>
        <v>0</v>
      </c>
      <c r="B24" s="37" t="s">
        <v>14</v>
      </c>
      <c r="C24" s="58"/>
      <c r="D24" s="59"/>
      <c r="E24" s="63">
        <v>21</v>
      </c>
      <c r="F24" s="38" t="s">
        <v>0</v>
      </c>
      <c r="G24" s="208">
        <f>ZakladDPHZaklVypocet</f>
        <v>0</v>
      </c>
      <c r="H24" s="209"/>
      <c r="I24" s="209"/>
      <c r="J24" s="39" t="str">
        <f t="shared" si="0"/>
        <v>CZK</v>
      </c>
    </row>
    <row r="25" spans="1:10" ht="23.25" customHeight="1">
      <c r="A25" s="2">
        <f>(A24-INT(A24))*100</f>
        <v>0</v>
      </c>
      <c r="B25" s="31" t="s">
        <v>15</v>
      </c>
      <c r="C25" s="64"/>
      <c r="D25" s="51"/>
      <c r="E25" s="65">
        <f>SazbaDPH2</f>
        <v>21</v>
      </c>
      <c r="F25" s="29" t="s">
        <v>0</v>
      </c>
      <c r="G25" s="235">
        <f>IF(A25&gt;50, ROUNDUP(A24, 0), ROUNDDOWN(A24, 0))</f>
        <v>0</v>
      </c>
      <c r="H25" s="236"/>
      <c r="I25" s="236"/>
      <c r="J25" s="36" t="str">
        <f t="shared" si="0"/>
        <v>CZK</v>
      </c>
    </row>
    <row r="26" spans="1:10" ht="23.25" customHeight="1" thickBot="1">
      <c r="A26" s="2">
        <f>ZakladDPHSni+DPHSni+ZakladDPHZakl+DPHZakl</f>
        <v>0</v>
      </c>
      <c r="B26" s="30" t="s">
        <v>4</v>
      </c>
      <c r="C26" s="66"/>
      <c r="D26" s="67"/>
      <c r="E26" s="66"/>
      <c r="F26" s="16"/>
      <c r="G26" s="237">
        <f>CenaCelkem-(ZakladDPHSni+DPHSni+ZakladDPHZakl+DPHZakl)</f>
        <v>0</v>
      </c>
      <c r="H26" s="237"/>
      <c r="I26" s="237"/>
      <c r="J26" s="40" t="str">
        <f t="shared" si="0"/>
        <v>CZK</v>
      </c>
    </row>
    <row r="27" spans="1:10" ht="27.75" hidden="1" customHeight="1" thickBot="1">
      <c r="A27" s="2"/>
      <c r="B27" s="110" t="s">
        <v>23</v>
      </c>
      <c r="C27" s="111"/>
      <c r="D27" s="111"/>
      <c r="E27" s="112"/>
      <c r="F27" s="113"/>
      <c r="G27" s="215">
        <f>ZakladDPHSniVypocet+ZakladDPHZaklVypocet</f>
        <v>0</v>
      </c>
      <c r="H27" s="216"/>
      <c r="I27" s="216"/>
      <c r="J27" s="114" t="str">
        <f t="shared" si="0"/>
        <v>CZK</v>
      </c>
    </row>
    <row r="28" spans="1:10" ht="27.75" customHeight="1" thickBot="1">
      <c r="A28" s="2">
        <f>(A26-INT(A26))*100</f>
        <v>0</v>
      </c>
      <c r="B28" s="110" t="s">
        <v>35</v>
      </c>
      <c r="C28" s="115"/>
      <c r="D28" s="115"/>
      <c r="E28" s="115"/>
      <c r="F28" s="116"/>
      <c r="G28" s="215">
        <f>IF(A28&gt;50, ROUNDUP(A26, 0), ROUNDDOWN(A26, 0))</f>
        <v>0</v>
      </c>
      <c r="H28" s="215"/>
      <c r="I28" s="215"/>
      <c r="J28" s="117" t="s">
        <v>78</v>
      </c>
    </row>
    <row r="29" spans="1:10" ht="12.75" customHeight="1">
      <c r="A29" s="2"/>
      <c r="B29" s="2"/>
      <c r="J29" s="9"/>
    </row>
    <row r="30" spans="1:10" ht="30" customHeight="1">
      <c r="A30" s="2"/>
      <c r="B30" s="2"/>
      <c r="J30" s="9"/>
    </row>
    <row r="31" spans="1:10" ht="18.75" customHeight="1">
      <c r="A31" s="2"/>
      <c r="B31" s="17"/>
      <c r="C31" s="68" t="s">
        <v>11</v>
      </c>
      <c r="D31" s="69"/>
      <c r="E31" s="69"/>
      <c r="F31" s="15" t="s">
        <v>10</v>
      </c>
      <c r="G31" s="25"/>
      <c r="H31" s="26"/>
      <c r="I31" s="25"/>
      <c r="J31" s="9"/>
    </row>
    <row r="32" spans="1:10" ht="47.25" customHeight="1">
      <c r="A32" s="2"/>
      <c r="B32" s="2"/>
      <c r="J32" s="9"/>
    </row>
    <row r="33" spans="1:10" s="21" customFormat="1" ht="18.75" customHeight="1">
      <c r="A33" s="20"/>
      <c r="B33" s="20"/>
      <c r="C33" s="70"/>
      <c r="D33" s="217"/>
      <c r="E33" s="218"/>
      <c r="G33" s="219"/>
      <c r="H33" s="220"/>
      <c r="I33" s="220"/>
      <c r="J33" s="24"/>
    </row>
    <row r="34" spans="1:10" ht="12.75" customHeight="1">
      <c r="A34" s="2"/>
      <c r="B34" s="2"/>
      <c r="D34" s="205" t="s">
        <v>2</v>
      </c>
      <c r="E34" s="205"/>
      <c r="H34" s="10" t="s">
        <v>3</v>
      </c>
      <c r="J34" s="9"/>
    </row>
    <row r="35" spans="1:10" ht="13.5" customHeight="1" thickBot="1">
      <c r="A35" s="11"/>
      <c r="B35" s="11"/>
      <c r="C35" s="71"/>
      <c r="D35" s="71"/>
      <c r="E35" s="71"/>
      <c r="F35" s="12"/>
      <c r="G35" s="12"/>
      <c r="H35" s="12"/>
      <c r="I35" s="12"/>
      <c r="J35" s="13"/>
    </row>
    <row r="36" spans="1:10" ht="27" customHeight="1">
      <c r="B36" s="87" t="s">
        <v>16</v>
      </c>
      <c r="C36" s="88"/>
      <c r="D36" s="88"/>
      <c r="E36" s="88"/>
      <c r="F36" s="89"/>
      <c r="G36" s="89"/>
      <c r="H36" s="89"/>
      <c r="I36" s="89"/>
      <c r="J36" s="90"/>
    </row>
    <row r="37" spans="1:10" ht="25.5" customHeight="1">
      <c r="A37" s="86" t="s">
        <v>37</v>
      </c>
      <c r="B37" s="91" t="s">
        <v>17</v>
      </c>
      <c r="C37" s="92" t="s">
        <v>5</v>
      </c>
      <c r="D37" s="92"/>
      <c r="E37" s="92"/>
      <c r="F37" s="93" t="str">
        <f>B22</f>
        <v>Základ pro sníženou DPH</v>
      </c>
      <c r="G37" s="93" t="str">
        <f>B24</f>
        <v>Základ pro základní DPH</v>
      </c>
      <c r="H37" s="94" t="s">
        <v>18</v>
      </c>
      <c r="I37" s="94" t="s">
        <v>1</v>
      </c>
      <c r="J37" s="95" t="s">
        <v>0</v>
      </c>
    </row>
    <row r="38" spans="1:10" ht="25.5" hidden="1" customHeight="1">
      <c r="A38" s="86">
        <v>1</v>
      </c>
      <c r="B38" s="96" t="s">
        <v>57</v>
      </c>
      <c r="C38" s="200"/>
      <c r="D38" s="200"/>
      <c r="E38" s="200"/>
      <c r="F38" s="97">
        <f>'01 OVN Pol'!AC36+'01 SO 01 Pol'!AC478+'01 SO 02 Pol'!AC240+'01 SO 03 Pol'!AC70+'01 SO 05 Pol'!AC63+'01 SO 06 Pol'!AC149+'01 SO 07 Pol'!AC94+'01 IO 01 Pol'!AC11+'01 IO 02 Pol'!AC11+'01 IO 03 Pol'!AC11</f>
        <v>0</v>
      </c>
      <c r="G38" s="98">
        <f>'01 OVN Pol'!AD36+'01 SO 01 Pol'!AD478+'01 SO 02 Pol'!AD240+'01 SO 03 Pol'!AD70+'01 SO 05 Pol'!AD63+'01 SO 06 Pol'!AD149+'01 SO 07 Pol'!AD94+'01 IO 01 Pol'!AD11+'01 IO 02 Pol'!AD11+'01 IO 03 Pol'!AD11</f>
        <v>0</v>
      </c>
      <c r="H38" s="99">
        <f t="shared" ref="H38:H50" si="1">(F38*SazbaDPH1/100)+(G38*SazbaDPH2/100)</f>
        <v>0</v>
      </c>
      <c r="I38" s="99">
        <f>F38+G38+H38</f>
        <v>0</v>
      </c>
      <c r="J38" s="100" t="str">
        <f>IF(CenaCelkemVypocet=0,"",I38/CenaCelkemVypocet*100)</f>
        <v/>
      </c>
    </row>
    <row r="39" spans="1:10" ht="25.5" customHeight="1">
      <c r="A39" s="86">
        <v>2</v>
      </c>
      <c r="B39" s="101"/>
      <c r="C39" s="204" t="s">
        <v>58</v>
      </c>
      <c r="D39" s="204"/>
      <c r="E39" s="204"/>
      <c r="F39" s="102"/>
      <c r="G39" s="103"/>
      <c r="H39" s="103">
        <f t="shared" si="1"/>
        <v>0</v>
      </c>
      <c r="I39" s="103"/>
      <c r="J39" s="104"/>
    </row>
    <row r="40" spans="1:10" ht="25.5" customHeight="1">
      <c r="A40" s="86">
        <v>2</v>
      </c>
      <c r="B40" s="101" t="s">
        <v>59</v>
      </c>
      <c r="C40" s="204" t="s">
        <v>44</v>
      </c>
      <c r="D40" s="204"/>
      <c r="E40" s="204"/>
      <c r="F40" s="102">
        <f>'01 OVN Pol'!AC36+'01 SO 01 Pol'!AC478+'01 SO 02 Pol'!AC240+'01 SO 03 Pol'!AC70+'01 SO 05 Pol'!AC63+'01 SO 06 Pol'!AC149+'01 SO 07 Pol'!AC94+'01 IO 01 Pol'!AC11+'01 IO 02 Pol'!AC11+'01 IO 03 Pol'!AC11</f>
        <v>0</v>
      </c>
      <c r="G40" s="103">
        <f>'01 OVN Pol'!AD36+'01 SO 01 Pol'!AD478+'01 SO 02 Pol'!AD240+'01 SO 03 Pol'!AD70+'01 SO 05 Pol'!AD63+'01 SO 06 Pol'!AD149+'01 SO 07 Pol'!AD94+'01 IO 01 Pol'!AD11+'01 IO 02 Pol'!AD11+'01 IO 03 Pol'!AD11</f>
        <v>0</v>
      </c>
      <c r="H40" s="103">
        <f t="shared" si="1"/>
        <v>0</v>
      </c>
      <c r="I40" s="103">
        <f t="shared" ref="I40:I50" si="2">F40+G40+H40</f>
        <v>0</v>
      </c>
      <c r="J40" s="104" t="str">
        <f t="shared" ref="J40:J50" si="3">IF(CenaCelkemVypocet=0,"",I40/CenaCelkemVypocet*100)</f>
        <v/>
      </c>
    </row>
    <row r="41" spans="1:10" ht="25.5" customHeight="1">
      <c r="A41" s="86">
        <v>3</v>
      </c>
      <c r="B41" s="105" t="s">
        <v>60</v>
      </c>
      <c r="C41" s="200" t="s">
        <v>61</v>
      </c>
      <c r="D41" s="200"/>
      <c r="E41" s="200"/>
      <c r="F41" s="106">
        <f>'01 OVN Pol'!AC36</f>
        <v>0</v>
      </c>
      <c r="G41" s="99">
        <f>'01 OVN Pol'!AD36</f>
        <v>0</v>
      </c>
      <c r="H41" s="99">
        <f t="shared" si="1"/>
        <v>0</v>
      </c>
      <c r="I41" s="99">
        <f t="shared" si="2"/>
        <v>0</v>
      </c>
      <c r="J41" s="100" t="str">
        <f t="shared" si="3"/>
        <v/>
      </c>
    </row>
    <row r="42" spans="1:10" ht="25.5" customHeight="1">
      <c r="A42" s="86">
        <v>3</v>
      </c>
      <c r="B42" s="105" t="s">
        <v>62</v>
      </c>
      <c r="C42" s="200" t="s">
        <v>63</v>
      </c>
      <c r="D42" s="200"/>
      <c r="E42" s="200"/>
      <c r="F42" s="106">
        <f>'01 SO 01 Pol'!AC478</f>
        <v>0</v>
      </c>
      <c r="G42" s="99">
        <f>'01 SO 01 Pol'!AD478</f>
        <v>0</v>
      </c>
      <c r="H42" s="99">
        <f t="shared" si="1"/>
        <v>0</v>
      </c>
      <c r="I42" s="99">
        <f t="shared" si="2"/>
        <v>0</v>
      </c>
      <c r="J42" s="100" t="str">
        <f t="shared" si="3"/>
        <v/>
      </c>
    </row>
    <row r="43" spans="1:10" ht="25.5" customHeight="1">
      <c r="A43" s="86">
        <v>3</v>
      </c>
      <c r="B43" s="105" t="s">
        <v>64</v>
      </c>
      <c r="C43" s="200" t="s">
        <v>65</v>
      </c>
      <c r="D43" s="200"/>
      <c r="E43" s="200"/>
      <c r="F43" s="106">
        <f>'01 SO 02 Pol'!AC240</f>
        <v>0</v>
      </c>
      <c r="G43" s="99">
        <f>'01 SO 02 Pol'!AD240</f>
        <v>0</v>
      </c>
      <c r="H43" s="99">
        <f t="shared" si="1"/>
        <v>0</v>
      </c>
      <c r="I43" s="99">
        <f t="shared" si="2"/>
        <v>0</v>
      </c>
      <c r="J43" s="100" t="str">
        <f t="shared" si="3"/>
        <v/>
      </c>
    </row>
    <row r="44" spans="1:10" ht="25.5" customHeight="1">
      <c r="A44" s="86">
        <v>3</v>
      </c>
      <c r="B44" s="105" t="s">
        <v>66</v>
      </c>
      <c r="C44" s="200" t="s">
        <v>67</v>
      </c>
      <c r="D44" s="200"/>
      <c r="E44" s="200"/>
      <c r="F44" s="106">
        <f>'01 SO 03 Pol'!AC70</f>
        <v>0</v>
      </c>
      <c r="G44" s="99">
        <f>'01 SO 03 Pol'!AD70</f>
        <v>0</v>
      </c>
      <c r="H44" s="99">
        <f t="shared" si="1"/>
        <v>0</v>
      </c>
      <c r="I44" s="99">
        <f t="shared" si="2"/>
        <v>0</v>
      </c>
      <c r="J44" s="100" t="str">
        <f t="shared" si="3"/>
        <v/>
      </c>
    </row>
    <row r="45" spans="1:10" ht="25.5" customHeight="1">
      <c r="A45" s="86">
        <v>3</v>
      </c>
      <c r="B45" s="105" t="s">
        <v>68</v>
      </c>
      <c r="C45" s="200" t="s">
        <v>69</v>
      </c>
      <c r="D45" s="200"/>
      <c r="E45" s="200"/>
      <c r="F45" s="106">
        <f>'01 SO 05 Pol'!AC63</f>
        <v>0</v>
      </c>
      <c r="G45" s="99">
        <f>'01 SO 05 Pol'!AD63</f>
        <v>0</v>
      </c>
      <c r="H45" s="99">
        <f t="shared" si="1"/>
        <v>0</v>
      </c>
      <c r="I45" s="99">
        <f t="shared" si="2"/>
        <v>0</v>
      </c>
      <c r="J45" s="100" t="str">
        <f t="shared" si="3"/>
        <v/>
      </c>
    </row>
    <row r="46" spans="1:10" ht="25.5" customHeight="1">
      <c r="A46" s="86">
        <v>3</v>
      </c>
      <c r="B46" s="105" t="s">
        <v>70</v>
      </c>
      <c r="C46" s="200" t="s">
        <v>71</v>
      </c>
      <c r="D46" s="200"/>
      <c r="E46" s="200"/>
      <c r="F46" s="106">
        <f>'01 SO 06 Pol'!AC149</f>
        <v>0</v>
      </c>
      <c r="G46" s="99">
        <f>'01 SO 06 Pol'!AD149</f>
        <v>0</v>
      </c>
      <c r="H46" s="99">
        <f t="shared" si="1"/>
        <v>0</v>
      </c>
      <c r="I46" s="99">
        <f t="shared" si="2"/>
        <v>0</v>
      </c>
      <c r="J46" s="100" t="str">
        <f t="shared" si="3"/>
        <v/>
      </c>
    </row>
    <row r="47" spans="1:10" ht="25.5" customHeight="1">
      <c r="A47" s="86">
        <v>3</v>
      </c>
      <c r="B47" s="105" t="s">
        <v>72</v>
      </c>
      <c r="C47" s="200" t="s">
        <v>73</v>
      </c>
      <c r="D47" s="200"/>
      <c r="E47" s="200"/>
      <c r="F47" s="106">
        <f>'01 SO 07 Pol'!AC94</f>
        <v>0</v>
      </c>
      <c r="G47" s="99">
        <f>'01 SO 07 Pol'!AD94</f>
        <v>0</v>
      </c>
      <c r="H47" s="99">
        <f t="shared" si="1"/>
        <v>0</v>
      </c>
      <c r="I47" s="99">
        <f t="shared" si="2"/>
        <v>0</v>
      </c>
      <c r="J47" s="100" t="str">
        <f t="shared" si="3"/>
        <v/>
      </c>
    </row>
    <row r="48" spans="1:10" ht="25.5" customHeight="1">
      <c r="A48" s="86">
        <v>3</v>
      </c>
      <c r="B48" s="105" t="s">
        <v>1169</v>
      </c>
      <c r="C48" s="200" t="s">
        <v>74</v>
      </c>
      <c r="D48" s="200"/>
      <c r="E48" s="200"/>
      <c r="F48" s="106">
        <f>'01 IO 01 Pol'!AC11</f>
        <v>0</v>
      </c>
      <c r="G48" s="99">
        <f>'01 IO 01 Pol'!AD11</f>
        <v>0</v>
      </c>
      <c r="H48" s="99">
        <f t="shared" si="1"/>
        <v>0</v>
      </c>
      <c r="I48" s="99">
        <f t="shared" si="2"/>
        <v>0</v>
      </c>
      <c r="J48" s="100" t="str">
        <f t="shared" si="3"/>
        <v/>
      </c>
    </row>
    <row r="49" spans="1:10" ht="25.5" customHeight="1">
      <c r="A49" s="86">
        <v>3</v>
      </c>
      <c r="B49" s="105" t="s">
        <v>1168</v>
      </c>
      <c r="C49" s="200" t="s">
        <v>75</v>
      </c>
      <c r="D49" s="200"/>
      <c r="E49" s="200"/>
      <c r="F49" s="106">
        <f>'01 IO 02 Pol'!AC11</f>
        <v>0</v>
      </c>
      <c r="G49" s="99">
        <f>'01 IO 02 Pol'!AD11</f>
        <v>0</v>
      </c>
      <c r="H49" s="99">
        <f t="shared" si="1"/>
        <v>0</v>
      </c>
      <c r="I49" s="99">
        <f t="shared" si="2"/>
        <v>0</v>
      </c>
      <c r="J49" s="100" t="str">
        <f t="shared" si="3"/>
        <v/>
      </c>
    </row>
    <row r="50" spans="1:10" ht="25.5" customHeight="1">
      <c r="A50" s="86">
        <v>3</v>
      </c>
      <c r="B50" s="105" t="s">
        <v>1167</v>
      </c>
      <c r="C50" s="200" t="s">
        <v>76</v>
      </c>
      <c r="D50" s="200"/>
      <c r="E50" s="200"/>
      <c r="F50" s="106">
        <f>'01 IO 03 Pol'!AC11</f>
        <v>0</v>
      </c>
      <c r="G50" s="99">
        <f>'01 IO 03 Pol'!AD11</f>
        <v>0</v>
      </c>
      <c r="H50" s="99">
        <f t="shared" si="1"/>
        <v>0</v>
      </c>
      <c r="I50" s="99">
        <f t="shared" si="2"/>
        <v>0</v>
      </c>
      <c r="J50" s="100" t="str">
        <f t="shared" si="3"/>
        <v/>
      </c>
    </row>
    <row r="51" spans="1:10" ht="25.5" customHeight="1">
      <c r="A51" s="86"/>
      <c r="B51" s="201" t="s">
        <v>77</v>
      </c>
      <c r="C51" s="202"/>
      <c r="D51" s="202"/>
      <c r="E51" s="203"/>
      <c r="F51" s="107">
        <f>SUMIF(A38:A50,"=1",F38:F50)</f>
        <v>0</v>
      </c>
      <c r="G51" s="108">
        <f>SUMIF(A38:A50,"=1",G38:G50)</f>
        <v>0</v>
      </c>
      <c r="H51" s="108">
        <f>SUMIF(A38:A50,"=1",H38:H50)</f>
        <v>0</v>
      </c>
      <c r="I51" s="108">
        <f>SUMIF(A38:A50,"=1",I38:I50)</f>
        <v>0</v>
      </c>
      <c r="J51" s="109">
        <f>SUMIF(A38:A50,"=1",J38:J50)</f>
        <v>0</v>
      </c>
    </row>
    <row r="55" spans="1:10" ht="15.6">
      <c r="B55" s="118" t="s">
        <v>79</v>
      </c>
    </row>
    <row r="57" spans="1:10" ht="25.5" customHeight="1">
      <c r="A57" s="120"/>
      <c r="B57" s="123" t="s">
        <v>17</v>
      </c>
      <c r="C57" s="123" t="s">
        <v>5</v>
      </c>
      <c r="D57" s="124"/>
      <c r="E57" s="124"/>
      <c r="F57" s="125" t="s">
        <v>80</v>
      </c>
      <c r="G57" s="125"/>
      <c r="H57" s="125"/>
      <c r="I57" s="125" t="s">
        <v>29</v>
      </c>
      <c r="J57" s="125" t="s">
        <v>0</v>
      </c>
    </row>
    <row r="58" spans="1:10" ht="36.75" customHeight="1">
      <c r="A58" s="121"/>
      <c r="B58" s="126" t="s">
        <v>81</v>
      </c>
      <c r="C58" s="198" t="s">
        <v>82</v>
      </c>
      <c r="D58" s="199"/>
      <c r="E58" s="199"/>
      <c r="F58" s="134" t="s">
        <v>24</v>
      </c>
      <c r="G58" s="127"/>
      <c r="H58" s="127"/>
      <c r="I58" s="127">
        <f>'01 SO 01 Pol'!G8+'01 SO 02 Pol'!G8+'01 SO 03 Pol'!G8+'01 SO 05 Pol'!G8+'01 SO 06 Pol'!G8+'01 SO 07 Pol'!G8</f>
        <v>0</v>
      </c>
      <c r="J58" s="132" t="str">
        <f>IF(I91=0,"",I58/I91*100)</f>
        <v/>
      </c>
    </row>
    <row r="59" spans="1:10" ht="36.75" customHeight="1">
      <c r="A59" s="121"/>
      <c r="B59" s="126" t="s">
        <v>83</v>
      </c>
      <c r="C59" s="198" t="s">
        <v>84</v>
      </c>
      <c r="D59" s="199"/>
      <c r="E59" s="199"/>
      <c r="F59" s="134" t="s">
        <v>24</v>
      </c>
      <c r="G59" s="127"/>
      <c r="H59" s="127"/>
      <c r="I59" s="127">
        <f>'01 SO 01 Pol'!G32+'01 SO 02 Pol'!G43+'01 SO 03 Pol'!G33+'01 SO 05 Pol'!G40</f>
        <v>0</v>
      </c>
      <c r="J59" s="132" t="str">
        <f>IF(I91=0,"",I59/I91*100)</f>
        <v/>
      </c>
    </row>
    <row r="60" spans="1:10" ht="36.75" customHeight="1">
      <c r="A60" s="121"/>
      <c r="B60" s="126" t="s">
        <v>85</v>
      </c>
      <c r="C60" s="198" t="s">
        <v>86</v>
      </c>
      <c r="D60" s="199"/>
      <c r="E60" s="199"/>
      <c r="F60" s="134" t="s">
        <v>24</v>
      </c>
      <c r="G60" s="127"/>
      <c r="H60" s="127"/>
      <c r="I60" s="127">
        <f>'01 SO 01 Pol'!G59+'01 SO 02 Pol'!G67+'01 SO 03 Pol'!G44+'01 SO 05 Pol'!G50+'01 SO 07 Pol'!G32</f>
        <v>0</v>
      </c>
      <c r="J60" s="132" t="str">
        <f>IF(I91=0,"",I60/I91*100)</f>
        <v/>
      </c>
    </row>
    <row r="61" spans="1:10" ht="36.75" customHeight="1">
      <c r="A61" s="121"/>
      <c r="B61" s="126" t="s">
        <v>87</v>
      </c>
      <c r="C61" s="198" t="s">
        <v>88</v>
      </c>
      <c r="D61" s="199"/>
      <c r="E61" s="199"/>
      <c r="F61" s="134" t="s">
        <v>24</v>
      </c>
      <c r="G61" s="127"/>
      <c r="H61" s="127"/>
      <c r="I61" s="127">
        <f>'01 SO 01 Pol'!G108</f>
        <v>0</v>
      </c>
      <c r="J61" s="132" t="str">
        <f>IF(I91=0,"",I61/I91*100)</f>
        <v/>
      </c>
    </row>
    <row r="62" spans="1:10" ht="36.75" customHeight="1">
      <c r="A62" s="121"/>
      <c r="B62" s="126" t="s">
        <v>89</v>
      </c>
      <c r="C62" s="198" t="s">
        <v>90</v>
      </c>
      <c r="D62" s="199"/>
      <c r="E62" s="199"/>
      <c r="F62" s="134" t="s">
        <v>24</v>
      </c>
      <c r="G62" s="127"/>
      <c r="H62" s="127"/>
      <c r="I62" s="127">
        <f>'01 SO 06 Pol'!G58</f>
        <v>0</v>
      </c>
      <c r="J62" s="132" t="str">
        <f>IF(I91=0,"",I62/I91*100)</f>
        <v/>
      </c>
    </row>
    <row r="63" spans="1:10" ht="36.75" customHeight="1">
      <c r="A63" s="121"/>
      <c r="B63" s="126" t="s">
        <v>91</v>
      </c>
      <c r="C63" s="198" t="s">
        <v>92</v>
      </c>
      <c r="D63" s="199"/>
      <c r="E63" s="199"/>
      <c r="F63" s="134" t="s">
        <v>24</v>
      </c>
      <c r="G63" s="127"/>
      <c r="H63" s="127"/>
      <c r="I63" s="127">
        <f>'01 SO 01 Pol'!G139</f>
        <v>0</v>
      </c>
      <c r="J63" s="132" t="str">
        <f>IF(I91=0,"",I63/I91*100)</f>
        <v/>
      </c>
    </row>
    <row r="64" spans="1:10" ht="36.75" customHeight="1">
      <c r="A64" s="121"/>
      <c r="B64" s="126" t="s">
        <v>93</v>
      </c>
      <c r="C64" s="198" t="s">
        <v>94</v>
      </c>
      <c r="D64" s="199"/>
      <c r="E64" s="199"/>
      <c r="F64" s="134" t="s">
        <v>24</v>
      </c>
      <c r="G64" s="127"/>
      <c r="H64" s="127"/>
      <c r="I64" s="127">
        <f>'01 SO 01 Pol'!G160</f>
        <v>0</v>
      </c>
      <c r="J64" s="132" t="str">
        <f>IF(I91=0,"",I64/I91*100)</f>
        <v/>
      </c>
    </row>
    <row r="65" spans="1:10" ht="36.75" customHeight="1">
      <c r="A65" s="121"/>
      <c r="B65" s="126" t="s">
        <v>95</v>
      </c>
      <c r="C65" s="198" t="s">
        <v>96</v>
      </c>
      <c r="D65" s="199"/>
      <c r="E65" s="199"/>
      <c r="F65" s="134" t="s">
        <v>24</v>
      </c>
      <c r="G65" s="127"/>
      <c r="H65" s="127"/>
      <c r="I65" s="127">
        <f>'01 SO 01 Pol'!G201+'01 SO 02 Pol'!G74+'01 SO 06 Pol'!G97</f>
        <v>0</v>
      </c>
      <c r="J65" s="132" t="str">
        <f>IF(I91=0,"",I65/I91*100)</f>
        <v/>
      </c>
    </row>
    <row r="66" spans="1:10" ht="36.75" customHeight="1">
      <c r="A66" s="121"/>
      <c r="B66" s="126" t="s">
        <v>97</v>
      </c>
      <c r="C66" s="198" t="s">
        <v>98</v>
      </c>
      <c r="D66" s="199"/>
      <c r="E66" s="199"/>
      <c r="F66" s="134" t="s">
        <v>24</v>
      </c>
      <c r="G66" s="127"/>
      <c r="H66" s="127"/>
      <c r="I66" s="127">
        <f>'01 SO 01 Pol'!G205</f>
        <v>0</v>
      </c>
      <c r="J66" s="132" t="str">
        <f>IF(I91=0,"",I66/I91*100)</f>
        <v/>
      </c>
    </row>
    <row r="67" spans="1:10" ht="36.75" customHeight="1">
      <c r="A67" s="121"/>
      <c r="B67" s="126" t="s">
        <v>99</v>
      </c>
      <c r="C67" s="198" t="s">
        <v>100</v>
      </c>
      <c r="D67" s="199"/>
      <c r="E67" s="199"/>
      <c r="F67" s="134" t="s">
        <v>24</v>
      </c>
      <c r="G67" s="127"/>
      <c r="H67" s="127"/>
      <c r="I67" s="127">
        <f>'01 IO 01 Pol'!G8+'01 IO 02 Pol'!G8</f>
        <v>0</v>
      </c>
      <c r="J67" s="132" t="str">
        <f>IF(I91=0,"",I67/I91*100)</f>
        <v/>
      </c>
    </row>
    <row r="68" spans="1:10" ht="36.75" customHeight="1">
      <c r="A68" s="121"/>
      <c r="B68" s="126" t="s">
        <v>101</v>
      </c>
      <c r="C68" s="198" t="s">
        <v>102</v>
      </c>
      <c r="D68" s="199"/>
      <c r="E68" s="199"/>
      <c r="F68" s="134" t="s">
        <v>24</v>
      </c>
      <c r="G68" s="127"/>
      <c r="H68" s="127"/>
      <c r="I68" s="127">
        <f>'01 SO 06 Pol'!G113</f>
        <v>0</v>
      </c>
      <c r="J68" s="132" t="str">
        <f>IF(I91=0,"",I68/I91*100)</f>
        <v/>
      </c>
    </row>
    <row r="69" spans="1:10" ht="36.75" customHeight="1">
      <c r="A69" s="121"/>
      <c r="B69" s="126" t="s">
        <v>103</v>
      </c>
      <c r="C69" s="198" t="s">
        <v>104</v>
      </c>
      <c r="D69" s="199"/>
      <c r="E69" s="199"/>
      <c r="F69" s="134" t="s">
        <v>24</v>
      </c>
      <c r="G69" s="127"/>
      <c r="H69" s="127"/>
      <c r="I69" s="127">
        <f>'01 SO 01 Pol'!G231+'01 SO 03 Pol'!G53</f>
        <v>0</v>
      </c>
      <c r="J69" s="132" t="str">
        <f>IF(I91=0,"",I69/I91*100)</f>
        <v/>
      </c>
    </row>
    <row r="70" spans="1:10" ht="36.75" customHeight="1">
      <c r="A70" s="121"/>
      <c r="B70" s="126" t="s">
        <v>105</v>
      </c>
      <c r="C70" s="198" t="s">
        <v>106</v>
      </c>
      <c r="D70" s="199"/>
      <c r="E70" s="199"/>
      <c r="F70" s="134" t="s">
        <v>24</v>
      </c>
      <c r="G70" s="127"/>
      <c r="H70" s="127"/>
      <c r="I70" s="127">
        <f>'01 SO 01 Pol'!G241+'01 SO 02 Pol'!G92+'01 SO 03 Pol'!G56</f>
        <v>0</v>
      </c>
      <c r="J70" s="132" t="str">
        <f>IF(I91=0,"",I70/I91*100)</f>
        <v/>
      </c>
    </row>
    <row r="71" spans="1:10" ht="36.75" customHeight="1">
      <c r="A71" s="121"/>
      <c r="B71" s="126" t="s">
        <v>107</v>
      </c>
      <c r="C71" s="198" t="s">
        <v>108</v>
      </c>
      <c r="D71" s="199"/>
      <c r="E71" s="199"/>
      <c r="F71" s="134" t="s">
        <v>24</v>
      </c>
      <c r="G71" s="127"/>
      <c r="H71" s="127"/>
      <c r="I71" s="127">
        <f>'01 SO 07 Pol'!G52</f>
        <v>0</v>
      </c>
      <c r="J71" s="132" t="str">
        <f>IF(I91=0,"",I71/I91*100)</f>
        <v/>
      </c>
    </row>
    <row r="72" spans="1:10" ht="36.75" customHeight="1">
      <c r="A72" s="121"/>
      <c r="B72" s="126" t="s">
        <v>109</v>
      </c>
      <c r="C72" s="198" t="s">
        <v>110</v>
      </c>
      <c r="D72" s="199"/>
      <c r="E72" s="199"/>
      <c r="F72" s="134" t="s">
        <v>24</v>
      </c>
      <c r="G72" s="127"/>
      <c r="H72" s="127"/>
      <c r="I72" s="127">
        <f>'01 SO 01 Pol'!G246+'01 SO 02 Pol'!G95+'01 SO 03 Pol'!G59+'01 SO 05 Pol'!G53+'01 SO 06 Pol'!G128+'01 SO 07 Pol'!G56</f>
        <v>0</v>
      </c>
      <c r="J72" s="132" t="str">
        <f>IF(I91=0,"",I72/I91*100)</f>
        <v/>
      </c>
    </row>
    <row r="73" spans="1:10" ht="36.75" customHeight="1">
      <c r="A73" s="121"/>
      <c r="B73" s="126" t="s">
        <v>111</v>
      </c>
      <c r="C73" s="198" t="s">
        <v>112</v>
      </c>
      <c r="D73" s="199"/>
      <c r="E73" s="199"/>
      <c r="F73" s="134" t="s">
        <v>25</v>
      </c>
      <c r="G73" s="127"/>
      <c r="H73" s="127"/>
      <c r="I73" s="127">
        <f>'01 SO 01 Pol'!G249+'01 SO 02 Pol'!G98+'01 SO 03 Pol'!G62</f>
        <v>0</v>
      </c>
      <c r="J73" s="132" t="str">
        <f>IF(I91=0,"",I73/I91*100)</f>
        <v/>
      </c>
    </row>
    <row r="74" spans="1:10" ht="36.75" customHeight="1">
      <c r="A74" s="121"/>
      <c r="B74" s="126" t="s">
        <v>113</v>
      </c>
      <c r="C74" s="198" t="s">
        <v>114</v>
      </c>
      <c r="D74" s="199"/>
      <c r="E74" s="199"/>
      <c r="F74" s="134" t="s">
        <v>25</v>
      </c>
      <c r="G74" s="127"/>
      <c r="H74" s="127"/>
      <c r="I74" s="127">
        <f>'01 SO 01 Pol'!G263</f>
        <v>0</v>
      </c>
      <c r="J74" s="132" t="str">
        <f>IF(I91=0,"",I74/I91*100)</f>
        <v/>
      </c>
    </row>
    <row r="75" spans="1:10" ht="36.75" customHeight="1">
      <c r="A75" s="121"/>
      <c r="B75" s="126" t="s">
        <v>115</v>
      </c>
      <c r="C75" s="198" t="s">
        <v>116</v>
      </c>
      <c r="D75" s="199"/>
      <c r="E75" s="199"/>
      <c r="F75" s="134" t="s">
        <v>25</v>
      </c>
      <c r="G75" s="127"/>
      <c r="H75" s="127"/>
      <c r="I75" s="127">
        <f>'01 SO 01 Pol'!G329</f>
        <v>0</v>
      </c>
      <c r="J75" s="132" t="str">
        <f>IF(I91=0,"",I75/I91*100)</f>
        <v/>
      </c>
    </row>
    <row r="76" spans="1:10" ht="36.75" customHeight="1">
      <c r="A76" s="121"/>
      <c r="B76" s="126" t="s">
        <v>117</v>
      </c>
      <c r="C76" s="198" t="s">
        <v>118</v>
      </c>
      <c r="D76" s="199"/>
      <c r="E76" s="199"/>
      <c r="F76" s="134" t="s">
        <v>25</v>
      </c>
      <c r="G76" s="127"/>
      <c r="H76" s="127"/>
      <c r="I76" s="127">
        <f>'01 SO 01 Pol'!G350</f>
        <v>0</v>
      </c>
      <c r="J76" s="132" t="str">
        <f>IF(I91=0,"",I76/I91*100)</f>
        <v/>
      </c>
    </row>
    <row r="77" spans="1:10" ht="36.75" customHeight="1">
      <c r="A77" s="121"/>
      <c r="B77" s="126" t="s">
        <v>119</v>
      </c>
      <c r="C77" s="198" t="s">
        <v>120</v>
      </c>
      <c r="D77" s="199"/>
      <c r="E77" s="199"/>
      <c r="F77" s="134" t="s">
        <v>25</v>
      </c>
      <c r="G77" s="127"/>
      <c r="H77" s="127"/>
      <c r="I77" s="127">
        <f>'01 SO 01 Pol'!G352</f>
        <v>0</v>
      </c>
      <c r="J77" s="132" t="str">
        <f>IF(I91=0,"",I77/I91*100)</f>
        <v/>
      </c>
    </row>
    <row r="78" spans="1:10" ht="36.75" customHeight="1">
      <c r="A78" s="121"/>
      <c r="B78" s="126" t="s">
        <v>121</v>
      </c>
      <c r="C78" s="198" t="s">
        <v>122</v>
      </c>
      <c r="D78" s="199"/>
      <c r="E78" s="199"/>
      <c r="F78" s="134" t="s">
        <v>25</v>
      </c>
      <c r="G78" s="127"/>
      <c r="H78" s="127"/>
      <c r="I78" s="127">
        <f>'01 SO 01 Pol'!G354+'01 SO 02 Pol'!G105</f>
        <v>0</v>
      </c>
      <c r="J78" s="132" t="str">
        <f>IF(I91=0,"",I78/I91*100)</f>
        <v/>
      </c>
    </row>
    <row r="79" spans="1:10" ht="36.75" customHeight="1">
      <c r="A79" s="121"/>
      <c r="B79" s="126" t="s">
        <v>123</v>
      </c>
      <c r="C79" s="198" t="s">
        <v>124</v>
      </c>
      <c r="D79" s="199"/>
      <c r="E79" s="199"/>
      <c r="F79" s="134" t="s">
        <v>25</v>
      </c>
      <c r="G79" s="127"/>
      <c r="H79" s="127"/>
      <c r="I79" s="127">
        <f>'01 SO 01 Pol'!G369+'01 SO 02 Pol'!G178</f>
        <v>0</v>
      </c>
      <c r="J79" s="132" t="str">
        <f>IF(I91=0,"",I79/I91*100)</f>
        <v/>
      </c>
    </row>
    <row r="80" spans="1:10" ht="36.75" customHeight="1">
      <c r="A80" s="121"/>
      <c r="B80" s="126" t="s">
        <v>125</v>
      </c>
      <c r="C80" s="198" t="s">
        <v>126</v>
      </c>
      <c r="D80" s="199"/>
      <c r="E80" s="199"/>
      <c r="F80" s="134" t="s">
        <v>25</v>
      </c>
      <c r="G80" s="127"/>
      <c r="H80" s="127"/>
      <c r="I80" s="127">
        <f>'01 SO 01 Pol'!G383</f>
        <v>0</v>
      </c>
      <c r="J80" s="132" t="str">
        <f>IF(I91=0,"",I80/I91*100)</f>
        <v/>
      </c>
    </row>
    <row r="81" spans="1:10" ht="36.75" customHeight="1">
      <c r="A81" s="121"/>
      <c r="B81" s="126" t="s">
        <v>127</v>
      </c>
      <c r="C81" s="198" t="s">
        <v>128</v>
      </c>
      <c r="D81" s="199"/>
      <c r="E81" s="199"/>
      <c r="F81" s="134" t="s">
        <v>25</v>
      </c>
      <c r="G81" s="127"/>
      <c r="H81" s="127"/>
      <c r="I81" s="127">
        <f>'01 SO 02 Pol'!G202+'01 SO 07 Pol'!G59</f>
        <v>0</v>
      </c>
      <c r="J81" s="132" t="str">
        <f>IF(I91=0,"",I81/I91*100)</f>
        <v/>
      </c>
    </row>
    <row r="82" spans="1:10" ht="36.75" customHeight="1">
      <c r="A82" s="121"/>
      <c r="B82" s="126" t="s">
        <v>129</v>
      </c>
      <c r="C82" s="198" t="s">
        <v>130</v>
      </c>
      <c r="D82" s="199"/>
      <c r="E82" s="199"/>
      <c r="F82" s="134" t="s">
        <v>25</v>
      </c>
      <c r="G82" s="127"/>
      <c r="H82" s="127"/>
      <c r="I82" s="127">
        <f>'01 SO 01 Pol'!G392</f>
        <v>0</v>
      </c>
      <c r="J82" s="132" t="str">
        <f>IF(I91=0,"",I82/I91*100)</f>
        <v/>
      </c>
    </row>
    <row r="83" spans="1:10" ht="36.75" customHeight="1">
      <c r="A83" s="121"/>
      <c r="B83" s="126" t="s">
        <v>131</v>
      </c>
      <c r="C83" s="198" t="s">
        <v>132</v>
      </c>
      <c r="D83" s="199"/>
      <c r="E83" s="199"/>
      <c r="F83" s="134" t="s">
        <v>25</v>
      </c>
      <c r="G83" s="127"/>
      <c r="H83" s="127"/>
      <c r="I83" s="127">
        <f>'01 SO 01 Pol'!G427</f>
        <v>0</v>
      </c>
      <c r="J83" s="132" t="str">
        <f>IF(I91=0,"",I83/I91*100)</f>
        <v/>
      </c>
    </row>
    <row r="84" spans="1:10" ht="36.75" customHeight="1">
      <c r="A84" s="121"/>
      <c r="B84" s="126" t="s">
        <v>133</v>
      </c>
      <c r="C84" s="198" t="s">
        <v>134</v>
      </c>
      <c r="D84" s="199"/>
      <c r="E84" s="199"/>
      <c r="F84" s="134" t="s">
        <v>25</v>
      </c>
      <c r="G84" s="127"/>
      <c r="H84" s="127"/>
      <c r="I84" s="127">
        <f>'01 SO 01 Pol'!G441+'01 SO 02 Pol'!G213</f>
        <v>0</v>
      </c>
      <c r="J84" s="132" t="str">
        <f>IF(I91=0,"",I84/I91*100)</f>
        <v/>
      </c>
    </row>
    <row r="85" spans="1:10" ht="36.75" customHeight="1">
      <c r="A85" s="121"/>
      <c r="B85" s="126" t="s">
        <v>135</v>
      </c>
      <c r="C85" s="198" t="s">
        <v>136</v>
      </c>
      <c r="D85" s="199"/>
      <c r="E85" s="199"/>
      <c r="F85" s="134" t="s">
        <v>25</v>
      </c>
      <c r="G85" s="127"/>
      <c r="H85" s="127"/>
      <c r="I85" s="127">
        <f>'01 SO 01 Pol'!G450</f>
        <v>0</v>
      </c>
      <c r="J85" s="132" t="str">
        <f>IF(I91=0,"",I85/I91*100)</f>
        <v/>
      </c>
    </row>
    <row r="86" spans="1:10" ht="36.75" customHeight="1">
      <c r="A86" s="121"/>
      <c r="B86" s="126" t="s">
        <v>137</v>
      </c>
      <c r="C86" s="198" t="s">
        <v>138</v>
      </c>
      <c r="D86" s="199"/>
      <c r="E86" s="199"/>
      <c r="F86" s="134" t="s">
        <v>26</v>
      </c>
      <c r="G86" s="127"/>
      <c r="H86" s="127"/>
      <c r="I86" s="127">
        <f>'01 SO 06 Pol'!G131+'01 IO 03 Pol'!G8</f>
        <v>0</v>
      </c>
      <c r="J86" s="132" t="str">
        <f>IF(I91=0,"",I86/I91*100)</f>
        <v/>
      </c>
    </row>
    <row r="87" spans="1:10" ht="36.75" customHeight="1">
      <c r="A87" s="121"/>
      <c r="B87" s="126" t="s">
        <v>139</v>
      </c>
      <c r="C87" s="198" t="s">
        <v>140</v>
      </c>
      <c r="D87" s="199"/>
      <c r="E87" s="199"/>
      <c r="F87" s="134" t="s">
        <v>26</v>
      </c>
      <c r="G87" s="127"/>
      <c r="H87" s="127"/>
      <c r="I87" s="127">
        <f>'01 SO 05 Pol'!G55</f>
        <v>0</v>
      </c>
      <c r="J87" s="132" t="str">
        <f>IF(I91=0,"",I87/I91*100)</f>
        <v/>
      </c>
    </row>
    <row r="88" spans="1:10" ht="36.75" customHeight="1">
      <c r="A88" s="121"/>
      <c r="B88" s="126" t="s">
        <v>141</v>
      </c>
      <c r="C88" s="198" t="s">
        <v>142</v>
      </c>
      <c r="D88" s="199"/>
      <c r="E88" s="199"/>
      <c r="F88" s="134" t="s">
        <v>143</v>
      </c>
      <c r="G88" s="127"/>
      <c r="H88" s="127"/>
      <c r="I88" s="127">
        <f>'01 SO 01 Pol'!G467+'01 SO 02 Pol'!G231+'01 SO 06 Pol'!G133+'01 SO 07 Pol'!G85</f>
        <v>0</v>
      </c>
      <c r="J88" s="132" t="str">
        <f>IF(I91=0,"",I88/I91*100)</f>
        <v/>
      </c>
    </row>
    <row r="89" spans="1:10" ht="36.75" customHeight="1">
      <c r="A89" s="121"/>
      <c r="B89" s="126" t="s">
        <v>144</v>
      </c>
      <c r="C89" s="198" t="s">
        <v>27</v>
      </c>
      <c r="D89" s="199"/>
      <c r="E89" s="199"/>
      <c r="F89" s="134" t="s">
        <v>144</v>
      </c>
      <c r="G89" s="127"/>
      <c r="H89" s="127"/>
      <c r="I89" s="127">
        <f>'01 OVN Pol'!G8</f>
        <v>0</v>
      </c>
      <c r="J89" s="132" t="str">
        <f>IF(I91=0,"",I89/I91*100)</f>
        <v/>
      </c>
    </row>
    <row r="90" spans="1:10" ht="36.75" customHeight="1">
      <c r="A90" s="121"/>
      <c r="B90" s="126" t="s">
        <v>145</v>
      </c>
      <c r="C90" s="198" t="s">
        <v>28</v>
      </c>
      <c r="D90" s="199"/>
      <c r="E90" s="199"/>
      <c r="F90" s="134" t="s">
        <v>145</v>
      </c>
      <c r="G90" s="127"/>
      <c r="H90" s="127"/>
      <c r="I90" s="127">
        <f>'01 OVN Pol'!G22+'01 SO 05 Pol'!G59+'01 SO 06 Pol'!G145</f>
        <v>0</v>
      </c>
      <c r="J90" s="132" t="str">
        <f>IF(I91=0,"",I90/I91*100)</f>
        <v/>
      </c>
    </row>
    <row r="91" spans="1:10" ht="25.5" customHeight="1">
      <c r="A91" s="122"/>
      <c r="B91" s="128" t="s">
        <v>1</v>
      </c>
      <c r="C91" s="129"/>
      <c r="D91" s="130"/>
      <c r="E91" s="130"/>
      <c r="F91" s="135"/>
      <c r="G91" s="131"/>
      <c r="H91" s="131"/>
      <c r="I91" s="131">
        <f>SUM(I58:I90)</f>
        <v>0</v>
      </c>
      <c r="J91" s="133">
        <f>SUM(J58:J90)</f>
        <v>0</v>
      </c>
    </row>
    <row r="92" spans="1:10">
      <c r="F92" s="84"/>
      <c r="G92" s="84"/>
      <c r="H92" s="84"/>
      <c r="I92" s="84"/>
      <c r="J92" s="85"/>
    </row>
    <row r="93" spans="1:10">
      <c r="F93" s="84"/>
      <c r="G93" s="84"/>
      <c r="H93" s="84"/>
      <c r="I93" s="84"/>
      <c r="J93" s="85"/>
    </row>
    <row r="94" spans="1:10">
      <c r="F94" s="84"/>
      <c r="G94" s="84"/>
      <c r="H94" s="84"/>
      <c r="I94" s="84"/>
      <c r="J94" s="85"/>
    </row>
  </sheetData>
  <customSheetViews>
    <customSheetView guid="{B7E7C763-C459-487D-8ABA-5CFDDFBD5A84}" showPageBreaks="1" showGridLines="0" fitToPage="1" printArea="1" hiddenColumns="1" topLeftCell="B1">
      <selection activeCell="L13" sqref="L13"/>
      <pageMargins left="0.39370078740157483" right="0.19685039370078741" top="0.39370078740157483" bottom="0.39370078740157483" header="0" footer="0.19685039370078741"/>
      <pageSetup paperSize="9" scale="98" fitToHeight="9999" orientation="portrait" horizontalDpi="300" verticalDpi="300" r:id="rId1"/>
      <headerFooter alignWithMargins="0">
        <oddFooter>&amp;L&amp;9Zpracováno programem &amp;"Arial CE,tučné"BUILDpower S,  © RTS, a.s.&amp;R&amp;9Stránka &amp;P z &amp;N</oddFooter>
      </headerFooter>
    </customSheetView>
  </customSheetViews>
  <mergeCells count="87">
    <mergeCell ref="B1:J1"/>
    <mergeCell ref="G25:I25"/>
    <mergeCell ref="G26:I26"/>
    <mergeCell ref="G17:H17"/>
    <mergeCell ref="I16:J16"/>
    <mergeCell ref="I17:J17"/>
    <mergeCell ref="E17:F17"/>
    <mergeCell ref="E2:J2"/>
    <mergeCell ref="E14:F14"/>
    <mergeCell ref="D10:G10"/>
    <mergeCell ref="G14:H14"/>
    <mergeCell ref="I14:J14"/>
    <mergeCell ref="I15:J15"/>
    <mergeCell ref="E20:F20"/>
    <mergeCell ref="G20:H20"/>
    <mergeCell ref="E16:F16"/>
    <mergeCell ref="D11:G11"/>
    <mergeCell ref="E3:J3"/>
    <mergeCell ref="G15:H15"/>
    <mergeCell ref="G16:H16"/>
    <mergeCell ref="E15:F15"/>
    <mergeCell ref="E12:G12"/>
    <mergeCell ref="D4:G4"/>
    <mergeCell ref="D5:G5"/>
    <mergeCell ref="E6:G6"/>
    <mergeCell ref="D34:E34"/>
    <mergeCell ref="G23:I23"/>
    <mergeCell ref="G22:I22"/>
    <mergeCell ref="E18:F18"/>
    <mergeCell ref="E19:F19"/>
    <mergeCell ref="I19:J19"/>
    <mergeCell ref="I20:J20"/>
    <mergeCell ref="G18:H18"/>
    <mergeCell ref="G19:H19"/>
    <mergeCell ref="G28:I28"/>
    <mergeCell ref="G24:I24"/>
    <mergeCell ref="I18:J18"/>
    <mergeCell ref="G27:I27"/>
    <mergeCell ref="D33:E33"/>
    <mergeCell ref="G33:I33"/>
    <mergeCell ref="C38:E38"/>
    <mergeCell ref="C39:E39"/>
    <mergeCell ref="C40:E40"/>
    <mergeCell ref="C41:E41"/>
    <mergeCell ref="C42:E42"/>
    <mergeCell ref="C43:E43"/>
    <mergeCell ref="C44:E44"/>
    <mergeCell ref="C45:E45"/>
    <mergeCell ref="C46:E46"/>
    <mergeCell ref="C47:E47"/>
    <mergeCell ref="C48:E48"/>
    <mergeCell ref="C49:E49"/>
    <mergeCell ref="C50:E50"/>
    <mergeCell ref="B51:E51"/>
    <mergeCell ref="C58:E58"/>
    <mergeCell ref="C59:E59"/>
    <mergeCell ref="C60:E60"/>
    <mergeCell ref="C61:E61"/>
    <mergeCell ref="C62:E62"/>
    <mergeCell ref="C63:E63"/>
    <mergeCell ref="C64:E64"/>
    <mergeCell ref="C65:E65"/>
    <mergeCell ref="C66:E66"/>
    <mergeCell ref="C67:E67"/>
    <mergeCell ref="C68:E68"/>
    <mergeCell ref="C69:E69"/>
    <mergeCell ref="C70:E70"/>
    <mergeCell ref="C71:E71"/>
    <mergeCell ref="C72:E72"/>
    <mergeCell ref="C73:E73"/>
    <mergeCell ref="C74:E74"/>
    <mergeCell ref="C75:E75"/>
    <mergeCell ref="C76:E76"/>
    <mergeCell ref="C77:E77"/>
    <mergeCell ref="C78:E78"/>
    <mergeCell ref="C79:E79"/>
    <mergeCell ref="C80:E80"/>
    <mergeCell ref="C81:E81"/>
    <mergeCell ref="C82:E82"/>
    <mergeCell ref="C83:E83"/>
    <mergeCell ref="C89:E89"/>
    <mergeCell ref="C90:E90"/>
    <mergeCell ref="C84:E84"/>
    <mergeCell ref="C85:E85"/>
    <mergeCell ref="C86:E86"/>
    <mergeCell ref="C87:E87"/>
    <mergeCell ref="C88:E88"/>
  </mergeCells>
  <phoneticPr fontId="0" type="noConversion"/>
  <pageMargins left="0.39370078740157483" right="0.19685039370078741" top="0.59055118110236227" bottom="0.39370078740157483" header="0" footer="0.19685039370078741"/>
  <pageSetup paperSize="9" fitToHeight="9999" orientation="portrait" horizontalDpi="300" verticalDpi="300" r:id="rId2"/>
  <headerFooter alignWithMargins="0">
    <oddFooter>&amp;L&amp;9Zpracováno programem &amp;"Arial CE,tučné"BUILDpower S,  © RTS, a.s.&amp;R&amp;9Stránka &amp;P z &amp;N</oddFooter>
  </headerFooter>
  <rowBreaks count="1" manualBreakCount="1">
    <brk id="35" max="16383" man="1"/>
  </rowBreaks>
  <legacyDrawing r:id="rId3"/>
</worksheet>
</file>

<file path=xl/worksheets/sheet20.xml><?xml version="1.0" encoding="utf-8"?>
<worksheet xmlns="http://schemas.openxmlformats.org/spreadsheetml/2006/main" xmlns:r="http://schemas.openxmlformats.org/officeDocument/2006/relationships">
  <sheetPr>
    <outlinePr summaryBelow="0"/>
  </sheetPr>
  <dimension ref="A1:BF5000"/>
  <sheetViews>
    <sheetView workbookViewId="0">
      <pane ySplit="7" topLeftCell="A8" activePane="bottomLeft" state="frozen"/>
      <selection pane="bottomLeft" activeCell="F9" sqref="F9"/>
    </sheetView>
  </sheetViews>
  <sheetFormatPr defaultRowHeight="13.2" outlineLevelRow="1"/>
  <cols>
    <col min="1" max="1" width="3.44140625" customWidth="1"/>
    <col min="2" max="2" width="12.6640625" style="119" customWidth="1"/>
    <col min="3" max="3" width="63.33203125" style="119" customWidth="1"/>
    <col min="4" max="4" width="4.88671875" customWidth="1"/>
    <col min="5" max="5" width="10.6640625" customWidth="1"/>
    <col min="6" max="6" width="9.88671875" customWidth="1"/>
    <col min="7" max="7" width="12.77734375" customWidth="1"/>
    <col min="8" max="17" width="0" hidden="1" customWidth="1"/>
    <col min="18" max="18" width="8.44140625" customWidth="1"/>
    <col min="19" max="22" width="0" hidden="1" customWidth="1"/>
    <col min="27" max="27" width="0" hidden="1" customWidth="1"/>
    <col min="29" max="39" width="0" hidden="1" customWidth="1"/>
  </cols>
  <sheetData>
    <row r="1" spans="1:58" ht="15.75" customHeight="1">
      <c r="A1" s="252" t="s">
        <v>146</v>
      </c>
      <c r="B1" s="252"/>
      <c r="C1" s="252"/>
      <c r="D1" s="252"/>
      <c r="E1" s="252"/>
      <c r="F1" s="252"/>
      <c r="G1" s="252"/>
      <c r="AE1" t="s">
        <v>147</v>
      </c>
    </row>
    <row r="2" spans="1:58" ht="25.05" customHeight="1">
      <c r="A2" s="137" t="s">
        <v>7</v>
      </c>
      <c r="B2" s="48" t="s">
        <v>43</v>
      </c>
      <c r="C2" s="253" t="s">
        <v>44</v>
      </c>
      <c r="D2" s="254"/>
      <c r="E2" s="254"/>
      <c r="F2" s="254"/>
      <c r="G2" s="255"/>
      <c r="AE2" t="s">
        <v>148</v>
      </c>
    </row>
    <row r="3" spans="1:58" ht="25.05" customHeight="1">
      <c r="A3" s="137" t="s">
        <v>8</v>
      </c>
      <c r="B3" s="48" t="s">
        <v>59</v>
      </c>
      <c r="C3" s="253" t="s">
        <v>44</v>
      </c>
      <c r="D3" s="254"/>
      <c r="E3" s="254"/>
      <c r="F3" s="254"/>
      <c r="G3" s="255"/>
      <c r="AA3" s="119" t="s">
        <v>148</v>
      </c>
      <c r="AE3" t="s">
        <v>149</v>
      </c>
    </row>
    <row r="4" spans="1:58" ht="25.05" customHeight="1">
      <c r="A4" s="138" t="s">
        <v>9</v>
      </c>
      <c r="B4" s="139" t="s">
        <v>1167</v>
      </c>
      <c r="C4" s="256" t="s">
        <v>76</v>
      </c>
      <c r="D4" s="257"/>
      <c r="E4" s="257"/>
      <c r="F4" s="257"/>
      <c r="G4" s="258"/>
      <c r="AE4" t="s">
        <v>150</v>
      </c>
    </row>
    <row r="5" spans="1:58">
      <c r="D5" s="10"/>
    </row>
    <row r="6" spans="1:58" ht="39.6">
      <c r="A6" s="141" t="s">
        <v>151</v>
      </c>
      <c r="B6" s="143" t="s">
        <v>152</v>
      </c>
      <c r="C6" s="143" t="s">
        <v>153</v>
      </c>
      <c r="D6" s="142" t="s">
        <v>154</v>
      </c>
      <c r="E6" s="141" t="s">
        <v>155</v>
      </c>
      <c r="F6" s="140" t="s">
        <v>156</v>
      </c>
      <c r="G6" s="141" t="s">
        <v>29</v>
      </c>
      <c r="H6" s="144" t="s">
        <v>30</v>
      </c>
      <c r="I6" s="144" t="s">
        <v>157</v>
      </c>
      <c r="J6" s="144" t="s">
        <v>31</v>
      </c>
      <c r="K6" s="144" t="s">
        <v>158</v>
      </c>
      <c r="L6" s="144" t="s">
        <v>159</v>
      </c>
      <c r="M6" s="144" t="s">
        <v>160</v>
      </c>
      <c r="N6" s="144" t="s">
        <v>161</v>
      </c>
      <c r="O6" s="144" t="s">
        <v>162</v>
      </c>
      <c r="P6" s="144" t="s">
        <v>163</v>
      </c>
      <c r="Q6" s="144" t="s">
        <v>164</v>
      </c>
      <c r="R6" s="144" t="s">
        <v>165</v>
      </c>
      <c r="S6" s="144" t="s">
        <v>166</v>
      </c>
      <c r="T6" s="144" t="s">
        <v>167</v>
      </c>
      <c r="U6" s="144" t="s">
        <v>168</v>
      </c>
      <c r="V6" s="144" t="s">
        <v>169</v>
      </c>
    </row>
    <row r="7" spans="1:58" hidden="1">
      <c r="A7" s="3"/>
      <c r="B7" s="4"/>
      <c r="C7" s="4"/>
      <c r="D7" s="6"/>
      <c r="E7" s="146"/>
      <c r="F7" s="147"/>
      <c r="G7" s="147"/>
      <c r="H7" s="147"/>
      <c r="I7" s="147"/>
      <c r="J7" s="147"/>
      <c r="K7" s="147"/>
      <c r="L7" s="147"/>
      <c r="M7" s="147"/>
      <c r="N7" s="147"/>
      <c r="O7" s="147"/>
      <c r="P7" s="147"/>
      <c r="Q7" s="147"/>
      <c r="R7" s="147"/>
      <c r="S7" s="147"/>
      <c r="T7" s="147"/>
      <c r="U7" s="147"/>
      <c r="V7" s="147"/>
    </row>
    <row r="8" spans="1:58">
      <c r="A8" s="158" t="s">
        <v>170</v>
      </c>
      <c r="B8" s="159" t="s">
        <v>137</v>
      </c>
      <c r="C8" s="173" t="s">
        <v>138</v>
      </c>
      <c r="D8" s="160"/>
      <c r="E8" s="161"/>
      <c r="F8" s="162"/>
      <c r="G8" s="162">
        <f>SUMIF(AE9:AE9,"&lt;&gt;NOR",G9:G9)</f>
        <v>0</v>
      </c>
      <c r="H8" s="162"/>
      <c r="I8" s="162">
        <f>SUM(I9:I9)</f>
        <v>0</v>
      </c>
      <c r="J8" s="162"/>
      <c r="K8" s="162">
        <f>SUM(K9:K9)</f>
        <v>1968305.26</v>
      </c>
      <c r="L8" s="162"/>
      <c r="M8" s="162">
        <f>SUM(M9:M9)</f>
        <v>0</v>
      </c>
      <c r="N8" s="162"/>
      <c r="O8" s="162">
        <f>SUM(O9:O9)</f>
        <v>0</v>
      </c>
      <c r="P8" s="162"/>
      <c r="Q8" s="162">
        <f>SUM(Q9:Q9)</f>
        <v>0</v>
      </c>
      <c r="R8" s="163"/>
      <c r="S8" s="157"/>
      <c r="T8" s="157">
        <f>SUM(T9:T9)</f>
        <v>0</v>
      </c>
      <c r="U8" s="157"/>
      <c r="V8" s="157"/>
      <c r="AE8" t="s">
        <v>171</v>
      </c>
    </row>
    <row r="9" spans="1:58" outlineLevel="1">
      <c r="A9" s="164">
        <v>1</v>
      </c>
      <c r="B9" s="165" t="s">
        <v>1165</v>
      </c>
      <c r="C9" s="174" t="s">
        <v>1166</v>
      </c>
      <c r="D9" s="166" t="s">
        <v>604</v>
      </c>
      <c r="E9" s="167">
        <v>1</v>
      </c>
      <c r="F9" s="910">
        <f>SUM('IO 03 rozpočet'!H188)</f>
        <v>0</v>
      </c>
      <c r="G9" s="169">
        <f>ROUND(E9*F9,2)</f>
        <v>0</v>
      </c>
      <c r="H9" s="168">
        <v>0</v>
      </c>
      <c r="I9" s="169">
        <f>ROUND(E9*H9,2)</f>
        <v>0</v>
      </c>
      <c r="J9" s="168">
        <v>1968305.26</v>
      </c>
      <c r="K9" s="169">
        <f>ROUND(E9*J9,2)</f>
        <v>1968305.26</v>
      </c>
      <c r="L9" s="169">
        <v>21</v>
      </c>
      <c r="M9" s="169">
        <f>G9*(1+L9/100)</f>
        <v>0</v>
      </c>
      <c r="N9" s="169">
        <v>0</v>
      </c>
      <c r="O9" s="169">
        <f>ROUND(E9*N9,2)</f>
        <v>0</v>
      </c>
      <c r="P9" s="169">
        <v>0</v>
      </c>
      <c r="Q9" s="169">
        <f>ROUND(E9*P9,2)</f>
        <v>0</v>
      </c>
      <c r="R9" s="170" t="s">
        <v>175</v>
      </c>
      <c r="S9" s="156">
        <v>0</v>
      </c>
      <c r="T9" s="156">
        <f>ROUND(E9*S9,2)</f>
        <v>0</v>
      </c>
      <c r="U9" s="156"/>
      <c r="V9" s="156" t="s">
        <v>220</v>
      </c>
      <c r="W9" s="145"/>
      <c r="X9" s="145"/>
      <c r="Y9" s="145"/>
      <c r="Z9" s="145"/>
      <c r="AA9" s="145"/>
      <c r="AB9" s="145"/>
      <c r="AC9" s="145"/>
      <c r="AD9" s="145"/>
      <c r="AE9" s="145" t="s">
        <v>221</v>
      </c>
      <c r="AF9" s="145"/>
      <c r="AG9" s="145"/>
      <c r="AH9" s="145"/>
      <c r="AI9" s="145"/>
      <c r="AJ9" s="145"/>
      <c r="AK9" s="145"/>
      <c r="AL9" s="145"/>
      <c r="AM9" s="145"/>
      <c r="AN9" s="145"/>
      <c r="AO9" s="145"/>
      <c r="AP9" s="145"/>
      <c r="AQ9" s="145"/>
      <c r="AR9" s="145"/>
      <c r="AS9" s="145"/>
      <c r="AT9" s="145"/>
      <c r="AU9" s="145"/>
      <c r="AV9" s="145"/>
      <c r="AW9" s="145"/>
      <c r="AX9" s="145"/>
      <c r="AY9" s="145"/>
      <c r="AZ9" s="145"/>
      <c r="BA9" s="145"/>
      <c r="BB9" s="145"/>
      <c r="BC9" s="145"/>
      <c r="BD9" s="145"/>
      <c r="BE9" s="145"/>
      <c r="BF9" s="145"/>
    </row>
    <row r="10" spans="1:58">
      <c r="A10" s="3"/>
      <c r="B10" s="4"/>
      <c r="C10" s="175"/>
      <c r="D10" s="6"/>
      <c r="E10" s="3"/>
      <c r="F10" s="3"/>
      <c r="G10" s="3"/>
      <c r="H10" s="3"/>
      <c r="I10" s="3"/>
      <c r="J10" s="3"/>
      <c r="K10" s="3"/>
      <c r="L10" s="3"/>
      <c r="M10" s="3"/>
      <c r="N10" s="3"/>
      <c r="O10" s="3"/>
      <c r="P10" s="3"/>
      <c r="Q10" s="3"/>
      <c r="R10" s="3"/>
      <c r="S10" s="3"/>
      <c r="T10" s="3"/>
      <c r="U10" s="3"/>
      <c r="V10" s="3"/>
      <c r="AC10">
        <v>15</v>
      </c>
      <c r="AD10">
        <v>21</v>
      </c>
      <c r="AE10" t="s">
        <v>159</v>
      </c>
    </row>
    <row r="11" spans="1:58">
      <c r="A11" s="148"/>
      <c r="B11" s="149" t="s">
        <v>29</v>
      </c>
      <c r="C11" s="176"/>
      <c r="D11" s="150"/>
      <c r="E11" s="151"/>
      <c r="F11" s="151"/>
      <c r="G11" s="172">
        <f>G8</f>
        <v>0</v>
      </c>
      <c r="H11" s="3"/>
      <c r="I11" s="3"/>
      <c r="J11" s="3"/>
      <c r="K11" s="3"/>
      <c r="L11" s="3"/>
      <c r="M11" s="3"/>
      <c r="N11" s="3"/>
      <c r="O11" s="3"/>
      <c r="P11" s="3"/>
      <c r="Q11" s="3"/>
      <c r="R11" s="3"/>
      <c r="S11" s="3"/>
      <c r="T11" s="3"/>
      <c r="U11" s="3"/>
      <c r="V11" s="3"/>
      <c r="AC11">
        <f>SUMIF(L7:L9,AC10,G7:G9)</f>
        <v>0</v>
      </c>
      <c r="AD11">
        <f>SUMIF(L7:L9,AD10,G7:G9)</f>
        <v>0</v>
      </c>
      <c r="AE11" t="s">
        <v>213</v>
      </c>
    </row>
    <row r="12" spans="1:58">
      <c r="C12" s="177"/>
      <c r="D12" s="10"/>
      <c r="AE12" t="s">
        <v>215</v>
      </c>
    </row>
    <row r="13" spans="1:58">
      <c r="D13" s="10"/>
    </row>
    <row r="14" spans="1:58">
      <c r="D14" s="10"/>
    </row>
    <row r="15" spans="1:58">
      <c r="D15" s="10"/>
    </row>
    <row r="16" spans="1:58">
      <c r="D16" s="10"/>
    </row>
    <row r="17" spans="4:4">
      <c r="D17" s="10"/>
    </row>
    <row r="18" spans="4:4">
      <c r="D18" s="10"/>
    </row>
    <row r="19" spans="4:4">
      <c r="D19" s="10"/>
    </row>
    <row r="20" spans="4:4">
      <c r="D20" s="10"/>
    </row>
    <row r="21" spans="4:4">
      <c r="D21" s="10"/>
    </row>
    <row r="22" spans="4:4">
      <c r="D22" s="10"/>
    </row>
    <row r="23" spans="4:4">
      <c r="D23" s="10"/>
    </row>
    <row r="24" spans="4:4">
      <c r="D24" s="10"/>
    </row>
    <row r="25" spans="4:4">
      <c r="D25" s="10"/>
    </row>
    <row r="26" spans="4:4">
      <c r="D26" s="10"/>
    </row>
    <row r="27" spans="4:4">
      <c r="D27" s="10"/>
    </row>
    <row r="28" spans="4:4">
      <c r="D28" s="10"/>
    </row>
    <row r="29" spans="4:4">
      <c r="D29" s="10"/>
    </row>
    <row r="30" spans="4:4">
      <c r="D30" s="10"/>
    </row>
    <row r="31" spans="4:4">
      <c r="D31" s="10"/>
    </row>
    <row r="32" spans="4:4">
      <c r="D32" s="10"/>
    </row>
    <row r="33" spans="4:4">
      <c r="D33" s="10"/>
    </row>
    <row r="34" spans="4:4">
      <c r="D34" s="10"/>
    </row>
    <row r="35" spans="4:4">
      <c r="D35" s="10"/>
    </row>
    <row r="36" spans="4:4">
      <c r="D36" s="10"/>
    </row>
    <row r="37" spans="4:4">
      <c r="D37" s="10"/>
    </row>
    <row r="38" spans="4:4">
      <c r="D38" s="10"/>
    </row>
    <row r="39" spans="4:4">
      <c r="D39" s="10"/>
    </row>
    <row r="40" spans="4:4">
      <c r="D40" s="10"/>
    </row>
    <row r="41" spans="4:4">
      <c r="D41" s="10"/>
    </row>
    <row r="42" spans="4:4">
      <c r="D42" s="10"/>
    </row>
    <row r="43" spans="4:4">
      <c r="D43" s="10"/>
    </row>
    <row r="44" spans="4:4">
      <c r="D44" s="10"/>
    </row>
    <row r="45" spans="4:4">
      <c r="D45" s="10"/>
    </row>
    <row r="46" spans="4:4">
      <c r="D46" s="10"/>
    </row>
    <row r="47" spans="4:4">
      <c r="D47" s="10"/>
    </row>
    <row r="48" spans="4:4">
      <c r="D48" s="10"/>
    </row>
    <row r="49" spans="4:4">
      <c r="D49" s="10"/>
    </row>
    <row r="50" spans="4:4">
      <c r="D50" s="10"/>
    </row>
    <row r="51" spans="4:4">
      <c r="D51" s="10"/>
    </row>
    <row r="52" spans="4:4">
      <c r="D52" s="10"/>
    </row>
    <row r="53" spans="4:4">
      <c r="D53" s="10"/>
    </row>
    <row r="54" spans="4:4">
      <c r="D54" s="10"/>
    </row>
    <row r="55" spans="4:4">
      <c r="D55" s="10"/>
    </row>
    <row r="56" spans="4:4">
      <c r="D56" s="10"/>
    </row>
    <row r="57" spans="4:4">
      <c r="D57" s="10"/>
    </row>
    <row r="58" spans="4:4">
      <c r="D58" s="10"/>
    </row>
    <row r="59" spans="4:4">
      <c r="D59" s="10"/>
    </row>
    <row r="60" spans="4:4">
      <c r="D60" s="10"/>
    </row>
    <row r="61" spans="4:4">
      <c r="D61" s="10"/>
    </row>
    <row r="62" spans="4:4">
      <c r="D62" s="10"/>
    </row>
    <row r="63" spans="4:4">
      <c r="D63" s="10"/>
    </row>
    <row r="64" spans="4:4">
      <c r="D64" s="10"/>
    </row>
    <row r="65" spans="4:4">
      <c r="D65" s="10"/>
    </row>
    <row r="66" spans="4:4">
      <c r="D66" s="10"/>
    </row>
    <row r="67" spans="4:4">
      <c r="D67" s="10"/>
    </row>
    <row r="68" spans="4:4">
      <c r="D68" s="10"/>
    </row>
    <row r="69" spans="4:4">
      <c r="D69" s="10"/>
    </row>
    <row r="70" spans="4:4">
      <c r="D70" s="10"/>
    </row>
    <row r="71" spans="4:4">
      <c r="D71" s="10"/>
    </row>
    <row r="72" spans="4:4">
      <c r="D72" s="10"/>
    </row>
    <row r="73" spans="4:4">
      <c r="D73" s="10"/>
    </row>
    <row r="74" spans="4:4">
      <c r="D74" s="10"/>
    </row>
    <row r="75" spans="4:4">
      <c r="D75" s="10"/>
    </row>
    <row r="76" spans="4:4">
      <c r="D76" s="10"/>
    </row>
    <row r="77" spans="4:4">
      <c r="D77" s="10"/>
    </row>
    <row r="78" spans="4:4">
      <c r="D78" s="10"/>
    </row>
    <row r="79" spans="4:4">
      <c r="D79" s="10"/>
    </row>
    <row r="80" spans="4:4">
      <c r="D80" s="10"/>
    </row>
    <row r="81" spans="4:4">
      <c r="D81" s="10"/>
    </row>
    <row r="82" spans="4:4">
      <c r="D82" s="10"/>
    </row>
    <row r="83" spans="4:4">
      <c r="D83" s="10"/>
    </row>
    <row r="84" spans="4:4">
      <c r="D84" s="10"/>
    </row>
    <row r="85" spans="4:4">
      <c r="D85" s="10"/>
    </row>
    <row r="86" spans="4:4">
      <c r="D86" s="10"/>
    </row>
    <row r="87" spans="4:4">
      <c r="D87" s="10"/>
    </row>
    <row r="88" spans="4:4">
      <c r="D88" s="10"/>
    </row>
    <row r="89" spans="4:4">
      <c r="D89" s="10"/>
    </row>
    <row r="90" spans="4:4">
      <c r="D90" s="10"/>
    </row>
    <row r="91" spans="4:4">
      <c r="D91" s="10"/>
    </row>
    <row r="92" spans="4:4">
      <c r="D92" s="10"/>
    </row>
    <row r="93" spans="4:4">
      <c r="D93" s="10"/>
    </row>
    <row r="94" spans="4:4">
      <c r="D94" s="10"/>
    </row>
    <row r="95" spans="4:4">
      <c r="D95" s="10"/>
    </row>
    <row r="96" spans="4:4">
      <c r="D96" s="10"/>
    </row>
    <row r="97" spans="4:4">
      <c r="D97" s="10"/>
    </row>
    <row r="98" spans="4:4">
      <c r="D98" s="10"/>
    </row>
    <row r="99" spans="4:4">
      <c r="D99" s="10"/>
    </row>
    <row r="100" spans="4:4">
      <c r="D100" s="10"/>
    </row>
    <row r="101" spans="4:4">
      <c r="D101" s="10"/>
    </row>
    <row r="102" spans="4:4">
      <c r="D102" s="10"/>
    </row>
    <row r="103" spans="4:4">
      <c r="D103" s="10"/>
    </row>
    <row r="104" spans="4:4">
      <c r="D104" s="10"/>
    </row>
    <row r="105" spans="4:4">
      <c r="D105" s="10"/>
    </row>
    <row r="106" spans="4:4">
      <c r="D106" s="10"/>
    </row>
    <row r="107" spans="4:4">
      <c r="D107" s="10"/>
    </row>
    <row r="108" spans="4:4">
      <c r="D108" s="10"/>
    </row>
    <row r="109" spans="4:4">
      <c r="D109" s="10"/>
    </row>
    <row r="110" spans="4:4">
      <c r="D110" s="10"/>
    </row>
    <row r="111" spans="4:4">
      <c r="D111" s="10"/>
    </row>
    <row r="112" spans="4:4">
      <c r="D112" s="10"/>
    </row>
    <row r="113" spans="4:4">
      <c r="D113" s="10"/>
    </row>
    <row r="114" spans="4:4">
      <c r="D114" s="10"/>
    </row>
    <row r="115" spans="4:4">
      <c r="D115" s="10"/>
    </row>
    <row r="116" spans="4:4">
      <c r="D116" s="10"/>
    </row>
    <row r="117" spans="4:4">
      <c r="D117" s="10"/>
    </row>
    <row r="118" spans="4:4">
      <c r="D118" s="10"/>
    </row>
    <row r="119" spans="4:4">
      <c r="D119" s="10"/>
    </row>
    <row r="120" spans="4:4">
      <c r="D120" s="10"/>
    </row>
    <row r="121" spans="4:4">
      <c r="D121" s="10"/>
    </row>
    <row r="122" spans="4:4">
      <c r="D122" s="10"/>
    </row>
    <row r="123" spans="4:4">
      <c r="D123" s="10"/>
    </row>
    <row r="124" spans="4:4">
      <c r="D124" s="10"/>
    </row>
    <row r="125" spans="4:4">
      <c r="D125" s="10"/>
    </row>
    <row r="126" spans="4:4">
      <c r="D126" s="10"/>
    </row>
    <row r="127" spans="4:4">
      <c r="D127" s="10"/>
    </row>
    <row r="128" spans="4:4">
      <c r="D128" s="10"/>
    </row>
    <row r="129" spans="4:4">
      <c r="D129" s="10"/>
    </row>
    <row r="130" spans="4:4">
      <c r="D130" s="10"/>
    </row>
    <row r="131" spans="4:4">
      <c r="D131" s="10"/>
    </row>
    <row r="132" spans="4:4">
      <c r="D132" s="10"/>
    </row>
    <row r="133" spans="4:4">
      <c r="D133" s="10"/>
    </row>
    <row r="134" spans="4:4">
      <c r="D134" s="10"/>
    </row>
    <row r="135" spans="4:4">
      <c r="D135" s="10"/>
    </row>
    <row r="136" spans="4:4">
      <c r="D136" s="10"/>
    </row>
    <row r="137" spans="4:4">
      <c r="D137" s="10"/>
    </row>
    <row r="138" spans="4:4">
      <c r="D138" s="10"/>
    </row>
    <row r="139" spans="4:4">
      <c r="D139" s="10"/>
    </row>
    <row r="140" spans="4:4">
      <c r="D140" s="10"/>
    </row>
    <row r="141" spans="4:4">
      <c r="D141" s="10"/>
    </row>
    <row r="142" spans="4:4">
      <c r="D142" s="10"/>
    </row>
    <row r="143" spans="4:4">
      <c r="D143" s="10"/>
    </row>
    <row r="144" spans="4:4">
      <c r="D144" s="10"/>
    </row>
    <row r="145" spans="4:4">
      <c r="D145" s="10"/>
    </row>
    <row r="146" spans="4:4">
      <c r="D146" s="10"/>
    </row>
    <row r="147" spans="4:4">
      <c r="D147" s="10"/>
    </row>
    <row r="148" spans="4:4">
      <c r="D148" s="10"/>
    </row>
    <row r="149" spans="4:4">
      <c r="D149" s="10"/>
    </row>
    <row r="150" spans="4:4">
      <c r="D150" s="10"/>
    </row>
    <row r="151" spans="4:4">
      <c r="D151" s="10"/>
    </row>
    <row r="152" spans="4:4">
      <c r="D152" s="10"/>
    </row>
    <row r="153" spans="4:4">
      <c r="D153" s="10"/>
    </row>
    <row r="154" spans="4:4">
      <c r="D154" s="10"/>
    </row>
    <row r="155" spans="4:4">
      <c r="D155" s="10"/>
    </row>
    <row r="156" spans="4:4">
      <c r="D156" s="10"/>
    </row>
    <row r="157" spans="4:4">
      <c r="D157" s="10"/>
    </row>
    <row r="158" spans="4:4">
      <c r="D158" s="10"/>
    </row>
    <row r="159" spans="4:4">
      <c r="D159" s="10"/>
    </row>
    <row r="160" spans="4:4">
      <c r="D160" s="10"/>
    </row>
    <row r="161" spans="4:4">
      <c r="D161" s="10"/>
    </row>
    <row r="162" spans="4:4">
      <c r="D162" s="10"/>
    </row>
    <row r="163" spans="4:4">
      <c r="D163" s="10"/>
    </row>
    <row r="164" spans="4:4">
      <c r="D164" s="10"/>
    </row>
    <row r="165" spans="4:4">
      <c r="D165" s="10"/>
    </row>
    <row r="166" spans="4:4">
      <c r="D166" s="10"/>
    </row>
    <row r="167" spans="4:4">
      <c r="D167" s="10"/>
    </row>
    <row r="168" spans="4:4">
      <c r="D168" s="10"/>
    </row>
    <row r="169" spans="4:4">
      <c r="D169" s="10"/>
    </row>
    <row r="170" spans="4:4">
      <c r="D170" s="10"/>
    </row>
    <row r="171" spans="4:4">
      <c r="D171" s="10"/>
    </row>
    <row r="172" spans="4:4">
      <c r="D172" s="10"/>
    </row>
    <row r="173" spans="4:4">
      <c r="D173" s="10"/>
    </row>
    <row r="174" spans="4:4">
      <c r="D174" s="10"/>
    </row>
    <row r="175" spans="4:4">
      <c r="D175" s="10"/>
    </row>
    <row r="176" spans="4:4">
      <c r="D176" s="10"/>
    </row>
    <row r="177" spans="4:4">
      <c r="D177" s="10"/>
    </row>
    <row r="178" spans="4:4">
      <c r="D178" s="10"/>
    </row>
    <row r="179" spans="4:4">
      <c r="D179" s="10"/>
    </row>
    <row r="180" spans="4:4">
      <c r="D180" s="10"/>
    </row>
    <row r="181" spans="4:4">
      <c r="D181" s="10"/>
    </row>
    <row r="182" spans="4:4">
      <c r="D182" s="10"/>
    </row>
    <row r="183" spans="4:4">
      <c r="D183" s="10"/>
    </row>
    <row r="184" spans="4:4">
      <c r="D184" s="10"/>
    </row>
    <row r="185" spans="4:4">
      <c r="D185" s="10"/>
    </row>
    <row r="186" spans="4:4">
      <c r="D186" s="10"/>
    </row>
    <row r="187" spans="4:4">
      <c r="D187" s="10"/>
    </row>
    <row r="188" spans="4:4">
      <c r="D188" s="10"/>
    </row>
    <row r="189" spans="4:4">
      <c r="D189" s="10"/>
    </row>
    <row r="190" spans="4:4">
      <c r="D190" s="10"/>
    </row>
    <row r="191" spans="4:4">
      <c r="D191" s="10"/>
    </row>
    <row r="192" spans="4:4">
      <c r="D192" s="10"/>
    </row>
    <row r="193" spans="4:4">
      <c r="D193" s="10"/>
    </row>
    <row r="194" spans="4:4">
      <c r="D194" s="10"/>
    </row>
    <row r="195" spans="4:4">
      <c r="D195" s="10"/>
    </row>
    <row r="196" spans="4:4">
      <c r="D196" s="10"/>
    </row>
    <row r="197" spans="4:4">
      <c r="D197" s="10"/>
    </row>
    <row r="198" spans="4:4">
      <c r="D198" s="10"/>
    </row>
    <row r="199" spans="4:4">
      <c r="D199" s="10"/>
    </row>
    <row r="200" spans="4:4">
      <c r="D200" s="10"/>
    </row>
    <row r="201" spans="4:4">
      <c r="D201" s="10"/>
    </row>
    <row r="202" spans="4:4">
      <c r="D202" s="10"/>
    </row>
    <row r="203" spans="4:4">
      <c r="D203" s="10"/>
    </row>
    <row r="204" spans="4:4">
      <c r="D204" s="10"/>
    </row>
    <row r="205" spans="4:4">
      <c r="D205" s="10"/>
    </row>
    <row r="206" spans="4:4">
      <c r="D206" s="10"/>
    </row>
    <row r="207" spans="4:4">
      <c r="D207" s="10"/>
    </row>
    <row r="208" spans="4:4">
      <c r="D208" s="10"/>
    </row>
    <row r="209" spans="4:4">
      <c r="D209" s="10"/>
    </row>
    <row r="210" spans="4:4">
      <c r="D210" s="10"/>
    </row>
    <row r="211" spans="4:4">
      <c r="D211" s="10"/>
    </row>
    <row r="212" spans="4:4">
      <c r="D212" s="10"/>
    </row>
    <row r="213" spans="4:4">
      <c r="D213" s="10"/>
    </row>
    <row r="214" spans="4:4">
      <c r="D214" s="10"/>
    </row>
    <row r="215" spans="4:4">
      <c r="D215" s="10"/>
    </row>
    <row r="216" spans="4:4">
      <c r="D216" s="10"/>
    </row>
    <row r="217" spans="4:4">
      <c r="D217" s="10"/>
    </row>
    <row r="218" spans="4:4">
      <c r="D218" s="10"/>
    </row>
    <row r="219" spans="4:4">
      <c r="D219" s="10"/>
    </row>
    <row r="220" spans="4:4">
      <c r="D220" s="10"/>
    </row>
    <row r="221" spans="4:4">
      <c r="D221" s="10"/>
    </row>
    <row r="222" spans="4:4">
      <c r="D222" s="10"/>
    </row>
    <row r="223" spans="4:4">
      <c r="D223" s="10"/>
    </row>
    <row r="224" spans="4:4">
      <c r="D224" s="10"/>
    </row>
    <row r="225" spans="4:4">
      <c r="D225" s="10"/>
    </row>
    <row r="226" spans="4:4">
      <c r="D226" s="10"/>
    </row>
    <row r="227" spans="4:4">
      <c r="D227" s="10"/>
    </row>
    <row r="228" spans="4:4">
      <c r="D228" s="10"/>
    </row>
    <row r="229" spans="4:4">
      <c r="D229" s="10"/>
    </row>
    <row r="230" spans="4:4">
      <c r="D230" s="10"/>
    </row>
    <row r="231" spans="4:4">
      <c r="D231" s="10"/>
    </row>
    <row r="232" spans="4:4">
      <c r="D232" s="10"/>
    </row>
    <row r="233" spans="4:4">
      <c r="D233" s="10"/>
    </row>
    <row r="234" spans="4:4">
      <c r="D234" s="10"/>
    </row>
    <row r="235" spans="4:4">
      <c r="D235" s="10"/>
    </row>
    <row r="236" spans="4:4">
      <c r="D236" s="10"/>
    </row>
    <row r="237" spans="4:4">
      <c r="D237" s="10"/>
    </row>
    <row r="238" spans="4:4">
      <c r="D238" s="10"/>
    </row>
    <row r="239" spans="4:4">
      <c r="D239" s="10"/>
    </row>
    <row r="240" spans="4:4">
      <c r="D240" s="10"/>
    </row>
    <row r="241" spans="4:4">
      <c r="D241" s="10"/>
    </row>
    <row r="242" spans="4:4">
      <c r="D242" s="10"/>
    </row>
    <row r="243" spans="4:4">
      <c r="D243" s="10"/>
    </row>
    <row r="244" spans="4:4">
      <c r="D244" s="10"/>
    </row>
    <row r="245" spans="4:4">
      <c r="D245" s="10"/>
    </row>
    <row r="246" spans="4:4">
      <c r="D246" s="10"/>
    </row>
    <row r="247" spans="4:4">
      <c r="D247" s="10"/>
    </row>
    <row r="248" spans="4:4">
      <c r="D248" s="10"/>
    </row>
    <row r="249" spans="4:4">
      <c r="D249" s="10"/>
    </row>
    <row r="250" spans="4:4">
      <c r="D250" s="10"/>
    </row>
    <row r="251" spans="4:4">
      <c r="D251" s="10"/>
    </row>
    <row r="252" spans="4:4">
      <c r="D252" s="10"/>
    </row>
    <row r="253" spans="4:4">
      <c r="D253" s="10"/>
    </row>
    <row r="254" spans="4:4">
      <c r="D254" s="10"/>
    </row>
    <row r="255" spans="4:4">
      <c r="D255" s="10"/>
    </row>
    <row r="256" spans="4:4">
      <c r="D256" s="10"/>
    </row>
    <row r="257" spans="4:4">
      <c r="D257" s="10"/>
    </row>
    <row r="258" spans="4:4">
      <c r="D258" s="10"/>
    </row>
    <row r="259" spans="4:4">
      <c r="D259" s="10"/>
    </row>
    <row r="260" spans="4:4">
      <c r="D260" s="10"/>
    </row>
    <row r="261" spans="4:4">
      <c r="D261" s="10"/>
    </row>
    <row r="262" spans="4:4">
      <c r="D262" s="10"/>
    </row>
    <row r="263" spans="4:4">
      <c r="D263" s="10"/>
    </row>
    <row r="264" spans="4:4">
      <c r="D264" s="10"/>
    </row>
    <row r="265" spans="4:4">
      <c r="D265" s="10"/>
    </row>
    <row r="266" spans="4:4">
      <c r="D266" s="10"/>
    </row>
    <row r="267" spans="4:4">
      <c r="D267" s="10"/>
    </row>
    <row r="268" spans="4:4">
      <c r="D268" s="10"/>
    </row>
    <row r="269" spans="4:4">
      <c r="D269" s="10"/>
    </row>
    <row r="270" spans="4:4">
      <c r="D270" s="10"/>
    </row>
    <row r="271" spans="4:4">
      <c r="D271" s="10"/>
    </row>
    <row r="272" spans="4:4">
      <c r="D272" s="10"/>
    </row>
    <row r="273" spans="4:4">
      <c r="D273" s="10"/>
    </row>
    <row r="274" spans="4:4">
      <c r="D274" s="10"/>
    </row>
    <row r="275" spans="4:4">
      <c r="D275" s="10"/>
    </row>
    <row r="276" spans="4:4">
      <c r="D276" s="10"/>
    </row>
    <row r="277" spans="4:4">
      <c r="D277" s="10"/>
    </row>
    <row r="278" spans="4:4">
      <c r="D278" s="10"/>
    </row>
    <row r="279" spans="4:4">
      <c r="D279" s="10"/>
    </row>
    <row r="280" spans="4:4">
      <c r="D280" s="10"/>
    </row>
    <row r="281" spans="4:4">
      <c r="D281" s="10"/>
    </row>
    <row r="282" spans="4:4">
      <c r="D282" s="10"/>
    </row>
    <row r="283" spans="4:4">
      <c r="D283" s="10"/>
    </row>
    <row r="284" spans="4:4">
      <c r="D284" s="10"/>
    </row>
    <row r="285" spans="4:4">
      <c r="D285" s="10"/>
    </row>
    <row r="286" spans="4:4">
      <c r="D286" s="10"/>
    </row>
    <row r="287" spans="4:4">
      <c r="D287" s="10"/>
    </row>
    <row r="288" spans="4:4">
      <c r="D288" s="10"/>
    </row>
    <row r="289" spans="4:4">
      <c r="D289" s="10"/>
    </row>
    <row r="290" spans="4:4">
      <c r="D290" s="10"/>
    </row>
    <row r="291" spans="4:4">
      <c r="D291" s="10"/>
    </row>
    <row r="292" spans="4:4">
      <c r="D292" s="10"/>
    </row>
    <row r="293" spans="4:4">
      <c r="D293" s="10"/>
    </row>
    <row r="294" spans="4:4">
      <c r="D294" s="10"/>
    </row>
    <row r="295" spans="4:4">
      <c r="D295" s="10"/>
    </row>
    <row r="296" spans="4:4">
      <c r="D296" s="10"/>
    </row>
    <row r="297" spans="4:4">
      <c r="D297" s="10"/>
    </row>
    <row r="298" spans="4:4">
      <c r="D298" s="10"/>
    </row>
    <row r="299" spans="4:4">
      <c r="D299" s="10"/>
    </row>
    <row r="300" spans="4:4">
      <c r="D300" s="10"/>
    </row>
    <row r="301" spans="4:4">
      <c r="D301" s="10"/>
    </row>
    <row r="302" spans="4:4">
      <c r="D302" s="10"/>
    </row>
    <row r="303" spans="4:4">
      <c r="D303" s="10"/>
    </row>
    <row r="304" spans="4:4">
      <c r="D304" s="10"/>
    </row>
    <row r="305" spans="4:4">
      <c r="D305" s="10"/>
    </row>
    <row r="306" spans="4:4">
      <c r="D306" s="10"/>
    </row>
    <row r="307" spans="4:4">
      <c r="D307" s="10"/>
    </row>
    <row r="308" spans="4:4">
      <c r="D308" s="10"/>
    </row>
    <row r="309" spans="4:4">
      <c r="D309" s="10"/>
    </row>
    <row r="310" spans="4:4">
      <c r="D310" s="10"/>
    </row>
    <row r="311" spans="4:4">
      <c r="D311" s="10"/>
    </row>
    <row r="312" spans="4:4">
      <c r="D312" s="10"/>
    </row>
    <row r="313" spans="4:4">
      <c r="D313" s="10"/>
    </row>
    <row r="314" spans="4:4">
      <c r="D314" s="10"/>
    </row>
    <row r="315" spans="4:4">
      <c r="D315" s="10"/>
    </row>
    <row r="316" spans="4:4">
      <c r="D316" s="10"/>
    </row>
    <row r="317" spans="4:4">
      <c r="D317" s="10"/>
    </row>
    <row r="318" spans="4:4">
      <c r="D318" s="10"/>
    </row>
    <row r="319" spans="4:4">
      <c r="D319" s="10"/>
    </row>
    <row r="320" spans="4:4">
      <c r="D320" s="10"/>
    </row>
    <row r="321" spans="4:4">
      <c r="D321" s="10"/>
    </row>
    <row r="322" spans="4:4">
      <c r="D322" s="10"/>
    </row>
    <row r="323" spans="4:4">
      <c r="D323" s="10"/>
    </row>
    <row r="324" spans="4:4">
      <c r="D324" s="10"/>
    </row>
    <row r="325" spans="4:4">
      <c r="D325" s="10"/>
    </row>
    <row r="326" spans="4:4">
      <c r="D326" s="10"/>
    </row>
    <row r="327" spans="4:4">
      <c r="D327" s="10"/>
    </row>
    <row r="328" spans="4:4">
      <c r="D328" s="10"/>
    </row>
    <row r="329" spans="4:4">
      <c r="D329" s="10"/>
    </row>
    <row r="330" spans="4:4">
      <c r="D330" s="10"/>
    </row>
    <row r="331" spans="4:4">
      <c r="D331" s="10"/>
    </row>
    <row r="332" spans="4:4">
      <c r="D332" s="10"/>
    </row>
    <row r="333" spans="4:4">
      <c r="D333" s="10"/>
    </row>
    <row r="334" spans="4:4">
      <c r="D334" s="10"/>
    </row>
    <row r="335" spans="4:4">
      <c r="D335" s="10"/>
    </row>
    <row r="336" spans="4:4">
      <c r="D336" s="10"/>
    </row>
    <row r="337" spans="4:4">
      <c r="D337" s="10"/>
    </row>
    <row r="338" spans="4:4">
      <c r="D338" s="10"/>
    </row>
    <row r="339" spans="4:4">
      <c r="D339" s="10"/>
    </row>
    <row r="340" spans="4:4">
      <c r="D340" s="10"/>
    </row>
    <row r="341" spans="4:4">
      <c r="D341" s="10"/>
    </row>
    <row r="342" spans="4:4">
      <c r="D342" s="10"/>
    </row>
    <row r="343" spans="4:4">
      <c r="D343" s="10"/>
    </row>
    <row r="344" spans="4:4">
      <c r="D344" s="10"/>
    </row>
    <row r="345" spans="4:4">
      <c r="D345" s="10"/>
    </row>
    <row r="346" spans="4:4">
      <c r="D346" s="10"/>
    </row>
    <row r="347" spans="4:4">
      <c r="D347" s="10"/>
    </row>
    <row r="348" spans="4:4">
      <c r="D348" s="10"/>
    </row>
    <row r="349" spans="4:4">
      <c r="D349" s="10"/>
    </row>
    <row r="350" spans="4:4">
      <c r="D350" s="10"/>
    </row>
    <row r="351" spans="4:4">
      <c r="D351" s="10"/>
    </row>
    <row r="352" spans="4:4">
      <c r="D352" s="10"/>
    </row>
    <row r="353" spans="4:4">
      <c r="D353" s="10"/>
    </row>
    <row r="354" spans="4:4">
      <c r="D354" s="10"/>
    </row>
    <row r="355" spans="4:4">
      <c r="D355" s="10"/>
    </row>
    <row r="356" spans="4:4">
      <c r="D356" s="10"/>
    </row>
    <row r="357" spans="4:4">
      <c r="D357" s="10"/>
    </row>
    <row r="358" spans="4:4">
      <c r="D358" s="10"/>
    </row>
    <row r="359" spans="4:4">
      <c r="D359" s="10"/>
    </row>
    <row r="360" spans="4:4">
      <c r="D360" s="10"/>
    </row>
    <row r="361" spans="4:4">
      <c r="D361" s="10"/>
    </row>
    <row r="362" spans="4:4">
      <c r="D362" s="10"/>
    </row>
    <row r="363" spans="4:4">
      <c r="D363" s="10"/>
    </row>
    <row r="364" spans="4:4">
      <c r="D364" s="10"/>
    </row>
    <row r="365" spans="4:4">
      <c r="D365" s="10"/>
    </row>
    <row r="366" spans="4:4">
      <c r="D366" s="10"/>
    </row>
    <row r="367" spans="4:4">
      <c r="D367" s="10"/>
    </row>
    <row r="368" spans="4:4">
      <c r="D368" s="10"/>
    </row>
    <row r="369" spans="4:4">
      <c r="D369" s="10"/>
    </row>
    <row r="370" spans="4:4">
      <c r="D370" s="10"/>
    </row>
    <row r="371" spans="4:4">
      <c r="D371" s="10"/>
    </row>
    <row r="372" spans="4:4">
      <c r="D372" s="10"/>
    </row>
    <row r="373" spans="4:4">
      <c r="D373" s="10"/>
    </row>
    <row r="374" spans="4:4">
      <c r="D374" s="10"/>
    </row>
    <row r="375" spans="4:4">
      <c r="D375" s="10"/>
    </row>
    <row r="376" spans="4:4">
      <c r="D376" s="10"/>
    </row>
    <row r="377" spans="4:4">
      <c r="D377" s="10"/>
    </row>
    <row r="378" spans="4:4">
      <c r="D378" s="10"/>
    </row>
    <row r="379" spans="4:4">
      <c r="D379" s="10"/>
    </row>
    <row r="380" spans="4:4">
      <c r="D380" s="10"/>
    </row>
    <row r="381" spans="4:4">
      <c r="D381" s="10"/>
    </row>
    <row r="382" spans="4:4">
      <c r="D382" s="10"/>
    </row>
    <row r="383" spans="4:4">
      <c r="D383" s="10"/>
    </row>
    <row r="384" spans="4:4">
      <c r="D384" s="10"/>
    </row>
    <row r="385" spans="4:4">
      <c r="D385" s="10"/>
    </row>
    <row r="386" spans="4:4">
      <c r="D386" s="10"/>
    </row>
    <row r="387" spans="4:4">
      <c r="D387" s="10"/>
    </row>
    <row r="388" spans="4:4">
      <c r="D388" s="10"/>
    </row>
    <row r="389" spans="4:4">
      <c r="D389" s="10"/>
    </row>
    <row r="390" spans="4:4">
      <c r="D390" s="10"/>
    </row>
    <row r="391" spans="4:4">
      <c r="D391" s="10"/>
    </row>
    <row r="392" spans="4:4">
      <c r="D392" s="10"/>
    </row>
    <row r="393" spans="4:4">
      <c r="D393" s="10"/>
    </row>
    <row r="394" spans="4:4">
      <c r="D394" s="10"/>
    </row>
    <row r="395" spans="4:4">
      <c r="D395" s="10"/>
    </row>
    <row r="396" spans="4:4">
      <c r="D396" s="10"/>
    </row>
    <row r="397" spans="4:4">
      <c r="D397" s="10"/>
    </row>
    <row r="398" spans="4:4">
      <c r="D398" s="10"/>
    </row>
    <row r="399" spans="4:4">
      <c r="D399" s="10"/>
    </row>
    <row r="400" spans="4:4">
      <c r="D400" s="10"/>
    </row>
    <row r="401" spans="4:4">
      <c r="D401" s="10"/>
    </row>
    <row r="402" spans="4:4">
      <c r="D402" s="10"/>
    </row>
    <row r="403" spans="4:4">
      <c r="D403" s="10"/>
    </row>
    <row r="404" spans="4:4">
      <c r="D404" s="10"/>
    </row>
    <row r="405" spans="4:4">
      <c r="D405" s="10"/>
    </row>
    <row r="406" spans="4:4">
      <c r="D406" s="10"/>
    </row>
    <row r="407" spans="4:4">
      <c r="D407" s="10"/>
    </row>
    <row r="408" spans="4:4">
      <c r="D408" s="10"/>
    </row>
    <row r="409" spans="4:4">
      <c r="D409" s="10"/>
    </row>
    <row r="410" spans="4:4">
      <c r="D410" s="10"/>
    </row>
    <row r="411" spans="4:4">
      <c r="D411" s="10"/>
    </row>
    <row r="412" spans="4:4">
      <c r="D412" s="10"/>
    </row>
    <row r="413" spans="4:4">
      <c r="D413" s="10"/>
    </row>
    <row r="414" spans="4:4">
      <c r="D414" s="10"/>
    </row>
    <row r="415" spans="4:4">
      <c r="D415" s="10"/>
    </row>
    <row r="416" spans="4:4">
      <c r="D416" s="10"/>
    </row>
    <row r="417" spans="4:4">
      <c r="D417" s="10"/>
    </row>
    <row r="418" spans="4:4">
      <c r="D418" s="10"/>
    </row>
    <row r="419" spans="4:4">
      <c r="D419" s="10"/>
    </row>
    <row r="420" spans="4:4">
      <c r="D420" s="10"/>
    </row>
    <row r="421" spans="4:4">
      <c r="D421" s="10"/>
    </row>
    <row r="422" spans="4:4">
      <c r="D422" s="10"/>
    </row>
    <row r="423" spans="4:4">
      <c r="D423" s="10"/>
    </row>
    <row r="424" spans="4:4">
      <c r="D424" s="10"/>
    </row>
    <row r="425" spans="4:4">
      <c r="D425" s="10"/>
    </row>
    <row r="426" spans="4:4">
      <c r="D426" s="10"/>
    </row>
    <row r="427" spans="4:4">
      <c r="D427" s="10"/>
    </row>
    <row r="428" spans="4:4">
      <c r="D428" s="10"/>
    </row>
    <row r="429" spans="4:4">
      <c r="D429" s="10"/>
    </row>
    <row r="430" spans="4:4">
      <c r="D430" s="10"/>
    </row>
    <row r="431" spans="4:4">
      <c r="D431" s="10"/>
    </row>
    <row r="432" spans="4:4">
      <c r="D432" s="10"/>
    </row>
    <row r="433" spans="4:4">
      <c r="D433" s="10"/>
    </row>
    <row r="434" spans="4:4">
      <c r="D434" s="10"/>
    </row>
    <row r="435" spans="4:4">
      <c r="D435" s="10"/>
    </row>
    <row r="436" spans="4:4">
      <c r="D436" s="10"/>
    </row>
    <row r="437" spans="4:4">
      <c r="D437" s="10"/>
    </row>
    <row r="438" spans="4:4">
      <c r="D438" s="10"/>
    </row>
    <row r="439" spans="4:4">
      <c r="D439" s="10"/>
    </row>
    <row r="440" spans="4:4">
      <c r="D440" s="10"/>
    </row>
    <row r="441" spans="4:4">
      <c r="D441" s="10"/>
    </row>
    <row r="442" spans="4:4">
      <c r="D442" s="10"/>
    </row>
    <row r="443" spans="4:4">
      <c r="D443" s="10"/>
    </row>
    <row r="444" spans="4:4">
      <c r="D444" s="10"/>
    </row>
    <row r="445" spans="4:4">
      <c r="D445" s="10"/>
    </row>
    <row r="446" spans="4:4">
      <c r="D446" s="10"/>
    </row>
    <row r="447" spans="4:4">
      <c r="D447" s="10"/>
    </row>
    <row r="448" spans="4:4">
      <c r="D448" s="10"/>
    </row>
    <row r="449" spans="4:4">
      <c r="D449" s="10"/>
    </row>
    <row r="450" spans="4:4">
      <c r="D450" s="10"/>
    </row>
    <row r="451" spans="4:4">
      <c r="D451" s="10"/>
    </row>
    <row r="452" spans="4:4">
      <c r="D452" s="10"/>
    </row>
    <row r="453" spans="4:4">
      <c r="D453" s="10"/>
    </row>
    <row r="454" spans="4:4">
      <c r="D454" s="10"/>
    </row>
    <row r="455" spans="4:4">
      <c r="D455" s="10"/>
    </row>
    <row r="456" spans="4:4">
      <c r="D456" s="10"/>
    </row>
    <row r="457" spans="4:4">
      <c r="D457" s="10"/>
    </row>
    <row r="458" spans="4:4">
      <c r="D458" s="10"/>
    </row>
    <row r="459" spans="4:4">
      <c r="D459" s="10"/>
    </row>
    <row r="460" spans="4:4">
      <c r="D460" s="10"/>
    </row>
    <row r="461" spans="4:4">
      <c r="D461" s="10"/>
    </row>
    <row r="462" spans="4:4">
      <c r="D462" s="10"/>
    </row>
    <row r="463" spans="4:4">
      <c r="D463" s="10"/>
    </row>
    <row r="464" spans="4:4">
      <c r="D464" s="10"/>
    </row>
    <row r="465" spans="4:4">
      <c r="D465" s="10"/>
    </row>
    <row r="466" spans="4:4">
      <c r="D466" s="10"/>
    </row>
    <row r="467" spans="4:4">
      <c r="D467" s="10"/>
    </row>
    <row r="468" spans="4:4">
      <c r="D468" s="10"/>
    </row>
    <row r="469" spans="4:4">
      <c r="D469" s="10"/>
    </row>
    <row r="470" spans="4:4">
      <c r="D470" s="10"/>
    </row>
    <row r="471" spans="4:4">
      <c r="D471" s="10"/>
    </row>
    <row r="472" spans="4:4">
      <c r="D472" s="10"/>
    </row>
    <row r="473" spans="4:4">
      <c r="D473" s="10"/>
    </row>
    <row r="474" spans="4:4">
      <c r="D474" s="10"/>
    </row>
    <row r="475" spans="4:4">
      <c r="D475" s="10"/>
    </row>
    <row r="476" spans="4:4">
      <c r="D476" s="10"/>
    </row>
    <row r="477" spans="4:4">
      <c r="D477" s="10"/>
    </row>
    <row r="478" spans="4:4">
      <c r="D478" s="10"/>
    </row>
    <row r="479" spans="4:4">
      <c r="D479" s="10"/>
    </row>
    <row r="480" spans="4:4">
      <c r="D480" s="10"/>
    </row>
    <row r="481" spans="4:4">
      <c r="D481" s="10"/>
    </row>
    <row r="482" spans="4:4">
      <c r="D482" s="10"/>
    </row>
    <row r="483" spans="4:4">
      <c r="D483" s="10"/>
    </row>
    <row r="484" spans="4:4">
      <c r="D484" s="10"/>
    </row>
    <row r="485" spans="4:4">
      <c r="D485" s="10"/>
    </row>
    <row r="486" spans="4:4">
      <c r="D486" s="10"/>
    </row>
    <row r="487" spans="4:4">
      <c r="D487" s="10"/>
    </row>
    <row r="488" spans="4:4">
      <c r="D488" s="10"/>
    </row>
    <row r="489" spans="4:4">
      <c r="D489" s="10"/>
    </row>
    <row r="490" spans="4:4">
      <c r="D490" s="10"/>
    </row>
    <row r="491" spans="4:4">
      <c r="D491" s="10"/>
    </row>
    <row r="492" spans="4:4">
      <c r="D492" s="10"/>
    </row>
    <row r="493" spans="4:4">
      <c r="D493" s="10"/>
    </row>
    <row r="494" spans="4:4">
      <c r="D494" s="10"/>
    </row>
    <row r="495" spans="4:4">
      <c r="D495" s="10"/>
    </row>
    <row r="496" spans="4:4">
      <c r="D496" s="10"/>
    </row>
    <row r="497" spans="4:4">
      <c r="D497" s="10"/>
    </row>
    <row r="498" spans="4:4">
      <c r="D498" s="10"/>
    </row>
    <row r="499" spans="4:4">
      <c r="D499" s="10"/>
    </row>
    <row r="500" spans="4:4">
      <c r="D500" s="10"/>
    </row>
    <row r="501" spans="4:4">
      <c r="D501" s="10"/>
    </row>
    <row r="502" spans="4:4">
      <c r="D502" s="10"/>
    </row>
    <row r="503" spans="4:4">
      <c r="D503" s="10"/>
    </row>
    <row r="504" spans="4:4">
      <c r="D504" s="10"/>
    </row>
    <row r="505" spans="4:4">
      <c r="D505" s="10"/>
    </row>
    <row r="506" spans="4:4">
      <c r="D506" s="10"/>
    </row>
    <row r="507" spans="4:4">
      <c r="D507" s="10"/>
    </row>
    <row r="508" spans="4:4">
      <c r="D508" s="10"/>
    </row>
    <row r="509" spans="4:4">
      <c r="D509" s="10"/>
    </row>
    <row r="510" spans="4:4">
      <c r="D510" s="10"/>
    </row>
    <row r="511" spans="4:4">
      <c r="D511" s="10"/>
    </row>
    <row r="512" spans="4:4">
      <c r="D512" s="10"/>
    </row>
    <row r="513" spans="4:4">
      <c r="D513" s="10"/>
    </row>
    <row r="514" spans="4:4">
      <c r="D514" s="10"/>
    </row>
    <row r="515" spans="4:4">
      <c r="D515" s="10"/>
    </row>
    <row r="516" spans="4:4">
      <c r="D516" s="10"/>
    </row>
    <row r="517" spans="4:4">
      <c r="D517" s="10"/>
    </row>
    <row r="518" spans="4:4">
      <c r="D518" s="10"/>
    </row>
    <row r="519" spans="4:4">
      <c r="D519" s="10"/>
    </row>
    <row r="520" spans="4:4">
      <c r="D520" s="10"/>
    </row>
    <row r="521" spans="4:4">
      <c r="D521" s="10"/>
    </row>
    <row r="522" spans="4:4">
      <c r="D522" s="10"/>
    </row>
    <row r="523" spans="4:4">
      <c r="D523" s="10"/>
    </row>
    <row r="524" spans="4:4">
      <c r="D524" s="10"/>
    </row>
    <row r="525" spans="4:4">
      <c r="D525" s="10"/>
    </row>
    <row r="526" spans="4:4">
      <c r="D526" s="10"/>
    </row>
    <row r="527" spans="4:4">
      <c r="D527" s="10"/>
    </row>
    <row r="528" spans="4:4">
      <c r="D528" s="10"/>
    </row>
    <row r="529" spans="4:4">
      <c r="D529" s="10"/>
    </row>
    <row r="530" spans="4:4">
      <c r="D530" s="10"/>
    </row>
    <row r="531" spans="4:4">
      <c r="D531" s="10"/>
    </row>
    <row r="532" spans="4:4">
      <c r="D532" s="10"/>
    </row>
    <row r="533" spans="4:4">
      <c r="D533" s="10"/>
    </row>
    <row r="534" spans="4:4">
      <c r="D534" s="10"/>
    </row>
    <row r="535" spans="4:4">
      <c r="D535" s="10"/>
    </row>
    <row r="536" spans="4:4">
      <c r="D536" s="10"/>
    </row>
    <row r="537" spans="4:4">
      <c r="D537" s="10"/>
    </row>
    <row r="538" spans="4:4">
      <c r="D538" s="10"/>
    </row>
    <row r="539" spans="4:4">
      <c r="D539" s="10"/>
    </row>
    <row r="540" spans="4:4">
      <c r="D540" s="10"/>
    </row>
    <row r="541" spans="4:4">
      <c r="D541" s="10"/>
    </row>
    <row r="542" spans="4:4">
      <c r="D542" s="10"/>
    </row>
    <row r="543" spans="4:4">
      <c r="D543" s="10"/>
    </row>
    <row r="544" spans="4:4">
      <c r="D544" s="10"/>
    </row>
    <row r="545" spans="4:4">
      <c r="D545" s="10"/>
    </row>
    <row r="546" spans="4:4">
      <c r="D546" s="10"/>
    </row>
    <row r="547" spans="4:4">
      <c r="D547" s="10"/>
    </row>
    <row r="548" spans="4:4">
      <c r="D548" s="10"/>
    </row>
    <row r="549" spans="4:4">
      <c r="D549" s="10"/>
    </row>
    <row r="550" spans="4:4">
      <c r="D550" s="10"/>
    </row>
    <row r="551" spans="4:4">
      <c r="D551" s="10"/>
    </row>
    <row r="552" spans="4:4">
      <c r="D552" s="10"/>
    </row>
    <row r="553" spans="4:4">
      <c r="D553" s="10"/>
    </row>
    <row r="554" spans="4:4">
      <c r="D554" s="10"/>
    </row>
    <row r="555" spans="4:4">
      <c r="D555" s="10"/>
    </row>
    <row r="556" spans="4:4">
      <c r="D556" s="10"/>
    </row>
    <row r="557" spans="4:4">
      <c r="D557" s="10"/>
    </row>
    <row r="558" spans="4:4">
      <c r="D558" s="10"/>
    </row>
    <row r="559" spans="4:4">
      <c r="D559" s="10"/>
    </row>
    <row r="560" spans="4:4">
      <c r="D560" s="10"/>
    </row>
    <row r="561" spans="4:4">
      <c r="D561" s="10"/>
    </row>
    <row r="562" spans="4:4">
      <c r="D562" s="10"/>
    </row>
    <row r="563" spans="4:4">
      <c r="D563" s="10"/>
    </row>
    <row r="564" spans="4:4">
      <c r="D564" s="10"/>
    </row>
    <row r="565" spans="4:4">
      <c r="D565" s="10"/>
    </row>
    <row r="566" spans="4:4">
      <c r="D566" s="10"/>
    </row>
    <row r="567" spans="4:4">
      <c r="D567" s="10"/>
    </row>
    <row r="568" spans="4:4">
      <c r="D568" s="10"/>
    </row>
    <row r="569" spans="4:4">
      <c r="D569" s="10"/>
    </row>
    <row r="570" spans="4:4">
      <c r="D570" s="10"/>
    </row>
    <row r="571" spans="4:4">
      <c r="D571" s="10"/>
    </row>
    <row r="572" spans="4:4">
      <c r="D572" s="10"/>
    </row>
    <row r="573" spans="4:4">
      <c r="D573" s="10"/>
    </row>
    <row r="574" spans="4:4">
      <c r="D574" s="10"/>
    </row>
    <row r="575" spans="4:4">
      <c r="D575" s="10"/>
    </row>
    <row r="576" spans="4:4">
      <c r="D576" s="10"/>
    </row>
    <row r="577" spans="4:4">
      <c r="D577" s="10"/>
    </row>
    <row r="578" spans="4:4">
      <c r="D578" s="10"/>
    </row>
    <row r="579" spans="4:4">
      <c r="D579" s="10"/>
    </row>
    <row r="580" spans="4:4">
      <c r="D580" s="10"/>
    </row>
    <row r="581" spans="4:4">
      <c r="D581" s="10"/>
    </row>
    <row r="582" spans="4:4">
      <c r="D582" s="10"/>
    </row>
    <row r="583" spans="4:4">
      <c r="D583" s="10"/>
    </row>
    <row r="584" spans="4:4">
      <c r="D584" s="10"/>
    </row>
    <row r="585" spans="4:4">
      <c r="D585" s="10"/>
    </row>
    <row r="586" spans="4:4">
      <c r="D586" s="10"/>
    </row>
    <row r="587" spans="4:4">
      <c r="D587" s="10"/>
    </row>
    <row r="588" spans="4:4">
      <c r="D588" s="10"/>
    </row>
    <row r="589" spans="4:4">
      <c r="D589" s="10"/>
    </row>
    <row r="590" spans="4:4">
      <c r="D590" s="10"/>
    </row>
    <row r="591" spans="4:4">
      <c r="D591" s="10"/>
    </row>
    <row r="592" spans="4:4">
      <c r="D592" s="10"/>
    </row>
    <row r="593" spans="4:4">
      <c r="D593" s="10"/>
    </row>
    <row r="594" spans="4:4">
      <c r="D594" s="10"/>
    </row>
    <row r="595" spans="4:4">
      <c r="D595" s="10"/>
    </row>
    <row r="596" spans="4:4">
      <c r="D596" s="10"/>
    </row>
    <row r="597" spans="4:4">
      <c r="D597" s="10"/>
    </row>
    <row r="598" spans="4:4">
      <c r="D598" s="10"/>
    </row>
    <row r="599" spans="4:4">
      <c r="D599" s="10"/>
    </row>
    <row r="600" spans="4:4">
      <c r="D600" s="10"/>
    </row>
    <row r="601" spans="4:4">
      <c r="D601" s="10"/>
    </row>
    <row r="602" spans="4:4">
      <c r="D602" s="10"/>
    </row>
    <row r="603" spans="4:4">
      <c r="D603" s="10"/>
    </row>
    <row r="604" spans="4:4">
      <c r="D604" s="10"/>
    </row>
    <row r="605" spans="4:4">
      <c r="D605" s="10"/>
    </row>
    <row r="606" spans="4:4">
      <c r="D606" s="10"/>
    </row>
    <row r="607" spans="4:4">
      <c r="D607" s="10"/>
    </row>
    <row r="608" spans="4:4">
      <c r="D608" s="10"/>
    </row>
    <row r="609" spans="4:4">
      <c r="D609" s="10"/>
    </row>
    <row r="610" spans="4:4">
      <c r="D610" s="10"/>
    </row>
    <row r="611" spans="4:4">
      <c r="D611" s="10"/>
    </row>
    <row r="612" spans="4:4">
      <c r="D612" s="10"/>
    </row>
    <row r="613" spans="4:4">
      <c r="D613" s="10"/>
    </row>
    <row r="614" spans="4:4">
      <c r="D614" s="10"/>
    </row>
    <row r="615" spans="4:4">
      <c r="D615" s="10"/>
    </row>
    <row r="616" spans="4:4">
      <c r="D616" s="10"/>
    </row>
    <row r="617" spans="4:4">
      <c r="D617" s="10"/>
    </row>
    <row r="618" spans="4:4">
      <c r="D618" s="10"/>
    </row>
    <row r="619" spans="4:4">
      <c r="D619" s="10"/>
    </row>
    <row r="620" spans="4:4">
      <c r="D620" s="10"/>
    </row>
    <row r="621" spans="4:4">
      <c r="D621" s="10"/>
    </row>
    <row r="622" spans="4:4">
      <c r="D622" s="10"/>
    </row>
    <row r="623" spans="4:4">
      <c r="D623" s="10"/>
    </row>
    <row r="624" spans="4:4">
      <c r="D624" s="10"/>
    </row>
    <row r="625" spans="4:4">
      <c r="D625" s="10"/>
    </row>
    <row r="626" spans="4:4">
      <c r="D626" s="10"/>
    </row>
    <row r="627" spans="4:4">
      <c r="D627" s="10"/>
    </row>
    <row r="628" spans="4:4">
      <c r="D628" s="10"/>
    </row>
    <row r="629" spans="4:4">
      <c r="D629" s="10"/>
    </row>
    <row r="630" spans="4:4">
      <c r="D630" s="10"/>
    </row>
    <row r="631" spans="4:4">
      <c r="D631" s="10"/>
    </row>
    <row r="632" spans="4:4">
      <c r="D632" s="10"/>
    </row>
    <row r="633" spans="4:4">
      <c r="D633" s="10"/>
    </row>
    <row r="634" spans="4:4">
      <c r="D634" s="10"/>
    </row>
    <row r="635" spans="4:4">
      <c r="D635" s="10"/>
    </row>
    <row r="636" spans="4:4">
      <c r="D636" s="10"/>
    </row>
    <row r="637" spans="4:4">
      <c r="D637" s="10"/>
    </row>
    <row r="638" spans="4:4">
      <c r="D638" s="10"/>
    </row>
    <row r="639" spans="4:4">
      <c r="D639" s="10"/>
    </row>
    <row r="640" spans="4:4">
      <c r="D640" s="10"/>
    </row>
    <row r="641" spans="4:4">
      <c r="D641" s="10"/>
    </row>
    <row r="642" spans="4:4">
      <c r="D642" s="10"/>
    </row>
    <row r="643" spans="4:4">
      <c r="D643" s="10"/>
    </row>
    <row r="644" spans="4:4">
      <c r="D644" s="10"/>
    </row>
    <row r="645" spans="4:4">
      <c r="D645" s="10"/>
    </row>
    <row r="646" spans="4:4">
      <c r="D646" s="10"/>
    </row>
    <row r="647" spans="4:4">
      <c r="D647" s="10"/>
    </row>
    <row r="648" spans="4:4">
      <c r="D648" s="10"/>
    </row>
    <row r="649" spans="4:4">
      <c r="D649" s="10"/>
    </row>
    <row r="650" spans="4:4">
      <c r="D650" s="10"/>
    </row>
    <row r="651" spans="4:4">
      <c r="D651" s="10"/>
    </row>
    <row r="652" spans="4:4">
      <c r="D652" s="10"/>
    </row>
    <row r="653" spans="4:4">
      <c r="D653" s="10"/>
    </row>
    <row r="654" spans="4:4">
      <c r="D654" s="10"/>
    </row>
    <row r="655" spans="4:4">
      <c r="D655" s="10"/>
    </row>
    <row r="656" spans="4:4">
      <c r="D656" s="10"/>
    </row>
    <row r="657" spans="4:4">
      <c r="D657" s="10"/>
    </row>
    <row r="658" spans="4:4">
      <c r="D658" s="10"/>
    </row>
    <row r="659" spans="4:4">
      <c r="D659" s="10"/>
    </row>
    <row r="660" spans="4:4">
      <c r="D660" s="10"/>
    </row>
    <row r="661" spans="4:4">
      <c r="D661" s="10"/>
    </row>
    <row r="662" spans="4:4">
      <c r="D662" s="10"/>
    </row>
    <row r="663" spans="4:4">
      <c r="D663" s="10"/>
    </row>
    <row r="664" spans="4:4">
      <c r="D664" s="10"/>
    </row>
    <row r="665" spans="4:4">
      <c r="D665" s="10"/>
    </row>
    <row r="666" spans="4:4">
      <c r="D666" s="10"/>
    </row>
    <row r="667" spans="4:4">
      <c r="D667" s="10"/>
    </row>
    <row r="668" spans="4:4">
      <c r="D668" s="10"/>
    </row>
    <row r="669" spans="4:4">
      <c r="D669" s="10"/>
    </row>
    <row r="670" spans="4:4">
      <c r="D670" s="10"/>
    </row>
    <row r="671" spans="4:4">
      <c r="D671" s="10"/>
    </row>
    <row r="672" spans="4:4">
      <c r="D672" s="10"/>
    </row>
    <row r="673" spans="4:4">
      <c r="D673" s="10"/>
    </row>
    <row r="674" spans="4:4">
      <c r="D674" s="10"/>
    </row>
    <row r="675" spans="4:4">
      <c r="D675" s="10"/>
    </row>
    <row r="676" spans="4:4">
      <c r="D676" s="10"/>
    </row>
    <row r="677" spans="4:4">
      <c r="D677" s="10"/>
    </row>
    <row r="678" spans="4:4">
      <c r="D678" s="10"/>
    </row>
    <row r="679" spans="4:4">
      <c r="D679" s="10"/>
    </row>
    <row r="680" spans="4:4">
      <c r="D680" s="10"/>
    </row>
    <row r="681" spans="4:4">
      <c r="D681" s="10"/>
    </row>
    <row r="682" spans="4:4">
      <c r="D682" s="10"/>
    </row>
    <row r="683" spans="4:4">
      <c r="D683" s="10"/>
    </row>
    <row r="684" spans="4:4">
      <c r="D684" s="10"/>
    </row>
    <row r="685" spans="4:4">
      <c r="D685" s="10"/>
    </row>
    <row r="686" spans="4:4">
      <c r="D686" s="10"/>
    </row>
    <row r="687" spans="4:4">
      <c r="D687" s="10"/>
    </row>
    <row r="688" spans="4:4">
      <c r="D688" s="10"/>
    </row>
    <row r="689" spans="4:4">
      <c r="D689" s="10"/>
    </row>
    <row r="690" spans="4:4">
      <c r="D690" s="10"/>
    </row>
    <row r="691" spans="4:4">
      <c r="D691" s="10"/>
    </row>
    <row r="692" spans="4:4">
      <c r="D692" s="10"/>
    </row>
    <row r="693" spans="4:4">
      <c r="D693" s="10"/>
    </row>
    <row r="694" spans="4:4">
      <c r="D694" s="10"/>
    </row>
    <row r="695" spans="4:4">
      <c r="D695" s="10"/>
    </row>
    <row r="696" spans="4:4">
      <c r="D696" s="10"/>
    </row>
    <row r="697" spans="4:4">
      <c r="D697" s="10"/>
    </row>
    <row r="698" spans="4:4">
      <c r="D698" s="10"/>
    </row>
    <row r="699" spans="4:4">
      <c r="D699" s="10"/>
    </row>
    <row r="700" spans="4:4">
      <c r="D700" s="10"/>
    </row>
    <row r="701" spans="4:4">
      <c r="D701" s="10"/>
    </row>
    <row r="702" spans="4:4">
      <c r="D702" s="10"/>
    </row>
    <row r="703" spans="4:4">
      <c r="D703" s="10"/>
    </row>
    <row r="704" spans="4:4">
      <c r="D704" s="10"/>
    </row>
    <row r="705" spans="4:4">
      <c r="D705" s="10"/>
    </row>
    <row r="706" spans="4:4">
      <c r="D706" s="10"/>
    </row>
    <row r="707" spans="4:4">
      <c r="D707" s="10"/>
    </row>
    <row r="708" spans="4:4">
      <c r="D708" s="10"/>
    </row>
    <row r="709" spans="4:4">
      <c r="D709" s="10"/>
    </row>
    <row r="710" spans="4:4">
      <c r="D710" s="10"/>
    </row>
    <row r="711" spans="4:4">
      <c r="D711" s="10"/>
    </row>
    <row r="712" spans="4:4">
      <c r="D712" s="10"/>
    </row>
    <row r="713" spans="4:4">
      <c r="D713" s="10"/>
    </row>
    <row r="714" spans="4:4">
      <c r="D714" s="10"/>
    </row>
    <row r="715" spans="4:4">
      <c r="D715" s="10"/>
    </row>
    <row r="716" spans="4:4">
      <c r="D716" s="10"/>
    </row>
    <row r="717" spans="4:4">
      <c r="D717" s="10"/>
    </row>
    <row r="718" spans="4:4">
      <c r="D718" s="10"/>
    </row>
    <row r="719" spans="4:4">
      <c r="D719" s="10"/>
    </row>
    <row r="720" spans="4:4">
      <c r="D720" s="10"/>
    </row>
    <row r="721" spans="4:4">
      <c r="D721" s="10"/>
    </row>
    <row r="722" spans="4:4">
      <c r="D722" s="10"/>
    </row>
    <row r="723" spans="4:4">
      <c r="D723" s="10"/>
    </row>
    <row r="724" spans="4:4">
      <c r="D724" s="10"/>
    </row>
    <row r="725" spans="4:4">
      <c r="D725" s="10"/>
    </row>
    <row r="726" spans="4:4">
      <c r="D726" s="10"/>
    </row>
    <row r="727" spans="4:4">
      <c r="D727" s="10"/>
    </row>
    <row r="728" spans="4:4">
      <c r="D728" s="10"/>
    </row>
    <row r="729" spans="4:4">
      <c r="D729" s="10"/>
    </row>
    <row r="730" spans="4:4">
      <c r="D730" s="10"/>
    </row>
    <row r="731" spans="4:4">
      <c r="D731" s="10"/>
    </row>
    <row r="732" spans="4:4">
      <c r="D732" s="10"/>
    </row>
    <row r="733" spans="4:4">
      <c r="D733" s="10"/>
    </row>
    <row r="734" spans="4:4">
      <c r="D734" s="10"/>
    </row>
    <row r="735" spans="4:4">
      <c r="D735" s="10"/>
    </row>
    <row r="736" spans="4:4">
      <c r="D736" s="10"/>
    </row>
    <row r="737" spans="4:4">
      <c r="D737" s="10"/>
    </row>
    <row r="738" spans="4:4">
      <c r="D738" s="10"/>
    </row>
    <row r="739" spans="4:4">
      <c r="D739" s="10"/>
    </row>
    <row r="740" spans="4:4">
      <c r="D740" s="10"/>
    </row>
    <row r="741" spans="4:4">
      <c r="D741" s="10"/>
    </row>
    <row r="742" spans="4:4">
      <c r="D742" s="10"/>
    </row>
    <row r="743" spans="4:4">
      <c r="D743" s="10"/>
    </row>
    <row r="744" spans="4:4">
      <c r="D744" s="10"/>
    </row>
    <row r="745" spans="4:4">
      <c r="D745" s="10"/>
    </row>
    <row r="746" spans="4:4">
      <c r="D746" s="10"/>
    </row>
    <row r="747" spans="4:4">
      <c r="D747" s="10"/>
    </row>
    <row r="748" spans="4:4">
      <c r="D748" s="10"/>
    </row>
    <row r="749" spans="4:4">
      <c r="D749" s="10"/>
    </row>
    <row r="750" spans="4:4">
      <c r="D750" s="10"/>
    </row>
    <row r="751" spans="4:4">
      <c r="D751" s="10"/>
    </row>
    <row r="752" spans="4:4">
      <c r="D752" s="10"/>
    </row>
    <row r="753" spans="4:4">
      <c r="D753" s="10"/>
    </row>
    <row r="754" spans="4:4">
      <c r="D754" s="10"/>
    </row>
    <row r="755" spans="4:4">
      <c r="D755" s="10"/>
    </row>
    <row r="756" spans="4:4">
      <c r="D756" s="10"/>
    </row>
    <row r="757" spans="4:4">
      <c r="D757" s="10"/>
    </row>
    <row r="758" spans="4:4">
      <c r="D758" s="10"/>
    </row>
    <row r="759" spans="4:4">
      <c r="D759" s="10"/>
    </row>
    <row r="760" spans="4:4">
      <c r="D760" s="10"/>
    </row>
    <row r="761" spans="4:4">
      <c r="D761" s="10"/>
    </row>
    <row r="762" spans="4:4">
      <c r="D762" s="10"/>
    </row>
    <row r="763" spans="4:4">
      <c r="D763" s="10"/>
    </row>
    <row r="764" spans="4:4">
      <c r="D764" s="10"/>
    </row>
    <row r="765" spans="4:4">
      <c r="D765" s="10"/>
    </row>
    <row r="766" spans="4:4">
      <c r="D766" s="10"/>
    </row>
    <row r="767" spans="4:4">
      <c r="D767" s="10"/>
    </row>
    <row r="768" spans="4:4">
      <c r="D768" s="10"/>
    </row>
    <row r="769" spans="4:4">
      <c r="D769" s="10"/>
    </row>
    <row r="770" spans="4:4">
      <c r="D770" s="10"/>
    </row>
    <row r="771" spans="4:4">
      <c r="D771" s="10"/>
    </row>
    <row r="772" spans="4:4">
      <c r="D772" s="10"/>
    </row>
    <row r="773" spans="4:4">
      <c r="D773" s="10"/>
    </row>
    <row r="774" spans="4:4">
      <c r="D774" s="10"/>
    </row>
    <row r="775" spans="4:4">
      <c r="D775" s="10"/>
    </row>
    <row r="776" spans="4:4">
      <c r="D776" s="10"/>
    </row>
    <row r="777" spans="4:4">
      <c r="D777" s="10"/>
    </row>
    <row r="778" spans="4:4">
      <c r="D778" s="10"/>
    </row>
    <row r="779" spans="4:4">
      <c r="D779" s="10"/>
    </row>
    <row r="780" spans="4:4">
      <c r="D780" s="10"/>
    </row>
    <row r="781" spans="4:4">
      <c r="D781" s="10"/>
    </row>
    <row r="782" spans="4:4">
      <c r="D782" s="10"/>
    </row>
    <row r="783" spans="4:4">
      <c r="D783" s="10"/>
    </row>
    <row r="784" spans="4:4">
      <c r="D784" s="10"/>
    </row>
    <row r="785" spans="4:4">
      <c r="D785" s="10"/>
    </row>
    <row r="786" spans="4:4">
      <c r="D786" s="10"/>
    </row>
    <row r="787" spans="4:4">
      <c r="D787" s="10"/>
    </row>
    <row r="788" spans="4:4">
      <c r="D788" s="10"/>
    </row>
    <row r="789" spans="4:4">
      <c r="D789" s="10"/>
    </row>
    <row r="790" spans="4:4">
      <c r="D790" s="10"/>
    </row>
    <row r="791" spans="4:4">
      <c r="D791" s="10"/>
    </row>
    <row r="792" spans="4:4">
      <c r="D792" s="10"/>
    </row>
    <row r="793" spans="4:4">
      <c r="D793" s="10"/>
    </row>
    <row r="794" spans="4:4">
      <c r="D794" s="10"/>
    </row>
    <row r="795" spans="4:4">
      <c r="D795" s="10"/>
    </row>
    <row r="796" spans="4:4">
      <c r="D796" s="10"/>
    </row>
    <row r="797" spans="4:4">
      <c r="D797" s="10"/>
    </row>
    <row r="798" spans="4:4">
      <c r="D798" s="10"/>
    </row>
    <row r="799" spans="4:4">
      <c r="D799" s="10"/>
    </row>
    <row r="800" spans="4:4">
      <c r="D800" s="10"/>
    </row>
    <row r="801" spans="4:4">
      <c r="D801" s="10"/>
    </row>
    <row r="802" spans="4:4">
      <c r="D802" s="10"/>
    </row>
    <row r="803" spans="4:4">
      <c r="D803" s="10"/>
    </row>
    <row r="804" spans="4:4">
      <c r="D804" s="10"/>
    </row>
    <row r="805" spans="4:4">
      <c r="D805" s="10"/>
    </row>
    <row r="806" spans="4:4">
      <c r="D806" s="10"/>
    </row>
    <row r="807" spans="4:4">
      <c r="D807" s="10"/>
    </row>
    <row r="808" spans="4:4">
      <c r="D808" s="10"/>
    </row>
    <row r="809" spans="4:4">
      <c r="D809" s="10"/>
    </row>
    <row r="810" spans="4:4">
      <c r="D810" s="10"/>
    </row>
    <row r="811" spans="4:4">
      <c r="D811" s="10"/>
    </row>
    <row r="812" spans="4:4">
      <c r="D812" s="10"/>
    </row>
    <row r="813" spans="4:4">
      <c r="D813" s="10"/>
    </row>
    <row r="814" spans="4:4">
      <c r="D814" s="10"/>
    </row>
    <row r="815" spans="4:4">
      <c r="D815" s="10"/>
    </row>
    <row r="816" spans="4:4">
      <c r="D816" s="10"/>
    </row>
    <row r="817" spans="4:4">
      <c r="D817" s="10"/>
    </row>
    <row r="818" spans="4:4">
      <c r="D818" s="10"/>
    </row>
    <row r="819" spans="4:4">
      <c r="D819" s="10"/>
    </row>
    <row r="820" spans="4:4">
      <c r="D820" s="10"/>
    </row>
    <row r="821" spans="4:4">
      <c r="D821" s="10"/>
    </row>
    <row r="822" spans="4:4">
      <c r="D822" s="10"/>
    </row>
    <row r="823" spans="4:4">
      <c r="D823" s="10"/>
    </row>
    <row r="824" spans="4:4">
      <c r="D824" s="10"/>
    </row>
    <row r="825" spans="4:4">
      <c r="D825" s="10"/>
    </row>
    <row r="826" spans="4:4">
      <c r="D826" s="10"/>
    </row>
    <row r="827" spans="4:4">
      <c r="D827" s="10"/>
    </row>
    <row r="828" spans="4:4">
      <c r="D828" s="10"/>
    </row>
    <row r="829" spans="4:4">
      <c r="D829" s="10"/>
    </row>
    <row r="830" spans="4:4">
      <c r="D830" s="10"/>
    </row>
    <row r="831" spans="4:4">
      <c r="D831" s="10"/>
    </row>
    <row r="832" spans="4:4">
      <c r="D832" s="10"/>
    </row>
    <row r="833" spans="4:4">
      <c r="D833" s="10"/>
    </row>
    <row r="834" spans="4:4">
      <c r="D834" s="10"/>
    </row>
    <row r="835" spans="4:4">
      <c r="D835" s="10"/>
    </row>
    <row r="836" spans="4:4">
      <c r="D836" s="10"/>
    </row>
    <row r="837" spans="4:4">
      <c r="D837" s="10"/>
    </row>
    <row r="838" spans="4:4">
      <c r="D838" s="10"/>
    </row>
    <row r="839" spans="4:4">
      <c r="D839" s="10"/>
    </row>
    <row r="840" spans="4:4">
      <c r="D840" s="10"/>
    </row>
    <row r="841" spans="4:4">
      <c r="D841" s="10"/>
    </row>
    <row r="842" spans="4:4">
      <c r="D842" s="10"/>
    </row>
    <row r="843" spans="4:4">
      <c r="D843" s="10"/>
    </row>
    <row r="844" spans="4:4">
      <c r="D844" s="10"/>
    </row>
    <row r="845" spans="4:4">
      <c r="D845" s="10"/>
    </row>
    <row r="846" spans="4:4">
      <c r="D846" s="10"/>
    </row>
    <row r="847" spans="4:4">
      <c r="D847" s="10"/>
    </row>
    <row r="848" spans="4:4">
      <c r="D848" s="10"/>
    </row>
    <row r="849" spans="4:4">
      <c r="D849" s="10"/>
    </row>
    <row r="850" spans="4:4">
      <c r="D850" s="10"/>
    </row>
    <row r="851" spans="4:4">
      <c r="D851" s="10"/>
    </row>
    <row r="852" spans="4:4">
      <c r="D852" s="10"/>
    </row>
    <row r="853" spans="4:4">
      <c r="D853" s="10"/>
    </row>
    <row r="854" spans="4:4">
      <c r="D854" s="10"/>
    </row>
    <row r="855" spans="4:4">
      <c r="D855" s="10"/>
    </row>
    <row r="856" spans="4:4">
      <c r="D856" s="10"/>
    </row>
    <row r="857" spans="4:4">
      <c r="D857" s="10"/>
    </row>
    <row r="858" spans="4:4">
      <c r="D858" s="10"/>
    </row>
    <row r="859" spans="4:4">
      <c r="D859" s="10"/>
    </row>
    <row r="860" spans="4:4">
      <c r="D860" s="10"/>
    </row>
    <row r="861" spans="4:4">
      <c r="D861" s="10"/>
    </row>
    <row r="862" spans="4:4">
      <c r="D862" s="10"/>
    </row>
    <row r="863" spans="4:4">
      <c r="D863" s="10"/>
    </row>
    <row r="864" spans="4:4">
      <c r="D864" s="10"/>
    </row>
    <row r="865" spans="4:4">
      <c r="D865" s="10"/>
    </row>
    <row r="866" spans="4:4">
      <c r="D866" s="10"/>
    </row>
    <row r="867" spans="4:4">
      <c r="D867" s="10"/>
    </row>
    <row r="868" spans="4:4">
      <c r="D868" s="10"/>
    </row>
    <row r="869" spans="4:4">
      <c r="D869" s="10"/>
    </row>
    <row r="870" spans="4:4">
      <c r="D870" s="10"/>
    </row>
    <row r="871" spans="4:4">
      <c r="D871" s="10"/>
    </row>
    <row r="872" spans="4:4">
      <c r="D872" s="10"/>
    </row>
    <row r="873" spans="4:4">
      <c r="D873" s="10"/>
    </row>
    <row r="874" spans="4:4">
      <c r="D874" s="10"/>
    </row>
    <row r="875" spans="4:4">
      <c r="D875" s="10"/>
    </row>
    <row r="876" spans="4:4">
      <c r="D876" s="10"/>
    </row>
    <row r="877" spans="4:4">
      <c r="D877" s="10"/>
    </row>
    <row r="878" spans="4:4">
      <c r="D878" s="10"/>
    </row>
    <row r="879" spans="4:4">
      <c r="D879" s="10"/>
    </row>
    <row r="880" spans="4:4">
      <c r="D880" s="10"/>
    </row>
    <row r="881" spans="4:4">
      <c r="D881" s="10"/>
    </row>
    <row r="882" spans="4:4">
      <c r="D882" s="10"/>
    </row>
    <row r="883" spans="4:4">
      <c r="D883" s="10"/>
    </row>
    <row r="884" spans="4:4">
      <c r="D884" s="10"/>
    </row>
    <row r="885" spans="4:4">
      <c r="D885" s="10"/>
    </row>
    <row r="886" spans="4:4">
      <c r="D886" s="10"/>
    </row>
    <row r="887" spans="4:4">
      <c r="D887" s="10"/>
    </row>
    <row r="888" spans="4:4">
      <c r="D888" s="10"/>
    </row>
    <row r="889" spans="4:4">
      <c r="D889" s="10"/>
    </row>
    <row r="890" spans="4:4">
      <c r="D890" s="10"/>
    </row>
    <row r="891" spans="4:4">
      <c r="D891" s="10"/>
    </row>
    <row r="892" spans="4:4">
      <c r="D892" s="10"/>
    </row>
    <row r="893" spans="4:4">
      <c r="D893" s="10"/>
    </row>
    <row r="894" spans="4:4">
      <c r="D894" s="10"/>
    </row>
    <row r="895" spans="4:4">
      <c r="D895" s="10"/>
    </row>
    <row r="896" spans="4:4">
      <c r="D896" s="10"/>
    </row>
    <row r="897" spans="4:4">
      <c r="D897" s="10"/>
    </row>
    <row r="898" spans="4:4">
      <c r="D898" s="10"/>
    </row>
    <row r="899" spans="4:4">
      <c r="D899" s="10"/>
    </row>
    <row r="900" spans="4:4">
      <c r="D900" s="10"/>
    </row>
    <row r="901" spans="4:4">
      <c r="D901" s="10"/>
    </row>
    <row r="902" spans="4:4">
      <c r="D902" s="10"/>
    </row>
    <row r="903" spans="4:4">
      <c r="D903" s="10"/>
    </row>
    <row r="904" spans="4:4">
      <c r="D904" s="10"/>
    </row>
    <row r="905" spans="4:4">
      <c r="D905" s="10"/>
    </row>
    <row r="906" spans="4:4">
      <c r="D906" s="10"/>
    </row>
    <row r="907" spans="4:4">
      <c r="D907" s="10"/>
    </row>
    <row r="908" spans="4:4">
      <c r="D908" s="10"/>
    </row>
    <row r="909" spans="4:4">
      <c r="D909" s="10"/>
    </row>
    <row r="910" spans="4:4">
      <c r="D910" s="10"/>
    </row>
    <row r="911" spans="4:4">
      <c r="D911" s="10"/>
    </row>
    <row r="912" spans="4:4">
      <c r="D912" s="10"/>
    </row>
    <row r="913" spans="4:4">
      <c r="D913" s="10"/>
    </row>
    <row r="914" spans="4:4">
      <c r="D914" s="10"/>
    </row>
    <row r="915" spans="4:4">
      <c r="D915" s="10"/>
    </row>
    <row r="916" spans="4:4">
      <c r="D916" s="10"/>
    </row>
    <row r="917" spans="4:4">
      <c r="D917" s="10"/>
    </row>
    <row r="918" spans="4:4">
      <c r="D918" s="10"/>
    </row>
    <row r="919" spans="4:4">
      <c r="D919" s="10"/>
    </row>
    <row r="920" spans="4:4">
      <c r="D920" s="10"/>
    </row>
    <row r="921" spans="4:4">
      <c r="D921" s="10"/>
    </row>
    <row r="922" spans="4:4">
      <c r="D922" s="10"/>
    </row>
    <row r="923" spans="4:4">
      <c r="D923" s="10"/>
    </row>
    <row r="924" spans="4:4">
      <c r="D924" s="10"/>
    </row>
    <row r="925" spans="4:4">
      <c r="D925" s="10"/>
    </row>
    <row r="926" spans="4:4">
      <c r="D926" s="10"/>
    </row>
    <row r="927" spans="4:4">
      <c r="D927" s="10"/>
    </row>
    <row r="928" spans="4:4">
      <c r="D928" s="10"/>
    </row>
    <row r="929" spans="4:4">
      <c r="D929" s="10"/>
    </row>
    <row r="930" spans="4:4">
      <c r="D930" s="10"/>
    </row>
    <row r="931" spans="4:4">
      <c r="D931" s="10"/>
    </row>
    <row r="932" spans="4:4">
      <c r="D932" s="10"/>
    </row>
    <row r="933" spans="4:4">
      <c r="D933" s="10"/>
    </row>
    <row r="934" spans="4:4">
      <c r="D934" s="10"/>
    </row>
    <row r="935" spans="4:4">
      <c r="D935" s="10"/>
    </row>
    <row r="936" spans="4:4">
      <c r="D936" s="10"/>
    </row>
    <row r="937" spans="4:4">
      <c r="D937" s="10"/>
    </row>
    <row r="938" spans="4:4">
      <c r="D938" s="10"/>
    </row>
    <row r="939" spans="4:4">
      <c r="D939" s="10"/>
    </row>
    <row r="940" spans="4:4">
      <c r="D940" s="10"/>
    </row>
    <row r="941" spans="4:4">
      <c r="D941" s="10"/>
    </row>
    <row r="942" spans="4:4">
      <c r="D942" s="10"/>
    </row>
    <row r="943" spans="4:4">
      <c r="D943" s="10"/>
    </row>
    <row r="944" spans="4:4">
      <c r="D944" s="10"/>
    </row>
    <row r="945" spans="4:4">
      <c r="D945" s="10"/>
    </row>
    <row r="946" spans="4:4">
      <c r="D946" s="10"/>
    </row>
    <row r="947" spans="4:4">
      <c r="D947" s="10"/>
    </row>
    <row r="948" spans="4:4">
      <c r="D948" s="10"/>
    </row>
    <row r="949" spans="4:4">
      <c r="D949" s="10"/>
    </row>
    <row r="950" spans="4:4">
      <c r="D950" s="10"/>
    </row>
    <row r="951" spans="4:4">
      <c r="D951" s="10"/>
    </row>
    <row r="952" spans="4:4">
      <c r="D952" s="10"/>
    </row>
    <row r="953" spans="4:4">
      <c r="D953" s="10"/>
    </row>
    <row r="954" spans="4:4">
      <c r="D954" s="10"/>
    </row>
    <row r="955" spans="4:4">
      <c r="D955" s="10"/>
    </row>
    <row r="956" spans="4:4">
      <c r="D956" s="10"/>
    </row>
    <row r="957" spans="4:4">
      <c r="D957" s="10"/>
    </row>
    <row r="958" spans="4:4">
      <c r="D958" s="10"/>
    </row>
    <row r="959" spans="4:4">
      <c r="D959" s="10"/>
    </row>
    <row r="960" spans="4:4">
      <c r="D960" s="10"/>
    </row>
    <row r="961" spans="4:4">
      <c r="D961" s="10"/>
    </row>
    <row r="962" spans="4:4">
      <c r="D962" s="10"/>
    </row>
    <row r="963" spans="4:4">
      <c r="D963" s="10"/>
    </row>
    <row r="964" spans="4:4">
      <c r="D964" s="10"/>
    </row>
    <row r="965" spans="4:4">
      <c r="D965" s="10"/>
    </row>
    <row r="966" spans="4:4">
      <c r="D966" s="10"/>
    </row>
    <row r="967" spans="4:4">
      <c r="D967" s="10"/>
    </row>
    <row r="968" spans="4:4">
      <c r="D968" s="10"/>
    </row>
    <row r="969" spans="4:4">
      <c r="D969" s="10"/>
    </row>
    <row r="970" spans="4:4">
      <c r="D970" s="10"/>
    </row>
    <row r="971" spans="4:4">
      <c r="D971" s="10"/>
    </row>
    <row r="972" spans="4:4">
      <c r="D972" s="10"/>
    </row>
    <row r="973" spans="4:4">
      <c r="D973" s="10"/>
    </row>
    <row r="974" spans="4:4">
      <c r="D974" s="10"/>
    </row>
    <row r="975" spans="4:4">
      <c r="D975" s="10"/>
    </row>
    <row r="976" spans="4:4">
      <c r="D976" s="10"/>
    </row>
    <row r="977" spans="4:4">
      <c r="D977" s="10"/>
    </row>
    <row r="978" spans="4:4">
      <c r="D978" s="10"/>
    </row>
    <row r="979" spans="4:4">
      <c r="D979" s="10"/>
    </row>
    <row r="980" spans="4:4">
      <c r="D980" s="10"/>
    </row>
    <row r="981" spans="4:4">
      <c r="D981" s="10"/>
    </row>
    <row r="982" spans="4:4">
      <c r="D982" s="10"/>
    </row>
    <row r="983" spans="4:4">
      <c r="D983" s="10"/>
    </row>
    <row r="984" spans="4:4">
      <c r="D984" s="10"/>
    </row>
    <row r="985" spans="4:4">
      <c r="D985" s="10"/>
    </row>
    <row r="986" spans="4:4">
      <c r="D986" s="10"/>
    </row>
    <row r="987" spans="4:4">
      <c r="D987" s="10"/>
    </row>
    <row r="988" spans="4:4">
      <c r="D988" s="10"/>
    </row>
    <row r="989" spans="4:4">
      <c r="D989" s="10"/>
    </row>
    <row r="990" spans="4:4">
      <c r="D990" s="10"/>
    </row>
    <row r="991" spans="4:4">
      <c r="D991" s="10"/>
    </row>
    <row r="992" spans="4:4">
      <c r="D992" s="10"/>
    </row>
    <row r="993" spans="4:4">
      <c r="D993" s="10"/>
    </row>
    <row r="994" spans="4:4">
      <c r="D994" s="10"/>
    </row>
    <row r="995" spans="4:4">
      <c r="D995" s="10"/>
    </row>
    <row r="996" spans="4:4">
      <c r="D996" s="10"/>
    </row>
    <row r="997" spans="4:4">
      <c r="D997" s="10"/>
    </row>
    <row r="998" spans="4:4">
      <c r="D998" s="10"/>
    </row>
    <row r="999" spans="4:4">
      <c r="D999" s="10"/>
    </row>
    <row r="1000" spans="4:4">
      <c r="D1000" s="10"/>
    </row>
    <row r="1001" spans="4:4">
      <c r="D1001" s="10"/>
    </row>
    <row r="1002" spans="4:4">
      <c r="D1002" s="10"/>
    </row>
    <row r="1003" spans="4:4">
      <c r="D1003" s="10"/>
    </row>
    <row r="1004" spans="4:4">
      <c r="D1004" s="10"/>
    </row>
    <row r="1005" spans="4:4">
      <c r="D1005" s="10"/>
    </row>
    <row r="1006" spans="4:4">
      <c r="D1006" s="10"/>
    </row>
    <row r="1007" spans="4:4">
      <c r="D1007" s="10"/>
    </row>
    <row r="1008" spans="4:4">
      <c r="D1008" s="10"/>
    </row>
    <row r="1009" spans="4:4">
      <c r="D1009" s="10"/>
    </row>
    <row r="1010" spans="4:4">
      <c r="D1010" s="10"/>
    </row>
    <row r="1011" spans="4:4">
      <c r="D1011" s="10"/>
    </row>
    <row r="1012" spans="4:4">
      <c r="D1012" s="10"/>
    </row>
    <row r="1013" spans="4:4">
      <c r="D1013" s="10"/>
    </row>
    <row r="1014" spans="4:4">
      <c r="D1014" s="10"/>
    </row>
    <row r="1015" spans="4:4">
      <c r="D1015" s="10"/>
    </row>
    <row r="1016" spans="4:4">
      <c r="D1016" s="10"/>
    </row>
    <row r="1017" spans="4:4">
      <c r="D1017" s="10"/>
    </row>
    <row r="1018" spans="4:4">
      <c r="D1018" s="10"/>
    </row>
    <row r="1019" spans="4:4">
      <c r="D1019" s="10"/>
    </row>
    <row r="1020" spans="4:4">
      <c r="D1020" s="10"/>
    </row>
    <row r="1021" spans="4:4">
      <c r="D1021" s="10"/>
    </row>
    <row r="1022" spans="4:4">
      <c r="D1022" s="10"/>
    </row>
    <row r="1023" spans="4:4">
      <c r="D1023" s="10"/>
    </row>
    <row r="1024" spans="4:4">
      <c r="D1024" s="10"/>
    </row>
    <row r="1025" spans="4:4">
      <c r="D1025" s="10"/>
    </row>
    <row r="1026" spans="4:4">
      <c r="D1026" s="10"/>
    </row>
    <row r="1027" spans="4:4">
      <c r="D1027" s="10"/>
    </row>
    <row r="1028" spans="4:4">
      <c r="D1028" s="10"/>
    </row>
    <row r="1029" spans="4:4">
      <c r="D1029" s="10"/>
    </row>
    <row r="1030" spans="4:4">
      <c r="D1030" s="10"/>
    </row>
    <row r="1031" spans="4:4">
      <c r="D1031" s="10"/>
    </row>
    <row r="1032" spans="4:4">
      <c r="D1032" s="10"/>
    </row>
    <row r="1033" spans="4:4">
      <c r="D1033" s="10"/>
    </row>
    <row r="1034" spans="4:4">
      <c r="D1034" s="10"/>
    </row>
    <row r="1035" spans="4:4">
      <c r="D1035" s="10"/>
    </row>
    <row r="1036" spans="4:4">
      <c r="D1036" s="10"/>
    </row>
    <row r="1037" spans="4:4">
      <c r="D1037" s="10"/>
    </row>
    <row r="1038" spans="4:4">
      <c r="D1038" s="10"/>
    </row>
    <row r="1039" spans="4:4">
      <c r="D1039" s="10"/>
    </row>
    <row r="1040" spans="4:4">
      <c r="D1040" s="10"/>
    </row>
    <row r="1041" spans="4:4">
      <c r="D1041" s="10"/>
    </row>
    <row r="1042" spans="4:4">
      <c r="D1042" s="10"/>
    </row>
    <row r="1043" spans="4:4">
      <c r="D1043" s="10"/>
    </row>
    <row r="1044" spans="4:4">
      <c r="D1044" s="10"/>
    </row>
    <row r="1045" spans="4:4">
      <c r="D1045" s="10"/>
    </row>
    <row r="1046" spans="4:4">
      <c r="D1046" s="10"/>
    </row>
    <row r="1047" spans="4:4">
      <c r="D1047" s="10"/>
    </row>
    <row r="1048" spans="4:4">
      <c r="D1048" s="10"/>
    </row>
    <row r="1049" spans="4:4">
      <c r="D1049" s="10"/>
    </row>
    <row r="1050" spans="4:4">
      <c r="D1050" s="10"/>
    </row>
    <row r="1051" spans="4:4">
      <c r="D1051" s="10"/>
    </row>
    <row r="1052" spans="4:4">
      <c r="D1052" s="10"/>
    </row>
    <row r="1053" spans="4:4">
      <c r="D1053" s="10"/>
    </row>
    <row r="1054" spans="4:4">
      <c r="D1054" s="10"/>
    </row>
    <row r="1055" spans="4:4">
      <c r="D1055" s="10"/>
    </row>
    <row r="1056" spans="4:4">
      <c r="D1056" s="10"/>
    </row>
    <row r="1057" spans="4:4">
      <c r="D1057" s="10"/>
    </row>
    <row r="1058" spans="4:4">
      <c r="D1058" s="10"/>
    </row>
    <row r="1059" spans="4:4">
      <c r="D1059" s="10"/>
    </row>
    <row r="1060" spans="4:4">
      <c r="D1060" s="10"/>
    </row>
    <row r="1061" spans="4:4">
      <c r="D1061" s="10"/>
    </row>
    <row r="1062" spans="4:4">
      <c r="D1062" s="10"/>
    </row>
    <row r="1063" spans="4:4">
      <c r="D1063" s="10"/>
    </row>
    <row r="1064" spans="4:4">
      <c r="D1064" s="10"/>
    </row>
    <row r="1065" spans="4:4">
      <c r="D1065" s="10"/>
    </row>
    <row r="1066" spans="4:4">
      <c r="D1066" s="10"/>
    </row>
    <row r="1067" spans="4:4">
      <c r="D1067" s="10"/>
    </row>
    <row r="1068" spans="4:4">
      <c r="D1068" s="10"/>
    </row>
    <row r="1069" spans="4:4">
      <c r="D1069" s="10"/>
    </row>
    <row r="1070" spans="4:4">
      <c r="D1070" s="10"/>
    </row>
    <row r="1071" spans="4:4">
      <c r="D1071" s="10"/>
    </row>
    <row r="1072" spans="4:4">
      <c r="D1072" s="10"/>
    </row>
    <row r="1073" spans="4:4">
      <c r="D1073" s="10"/>
    </row>
    <row r="1074" spans="4:4">
      <c r="D1074" s="10"/>
    </row>
    <row r="1075" spans="4:4">
      <c r="D1075" s="10"/>
    </row>
    <row r="1076" spans="4:4">
      <c r="D1076" s="10"/>
    </row>
    <row r="1077" spans="4:4">
      <c r="D1077" s="10"/>
    </row>
    <row r="1078" spans="4:4">
      <c r="D1078" s="10"/>
    </row>
    <row r="1079" spans="4:4">
      <c r="D1079" s="10"/>
    </row>
    <row r="1080" spans="4:4">
      <c r="D1080" s="10"/>
    </row>
    <row r="1081" spans="4:4">
      <c r="D1081" s="10"/>
    </row>
    <row r="1082" spans="4:4">
      <c r="D1082" s="10"/>
    </row>
    <row r="1083" spans="4:4">
      <c r="D1083" s="10"/>
    </row>
    <row r="1084" spans="4:4">
      <c r="D1084" s="10"/>
    </row>
    <row r="1085" spans="4:4">
      <c r="D1085" s="10"/>
    </row>
    <row r="1086" spans="4:4">
      <c r="D1086" s="10"/>
    </row>
    <row r="1087" spans="4:4">
      <c r="D1087" s="10"/>
    </row>
    <row r="1088" spans="4:4">
      <c r="D1088" s="10"/>
    </row>
    <row r="1089" spans="4:4">
      <c r="D1089" s="10"/>
    </row>
    <row r="1090" spans="4:4">
      <c r="D1090" s="10"/>
    </row>
    <row r="1091" spans="4:4">
      <c r="D1091" s="10"/>
    </row>
    <row r="1092" spans="4:4">
      <c r="D1092" s="10"/>
    </row>
    <row r="1093" spans="4:4">
      <c r="D1093" s="10"/>
    </row>
    <row r="1094" spans="4:4">
      <c r="D1094" s="10"/>
    </row>
    <row r="1095" spans="4:4">
      <c r="D1095" s="10"/>
    </row>
    <row r="1096" spans="4:4">
      <c r="D1096" s="10"/>
    </row>
    <row r="1097" spans="4:4">
      <c r="D1097" s="10"/>
    </row>
    <row r="1098" spans="4:4">
      <c r="D1098" s="10"/>
    </row>
    <row r="1099" spans="4:4">
      <c r="D1099" s="10"/>
    </row>
    <row r="1100" spans="4:4">
      <c r="D1100" s="10"/>
    </row>
    <row r="1101" spans="4:4">
      <c r="D1101" s="10"/>
    </row>
    <row r="1102" spans="4:4">
      <c r="D1102" s="10"/>
    </row>
    <row r="1103" spans="4:4">
      <c r="D1103" s="10"/>
    </row>
    <row r="1104" spans="4:4">
      <c r="D1104" s="10"/>
    </row>
    <row r="1105" spans="4:4">
      <c r="D1105" s="10"/>
    </row>
    <row r="1106" spans="4:4">
      <c r="D1106" s="10"/>
    </row>
    <row r="1107" spans="4:4">
      <c r="D1107" s="10"/>
    </row>
    <row r="1108" spans="4:4">
      <c r="D1108" s="10"/>
    </row>
    <row r="1109" spans="4:4">
      <c r="D1109" s="10"/>
    </row>
    <row r="1110" spans="4:4">
      <c r="D1110" s="10"/>
    </row>
    <row r="1111" spans="4:4">
      <c r="D1111" s="10"/>
    </row>
    <row r="1112" spans="4:4">
      <c r="D1112" s="10"/>
    </row>
    <row r="1113" spans="4:4">
      <c r="D1113" s="10"/>
    </row>
    <row r="1114" spans="4:4">
      <c r="D1114" s="10"/>
    </row>
    <row r="1115" spans="4:4">
      <c r="D1115" s="10"/>
    </row>
    <row r="1116" spans="4:4">
      <c r="D1116" s="10"/>
    </row>
    <row r="1117" spans="4:4">
      <c r="D1117" s="10"/>
    </row>
    <row r="1118" spans="4:4">
      <c r="D1118" s="10"/>
    </row>
    <row r="1119" spans="4:4">
      <c r="D1119" s="10"/>
    </row>
    <row r="1120" spans="4:4">
      <c r="D1120" s="10"/>
    </row>
    <row r="1121" spans="4:4">
      <c r="D1121" s="10"/>
    </row>
    <row r="1122" spans="4:4">
      <c r="D1122" s="10"/>
    </row>
    <row r="1123" spans="4:4">
      <c r="D1123" s="10"/>
    </row>
    <row r="1124" spans="4:4">
      <c r="D1124" s="10"/>
    </row>
    <row r="1125" spans="4:4">
      <c r="D1125" s="10"/>
    </row>
    <row r="1126" spans="4:4">
      <c r="D1126" s="10"/>
    </row>
    <row r="1127" spans="4:4">
      <c r="D1127" s="10"/>
    </row>
    <row r="1128" spans="4:4">
      <c r="D1128" s="10"/>
    </row>
    <row r="1129" spans="4:4">
      <c r="D1129" s="10"/>
    </row>
    <row r="1130" spans="4:4">
      <c r="D1130" s="10"/>
    </row>
    <row r="1131" spans="4:4">
      <c r="D1131" s="10"/>
    </row>
    <row r="1132" spans="4:4">
      <c r="D1132" s="10"/>
    </row>
    <row r="1133" spans="4:4">
      <c r="D1133" s="10"/>
    </row>
    <row r="1134" spans="4:4">
      <c r="D1134" s="10"/>
    </row>
    <row r="1135" spans="4:4">
      <c r="D1135" s="10"/>
    </row>
    <row r="1136" spans="4:4">
      <c r="D1136" s="10"/>
    </row>
    <row r="1137" spans="4:4">
      <c r="D1137" s="10"/>
    </row>
    <row r="1138" spans="4:4">
      <c r="D1138" s="10"/>
    </row>
    <row r="1139" spans="4:4">
      <c r="D1139" s="10"/>
    </row>
    <row r="1140" spans="4:4">
      <c r="D1140" s="10"/>
    </row>
    <row r="1141" spans="4:4">
      <c r="D1141" s="10"/>
    </row>
    <row r="1142" spans="4:4">
      <c r="D1142" s="10"/>
    </row>
    <row r="1143" spans="4:4">
      <c r="D1143" s="10"/>
    </row>
    <row r="1144" spans="4:4">
      <c r="D1144" s="10"/>
    </row>
    <row r="1145" spans="4:4">
      <c r="D1145" s="10"/>
    </row>
    <row r="1146" spans="4:4">
      <c r="D1146" s="10"/>
    </row>
    <row r="1147" spans="4:4">
      <c r="D1147" s="10"/>
    </row>
    <row r="1148" spans="4:4">
      <c r="D1148" s="10"/>
    </row>
    <row r="1149" spans="4:4">
      <c r="D1149" s="10"/>
    </row>
    <row r="1150" spans="4:4">
      <c r="D1150" s="10"/>
    </row>
    <row r="1151" spans="4:4">
      <c r="D1151" s="10"/>
    </row>
    <row r="1152" spans="4:4">
      <c r="D1152" s="10"/>
    </row>
    <row r="1153" spans="4:4">
      <c r="D1153" s="10"/>
    </row>
    <row r="1154" spans="4:4">
      <c r="D1154" s="10"/>
    </row>
    <row r="1155" spans="4:4">
      <c r="D1155" s="10"/>
    </row>
    <row r="1156" spans="4:4">
      <c r="D1156" s="10"/>
    </row>
    <row r="1157" spans="4:4">
      <c r="D1157" s="10"/>
    </row>
    <row r="1158" spans="4:4">
      <c r="D1158" s="10"/>
    </row>
    <row r="1159" spans="4:4">
      <c r="D1159" s="10"/>
    </row>
    <row r="1160" spans="4:4">
      <c r="D1160" s="10"/>
    </row>
    <row r="1161" spans="4:4">
      <c r="D1161" s="10"/>
    </row>
    <row r="1162" spans="4:4">
      <c r="D1162" s="10"/>
    </row>
    <row r="1163" spans="4:4">
      <c r="D1163" s="10"/>
    </row>
    <row r="1164" spans="4:4">
      <c r="D1164" s="10"/>
    </row>
    <row r="1165" spans="4:4">
      <c r="D1165" s="10"/>
    </row>
    <row r="1166" spans="4:4">
      <c r="D1166" s="10"/>
    </row>
    <row r="1167" spans="4:4">
      <c r="D1167" s="10"/>
    </row>
    <row r="1168" spans="4:4">
      <c r="D1168" s="10"/>
    </row>
    <row r="1169" spans="4:4">
      <c r="D1169" s="10"/>
    </row>
    <row r="1170" spans="4:4">
      <c r="D1170" s="10"/>
    </row>
    <row r="1171" spans="4:4">
      <c r="D1171" s="10"/>
    </row>
    <row r="1172" spans="4:4">
      <c r="D1172" s="10"/>
    </row>
    <row r="1173" spans="4:4">
      <c r="D1173" s="10"/>
    </row>
    <row r="1174" spans="4:4">
      <c r="D1174" s="10"/>
    </row>
    <row r="1175" spans="4:4">
      <c r="D1175" s="10"/>
    </row>
    <row r="1176" spans="4:4">
      <c r="D1176" s="10"/>
    </row>
    <row r="1177" spans="4:4">
      <c r="D1177" s="10"/>
    </row>
    <row r="1178" spans="4:4">
      <c r="D1178" s="10"/>
    </row>
    <row r="1179" spans="4:4">
      <c r="D1179" s="10"/>
    </row>
    <row r="1180" spans="4:4">
      <c r="D1180" s="10"/>
    </row>
    <row r="1181" spans="4:4">
      <c r="D1181" s="10"/>
    </row>
    <row r="1182" spans="4:4">
      <c r="D1182" s="10"/>
    </row>
    <row r="1183" spans="4:4">
      <c r="D1183" s="10"/>
    </row>
    <row r="1184" spans="4:4">
      <c r="D1184" s="10"/>
    </row>
    <row r="1185" spans="4:4">
      <c r="D1185" s="10"/>
    </row>
    <row r="1186" spans="4:4">
      <c r="D1186" s="10"/>
    </row>
    <row r="1187" spans="4:4">
      <c r="D1187" s="10"/>
    </row>
    <row r="1188" spans="4:4">
      <c r="D1188" s="10"/>
    </row>
    <row r="1189" spans="4:4">
      <c r="D1189" s="10"/>
    </row>
    <row r="1190" spans="4:4">
      <c r="D1190" s="10"/>
    </row>
    <row r="1191" spans="4:4">
      <c r="D1191" s="10"/>
    </row>
    <row r="1192" spans="4:4">
      <c r="D1192" s="10"/>
    </row>
    <row r="1193" spans="4:4">
      <c r="D1193" s="10"/>
    </row>
    <row r="1194" spans="4:4">
      <c r="D1194" s="10"/>
    </row>
    <row r="1195" spans="4:4">
      <c r="D1195" s="10"/>
    </row>
    <row r="1196" spans="4:4">
      <c r="D1196" s="10"/>
    </row>
    <row r="1197" spans="4:4">
      <c r="D1197" s="10"/>
    </row>
    <row r="1198" spans="4:4">
      <c r="D1198" s="10"/>
    </row>
    <row r="1199" spans="4:4">
      <c r="D1199" s="10"/>
    </row>
    <row r="1200" spans="4:4">
      <c r="D1200" s="10"/>
    </row>
    <row r="1201" spans="4:4">
      <c r="D1201" s="10"/>
    </row>
    <row r="1202" spans="4:4">
      <c r="D1202" s="10"/>
    </row>
    <row r="1203" spans="4:4">
      <c r="D1203" s="10"/>
    </row>
    <row r="1204" spans="4:4">
      <c r="D1204" s="10"/>
    </row>
    <row r="1205" spans="4:4">
      <c r="D1205" s="10"/>
    </row>
    <row r="1206" spans="4:4">
      <c r="D1206" s="10"/>
    </row>
    <row r="1207" spans="4:4">
      <c r="D1207" s="10"/>
    </row>
    <row r="1208" spans="4:4">
      <c r="D1208" s="10"/>
    </row>
    <row r="1209" spans="4:4">
      <c r="D1209" s="10"/>
    </row>
    <row r="1210" spans="4:4">
      <c r="D1210" s="10"/>
    </row>
    <row r="1211" spans="4:4">
      <c r="D1211" s="10"/>
    </row>
    <row r="1212" spans="4:4">
      <c r="D1212" s="10"/>
    </row>
    <row r="1213" spans="4:4">
      <c r="D1213" s="10"/>
    </row>
    <row r="1214" spans="4:4">
      <c r="D1214" s="10"/>
    </row>
    <row r="1215" spans="4:4">
      <c r="D1215" s="10"/>
    </row>
    <row r="1216" spans="4:4">
      <c r="D1216" s="10"/>
    </row>
    <row r="1217" spans="4:4">
      <c r="D1217" s="10"/>
    </row>
    <row r="1218" spans="4:4">
      <c r="D1218" s="10"/>
    </row>
    <row r="1219" spans="4:4">
      <c r="D1219" s="10"/>
    </row>
    <row r="1220" spans="4:4">
      <c r="D1220" s="10"/>
    </row>
    <row r="1221" spans="4:4">
      <c r="D1221" s="10"/>
    </row>
    <row r="1222" spans="4:4">
      <c r="D1222" s="10"/>
    </row>
    <row r="1223" spans="4:4">
      <c r="D1223" s="10"/>
    </row>
    <row r="1224" spans="4:4">
      <c r="D1224" s="10"/>
    </row>
    <row r="1225" spans="4:4">
      <c r="D1225" s="10"/>
    </row>
    <row r="1226" spans="4:4">
      <c r="D1226" s="10"/>
    </row>
    <row r="1227" spans="4:4">
      <c r="D1227" s="10"/>
    </row>
    <row r="1228" spans="4:4">
      <c r="D1228" s="10"/>
    </row>
    <row r="1229" spans="4:4">
      <c r="D1229" s="10"/>
    </row>
    <row r="1230" spans="4:4">
      <c r="D1230" s="10"/>
    </row>
    <row r="1231" spans="4:4">
      <c r="D1231" s="10"/>
    </row>
    <row r="1232" spans="4:4">
      <c r="D1232" s="10"/>
    </row>
    <row r="1233" spans="4:4">
      <c r="D1233" s="10"/>
    </row>
    <row r="1234" spans="4:4">
      <c r="D1234" s="10"/>
    </row>
    <row r="1235" spans="4:4">
      <c r="D1235" s="10"/>
    </row>
    <row r="1236" spans="4:4">
      <c r="D1236" s="10"/>
    </row>
    <row r="1237" spans="4:4">
      <c r="D1237" s="10"/>
    </row>
    <row r="1238" spans="4:4">
      <c r="D1238" s="10"/>
    </row>
    <row r="1239" spans="4:4">
      <c r="D1239" s="10"/>
    </row>
    <row r="1240" spans="4:4">
      <c r="D1240" s="10"/>
    </row>
    <row r="1241" spans="4:4">
      <c r="D1241" s="10"/>
    </row>
    <row r="1242" spans="4:4">
      <c r="D1242" s="10"/>
    </row>
    <row r="1243" spans="4:4">
      <c r="D1243" s="10"/>
    </row>
    <row r="1244" spans="4:4">
      <c r="D1244" s="10"/>
    </row>
    <row r="1245" spans="4:4">
      <c r="D1245" s="10"/>
    </row>
    <row r="1246" spans="4:4">
      <c r="D1246" s="10"/>
    </row>
    <row r="1247" spans="4:4">
      <c r="D1247" s="10"/>
    </row>
    <row r="1248" spans="4:4">
      <c r="D1248" s="10"/>
    </row>
    <row r="1249" spans="4:4">
      <c r="D1249" s="10"/>
    </row>
    <row r="1250" spans="4:4">
      <c r="D1250" s="10"/>
    </row>
    <row r="1251" spans="4:4">
      <c r="D1251" s="10"/>
    </row>
    <row r="1252" spans="4:4">
      <c r="D1252" s="10"/>
    </row>
    <row r="1253" spans="4:4">
      <c r="D1253" s="10"/>
    </row>
    <row r="1254" spans="4:4">
      <c r="D1254" s="10"/>
    </row>
    <row r="1255" spans="4:4">
      <c r="D1255" s="10"/>
    </row>
    <row r="1256" spans="4:4">
      <c r="D1256" s="10"/>
    </row>
    <row r="1257" spans="4:4">
      <c r="D1257" s="10"/>
    </row>
    <row r="1258" spans="4:4">
      <c r="D1258" s="10"/>
    </row>
    <row r="1259" spans="4:4">
      <c r="D1259" s="10"/>
    </row>
    <row r="1260" spans="4:4">
      <c r="D1260" s="10"/>
    </row>
    <row r="1261" spans="4:4">
      <c r="D1261" s="10"/>
    </row>
    <row r="1262" spans="4:4">
      <c r="D1262" s="10"/>
    </row>
    <row r="1263" spans="4:4">
      <c r="D1263" s="10"/>
    </row>
    <row r="1264" spans="4:4">
      <c r="D1264" s="10"/>
    </row>
    <row r="1265" spans="4:4">
      <c r="D1265" s="10"/>
    </row>
    <row r="1266" spans="4:4">
      <c r="D1266" s="10"/>
    </row>
    <row r="1267" spans="4:4">
      <c r="D1267" s="10"/>
    </row>
    <row r="1268" spans="4:4">
      <c r="D1268" s="10"/>
    </row>
    <row r="1269" spans="4:4">
      <c r="D1269" s="10"/>
    </row>
    <row r="1270" spans="4:4">
      <c r="D1270" s="10"/>
    </row>
    <row r="1271" spans="4:4">
      <c r="D1271" s="10"/>
    </row>
    <row r="1272" spans="4:4">
      <c r="D1272" s="10"/>
    </row>
    <row r="1273" spans="4:4">
      <c r="D1273" s="10"/>
    </row>
    <row r="1274" spans="4:4">
      <c r="D1274" s="10"/>
    </row>
    <row r="1275" spans="4:4">
      <c r="D1275" s="10"/>
    </row>
    <row r="1276" spans="4:4">
      <c r="D1276" s="10"/>
    </row>
    <row r="1277" spans="4:4">
      <c r="D1277" s="10"/>
    </row>
    <row r="1278" spans="4:4">
      <c r="D1278" s="10"/>
    </row>
    <row r="1279" spans="4:4">
      <c r="D1279" s="10"/>
    </row>
    <row r="1280" spans="4:4">
      <c r="D1280" s="10"/>
    </row>
    <row r="1281" spans="4:4">
      <c r="D1281" s="10"/>
    </row>
    <row r="1282" spans="4:4">
      <c r="D1282" s="10"/>
    </row>
    <row r="1283" spans="4:4">
      <c r="D1283" s="10"/>
    </row>
    <row r="1284" spans="4:4">
      <c r="D1284" s="10"/>
    </row>
    <row r="1285" spans="4:4">
      <c r="D1285" s="10"/>
    </row>
    <row r="1286" spans="4:4">
      <c r="D1286" s="10"/>
    </row>
    <row r="1287" spans="4:4">
      <c r="D1287" s="10"/>
    </row>
    <row r="1288" spans="4:4">
      <c r="D1288" s="10"/>
    </row>
    <row r="1289" spans="4:4">
      <c r="D1289" s="10"/>
    </row>
    <row r="1290" spans="4:4">
      <c r="D1290" s="10"/>
    </row>
    <row r="1291" spans="4:4">
      <c r="D1291" s="10"/>
    </row>
    <row r="1292" spans="4:4">
      <c r="D1292" s="10"/>
    </row>
    <row r="1293" spans="4:4">
      <c r="D1293" s="10"/>
    </row>
    <row r="1294" spans="4:4">
      <c r="D1294" s="10"/>
    </row>
    <row r="1295" spans="4:4">
      <c r="D1295" s="10"/>
    </row>
    <row r="1296" spans="4:4">
      <c r="D1296" s="10"/>
    </row>
    <row r="1297" spans="4:4">
      <c r="D1297" s="10"/>
    </row>
    <row r="1298" spans="4:4">
      <c r="D1298" s="10"/>
    </row>
    <row r="1299" spans="4:4">
      <c r="D1299" s="10"/>
    </row>
    <row r="1300" spans="4:4">
      <c r="D1300" s="10"/>
    </row>
    <row r="1301" spans="4:4">
      <c r="D1301" s="10"/>
    </row>
    <row r="1302" spans="4:4">
      <c r="D1302" s="10"/>
    </row>
    <row r="1303" spans="4:4">
      <c r="D1303" s="10"/>
    </row>
    <row r="1304" spans="4:4">
      <c r="D1304" s="10"/>
    </row>
    <row r="1305" spans="4:4">
      <c r="D1305" s="10"/>
    </row>
    <row r="1306" spans="4:4">
      <c r="D1306" s="10"/>
    </row>
    <row r="1307" spans="4:4">
      <c r="D1307" s="10"/>
    </row>
    <row r="1308" spans="4:4">
      <c r="D1308" s="10"/>
    </row>
    <row r="1309" spans="4:4">
      <c r="D1309" s="10"/>
    </row>
    <row r="1310" spans="4:4">
      <c r="D1310" s="10"/>
    </row>
    <row r="1311" spans="4:4">
      <c r="D1311" s="10"/>
    </row>
    <row r="1312" spans="4:4">
      <c r="D1312" s="10"/>
    </row>
    <row r="1313" spans="4:4">
      <c r="D1313" s="10"/>
    </row>
    <row r="1314" spans="4:4">
      <c r="D1314" s="10"/>
    </row>
    <row r="1315" spans="4:4">
      <c r="D1315" s="10"/>
    </row>
    <row r="1316" spans="4:4">
      <c r="D1316" s="10"/>
    </row>
    <row r="1317" spans="4:4">
      <c r="D1317" s="10"/>
    </row>
    <row r="1318" spans="4:4">
      <c r="D1318" s="10"/>
    </row>
    <row r="1319" spans="4:4">
      <c r="D1319" s="10"/>
    </row>
    <row r="1320" spans="4:4">
      <c r="D1320" s="10"/>
    </row>
    <row r="1321" spans="4:4">
      <c r="D1321" s="10"/>
    </row>
    <row r="1322" spans="4:4">
      <c r="D1322" s="10"/>
    </row>
    <row r="1323" spans="4:4">
      <c r="D1323" s="10"/>
    </row>
    <row r="1324" spans="4:4">
      <c r="D1324" s="10"/>
    </row>
    <row r="1325" spans="4:4">
      <c r="D1325" s="10"/>
    </row>
    <row r="1326" spans="4:4">
      <c r="D1326" s="10"/>
    </row>
    <row r="1327" spans="4:4">
      <c r="D1327" s="10"/>
    </row>
    <row r="1328" spans="4:4">
      <c r="D1328" s="10"/>
    </row>
    <row r="1329" spans="4:4">
      <c r="D1329" s="10"/>
    </row>
    <row r="1330" spans="4:4">
      <c r="D1330" s="10"/>
    </row>
    <row r="1331" spans="4:4">
      <c r="D1331" s="10"/>
    </row>
    <row r="1332" spans="4:4">
      <c r="D1332" s="10"/>
    </row>
    <row r="1333" spans="4:4">
      <c r="D1333" s="10"/>
    </row>
    <row r="1334" spans="4:4">
      <c r="D1334" s="10"/>
    </row>
    <row r="1335" spans="4:4">
      <c r="D1335" s="10"/>
    </row>
    <row r="1336" spans="4:4">
      <c r="D1336" s="10"/>
    </row>
    <row r="1337" spans="4:4">
      <c r="D1337" s="10"/>
    </row>
    <row r="1338" spans="4:4">
      <c r="D1338" s="10"/>
    </row>
    <row r="1339" spans="4:4">
      <c r="D1339" s="10"/>
    </row>
    <row r="1340" spans="4:4">
      <c r="D1340" s="10"/>
    </row>
    <row r="1341" spans="4:4">
      <c r="D1341" s="10"/>
    </row>
    <row r="1342" spans="4:4">
      <c r="D1342" s="10"/>
    </row>
    <row r="1343" spans="4:4">
      <c r="D1343" s="10"/>
    </row>
    <row r="1344" spans="4:4">
      <c r="D1344" s="10"/>
    </row>
    <row r="1345" spans="4:4">
      <c r="D1345" s="10"/>
    </row>
    <row r="1346" spans="4:4">
      <c r="D1346" s="10"/>
    </row>
    <row r="1347" spans="4:4">
      <c r="D1347" s="10"/>
    </row>
    <row r="1348" spans="4:4">
      <c r="D1348" s="10"/>
    </row>
    <row r="1349" spans="4:4">
      <c r="D1349" s="10"/>
    </row>
    <row r="1350" spans="4:4">
      <c r="D1350" s="10"/>
    </row>
    <row r="1351" spans="4:4">
      <c r="D1351" s="10"/>
    </row>
    <row r="1352" spans="4:4">
      <c r="D1352" s="10"/>
    </row>
    <row r="1353" spans="4:4">
      <c r="D1353" s="10"/>
    </row>
    <row r="1354" spans="4:4">
      <c r="D1354" s="10"/>
    </row>
    <row r="1355" spans="4:4">
      <c r="D1355" s="10"/>
    </row>
    <row r="1356" spans="4:4">
      <c r="D1356" s="10"/>
    </row>
    <row r="1357" spans="4:4">
      <c r="D1357" s="10"/>
    </row>
    <row r="1358" spans="4:4">
      <c r="D1358" s="10"/>
    </row>
    <row r="1359" spans="4:4">
      <c r="D1359" s="10"/>
    </row>
    <row r="1360" spans="4:4">
      <c r="D1360" s="10"/>
    </row>
    <row r="1361" spans="4:4">
      <c r="D1361" s="10"/>
    </row>
    <row r="1362" spans="4:4">
      <c r="D1362" s="10"/>
    </row>
    <row r="1363" spans="4:4">
      <c r="D1363" s="10"/>
    </row>
    <row r="1364" spans="4:4">
      <c r="D1364" s="10"/>
    </row>
    <row r="1365" spans="4:4">
      <c r="D1365" s="10"/>
    </row>
    <row r="1366" spans="4:4">
      <c r="D1366" s="10"/>
    </row>
    <row r="1367" spans="4:4">
      <c r="D1367" s="10"/>
    </row>
    <row r="1368" spans="4:4">
      <c r="D1368" s="10"/>
    </row>
    <row r="1369" spans="4:4">
      <c r="D1369" s="10"/>
    </row>
    <row r="1370" spans="4:4">
      <c r="D1370" s="10"/>
    </row>
    <row r="1371" spans="4:4">
      <c r="D1371" s="10"/>
    </row>
    <row r="1372" spans="4:4">
      <c r="D1372" s="10"/>
    </row>
    <row r="1373" spans="4:4">
      <c r="D1373" s="10"/>
    </row>
    <row r="1374" spans="4:4">
      <c r="D1374" s="10"/>
    </row>
    <row r="1375" spans="4:4">
      <c r="D1375" s="10"/>
    </row>
    <row r="1376" spans="4:4">
      <c r="D1376" s="10"/>
    </row>
    <row r="1377" spans="4:4">
      <c r="D1377" s="10"/>
    </row>
    <row r="1378" spans="4:4">
      <c r="D1378" s="10"/>
    </row>
    <row r="1379" spans="4:4">
      <c r="D1379" s="10"/>
    </row>
    <row r="1380" spans="4:4">
      <c r="D1380" s="10"/>
    </row>
    <row r="1381" spans="4:4">
      <c r="D1381" s="10"/>
    </row>
    <row r="1382" spans="4:4">
      <c r="D1382" s="10"/>
    </row>
    <row r="1383" spans="4:4">
      <c r="D1383" s="10"/>
    </row>
    <row r="1384" spans="4:4">
      <c r="D1384" s="10"/>
    </row>
    <row r="1385" spans="4:4">
      <c r="D1385" s="10"/>
    </row>
    <row r="1386" spans="4:4">
      <c r="D1386" s="10"/>
    </row>
    <row r="1387" spans="4:4">
      <c r="D1387" s="10"/>
    </row>
    <row r="1388" spans="4:4">
      <c r="D1388" s="10"/>
    </row>
    <row r="1389" spans="4:4">
      <c r="D1389" s="10"/>
    </row>
    <row r="1390" spans="4:4">
      <c r="D1390" s="10"/>
    </row>
    <row r="1391" spans="4:4">
      <c r="D1391" s="10"/>
    </row>
    <row r="1392" spans="4:4">
      <c r="D1392" s="10"/>
    </row>
    <row r="1393" spans="4:4">
      <c r="D1393" s="10"/>
    </row>
    <row r="1394" spans="4:4">
      <c r="D1394" s="10"/>
    </row>
    <row r="1395" spans="4:4">
      <c r="D1395" s="10"/>
    </row>
    <row r="1396" spans="4:4">
      <c r="D1396" s="10"/>
    </row>
    <row r="1397" spans="4:4">
      <c r="D1397" s="10"/>
    </row>
    <row r="1398" spans="4:4">
      <c r="D1398" s="10"/>
    </row>
    <row r="1399" spans="4:4">
      <c r="D1399" s="10"/>
    </row>
    <row r="1400" spans="4:4">
      <c r="D1400" s="10"/>
    </row>
    <row r="1401" spans="4:4">
      <c r="D1401" s="10"/>
    </row>
    <row r="1402" spans="4:4">
      <c r="D1402" s="10"/>
    </row>
    <row r="1403" spans="4:4">
      <c r="D1403" s="10"/>
    </row>
    <row r="1404" spans="4:4">
      <c r="D1404" s="10"/>
    </row>
    <row r="1405" spans="4:4">
      <c r="D1405" s="10"/>
    </row>
    <row r="1406" spans="4:4">
      <c r="D1406" s="10"/>
    </row>
    <row r="1407" spans="4:4">
      <c r="D1407" s="10"/>
    </row>
    <row r="1408" spans="4:4">
      <c r="D1408" s="10"/>
    </row>
    <row r="1409" spans="4:4">
      <c r="D1409" s="10"/>
    </row>
    <row r="1410" spans="4:4">
      <c r="D1410" s="10"/>
    </row>
    <row r="1411" spans="4:4">
      <c r="D1411" s="10"/>
    </row>
    <row r="1412" spans="4:4">
      <c r="D1412" s="10"/>
    </row>
    <row r="1413" spans="4:4">
      <c r="D1413" s="10"/>
    </row>
    <row r="1414" spans="4:4">
      <c r="D1414" s="10"/>
    </row>
    <row r="1415" spans="4:4">
      <c r="D1415" s="10"/>
    </row>
    <row r="1416" spans="4:4">
      <c r="D1416" s="10"/>
    </row>
    <row r="1417" spans="4:4">
      <c r="D1417" s="10"/>
    </row>
    <row r="1418" spans="4:4">
      <c r="D1418" s="10"/>
    </row>
    <row r="1419" spans="4:4">
      <c r="D1419" s="10"/>
    </row>
    <row r="1420" spans="4:4">
      <c r="D1420" s="10"/>
    </row>
    <row r="1421" spans="4:4">
      <c r="D1421" s="10"/>
    </row>
    <row r="1422" spans="4:4">
      <c r="D1422" s="10"/>
    </row>
    <row r="1423" spans="4:4">
      <c r="D1423" s="10"/>
    </row>
    <row r="1424" spans="4:4">
      <c r="D1424" s="10"/>
    </row>
    <row r="1425" spans="4:4">
      <c r="D1425" s="10"/>
    </row>
    <row r="1426" spans="4:4">
      <c r="D1426" s="10"/>
    </row>
    <row r="1427" spans="4:4">
      <c r="D1427" s="10"/>
    </row>
    <row r="1428" spans="4:4">
      <c r="D1428" s="10"/>
    </row>
    <row r="1429" spans="4:4">
      <c r="D1429" s="10"/>
    </row>
    <row r="1430" spans="4:4">
      <c r="D1430" s="10"/>
    </row>
    <row r="1431" spans="4:4">
      <c r="D1431" s="10"/>
    </row>
    <row r="1432" spans="4:4">
      <c r="D1432" s="10"/>
    </row>
    <row r="1433" spans="4:4">
      <c r="D1433" s="10"/>
    </row>
    <row r="1434" spans="4:4">
      <c r="D1434" s="10"/>
    </row>
    <row r="1435" spans="4:4">
      <c r="D1435" s="10"/>
    </row>
    <row r="1436" spans="4:4">
      <c r="D1436" s="10"/>
    </row>
    <row r="1437" spans="4:4">
      <c r="D1437" s="10"/>
    </row>
    <row r="1438" spans="4:4">
      <c r="D1438" s="10"/>
    </row>
    <row r="1439" spans="4:4">
      <c r="D1439" s="10"/>
    </row>
    <row r="1440" spans="4:4">
      <c r="D1440" s="10"/>
    </row>
    <row r="1441" spans="4:4">
      <c r="D1441" s="10"/>
    </row>
    <row r="1442" spans="4:4">
      <c r="D1442" s="10"/>
    </row>
    <row r="1443" spans="4:4">
      <c r="D1443" s="10"/>
    </row>
    <row r="1444" spans="4:4">
      <c r="D1444" s="10"/>
    </row>
    <row r="1445" spans="4:4">
      <c r="D1445" s="10"/>
    </row>
    <row r="1446" spans="4:4">
      <c r="D1446" s="10"/>
    </row>
    <row r="1447" spans="4:4">
      <c r="D1447" s="10"/>
    </row>
    <row r="1448" spans="4:4">
      <c r="D1448" s="10"/>
    </row>
    <row r="1449" spans="4:4">
      <c r="D1449" s="10"/>
    </row>
    <row r="1450" spans="4:4">
      <c r="D1450" s="10"/>
    </row>
    <row r="1451" spans="4:4">
      <c r="D1451" s="10"/>
    </row>
    <row r="1452" spans="4:4">
      <c r="D1452" s="10"/>
    </row>
    <row r="1453" spans="4:4">
      <c r="D1453" s="10"/>
    </row>
    <row r="1454" spans="4:4">
      <c r="D1454" s="10"/>
    </row>
    <row r="1455" spans="4:4">
      <c r="D1455" s="10"/>
    </row>
    <row r="1456" spans="4:4">
      <c r="D1456" s="10"/>
    </row>
    <row r="1457" spans="4:4">
      <c r="D1457" s="10"/>
    </row>
    <row r="1458" spans="4:4">
      <c r="D1458" s="10"/>
    </row>
    <row r="1459" spans="4:4">
      <c r="D1459" s="10"/>
    </row>
    <row r="1460" spans="4:4">
      <c r="D1460" s="10"/>
    </row>
    <row r="1461" spans="4:4">
      <c r="D1461" s="10"/>
    </row>
    <row r="1462" spans="4:4">
      <c r="D1462" s="10"/>
    </row>
    <row r="1463" spans="4:4">
      <c r="D1463" s="10"/>
    </row>
    <row r="1464" spans="4:4">
      <c r="D1464" s="10"/>
    </row>
    <row r="1465" spans="4:4">
      <c r="D1465" s="10"/>
    </row>
    <row r="1466" spans="4:4">
      <c r="D1466" s="10"/>
    </row>
    <row r="1467" spans="4:4">
      <c r="D1467" s="10"/>
    </row>
    <row r="1468" spans="4:4">
      <c r="D1468" s="10"/>
    </row>
    <row r="1469" spans="4:4">
      <c r="D1469" s="10"/>
    </row>
    <row r="1470" spans="4:4">
      <c r="D1470" s="10"/>
    </row>
    <row r="1471" spans="4:4">
      <c r="D1471" s="10"/>
    </row>
    <row r="1472" spans="4:4">
      <c r="D1472" s="10"/>
    </row>
    <row r="1473" spans="4:4">
      <c r="D1473" s="10"/>
    </row>
    <row r="1474" spans="4:4">
      <c r="D1474" s="10"/>
    </row>
    <row r="1475" spans="4:4">
      <c r="D1475" s="10"/>
    </row>
    <row r="1476" spans="4:4">
      <c r="D1476" s="10"/>
    </row>
    <row r="1477" spans="4:4">
      <c r="D1477" s="10"/>
    </row>
    <row r="1478" spans="4:4">
      <c r="D1478" s="10"/>
    </row>
    <row r="1479" spans="4:4">
      <c r="D1479" s="10"/>
    </row>
    <row r="1480" spans="4:4">
      <c r="D1480" s="10"/>
    </row>
    <row r="1481" spans="4:4">
      <c r="D1481" s="10"/>
    </row>
    <row r="1482" spans="4:4">
      <c r="D1482" s="10"/>
    </row>
    <row r="1483" spans="4:4">
      <c r="D1483" s="10"/>
    </row>
    <row r="1484" spans="4:4">
      <c r="D1484" s="10"/>
    </row>
    <row r="1485" spans="4:4">
      <c r="D1485" s="10"/>
    </row>
    <row r="1486" spans="4:4">
      <c r="D1486" s="10"/>
    </row>
    <row r="1487" spans="4:4">
      <c r="D1487" s="10"/>
    </row>
    <row r="1488" spans="4:4">
      <c r="D1488" s="10"/>
    </row>
    <row r="1489" spans="4:4">
      <c r="D1489" s="10"/>
    </row>
    <row r="1490" spans="4:4">
      <c r="D1490" s="10"/>
    </row>
    <row r="1491" spans="4:4">
      <c r="D1491" s="10"/>
    </row>
    <row r="1492" spans="4:4">
      <c r="D1492" s="10"/>
    </row>
    <row r="1493" spans="4:4">
      <c r="D1493" s="10"/>
    </row>
    <row r="1494" spans="4:4">
      <c r="D1494" s="10"/>
    </row>
    <row r="1495" spans="4:4">
      <c r="D1495" s="10"/>
    </row>
    <row r="1496" spans="4:4">
      <c r="D1496" s="10"/>
    </row>
    <row r="1497" spans="4:4">
      <c r="D1497" s="10"/>
    </row>
    <row r="1498" spans="4:4">
      <c r="D1498" s="10"/>
    </row>
    <row r="1499" spans="4:4">
      <c r="D1499" s="10"/>
    </row>
    <row r="1500" spans="4:4">
      <c r="D1500" s="10"/>
    </row>
    <row r="1501" spans="4:4">
      <c r="D1501" s="10"/>
    </row>
    <row r="1502" spans="4:4">
      <c r="D1502" s="10"/>
    </row>
    <row r="1503" spans="4:4">
      <c r="D1503" s="10"/>
    </row>
    <row r="1504" spans="4:4">
      <c r="D1504" s="10"/>
    </row>
    <row r="1505" spans="4:4">
      <c r="D1505" s="10"/>
    </row>
    <row r="1506" spans="4:4">
      <c r="D1506" s="10"/>
    </row>
    <row r="1507" spans="4:4">
      <c r="D1507" s="10"/>
    </row>
    <row r="1508" spans="4:4">
      <c r="D1508" s="10"/>
    </row>
    <row r="1509" spans="4:4">
      <c r="D1509" s="10"/>
    </row>
    <row r="1510" spans="4:4">
      <c r="D1510" s="10"/>
    </row>
    <row r="1511" spans="4:4">
      <c r="D1511" s="10"/>
    </row>
    <row r="1512" spans="4:4">
      <c r="D1512" s="10"/>
    </row>
    <row r="1513" spans="4:4">
      <c r="D1513" s="10"/>
    </row>
    <row r="1514" spans="4:4">
      <c r="D1514" s="10"/>
    </row>
    <row r="1515" spans="4:4">
      <c r="D1515" s="10"/>
    </row>
    <row r="1516" spans="4:4">
      <c r="D1516" s="10"/>
    </row>
    <row r="1517" spans="4:4">
      <c r="D1517" s="10"/>
    </row>
    <row r="1518" spans="4:4">
      <c r="D1518" s="10"/>
    </row>
    <row r="1519" spans="4:4">
      <c r="D1519" s="10"/>
    </row>
    <row r="1520" spans="4:4">
      <c r="D1520" s="10"/>
    </row>
    <row r="1521" spans="4:4">
      <c r="D1521" s="10"/>
    </row>
    <row r="1522" spans="4:4">
      <c r="D1522" s="10"/>
    </row>
    <row r="1523" spans="4:4">
      <c r="D1523" s="10"/>
    </row>
    <row r="1524" spans="4:4">
      <c r="D1524" s="10"/>
    </row>
    <row r="1525" spans="4:4">
      <c r="D1525" s="10"/>
    </row>
    <row r="1526" spans="4:4">
      <c r="D1526" s="10"/>
    </row>
    <row r="1527" spans="4:4">
      <c r="D1527" s="10"/>
    </row>
    <row r="1528" spans="4:4">
      <c r="D1528" s="10"/>
    </row>
    <row r="1529" spans="4:4">
      <c r="D1529" s="10"/>
    </row>
    <row r="1530" spans="4:4">
      <c r="D1530" s="10"/>
    </row>
    <row r="1531" spans="4:4">
      <c r="D1531" s="10"/>
    </row>
    <row r="1532" spans="4:4">
      <c r="D1532" s="10"/>
    </row>
    <row r="1533" spans="4:4">
      <c r="D1533" s="10"/>
    </row>
    <row r="1534" spans="4:4">
      <c r="D1534" s="10"/>
    </row>
    <row r="1535" spans="4:4">
      <c r="D1535" s="10"/>
    </row>
    <row r="1536" spans="4:4">
      <c r="D1536" s="10"/>
    </row>
    <row r="1537" spans="4:4">
      <c r="D1537" s="10"/>
    </row>
    <row r="1538" spans="4:4">
      <c r="D1538" s="10"/>
    </row>
    <row r="1539" spans="4:4">
      <c r="D1539" s="10"/>
    </row>
    <row r="1540" spans="4:4">
      <c r="D1540" s="10"/>
    </row>
    <row r="1541" spans="4:4">
      <c r="D1541" s="10"/>
    </row>
    <row r="1542" spans="4:4">
      <c r="D1542" s="10"/>
    </row>
    <row r="1543" spans="4:4">
      <c r="D1543" s="10"/>
    </row>
    <row r="1544" spans="4:4">
      <c r="D1544" s="10"/>
    </row>
    <row r="1545" spans="4:4">
      <c r="D1545" s="10"/>
    </row>
    <row r="1546" spans="4:4">
      <c r="D1546" s="10"/>
    </row>
    <row r="1547" spans="4:4">
      <c r="D1547" s="10"/>
    </row>
    <row r="1548" spans="4:4">
      <c r="D1548" s="10"/>
    </row>
    <row r="1549" spans="4:4">
      <c r="D1549" s="10"/>
    </row>
    <row r="1550" spans="4:4">
      <c r="D1550" s="10"/>
    </row>
    <row r="1551" spans="4:4">
      <c r="D1551" s="10"/>
    </row>
    <row r="1552" spans="4:4">
      <c r="D1552" s="10"/>
    </row>
    <row r="1553" spans="4:4">
      <c r="D1553" s="10"/>
    </row>
    <row r="1554" spans="4:4">
      <c r="D1554" s="10"/>
    </row>
    <row r="1555" spans="4:4">
      <c r="D1555" s="10"/>
    </row>
    <row r="1556" spans="4:4">
      <c r="D1556" s="10"/>
    </row>
    <row r="1557" spans="4:4">
      <c r="D1557" s="10"/>
    </row>
    <row r="1558" spans="4:4">
      <c r="D1558" s="10"/>
    </row>
    <row r="1559" spans="4:4">
      <c r="D1559" s="10"/>
    </row>
    <row r="1560" spans="4:4">
      <c r="D1560" s="10"/>
    </row>
    <row r="1561" spans="4:4">
      <c r="D1561" s="10"/>
    </row>
    <row r="1562" spans="4:4">
      <c r="D1562" s="10"/>
    </row>
    <row r="1563" spans="4:4">
      <c r="D1563" s="10"/>
    </row>
    <row r="1564" spans="4:4">
      <c r="D1564" s="10"/>
    </row>
    <row r="1565" spans="4:4">
      <c r="D1565" s="10"/>
    </row>
    <row r="1566" spans="4:4">
      <c r="D1566" s="10"/>
    </row>
    <row r="1567" spans="4:4">
      <c r="D1567" s="10"/>
    </row>
    <row r="1568" spans="4:4">
      <c r="D1568" s="10"/>
    </row>
    <row r="1569" spans="4:4">
      <c r="D1569" s="10"/>
    </row>
    <row r="1570" spans="4:4">
      <c r="D1570" s="10"/>
    </row>
    <row r="1571" spans="4:4">
      <c r="D1571" s="10"/>
    </row>
    <row r="1572" spans="4:4">
      <c r="D1572" s="10"/>
    </row>
    <row r="1573" spans="4:4">
      <c r="D1573" s="10"/>
    </row>
    <row r="1574" spans="4:4">
      <c r="D1574" s="10"/>
    </row>
    <row r="1575" spans="4:4">
      <c r="D1575" s="10"/>
    </row>
    <row r="1576" spans="4:4">
      <c r="D1576" s="10"/>
    </row>
    <row r="1577" spans="4:4">
      <c r="D1577" s="10"/>
    </row>
    <row r="1578" spans="4:4">
      <c r="D1578" s="10"/>
    </row>
    <row r="1579" spans="4:4">
      <c r="D1579" s="10"/>
    </row>
    <row r="1580" spans="4:4">
      <c r="D1580" s="10"/>
    </row>
    <row r="1581" spans="4:4">
      <c r="D1581" s="10"/>
    </row>
    <row r="1582" spans="4:4">
      <c r="D1582" s="10"/>
    </row>
    <row r="1583" spans="4:4">
      <c r="D1583" s="10"/>
    </row>
    <row r="1584" spans="4:4">
      <c r="D1584" s="10"/>
    </row>
    <row r="1585" spans="4:4">
      <c r="D1585" s="10"/>
    </row>
    <row r="1586" spans="4:4">
      <c r="D1586" s="10"/>
    </row>
    <row r="1587" spans="4:4">
      <c r="D1587" s="10"/>
    </row>
    <row r="1588" spans="4:4">
      <c r="D1588" s="10"/>
    </row>
    <row r="1589" spans="4:4">
      <c r="D1589" s="10"/>
    </row>
    <row r="1590" spans="4:4">
      <c r="D1590" s="10"/>
    </row>
    <row r="1591" spans="4:4">
      <c r="D1591" s="10"/>
    </row>
    <row r="1592" spans="4:4">
      <c r="D1592" s="10"/>
    </row>
    <row r="1593" spans="4:4">
      <c r="D1593" s="10"/>
    </row>
    <row r="1594" spans="4:4">
      <c r="D1594" s="10"/>
    </row>
    <row r="1595" spans="4:4">
      <c r="D1595" s="10"/>
    </row>
    <row r="1596" spans="4:4">
      <c r="D1596" s="10"/>
    </row>
    <row r="1597" spans="4:4">
      <c r="D1597" s="10"/>
    </row>
    <row r="1598" spans="4:4">
      <c r="D1598" s="10"/>
    </row>
    <row r="1599" spans="4:4">
      <c r="D1599" s="10"/>
    </row>
    <row r="1600" spans="4:4">
      <c r="D1600" s="10"/>
    </row>
    <row r="1601" spans="4:4">
      <c r="D1601" s="10"/>
    </row>
    <row r="1602" spans="4:4">
      <c r="D1602" s="10"/>
    </row>
    <row r="1603" spans="4:4">
      <c r="D1603" s="10"/>
    </row>
    <row r="1604" spans="4:4">
      <c r="D1604" s="10"/>
    </row>
    <row r="1605" spans="4:4">
      <c r="D1605" s="10"/>
    </row>
    <row r="1606" spans="4:4">
      <c r="D1606" s="10"/>
    </row>
    <row r="1607" spans="4:4">
      <c r="D1607" s="10"/>
    </row>
    <row r="1608" spans="4:4">
      <c r="D1608" s="10"/>
    </row>
    <row r="1609" spans="4:4">
      <c r="D1609" s="10"/>
    </row>
    <row r="1610" spans="4:4">
      <c r="D1610" s="10"/>
    </row>
    <row r="1611" spans="4:4">
      <c r="D1611" s="10"/>
    </row>
    <row r="1612" spans="4:4">
      <c r="D1612" s="10"/>
    </row>
    <row r="1613" spans="4:4">
      <c r="D1613" s="10"/>
    </row>
    <row r="1614" spans="4:4">
      <c r="D1614" s="10"/>
    </row>
    <row r="1615" spans="4:4">
      <c r="D1615" s="10"/>
    </row>
    <row r="1616" spans="4:4">
      <c r="D1616" s="10"/>
    </row>
    <row r="1617" spans="4:4">
      <c r="D1617" s="10"/>
    </row>
    <row r="1618" spans="4:4">
      <c r="D1618" s="10"/>
    </row>
    <row r="1619" spans="4:4">
      <c r="D1619" s="10"/>
    </row>
    <row r="1620" spans="4:4">
      <c r="D1620" s="10"/>
    </row>
    <row r="1621" spans="4:4">
      <c r="D1621" s="10"/>
    </row>
    <row r="1622" spans="4:4">
      <c r="D1622" s="10"/>
    </row>
    <row r="1623" spans="4:4">
      <c r="D1623" s="10"/>
    </row>
    <row r="1624" spans="4:4">
      <c r="D1624" s="10"/>
    </row>
    <row r="1625" spans="4:4">
      <c r="D1625" s="10"/>
    </row>
    <row r="1626" spans="4:4">
      <c r="D1626" s="10"/>
    </row>
    <row r="1627" spans="4:4">
      <c r="D1627" s="10"/>
    </row>
    <row r="1628" spans="4:4">
      <c r="D1628" s="10"/>
    </row>
    <row r="1629" spans="4:4">
      <c r="D1629" s="10"/>
    </row>
    <row r="1630" spans="4:4">
      <c r="D1630" s="10"/>
    </row>
    <row r="1631" spans="4:4">
      <c r="D1631" s="10"/>
    </row>
    <row r="1632" spans="4:4">
      <c r="D1632" s="10"/>
    </row>
    <row r="1633" spans="4:4">
      <c r="D1633" s="10"/>
    </row>
    <row r="1634" spans="4:4">
      <c r="D1634" s="10"/>
    </row>
    <row r="1635" spans="4:4">
      <c r="D1635" s="10"/>
    </row>
    <row r="1636" spans="4:4">
      <c r="D1636" s="10"/>
    </row>
    <row r="1637" spans="4:4">
      <c r="D1637" s="10"/>
    </row>
    <row r="1638" spans="4:4">
      <c r="D1638" s="10"/>
    </row>
    <row r="1639" spans="4:4">
      <c r="D1639" s="10"/>
    </row>
    <row r="1640" spans="4:4">
      <c r="D1640" s="10"/>
    </row>
    <row r="1641" spans="4:4">
      <c r="D1641" s="10"/>
    </row>
    <row r="1642" spans="4:4">
      <c r="D1642" s="10"/>
    </row>
    <row r="1643" spans="4:4">
      <c r="D1643" s="10"/>
    </row>
    <row r="1644" spans="4:4">
      <c r="D1644" s="10"/>
    </row>
    <row r="1645" spans="4:4">
      <c r="D1645" s="10"/>
    </row>
    <row r="1646" spans="4:4">
      <c r="D1646" s="10"/>
    </row>
    <row r="1647" spans="4:4">
      <c r="D1647" s="10"/>
    </row>
    <row r="1648" spans="4:4">
      <c r="D1648" s="10"/>
    </row>
    <row r="1649" spans="4:4">
      <c r="D1649" s="10"/>
    </row>
    <row r="1650" spans="4:4">
      <c r="D1650" s="10"/>
    </row>
    <row r="1651" spans="4:4">
      <c r="D1651" s="10"/>
    </row>
    <row r="1652" spans="4:4">
      <c r="D1652" s="10"/>
    </row>
    <row r="1653" spans="4:4">
      <c r="D1653" s="10"/>
    </row>
    <row r="1654" spans="4:4">
      <c r="D1654" s="10"/>
    </row>
    <row r="1655" spans="4:4">
      <c r="D1655" s="10"/>
    </row>
    <row r="1656" spans="4:4">
      <c r="D1656" s="10"/>
    </row>
    <row r="1657" spans="4:4">
      <c r="D1657" s="10"/>
    </row>
    <row r="1658" spans="4:4">
      <c r="D1658" s="10"/>
    </row>
    <row r="1659" spans="4:4">
      <c r="D1659" s="10"/>
    </row>
    <row r="1660" spans="4:4">
      <c r="D1660" s="10"/>
    </row>
    <row r="1661" spans="4:4">
      <c r="D1661" s="10"/>
    </row>
    <row r="1662" spans="4:4">
      <c r="D1662" s="10"/>
    </row>
    <row r="1663" spans="4:4">
      <c r="D1663" s="10"/>
    </row>
    <row r="1664" spans="4:4">
      <c r="D1664" s="10"/>
    </row>
    <row r="1665" spans="4:4">
      <c r="D1665" s="10"/>
    </row>
    <row r="1666" spans="4:4">
      <c r="D1666" s="10"/>
    </row>
    <row r="1667" spans="4:4">
      <c r="D1667" s="10"/>
    </row>
    <row r="1668" spans="4:4">
      <c r="D1668" s="10"/>
    </row>
    <row r="1669" spans="4:4">
      <c r="D1669" s="10"/>
    </row>
    <row r="1670" spans="4:4">
      <c r="D1670" s="10"/>
    </row>
    <row r="1671" spans="4:4">
      <c r="D1671" s="10"/>
    </row>
    <row r="1672" spans="4:4">
      <c r="D1672" s="10"/>
    </row>
    <row r="1673" spans="4:4">
      <c r="D1673" s="10"/>
    </row>
    <row r="1674" spans="4:4">
      <c r="D1674" s="10"/>
    </row>
    <row r="1675" spans="4:4">
      <c r="D1675" s="10"/>
    </row>
    <row r="1676" spans="4:4">
      <c r="D1676" s="10"/>
    </row>
    <row r="1677" spans="4:4">
      <c r="D1677" s="10"/>
    </row>
    <row r="1678" spans="4:4">
      <c r="D1678" s="10"/>
    </row>
    <row r="1679" spans="4:4">
      <c r="D1679" s="10"/>
    </row>
    <row r="1680" spans="4:4">
      <c r="D1680" s="10"/>
    </row>
    <row r="1681" spans="4:4">
      <c r="D1681" s="10"/>
    </row>
    <row r="1682" spans="4:4">
      <c r="D1682" s="10"/>
    </row>
    <row r="1683" spans="4:4">
      <c r="D1683" s="10"/>
    </row>
    <row r="1684" spans="4:4">
      <c r="D1684" s="10"/>
    </row>
    <row r="1685" spans="4:4">
      <c r="D1685" s="10"/>
    </row>
    <row r="1686" spans="4:4">
      <c r="D1686" s="10"/>
    </row>
    <row r="1687" spans="4:4">
      <c r="D1687" s="10"/>
    </row>
    <row r="1688" spans="4:4">
      <c r="D1688" s="10"/>
    </row>
    <row r="1689" spans="4:4">
      <c r="D1689" s="10"/>
    </row>
    <row r="1690" spans="4:4">
      <c r="D1690" s="10"/>
    </row>
    <row r="1691" spans="4:4">
      <c r="D1691" s="10"/>
    </row>
    <row r="1692" spans="4:4">
      <c r="D1692" s="10"/>
    </row>
    <row r="1693" spans="4:4">
      <c r="D1693" s="10"/>
    </row>
    <row r="1694" spans="4:4">
      <c r="D1694" s="10"/>
    </row>
    <row r="1695" spans="4:4">
      <c r="D1695" s="10"/>
    </row>
    <row r="1696" spans="4:4">
      <c r="D1696" s="10"/>
    </row>
    <row r="1697" spans="4:4">
      <c r="D1697" s="10"/>
    </row>
    <row r="1698" spans="4:4">
      <c r="D1698" s="10"/>
    </row>
    <row r="1699" spans="4:4">
      <c r="D1699" s="10"/>
    </row>
    <row r="1700" spans="4:4">
      <c r="D1700" s="10"/>
    </row>
    <row r="1701" spans="4:4">
      <c r="D1701" s="10"/>
    </row>
    <row r="1702" spans="4:4">
      <c r="D1702" s="10"/>
    </row>
    <row r="1703" spans="4:4">
      <c r="D1703" s="10"/>
    </row>
    <row r="1704" spans="4:4">
      <c r="D1704" s="10"/>
    </row>
    <row r="1705" spans="4:4">
      <c r="D1705" s="10"/>
    </row>
    <row r="1706" spans="4:4">
      <c r="D1706" s="10"/>
    </row>
    <row r="1707" spans="4:4">
      <c r="D1707" s="10"/>
    </row>
    <row r="1708" spans="4:4">
      <c r="D1708" s="10"/>
    </row>
    <row r="1709" spans="4:4">
      <c r="D1709" s="10"/>
    </row>
    <row r="1710" spans="4:4">
      <c r="D1710" s="10"/>
    </row>
    <row r="1711" spans="4:4">
      <c r="D1711" s="10"/>
    </row>
    <row r="1712" spans="4:4">
      <c r="D1712" s="10"/>
    </row>
    <row r="1713" spans="4:4">
      <c r="D1713" s="10"/>
    </row>
    <row r="1714" spans="4:4">
      <c r="D1714" s="10"/>
    </row>
    <row r="1715" spans="4:4">
      <c r="D1715" s="10"/>
    </row>
    <row r="1716" spans="4:4">
      <c r="D1716" s="10"/>
    </row>
    <row r="1717" spans="4:4">
      <c r="D1717" s="10"/>
    </row>
    <row r="1718" spans="4:4">
      <c r="D1718" s="10"/>
    </row>
    <row r="1719" spans="4:4">
      <c r="D1719" s="10"/>
    </row>
    <row r="1720" spans="4:4">
      <c r="D1720" s="10"/>
    </row>
    <row r="1721" spans="4:4">
      <c r="D1721" s="10"/>
    </row>
    <row r="1722" spans="4:4">
      <c r="D1722" s="10"/>
    </row>
    <row r="1723" spans="4:4">
      <c r="D1723" s="10"/>
    </row>
    <row r="1724" spans="4:4">
      <c r="D1724" s="10"/>
    </row>
    <row r="1725" spans="4:4">
      <c r="D1725" s="10"/>
    </row>
    <row r="1726" spans="4:4">
      <c r="D1726" s="10"/>
    </row>
    <row r="1727" spans="4:4">
      <c r="D1727" s="10"/>
    </row>
    <row r="1728" spans="4:4">
      <c r="D1728" s="10"/>
    </row>
    <row r="1729" spans="4:4">
      <c r="D1729" s="10"/>
    </row>
    <row r="1730" spans="4:4">
      <c r="D1730" s="10"/>
    </row>
    <row r="1731" spans="4:4">
      <c r="D1731" s="10"/>
    </row>
    <row r="1732" spans="4:4">
      <c r="D1732" s="10"/>
    </row>
    <row r="1733" spans="4:4">
      <c r="D1733" s="10"/>
    </row>
    <row r="1734" spans="4:4">
      <c r="D1734" s="10"/>
    </row>
    <row r="1735" spans="4:4">
      <c r="D1735" s="10"/>
    </row>
    <row r="1736" spans="4:4">
      <c r="D1736" s="10"/>
    </row>
    <row r="1737" spans="4:4">
      <c r="D1737" s="10"/>
    </row>
    <row r="1738" spans="4:4">
      <c r="D1738" s="10"/>
    </row>
    <row r="1739" spans="4:4">
      <c r="D1739" s="10"/>
    </row>
    <row r="1740" spans="4:4">
      <c r="D1740" s="10"/>
    </row>
    <row r="1741" spans="4:4">
      <c r="D1741" s="10"/>
    </row>
    <row r="1742" spans="4:4">
      <c r="D1742" s="10"/>
    </row>
    <row r="1743" spans="4:4">
      <c r="D1743" s="10"/>
    </row>
    <row r="1744" spans="4:4">
      <c r="D1744" s="10"/>
    </row>
    <row r="1745" spans="4:4">
      <c r="D1745" s="10"/>
    </row>
    <row r="1746" spans="4:4">
      <c r="D1746" s="10"/>
    </row>
    <row r="1747" spans="4:4">
      <c r="D1747" s="10"/>
    </row>
    <row r="1748" spans="4:4">
      <c r="D1748" s="10"/>
    </row>
    <row r="1749" spans="4:4">
      <c r="D1749" s="10"/>
    </row>
    <row r="1750" spans="4:4">
      <c r="D1750" s="10"/>
    </row>
    <row r="1751" spans="4:4">
      <c r="D1751" s="10"/>
    </row>
    <row r="1752" spans="4:4">
      <c r="D1752" s="10"/>
    </row>
    <row r="1753" spans="4:4">
      <c r="D1753" s="10"/>
    </row>
    <row r="1754" spans="4:4">
      <c r="D1754" s="10"/>
    </row>
    <row r="1755" spans="4:4">
      <c r="D1755" s="10"/>
    </row>
    <row r="1756" spans="4:4">
      <c r="D1756" s="10"/>
    </row>
    <row r="1757" spans="4:4">
      <c r="D1757" s="10"/>
    </row>
    <row r="1758" spans="4:4">
      <c r="D1758" s="10"/>
    </row>
    <row r="1759" spans="4:4">
      <c r="D1759" s="10"/>
    </row>
    <row r="1760" spans="4:4">
      <c r="D1760" s="10"/>
    </row>
    <row r="1761" spans="4:4">
      <c r="D1761" s="10"/>
    </row>
    <row r="1762" spans="4:4">
      <c r="D1762" s="10"/>
    </row>
    <row r="1763" spans="4:4">
      <c r="D1763" s="10"/>
    </row>
    <row r="1764" spans="4:4">
      <c r="D1764" s="10"/>
    </row>
    <row r="1765" spans="4:4">
      <c r="D1765" s="10"/>
    </row>
    <row r="1766" spans="4:4">
      <c r="D1766" s="10"/>
    </row>
    <row r="1767" spans="4:4">
      <c r="D1767" s="10"/>
    </row>
    <row r="1768" spans="4:4">
      <c r="D1768" s="10"/>
    </row>
    <row r="1769" spans="4:4">
      <c r="D1769" s="10"/>
    </row>
    <row r="1770" spans="4:4">
      <c r="D1770" s="10"/>
    </row>
    <row r="1771" spans="4:4">
      <c r="D1771" s="10"/>
    </row>
    <row r="1772" spans="4:4">
      <c r="D1772" s="10"/>
    </row>
    <row r="1773" spans="4:4">
      <c r="D1773" s="10"/>
    </row>
    <row r="1774" spans="4:4">
      <c r="D1774" s="10"/>
    </row>
    <row r="1775" spans="4:4">
      <c r="D1775" s="10"/>
    </row>
    <row r="1776" spans="4:4">
      <c r="D1776" s="10"/>
    </row>
    <row r="1777" spans="4:4">
      <c r="D1777" s="10"/>
    </row>
    <row r="1778" spans="4:4">
      <c r="D1778" s="10"/>
    </row>
    <row r="1779" spans="4:4">
      <c r="D1779" s="10"/>
    </row>
    <row r="1780" spans="4:4">
      <c r="D1780" s="10"/>
    </row>
    <row r="1781" spans="4:4">
      <c r="D1781" s="10"/>
    </row>
    <row r="1782" spans="4:4">
      <c r="D1782" s="10"/>
    </row>
    <row r="1783" spans="4:4">
      <c r="D1783" s="10"/>
    </row>
    <row r="1784" spans="4:4">
      <c r="D1784" s="10"/>
    </row>
    <row r="1785" spans="4:4">
      <c r="D1785" s="10"/>
    </row>
    <row r="1786" spans="4:4">
      <c r="D1786" s="10"/>
    </row>
    <row r="1787" spans="4:4">
      <c r="D1787" s="10"/>
    </row>
    <row r="1788" spans="4:4">
      <c r="D1788" s="10"/>
    </row>
    <row r="1789" spans="4:4">
      <c r="D1789" s="10"/>
    </row>
    <row r="1790" spans="4:4">
      <c r="D1790" s="10"/>
    </row>
    <row r="1791" spans="4:4">
      <c r="D1791" s="10"/>
    </row>
    <row r="1792" spans="4:4">
      <c r="D1792" s="10"/>
    </row>
    <row r="1793" spans="4:4">
      <c r="D1793" s="10"/>
    </row>
    <row r="1794" spans="4:4">
      <c r="D1794" s="10"/>
    </row>
    <row r="1795" spans="4:4">
      <c r="D1795" s="10"/>
    </row>
    <row r="1796" spans="4:4">
      <c r="D1796" s="10"/>
    </row>
    <row r="1797" spans="4:4">
      <c r="D1797" s="10"/>
    </row>
    <row r="1798" spans="4:4">
      <c r="D1798" s="10"/>
    </row>
    <row r="1799" spans="4:4">
      <c r="D1799" s="10"/>
    </row>
    <row r="1800" spans="4:4">
      <c r="D1800" s="10"/>
    </row>
    <row r="1801" spans="4:4">
      <c r="D1801" s="10"/>
    </row>
    <row r="1802" spans="4:4">
      <c r="D1802" s="10"/>
    </row>
    <row r="1803" spans="4:4">
      <c r="D1803" s="10"/>
    </row>
    <row r="1804" spans="4:4">
      <c r="D1804" s="10"/>
    </row>
    <row r="1805" spans="4:4">
      <c r="D1805" s="10"/>
    </row>
    <row r="1806" spans="4:4">
      <c r="D1806" s="10"/>
    </row>
    <row r="1807" spans="4:4">
      <c r="D1807" s="10"/>
    </row>
    <row r="1808" spans="4:4">
      <c r="D1808" s="10"/>
    </row>
    <row r="1809" spans="4:4">
      <c r="D1809" s="10"/>
    </row>
    <row r="1810" spans="4:4">
      <c r="D1810" s="10"/>
    </row>
    <row r="1811" spans="4:4">
      <c r="D1811" s="10"/>
    </row>
    <row r="1812" spans="4:4">
      <c r="D1812" s="10"/>
    </row>
    <row r="1813" spans="4:4">
      <c r="D1813" s="10"/>
    </row>
    <row r="1814" spans="4:4">
      <c r="D1814" s="10"/>
    </row>
    <row r="1815" spans="4:4">
      <c r="D1815" s="10"/>
    </row>
    <row r="1816" spans="4:4">
      <c r="D1816" s="10"/>
    </row>
    <row r="1817" spans="4:4">
      <c r="D1817" s="10"/>
    </row>
    <row r="1818" spans="4:4">
      <c r="D1818" s="10"/>
    </row>
    <row r="1819" spans="4:4">
      <c r="D1819" s="10"/>
    </row>
    <row r="1820" spans="4:4">
      <c r="D1820" s="10"/>
    </row>
    <row r="1821" spans="4:4">
      <c r="D1821" s="10"/>
    </row>
    <row r="1822" spans="4:4">
      <c r="D1822" s="10"/>
    </row>
    <row r="1823" spans="4:4">
      <c r="D1823" s="10"/>
    </row>
    <row r="1824" spans="4:4">
      <c r="D1824" s="10"/>
    </row>
    <row r="1825" spans="4:4">
      <c r="D1825" s="10"/>
    </row>
    <row r="1826" spans="4:4">
      <c r="D1826" s="10"/>
    </row>
    <row r="1827" spans="4:4">
      <c r="D1827" s="10"/>
    </row>
    <row r="1828" spans="4:4">
      <c r="D1828" s="10"/>
    </row>
    <row r="1829" spans="4:4">
      <c r="D1829" s="10"/>
    </row>
    <row r="1830" spans="4:4">
      <c r="D1830" s="10"/>
    </row>
    <row r="1831" spans="4:4">
      <c r="D1831" s="10"/>
    </row>
    <row r="1832" spans="4:4">
      <c r="D1832" s="10"/>
    </row>
    <row r="1833" spans="4:4">
      <c r="D1833" s="10"/>
    </row>
    <row r="1834" spans="4:4">
      <c r="D1834" s="10"/>
    </row>
    <row r="1835" spans="4:4">
      <c r="D1835" s="10"/>
    </row>
    <row r="1836" spans="4:4">
      <c r="D1836" s="10"/>
    </row>
    <row r="1837" spans="4:4">
      <c r="D1837" s="10"/>
    </row>
    <row r="1838" spans="4:4">
      <c r="D1838" s="10"/>
    </row>
    <row r="1839" spans="4:4">
      <c r="D1839" s="10"/>
    </row>
    <row r="1840" spans="4:4">
      <c r="D1840" s="10"/>
    </row>
    <row r="1841" spans="4:4">
      <c r="D1841" s="10"/>
    </row>
    <row r="1842" spans="4:4">
      <c r="D1842" s="10"/>
    </row>
    <row r="1843" spans="4:4">
      <c r="D1843" s="10"/>
    </row>
    <row r="1844" spans="4:4">
      <c r="D1844" s="10"/>
    </row>
    <row r="1845" spans="4:4">
      <c r="D1845" s="10"/>
    </row>
    <row r="1846" spans="4:4">
      <c r="D1846" s="10"/>
    </row>
    <row r="1847" spans="4:4">
      <c r="D1847" s="10"/>
    </row>
    <row r="1848" spans="4:4">
      <c r="D1848" s="10"/>
    </row>
    <row r="1849" spans="4:4">
      <c r="D1849" s="10"/>
    </row>
    <row r="1850" spans="4:4">
      <c r="D1850" s="10"/>
    </row>
    <row r="1851" spans="4:4">
      <c r="D1851" s="10"/>
    </row>
    <row r="1852" spans="4:4">
      <c r="D1852" s="10"/>
    </row>
    <row r="1853" spans="4:4">
      <c r="D1853" s="10"/>
    </row>
    <row r="1854" spans="4:4">
      <c r="D1854" s="10"/>
    </row>
    <row r="1855" spans="4:4">
      <c r="D1855" s="10"/>
    </row>
    <row r="1856" spans="4:4">
      <c r="D1856" s="10"/>
    </row>
    <row r="1857" spans="4:4">
      <c r="D1857" s="10"/>
    </row>
    <row r="1858" spans="4:4">
      <c r="D1858" s="10"/>
    </row>
    <row r="1859" spans="4:4">
      <c r="D1859" s="10"/>
    </row>
    <row r="1860" spans="4:4">
      <c r="D1860" s="10"/>
    </row>
    <row r="1861" spans="4:4">
      <c r="D1861" s="10"/>
    </row>
    <row r="1862" spans="4:4">
      <c r="D1862" s="10"/>
    </row>
    <row r="1863" spans="4:4">
      <c r="D1863" s="10"/>
    </row>
    <row r="1864" spans="4:4">
      <c r="D1864" s="10"/>
    </row>
    <row r="1865" spans="4:4">
      <c r="D1865" s="10"/>
    </row>
    <row r="1866" spans="4:4">
      <c r="D1866" s="10"/>
    </row>
    <row r="1867" spans="4:4">
      <c r="D1867" s="10"/>
    </row>
    <row r="1868" spans="4:4">
      <c r="D1868" s="10"/>
    </row>
    <row r="1869" spans="4:4">
      <c r="D1869" s="10"/>
    </row>
    <row r="1870" spans="4:4">
      <c r="D1870" s="10"/>
    </row>
    <row r="1871" spans="4:4">
      <c r="D1871" s="10"/>
    </row>
    <row r="1872" spans="4:4">
      <c r="D1872" s="10"/>
    </row>
    <row r="1873" spans="4:4">
      <c r="D1873" s="10"/>
    </row>
    <row r="1874" spans="4:4">
      <c r="D1874" s="10"/>
    </row>
    <row r="1875" spans="4:4">
      <c r="D1875" s="10"/>
    </row>
    <row r="1876" spans="4:4">
      <c r="D1876" s="10"/>
    </row>
    <row r="1877" spans="4:4">
      <c r="D1877" s="10"/>
    </row>
    <row r="1878" spans="4:4">
      <c r="D1878" s="10"/>
    </row>
    <row r="1879" spans="4:4">
      <c r="D1879" s="10"/>
    </row>
    <row r="1880" spans="4:4">
      <c r="D1880" s="10"/>
    </row>
    <row r="1881" spans="4:4">
      <c r="D1881" s="10"/>
    </row>
    <row r="1882" spans="4:4">
      <c r="D1882" s="10"/>
    </row>
    <row r="1883" spans="4:4">
      <c r="D1883" s="10"/>
    </row>
    <row r="1884" spans="4:4">
      <c r="D1884" s="10"/>
    </row>
    <row r="1885" spans="4:4">
      <c r="D1885" s="10"/>
    </row>
    <row r="1886" spans="4:4">
      <c r="D1886" s="10"/>
    </row>
    <row r="1887" spans="4:4">
      <c r="D1887" s="10"/>
    </row>
    <row r="1888" spans="4:4">
      <c r="D1888" s="10"/>
    </row>
    <row r="1889" spans="4:4">
      <c r="D1889" s="10"/>
    </row>
    <row r="1890" spans="4:4">
      <c r="D1890" s="10"/>
    </row>
    <row r="1891" spans="4:4">
      <c r="D1891" s="10"/>
    </row>
    <row r="1892" spans="4:4">
      <c r="D1892" s="10"/>
    </row>
    <row r="1893" spans="4:4">
      <c r="D1893" s="10"/>
    </row>
    <row r="1894" spans="4:4">
      <c r="D1894" s="10"/>
    </row>
    <row r="1895" spans="4:4">
      <c r="D1895" s="10"/>
    </row>
    <row r="1896" spans="4:4">
      <c r="D1896" s="10"/>
    </row>
    <row r="1897" spans="4:4">
      <c r="D1897" s="10"/>
    </row>
    <row r="1898" spans="4:4">
      <c r="D1898" s="10"/>
    </row>
    <row r="1899" spans="4:4">
      <c r="D1899" s="10"/>
    </row>
    <row r="1900" spans="4:4">
      <c r="D1900" s="10"/>
    </row>
    <row r="1901" spans="4:4">
      <c r="D1901" s="10"/>
    </row>
    <row r="1902" spans="4:4">
      <c r="D1902" s="10"/>
    </row>
    <row r="1903" spans="4:4">
      <c r="D1903" s="10"/>
    </row>
    <row r="1904" spans="4:4">
      <c r="D1904" s="10"/>
    </row>
    <row r="1905" spans="4:4">
      <c r="D1905" s="10"/>
    </row>
    <row r="1906" spans="4:4">
      <c r="D1906" s="10"/>
    </row>
    <row r="1907" spans="4:4">
      <c r="D1907" s="10"/>
    </row>
    <row r="1908" spans="4:4">
      <c r="D1908" s="10"/>
    </row>
    <row r="1909" spans="4:4">
      <c r="D1909" s="10"/>
    </row>
    <row r="1910" spans="4:4">
      <c r="D1910" s="10"/>
    </row>
    <row r="1911" spans="4:4">
      <c r="D1911" s="10"/>
    </row>
    <row r="1912" spans="4:4">
      <c r="D1912" s="10"/>
    </row>
    <row r="1913" spans="4:4">
      <c r="D1913" s="10"/>
    </row>
    <row r="1914" spans="4:4">
      <c r="D1914" s="10"/>
    </row>
    <row r="1915" spans="4:4">
      <c r="D1915" s="10"/>
    </row>
    <row r="1916" spans="4:4">
      <c r="D1916" s="10"/>
    </row>
    <row r="1917" spans="4:4">
      <c r="D1917" s="10"/>
    </row>
    <row r="1918" spans="4:4">
      <c r="D1918" s="10"/>
    </row>
    <row r="1919" spans="4:4">
      <c r="D1919" s="10"/>
    </row>
    <row r="1920" spans="4:4">
      <c r="D1920" s="10"/>
    </row>
    <row r="1921" spans="4:4">
      <c r="D1921" s="10"/>
    </row>
    <row r="1922" spans="4:4">
      <c r="D1922" s="10"/>
    </row>
    <row r="1923" spans="4:4">
      <c r="D1923" s="10"/>
    </row>
    <row r="1924" spans="4:4">
      <c r="D1924" s="10"/>
    </row>
    <row r="1925" spans="4:4">
      <c r="D1925" s="10"/>
    </row>
    <row r="1926" spans="4:4">
      <c r="D1926" s="10"/>
    </row>
    <row r="1927" spans="4:4">
      <c r="D1927" s="10"/>
    </row>
    <row r="1928" spans="4:4">
      <c r="D1928" s="10"/>
    </row>
    <row r="1929" spans="4:4">
      <c r="D1929" s="10"/>
    </row>
    <row r="1930" spans="4:4">
      <c r="D1930" s="10"/>
    </row>
    <row r="1931" spans="4:4">
      <c r="D1931" s="10"/>
    </row>
    <row r="1932" spans="4:4">
      <c r="D1932" s="10"/>
    </row>
    <row r="1933" spans="4:4">
      <c r="D1933" s="10"/>
    </row>
    <row r="1934" spans="4:4">
      <c r="D1934" s="10"/>
    </row>
    <row r="1935" spans="4:4">
      <c r="D1935" s="10"/>
    </row>
    <row r="1936" spans="4:4">
      <c r="D1936" s="10"/>
    </row>
    <row r="1937" spans="4:4">
      <c r="D1937" s="10"/>
    </row>
    <row r="1938" spans="4:4">
      <c r="D1938" s="10"/>
    </row>
    <row r="1939" spans="4:4">
      <c r="D1939" s="10"/>
    </row>
    <row r="1940" spans="4:4">
      <c r="D1940" s="10"/>
    </row>
    <row r="1941" spans="4:4">
      <c r="D1941" s="10"/>
    </row>
    <row r="1942" spans="4:4">
      <c r="D1942" s="10"/>
    </row>
    <row r="1943" spans="4:4">
      <c r="D1943" s="10"/>
    </row>
    <row r="1944" spans="4:4">
      <c r="D1944" s="10"/>
    </row>
    <row r="1945" spans="4:4">
      <c r="D1945" s="10"/>
    </row>
    <row r="1946" spans="4:4">
      <c r="D1946" s="10"/>
    </row>
    <row r="1947" spans="4:4">
      <c r="D1947" s="10"/>
    </row>
    <row r="1948" spans="4:4">
      <c r="D1948" s="10"/>
    </row>
    <row r="1949" spans="4:4">
      <c r="D1949" s="10"/>
    </row>
    <row r="1950" spans="4:4">
      <c r="D1950" s="10"/>
    </row>
    <row r="1951" spans="4:4">
      <c r="D1951" s="10"/>
    </row>
    <row r="1952" spans="4:4">
      <c r="D1952" s="10"/>
    </row>
    <row r="1953" spans="4:4">
      <c r="D1953" s="10"/>
    </row>
    <row r="1954" spans="4:4">
      <c r="D1954" s="10"/>
    </row>
    <row r="1955" spans="4:4">
      <c r="D1955" s="10"/>
    </row>
    <row r="1956" spans="4:4">
      <c r="D1956" s="10"/>
    </row>
    <row r="1957" spans="4:4">
      <c r="D1957" s="10"/>
    </row>
    <row r="1958" spans="4:4">
      <c r="D1958" s="10"/>
    </row>
    <row r="1959" spans="4:4">
      <c r="D1959" s="10"/>
    </row>
    <row r="1960" spans="4:4">
      <c r="D1960" s="10"/>
    </row>
    <row r="1961" spans="4:4">
      <c r="D1961" s="10"/>
    </row>
    <row r="1962" spans="4:4">
      <c r="D1962" s="10"/>
    </row>
    <row r="1963" spans="4:4">
      <c r="D1963" s="10"/>
    </row>
    <row r="1964" spans="4:4">
      <c r="D1964" s="10"/>
    </row>
    <row r="1965" spans="4:4">
      <c r="D1965" s="10"/>
    </row>
    <row r="1966" spans="4:4">
      <c r="D1966" s="10"/>
    </row>
    <row r="1967" spans="4:4">
      <c r="D1967" s="10"/>
    </row>
    <row r="1968" spans="4:4">
      <c r="D1968" s="10"/>
    </row>
    <row r="1969" spans="4:4">
      <c r="D1969" s="10"/>
    </row>
    <row r="1970" spans="4:4">
      <c r="D1970" s="10"/>
    </row>
    <row r="1971" spans="4:4">
      <c r="D1971" s="10"/>
    </row>
    <row r="1972" spans="4:4">
      <c r="D1972" s="10"/>
    </row>
    <row r="1973" spans="4:4">
      <c r="D1973" s="10"/>
    </row>
    <row r="1974" spans="4:4">
      <c r="D1974" s="10"/>
    </row>
    <row r="1975" spans="4:4">
      <c r="D1975" s="10"/>
    </row>
    <row r="1976" spans="4:4">
      <c r="D1976" s="10"/>
    </row>
    <row r="1977" spans="4:4">
      <c r="D1977" s="10"/>
    </row>
    <row r="1978" spans="4:4">
      <c r="D1978" s="10"/>
    </row>
    <row r="1979" spans="4:4">
      <c r="D1979" s="10"/>
    </row>
    <row r="1980" spans="4:4">
      <c r="D1980" s="10"/>
    </row>
    <row r="1981" spans="4:4">
      <c r="D1981" s="10"/>
    </row>
    <row r="1982" spans="4:4">
      <c r="D1982" s="10"/>
    </row>
    <row r="1983" spans="4:4">
      <c r="D1983" s="10"/>
    </row>
    <row r="1984" spans="4:4">
      <c r="D1984" s="10"/>
    </row>
    <row r="1985" spans="4:4">
      <c r="D1985" s="10"/>
    </row>
    <row r="1986" spans="4:4">
      <c r="D1986" s="10"/>
    </row>
    <row r="1987" spans="4:4">
      <c r="D1987" s="10"/>
    </row>
    <row r="1988" spans="4:4">
      <c r="D1988" s="10"/>
    </row>
    <row r="1989" spans="4:4">
      <c r="D1989" s="10"/>
    </row>
    <row r="1990" spans="4:4">
      <c r="D1990" s="10"/>
    </row>
    <row r="1991" spans="4:4">
      <c r="D1991" s="10"/>
    </row>
    <row r="1992" spans="4:4">
      <c r="D1992" s="10"/>
    </row>
    <row r="1993" spans="4:4">
      <c r="D1993" s="10"/>
    </row>
    <row r="1994" spans="4:4">
      <c r="D1994" s="10"/>
    </row>
    <row r="1995" spans="4:4">
      <c r="D1995" s="10"/>
    </row>
    <row r="1996" spans="4:4">
      <c r="D1996" s="10"/>
    </row>
    <row r="1997" spans="4:4">
      <c r="D1997" s="10"/>
    </row>
    <row r="1998" spans="4:4">
      <c r="D1998" s="10"/>
    </row>
    <row r="1999" spans="4:4">
      <c r="D1999" s="10"/>
    </row>
    <row r="2000" spans="4:4">
      <c r="D2000" s="10"/>
    </row>
    <row r="2001" spans="4:4">
      <c r="D2001" s="10"/>
    </row>
    <row r="2002" spans="4:4">
      <c r="D2002" s="10"/>
    </row>
    <row r="2003" spans="4:4">
      <c r="D2003" s="10"/>
    </row>
    <row r="2004" spans="4:4">
      <c r="D2004" s="10"/>
    </row>
    <row r="2005" spans="4:4">
      <c r="D2005" s="10"/>
    </row>
    <row r="2006" spans="4:4">
      <c r="D2006" s="10"/>
    </row>
    <row r="2007" spans="4:4">
      <c r="D2007" s="10"/>
    </row>
    <row r="2008" spans="4:4">
      <c r="D2008" s="10"/>
    </row>
    <row r="2009" spans="4:4">
      <c r="D2009" s="10"/>
    </row>
    <row r="2010" spans="4:4">
      <c r="D2010" s="10"/>
    </row>
    <row r="2011" spans="4:4">
      <c r="D2011" s="10"/>
    </row>
    <row r="2012" spans="4:4">
      <c r="D2012" s="10"/>
    </row>
    <row r="2013" spans="4:4">
      <c r="D2013" s="10"/>
    </row>
    <row r="2014" spans="4:4">
      <c r="D2014" s="10"/>
    </row>
    <row r="2015" spans="4:4">
      <c r="D2015" s="10"/>
    </row>
    <row r="2016" spans="4:4">
      <c r="D2016" s="10"/>
    </row>
    <row r="2017" spans="4:4">
      <c r="D2017" s="10"/>
    </row>
    <row r="2018" spans="4:4">
      <c r="D2018" s="10"/>
    </row>
    <row r="2019" spans="4:4">
      <c r="D2019" s="10"/>
    </row>
    <row r="2020" spans="4:4">
      <c r="D2020" s="10"/>
    </row>
    <row r="2021" spans="4:4">
      <c r="D2021" s="10"/>
    </row>
    <row r="2022" spans="4:4">
      <c r="D2022" s="10"/>
    </row>
    <row r="2023" spans="4:4">
      <c r="D2023" s="10"/>
    </row>
    <row r="2024" spans="4:4">
      <c r="D2024" s="10"/>
    </row>
    <row r="2025" spans="4:4">
      <c r="D2025" s="10"/>
    </row>
    <row r="2026" spans="4:4">
      <c r="D2026" s="10"/>
    </row>
    <row r="2027" spans="4:4">
      <c r="D2027" s="10"/>
    </row>
    <row r="2028" spans="4:4">
      <c r="D2028" s="10"/>
    </row>
    <row r="2029" spans="4:4">
      <c r="D2029" s="10"/>
    </row>
    <row r="2030" spans="4:4">
      <c r="D2030" s="10"/>
    </row>
    <row r="2031" spans="4:4">
      <c r="D2031" s="10"/>
    </row>
    <row r="2032" spans="4:4">
      <c r="D2032" s="10"/>
    </row>
    <row r="2033" spans="4:4">
      <c r="D2033" s="10"/>
    </row>
    <row r="2034" spans="4:4">
      <c r="D2034" s="10"/>
    </row>
    <row r="2035" spans="4:4">
      <c r="D2035" s="10"/>
    </row>
    <row r="2036" spans="4:4">
      <c r="D2036" s="10"/>
    </row>
    <row r="2037" spans="4:4">
      <c r="D2037" s="10"/>
    </row>
    <row r="2038" spans="4:4">
      <c r="D2038" s="10"/>
    </row>
    <row r="2039" spans="4:4">
      <c r="D2039" s="10"/>
    </row>
    <row r="2040" spans="4:4">
      <c r="D2040" s="10"/>
    </row>
    <row r="2041" spans="4:4">
      <c r="D2041" s="10"/>
    </row>
    <row r="2042" spans="4:4">
      <c r="D2042" s="10"/>
    </row>
    <row r="2043" spans="4:4">
      <c r="D2043" s="10"/>
    </row>
    <row r="2044" spans="4:4">
      <c r="D2044" s="10"/>
    </row>
    <row r="2045" spans="4:4">
      <c r="D2045" s="10"/>
    </row>
    <row r="2046" spans="4:4">
      <c r="D2046" s="10"/>
    </row>
    <row r="2047" spans="4:4">
      <c r="D2047" s="10"/>
    </row>
    <row r="2048" spans="4:4">
      <c r="D2048" s="10"/>
    </row>
    <row r="2049" spans="4:4">
      <c r="D2049" s="10"/>
    </row>
    <row r="2050" spans="4:4">
      <c r="D2050" s="10"/>
    </row>
    <row r="2051" spans="4:4">
      <c r="D2051" s="10"/>
    </row>
    <row r="2052" spans="4:4">
      <c r="D2052" s="10"/>
    </row>
    <row r="2053" spans="4:4">
      <c r="D2053" s="10"/>
    </row>
    <row r="2054" spans="4:4">
      <c r="D2054" s="10"/>
    </row>
    <row r="2055" spans="4:4">
      <c r="D2055" s="10"/>
    </row>
    <row r="2056" spans="4:4">
      <c r="D2056" s="10"/>
    </row>
    <row r="2057" spans="4:4">
      <c r="D2057" s="10"/>
    </row>
    <row r="2058" spans="4:4">
      <c r="D2058" s="10"/>
    </row>
    <row r="2059" spans="4:4">
      <c r="D2059" s="10"/>
    </row>
    <row r="2060" spans="4:4">
      <c r="D2060" s="10"/>
    </row>
    <row r="2061" spans="4:4">
      <c r="D2061" s="10"/>
    </row>
    <row r="2062" spans="4:4">
      <c r="D2062" s="10"/>
    </row>
    <row r="2063" spans="4:4">
      <c r="D2063" s="10"/>
    </row>
    <row r="2064" spans="4:4">
      <c r="D2064" s="10"/>
    </row>
    <row r="2065" spans="4:4">
      <c r="D2065" s="10"/>
    </row>
    <row r="2066" spans="4:4">
      <c r="D2066" s="10"/>
    </row>
    <row r="2067" spans="4:4">
      <c r="D2067" s="10"/>
    </row>
    <row r="2068" spans="4:4">
      <c r="D2068" s="10"/>
    </row>
    <row r="2069" spans="4:4">
      <c r="D2069" s="10"/>
    </row>
    <row r="2070" spans="4:4">
      <c r="D2070" s="10"/>
    </row>
    <row r="2071" spans="4:4">
      <c r="D2071" s="10"/>
    </row>
    <row r="2072" spans="4:4">
      <c r="D2072" s="10"/>
    </row>
    <row r="2073" spans="4:4">
      <c r="D2073" s="10"/>
    </row>
    <row r="2074" spans="4:4">
      <c r="D2074" s="10"/>
    </row>
    <row r="2075" spans="4:4">
      <c r="D2075" s="10"/>
    </row>
    <row r="2076" spans="4:4">
      <c r="D2076" s="10"/>
    </row>
    <row r="2077" spans="4:4">
      <c r="D2077" s="10"/>
    </row>
    <row r="2078" spans="4:4">
      <c r="D2078" s="10"/>
    </row>
    <row r="2079" spans="4:4">
      <c r="D2079" s="10"/>
    </row>
    <row r="2080" spans="4:4">
      <c r="D2080" s="10"/>
    </row>
    <row r="2081" spans="4:4">
      <c r="D2081" s="10"/>
    </row>
    <row r="2082" spans="4:4">
      <c r="D2082" s="10"/>
    </row>
    <row r="2083" spans="4:4">
      <c r="D2083" s="10"/>
    </row>
    <row r="2084" spans="4:4">
      <c r="D2084" s="10"/>
    </row>
    <row r="2085" spans="4:4">
      <c r="D2085" s="10"/>
    </row>
    <row r="2086" spans="4:4">
      <c r="D2086" s="10"/>
    </row>
    <row r="2087" spans="4:4">
      <c r="D2087" s="10"/>
    </row>
    <row r="2088" spans="4:4">
      <c r="D2088" s="10"/>
    </row>
    <row r="2089" spans="4:4">
      <c r="D2089" s="10"/>
    </row>
    <row r="2090" spans="4:4">
      <c r="D2090" s="10"/>
    </row>
    <row r="2091" spans="4:4">
      <c r="D2091" s="10"/>
    </row>
    <row r="2092" spans="4:4">
      <c r="D2092" s="10"/>
    </row>
    <row r="2093" spans="4:4">
      <c r="D2093" s="10"/>
    </row>
    <row r="2094" spans="4:4">
      <c r="D2094" s="10"/>
    </row>
    <row r="2095" spans="4:4">
      <c r="D2095" s="10"/>
    </row>
    <row r="2096" spans="4:4">
      <c r="D2096" s="10"/>
    </row>
    <row r="2097" spans="4:4">
      <c r="D2097" s="10"/>
    </row>
    <row r="2098" spans="4:4">
      <c r="D2098" s="10"/>
    </row>
    <row r="2099" spans="4:4">
      <c r="D2099" s="10"/>
    </row>
    <row r="2100" spans="4:4">
      <c r="D2100" s="10"/>
    </row>
    <row r="2101" spans="4:4">
      <c r="D2101" s="10"/>
    </row>
    <row r="2102" spans="4:4">
      <c r="D2102" s="10"/>
    </row>
    <row r="2103" spans="4:4">
      <c r="D2103" s="10"/>
    </row>
    <row r="2104" spans="4:4">
      <c r="D2104" s="10"/>
    </row>
    <row r="2105" spans="4:4">
      <c r="D2105" s="10"/>
    </row>
    <row r="2106" spans="4:4">
      <c r="D2106" s="10"/>
    </row>
    <row r="2107" spans="4:4">
      <c r="D2107" s="10"/>
    </row>
    <row r="2108" spans="4:4">
      <c r="D2108" s="10"/>
    </row>
    <row r="2109" spans="4:4">
      <c r="D2109" s="10"/>
    </row>
    <row r="2110" spans="4:4">
      <c r="D2110" s="10"/>
    </row>
    <row r="2111" spans="4:4">
      <c r="D2111" s="10"/>
    </row>
    <row r="2112" spans="4:4">
      <c r="D2112" s="10"/>
    </row>
    <row r="2113" spans="4:4">
      <c r="D2113" s="10"/>
    </row>
    <row r="2114" spans="4:4">
      <c r="D2114" s="10"/>
    </row>
    <row r="2115" spans="4:4">
      <c r="D2115" s="10"/>
    </row>
    <row r="2116" spans="4:4">
      <c r="D2116" s="10"/>
    </row>
    <row r="2117" spans="4:4">
      <c r="D2117" s="10"/>
    </row>
    <row r="2118" spans="4:4">
      <c r="D2118" s="10"/>
    </row>
    <row r="2119" spans="4:4">
      <c r="D2119" s="10"/>
    </row>
    <row r="2120" spans="4:4">
      <c r="D2120" s="10"/>
    </row>
    <row r="2121" spans="4:4">
      <c r="D2121" s="10"/>
    </row>
    <row r="2122" spans="4:4">
      <c r="D2122" s="10"/>
    </row>
    <row r="2123" spans="4:4">
      <c r="D2123" s="10"/>
    </row>
    <row r="2124" spans="4:4">
      <c r="D2124" s="10"/>
    </row>
    <row r="2125" spans="4:4">
      <c r="D2125" s="10"/>
    </row>
    <row r="2126" spans="4:4">
      <c r="D2126" s="10"/>
    </row>
    <row r="2127" spans="4:4">
      <c r="D2127" s="10"/>
    </row>
    <row r="2128" spans="4:4">
      <c r="D2128" s="10"/>
    </row>
    <row r="2129" spans="4:4">
      <c r="D2129" s="10"/>
    </row>
    <row r="2130" spans="4:4">
      <c r="D2130" s="10"/>
    </row>
    <row r="2131" spans="4:4">
      <c r="D2131" s="10"/>
    </row>
    <row r="2132" spans="4:4">
      <c r="D2132" s="10"/>
    </row>
    <row r="2133" spans="4:4">
      <c r="D2133" s="10"/>
    </row>
    <row r="2134" spans="4:4">
      <c r="D2134" s="10"/>
    </row>
    <row r="2135" spans="4:4">
      <c r="D2135" s="10"/>
    </row>
    <row r="2136" spans="4:4">
      <c r="D2136" s="10"/>
    </row>
    <row r="2137" spans="4:4">
      <c r="D2137" s="10"/>
    </row>
    <row r="2138" spans="4:4">
      <c r="D2138" s="10"/>
    </row>
    <row r="2139" spans="4:4">
      <c r="D2139" s="10"/>
    </row>
    <row r="2140" spans="4:4">
      <c r="D2140" s="10"/>
    </row>
    <row r="2141" spans="4:4">
      <c r="D2141" s="10"/>
    </row>
    <row r="2142" spans="4:4">
      <c r="D2142" s="10"/>
    </row>
    <row r="2143" spans="4:4">
      <c r="D2143" s="10"/>
    </row>
    <row r="2144" spans="4:4">
      <c r="D2144" s="10"/>
    </row>
    <row r="2145" spans="4:4">
      <c r="D2145" s="10"/>
    </row>
    <row r="2146" spans="4:4">
      <c r="D2146" s="10"/>
    </row>
    <row r="2147" spans="4:4">
      <c r="D2147" s="10"/>
    </row>
    <row r="2148" spans="4:4">
      <c r="D2148" s="10"/>
    </row>
    <row r="2149" spans="4:4">
      <c r="D2149" s="10"/>
    </row>
    <row r="2150" spans="4:4">
      <c r="D2150" s="10"/>
    </row>
    <row r="2151" spans="4:4">
      <c r="D2151" s="10"/>
    </row>
    <row r="2152" spans="4:4">
      <c r="D2152" s="10"/>
    </row>
    <row r="2153" spans="4:4">
      <c r="D2153" s="10"/>
    </row>
    <row r="2154" spans="4:4">
      <c r="D2154" s="10"/>
    </row>
    <row r="2155" spans="4:4">
      <c r="D2155" s="10"/>
    </row>
    <row r="2156" spans="4:4">
      <c r="D2156" s="10"/>
    </row>
    <row r="2157" spans="4:4">
      <c r="D2157" s="10"/>
    </row>
    <row r="2158" spans="4:4">
      <c r="D2158" s="10"/>
    </row>
    <row r="2159" spans="4:4">
      <c r="D2159" s="10"/>
    </row>
    <row r="2160" spans="4:4">
      <c r="D2160" s="10"/>
    </row>
    <row r="2161" spans="4:4">
      <c r="D2161" s="10"/>
    </row>
    <row r="2162" spans="4:4">
      <c r="D2162" s="10"/>
    </row>
    <row r="2163" spans="4:4">
      <c r="D2163" s="10"/>
    </row>
    <row r="2164" spans="4:4">
      <c r="D2164" s="10"/>
    </row>
    <row r="2165" spans="4:4">
      <c r="D2165" s="10"/>
    </row>
    <row r="2166" spans="4:4">
      <c r="D2166" s="10"/>
    </row>
    <row r="2167" spans="4:4">
      <c r="D2167" s="10"/>
    </row>
    <row r="2168" spans="4:4">
      <c r="D2168" s="10"/>
    </row>
    <row r="2169" spans="4:4">
      <c r="D2169" s="10"/>
    </row>
    <row r="2170" spans="4:4">
      <c r="D2170" s="10"/>
    </row>
    <row r="2171" spans="4:4">
      <c r="D2171" s="10"/>
    </row>
    <row r="2172" spans="4:4">
      <c r="D2172" s="10"/>
    </row>
    <row r="2173" spans="4:4">
      <c r="D2173" s="10"/>
    </row>
    <row r="2174" spans="4:4">
      <c r="D2174" s="10"/>
    </row>
    <row r="2175" spans="4:4">
      <c r="D2175" s="10"/>
    </row>
    <row r="2176" spans="4:4">
      <c r="D2176" s="10"/>
    </row>
    <row r="2177" spans="4:4">
      <c r="D2177" s="10"/>
    </row>
    <row r="2178" spans="4:4">
      <c r="D2178" s="10"/>
    </row>
    <row r="2179" spans="4:4">
      <c r="D2179" s="10"/>
    </row>
    <row r="2180" spans="4:4">
      <c r="D2180" s="10"/>
    </row>
    <row r="2181" spans="4:4">
      <c r="D2181" s="10"/>
    </row>
    <row r="2182" spans="4:4">
      <c r="D2182" s="10"/>
    </row>
    <row r="2183" spans="4:4">
      <c r="D2183" s="10"/>
    </row>
    <row r="2184" spans="4:4">
      <c r="D2184" s="10"/>
    </row>
    <row r="2185" spans="4:4">
      <c r="D2185" s="10"/>
    </row>
    <row r="2186" spans="4:4">
      <c r="D2186" s="10"/>
    </row>
    <row r="2187" spans="4:4">
      <c r="D2187" s="10"/>
    </row>
    <row r="2188" spans="4:4">
      <c r="D2188" s="10"/>
    </row>
    <row r="2189" spans="4:4">
      <c r="D2189" s="10"/>
    </row>
    <row r="2190" spans="4:4">
      <c r="D2190" s="10"/>
    </row>
    <row r="2191" spans="4:4">
      <c r="D2191" s="10"/>
    </row>
    <row r="2192" spans="4:4">
      <c r="D2192" s="10"/>
    </row>
    <row r="2193" spans="4:4">
      <c r="D2193" s="10"/>
    </row>
    <row r="2194" spans="4:4">
      <c r="D2194" s="10"/>
    </row>
    <row r="2195" spans="4:4">
      <c r="D2195" s="10"/>
    </row>
    <row r="2196" spans="4:4">
      <c r="D2196" s="10"/>
    </row>
    <row r="2197" spans="4:4">
      <c r="D2197" s="10"/>
    </row>
    <row r="2198" spans="4:4">
      <c r="D2198" s="10"/>
    </row>
    <row r="2199" spans="4:4">
      <c r="D2199" s="10"/>
    </row>
    <row r="2200" spans="4:4">
      <c r="D2200" s="10"/>
    </row>
    <row r="2201" spans="4:4">
      <c r="D2201" s="10"/>
    </row>
    <row r="2202" spans="4:4">
      <c r="D2202" s="10"/>
    </row>
    <row r="2203" spans="4:4">
      <c r="D2203" s="10"/>
    </row>
    <row r="2204" spans="4:4">
      <c r="D2204" s="10"/>
    </row>
    <row r="2205" spans="4:4">
      <c r="D2205" s="10"/>
    </row>
    <row r="2206" spans="4:4">
      <c r="D2206" s="10"/>
    </row>
    <row r="2207" spans="4:4">
      <c r="D2207" s="10"/>
    </row>
    <row r="2208" spans="4:4">
      <c r="D2208" s="10"/>
    </row>
    <row r="2209" spans="4:4">
      <c r="D2209" s="10"/>
    </row>
    <row r="2210" spans="4:4">
      <c r="D2210" s="10"/>
    </row>
    <row r="2211" spans="4:4">
      <c r="D2211" s="10"/>
    </row>
    <row r="2212" spans="4:4">
      <c r="D2212" s="10"/>
    </row>
    <row r="2213" spans="4:4">
      <c r="D2213" s="10"/>
    </row>
    <row r="2214" spans="4:4">
      <c r="D2214" s="10"/>
    </row>
    <row r="2215" spans="4:4">
      <c r="D2215" s="10"/>
    </row>
    <row r="2216" spans="4:4">
      <c r="D2216" s="10"/>
    </row>
    <row r="2217" spans="4:4">
      <c r="D2217" s="10"/>
    </row>
    <row r="2218" spans="4:4">
      <c r="D2218" s="10"/>
    </row>
    <row r="2219" spans="4:4">
      <c r="D2219" s="10"/>
    </row>
    <row r="2220" spans="4:4">
      <c r="D2220" s="10"/>
    </row>
    <row r="2221" spans="4:4">
      <c r="D2221" s="10"/>
    </row>
    <row r="2222" spans="4:4">
      <c r="D2222" s="10"/>
    </row>
    <row r="2223" spans="4:4">
      <c r="D2223" s="10"/>
    </row>
    <row r="2224" spans="4:4">
      <c r="D2224" s="10"/>
    </row>
    <row r="2225" spans="4:4">
      <c r="D2225" s="10"/>
    </row>
    <row r="2226" spans="4:4">
      <c r="D2226" s="10"/>
    </row>
    <row r="2227" spans="4:4">
      <c r="D2227" s="10"/>
    </row>
    <row r="2228" spans="4:4">
      <c r="D2228" s="10"/>
    </row>
    <row r="2229" spans="4:4">
      <c r="D2229" s="10"/>
    </row>
    <row r="2230" spans="4:4">
      <c r="D2230" s="10"/>
    </row>
    <row r="2231" spans="4:4">
      <c r="D2231" s="10"/>
    </row>
    <row r="2232" spans="4:4">
      <c r="D2232" s="10"/>
    </row>
    <row r="2233" spans="4:4">
      <c r="D2233" s="10"/>
    </row>
    <row r="2234" spans="4:4">
      <c r="D2234" s="10"/>
    </row>
    <row r="2235" spans="4:4">
      <c r="D2235" s="10"/>
    </row>
    <row r="2236" spans="4:4">
      <c r="D2236" s="10"/>
    </row>
    <row r="2237" spans="4:4">
      <c r="D2237" s="10"/>
    </row>
    <row r="2238" spans="4:4">
      <c r="D2238" s="10"/>
    </row>
    <row r="2239" spans="4:4">
      <c r="D2239" s="10"/>
    </row>
    <row r="2240" spans="4:4">
      <c r="D2240" s="10"/>
    </row>
    <row r="2241" spans="4:4">
      <c r="D2241" s="10"/>
    </row>
    <row r="2242" spans="4:4">
      <c r="D2242" s="10"/>
    </row>
    <row r="2243" spans="4:4">
      <c r="D2243" s="10"/>
    </row>
    <row r="2244" spans="4:4">
      <c r="D2244" s="10"/>
    </row>
    <row r="2245" spans="4:4">
      <c r="D2245" s="10"/>
    </row>
    <row r="2246" spans="4:4">
      <c r="D2246" s="10"/>
    </row>
    <row r="2247" spans="4:4">
      <c r="D2247" s="10"/>
    </row>
    <row r="2248" spans="4:4">
      <c r="D2248" s="10"/>
    </row>
    <row r="2249" spans="4:4">
      <c r="D2249" s="10"/>
    </row>
    <row r="2250" spans="4:4">
      <c r="D2250" s="10"/>
    </row>
    <row r="2251" spans="4:4">
      <c r="D2251" s="10"/>
    </row>
    <row r="2252" spans="4:4">
      <c r="D2252" s="10"/>
    </row>
    <row r="2253" spans="4:4">
      <c r="D2253" s="10"/>
    </row>
    <row r="2254" spans="4:4">
      <c r="D2254" s="10"/>
    </row>
    <row r="2255" spans="4:4">
      <c r="D2255" s="10"/>
    </row>
    <row r="2256" spans="4:4">
      <c r="D2256" s="10"/>
    </row>
    <row r="2257" spans="4:4">
      <c r="D2257" s="10"/>
    </row>
    <row r="2258" spans="4:4">
      <c r="D2258" s="10"/>
    </row>
    <row r="2259" spans="4:4">
      <c r="D2259" s="10"/>
    </row>
    <row r="2260" spans="4:4">
      <c r="D2260" s="10"/>
    </row>
    <row r="2261" spans="4:4">
      <c r="D2261" s="10"/>
    </row>
    <row r="2262" spans="4:4">
      <c r="D2262" s="10"/>
    </row>
    <row r="2263" spans="4:4">
      <c r="D2263" s="10"/>
    </row>
    <row r="2264" spans="4:4">
      <c r="D2264" s="10"/>
    </row>
    <row r="2265" spans="4:4">
      <c r="D2265" s="10"/>
    </row>
    <row r="2266" spans="4:4">
      <c r="D2266" s="10"/>
    </row>
    <row r="2267" spans="4:4">
      <c r="D2267" s="10"/>
    </row>
    <row r="2268" spans="4:4">
      <c r="D2268" s="10"/>
    </row>
    <row r="2269" spans="4:4">
      <c r="D2269" s="10"/>
    </row>
    <row r="2270" spans="4:4">
      <c r="D2270" s="10"/>
    </row>
    <row r="2271" spans="4:4">
      <c r="D2271" s="10"/>
    </row>
    <row r="2272" spans="4:4">
      <c r="D2272" s="10"/>
    </row>
    <row r="2273" spans="4:4">
      <c r="D2273" s="10"/>
    </row>
    <row r="2274" spans="4:4">
      <c r="D2274" s="10"/>
    </row>
    <row r="2275" spans="4:4">
      <c r="D2275" s="10"/>
    </row>
    <row r="2276" spans="4:4">
      <c r="D2276" s="10"/>
    </row>
    <row r="2277" spans="4:4">
      <c r="D2277" s="10"/>
    </row>
    <row r="2278" spans="4:4">
      <c r="D2278" s="10"/>
    </row>
    <row r="2279" spans="4:4">
      <c r="D2279" s="10"/>
    </row>
    <row r="2280" spans="4:4">
      <c r="D2280" s="10"/>
    </row>
    <row r="2281" spans="4:4">
      <c r="D2281" s="10"/>
    </row>
    <row r="2282" spans="4:4">
      <c r="D2282" s="10"/>
    </row>
    <row r="2283" spans="4:4">
      <c r="D2283" s="10"/>
    </row>
    <row r="2284" spans="4:4">
      <c r="D2284" s="10"/>
    </row>
    <row r="2285" spans="4:4">
      <c r="D2285" s="10"/>
    </row>
    <row r="2286" spans="4:4">
      <c r="D2286" s="10"/>
    </row>
    <row r="2287" spans="4:4">
      <c r="D2287" s="10"/>
    </row>
    <row r="2288" spans="4:4">
      <c r="D2288" s="10"/>
    </row>
    <row r="2289" spans="4:4">
      <c r="D2289" s="10"/>
    </row>
    <row r="2290" spans="4:4">
      <c r="D2290" s="10"/>
    </row>
    <row r="2291" spans="4:4">
      <c r="D2291" s="10"/>
    </row>
    <row r="2292" spans="4:4">
      <c r="D2292" s="10"/>
    </row>
    <row r="2293" spans="4:4">
      <c r="D2293" s="10"/>
    </row>
    <row r="2294" spans="4:4">
      <c r="D2294" s="10"/>
    </row>
    <row r="2295" spans="4:4">
      <c r="D2295" s="10"/>
    </row>
    <row r="2296" spans="4:4">
      <c r="D2296" s="10"/>
    </row>
    <row r="2297" spans="4:4">
      <c r="D2297" s="10"/>
    </row>
    <row r="2298" spans="4:4">
      <c r="D2298" s="10"/>
    </row>
    <row r="2299" spans="4:4">
      <c r="D2299" s="10"/>
    </row>
    <row r="2300" spans="4:4">
      <c r="D2300" s="10"/>
    </row>
    <row r="2301" spans="4:4">
      <c r="D2301" s="10"/>
    </row>
    <row r="2302" spans="4:4">
      <c r="D2302" s="10"/>
    </row>
    <row r="2303" spans="4:4">
      <c r="D2303" s="10"/>
    </row>
    <row r="2304" spans="4:4">
      <c r="D2304" s="10"/>
    </row>
    <row r="2305" spans="4:4">
      <c r="D2305" s="10"/>
    </row>
    <row r="2306" spans="4:4">
      <c r="D2306" s="10"/>
    </row>
    <row r="2307" spans="4:4">
      <c r="D2307" s="10"/>
    </row>
    <row r="2308" spans="4:4">
      <c r="D2308" s="10"/>
    </row>
    <row r="2309" spans="4:4">
      <c r="D2309" s="10"/>
    </row>
    <row r="2310" spans="4:4">
      <c r="D2310" s="10"/>
    </row>
    <row r="2311" spans="4:4">
      <c r="D2311" s="10"/>
    </row>
    <row r="2312" spans="4:4">
      <c r="D2312" s="10"/>
    </row>
    <row r="2313" spans="4:4">
      <c r="D2313" s="10"/>
    </row>
    <row r="2314" spans="4:4">
      <c r="D2314" s="10"/>
    </row>
    <row r="2315" spans="4:4">
      <c r="D2315" s="10"/>
    </row>
    <row r="2316" spans="4:4">
      <c r="D2316" s="10"/>
    </row>
    <row r="2317" spans="4:4">
      <c r="D2317" s="10"/>
    </row>
    <row r="2318" spans="4:4">
      <c r="D2318" s="10"/>
    </row>
    <row r="2319" spans="4:4">
      <c r="D2319" s="10"/>
    </row>
    <row r="2320" spans="4:4">
      <c r="D2320" s="10"/>
    </row>
    <row r="2321" spans="4:4">
      <c r="D2321" s="10"/>
    </row>
    <row r="2322" spans="4:4">
      <c r="D2322" s="10"/>
    </row>
    <row r="2323" spans="4:4">
      <c r="D2323" s="10"/>
    </row>
    <row r="2324" spans="4:4">
      <c r="D2324" s="10"/>
    </row>
    <row r="2325" spans="4:4">
      <c r="D2325" s="10"/>
    </row>
    <row r="2326" spans="4:4">
      <c r="D2326" s="10"/>
    </row>
    <row r="2327" spans="4:4">
      <c r="D2327" s="10"/>
    </row>
    <row r="2328" spans="4:4">
      <c r="D2328" s="10"/>
    </row>
    <row r="2329" spans="4:4">
      <c r="D2329" s="10"/>
    </row>
    <row r="2330" spans="4:4">
      <c r="D2330" s="10"/>
    </row>
    <row r="2331" spans="4:4">
      <c r="D2331" s="10"/>
    </row>
    <row r="2332" spans="4:4">
      <c r="D2332" s="10"/>
    </row>
    <row r="2333" spans="4:4">
      <c r="D2333" s="10"/>
    </row>
    <row r="2334" spans="4:4">
      <c r="D2334" s="10"/>
    </row>
    <row r="2335" spans="4:4">
      <c r="D2335" s="10"/>
    </row>
    <row r="2336" spans="4:4">
      <c r="D2336" s="10"/>
    </row>
    <row r="2337" spans="4:4">
      <c r="D2337" s="10"/>
    </row>
    <row r="2338" spans="4:4">
      <c r="D2338" s="10"/>
    </row>
    <row r="2339" spans="4:4">
      <c r="D2339" s="10"/>
    </row>
    <row r="2340" spans="4:4">
      <c r="D2340" s="10"/>
    </row>
    <row r="2341" spans="4:4">
      <c r="D2341" s="10"/>
    </row>
    <row r="2342" spans="4:4">
      <c r="D2342" s="10"/>
    </row>
    <row r="2343" spans="4:4">
      <c r="D2343" s="10"/>
    </row>
    <row r="2344" spans="4:4">
      <c r="D2344" s="10"/>
    </row>
    <row r="2345" spans="4:4">
      <c r="D2345" s="10"/>
    </row>
    <row r="2346" spans="4:4">
      <c r="D2346" s="10"/>
    </row>
    <row r="2347" spans="4:4">
      <c r="D2347" s="10"/>
    </row>
    <row r="2348" spans="4:4">
      <c r="D2348" s="10"/>
    </row>
    <row r="2349" spans="4:4">
      <c r="D2349" s="10"/>
    </row>
    <row r="2350" spans="4:4">
      <c r="D2350" s="10"/>
    </row>
    <row r="2351" spans="4:4">
      <c r="D2351" s="10"/>
    </row>
    <row r="2352" spans="4:4">
      <c r="D2352" s="10"/>
    </row>
    <row r="2353" spans="4:4">
      <c r="D2353" s="10"/>
    </row>
    <row r="2354" spans="4:4">
      <c r="D2354" s="10"/>
    </row>
    <row r="2355" spans="4:4">
      <c r="D2355" s="10"/>
    </row>
    <row r="2356" spans="4:4">
      <c r="D2356" s="10"/>
    </row>
    <row r="2357" spans="4:4">
      <c r="D2357" s="10"/>
    </row>
    <row r="2358" spans="4:4">
      <c r="D2358" s="10"/>
    </row>
    <row r="2359" spans="4:4">
      <c r="D2359" s="10"/>
    </row>
    <row r="2360" spans="4:4">
      <c r="D2360" s="10"/>
    </row>
    <row r="2361" spans="4:4">
      <c r="D2361" s="10"/>
    </row>
    <row r="2362" spans="4:4">
      <c r="D2362" s="10"/>
    </row>
    <row r="2363" spans="4:4">
      <c r="D2363" s="10"/>
    </row>
    <row r="2364" spans="4:4">
      <c r="D2364" s="10"/>
    </row>
    <row r="2365" spans="4:4">
      <c r="D2365" s="10"/>
    </row>
    <row r="2366" spans="4:4">
      <c r="D2366" s="10"/>
    </row>
    <row r="2367" spans="4:4">
      <c r="D2367" s="10"/>
    </row>
    <row r="2368" spans="4:4">
      <c r="D2368" s="10"/>
    </row>
    <row r="2369" spans="4:4">
      <c r="D2369" s="10"/>
    </row>
    <row r="2370" spans="4:4">
      <c r="D2370" s="10"/>
    </row>
    <row r="2371" spans="4:4">
      <c r="D2371" s="10"/>
    </row>
    <row r="2372" spans="4:4">
      <c r="D2372" s="10"/>
    </row>
    <row r="2373" spans="4:4">
      <c r="D2373" s="10"/>
    </row>
    <row r="2374" spans="4:4">
      <c r="D2374" s="10"/>
    </row>
    <row r="2375" spans="4:4">
      <c r="D2375" s="10"/>
    </row>
    <row r="2376" spans="4:4">
      <c r="D2376" s="10"/>
    </row>
    <row r="2377" spans="4:4">
      <c r="D2377" s="10"/>
    </row>
    <row r="2378" spans="4:4">
      <c r="D2378" s="10"/>
    </row>
    <row r="2379" spans="4:4">
      <c r="D2379" s="10"/>
    </row>
    <row r="2380" spans="4:4">
      <c r="D2380" s="10"/>
    </row>
    <row r="2381" spans="4:4">
      <c r="D2381" s="10"/>
    </row>
    <row r="2382" spans="4:4">
      <c r="D2382" s="10"/>
    </row>
    <row r="2383" spans="4:4">
      <c r="D2383" s="10"/>
    </row>
    <row r="2384" spans="4:4">
      <c r="D2384" s="10"/>
    </row>
    <row r="2385" spans="4:4">
      <c r="D2385" s="10"/>
    </row>
    <row r="2386" spans="4:4">
      <c r="D2386" s="10"/>
    </row>
    <row r="2387" spans="4:4">
      <c r="D2387" s="10"/>
    </row>
    <row r="2388" spans="4:4">
      <c r="D2388" s="10"/>
    </row>
    <row r="2389" spans="4:4">
      <c r="D2389" s="10"/>
    </row>
    <row r="2390" spans="4:4">
      <c r="D2390" s="10"/>
    </row>
    <row r="2391" spans="4:4">
      <c r="D2391" s="10"/>
    </row>
    <row r="2392" spans="4:4">
      <c r="D2392" s="10"/>
    </row>
    <row r="2393" spans="4:4">
      <c r="D2393" s="10"/>
    </row>
    <row r="2394" spans="4:4">
      <c r="D2394" s="10"/>
    </row>
    <row r="2395" spans="4:4">
      <c r="D2395" s="10"/>
    </row>
    <row r="2396" spans="4:4">
      <c r="D2396" s="10"/>
    </row>
    <row r="2397" spans="4:4">
      <c r="D2397" s="10"/>
    </row>
    <row r="2398" spans="4:4">
      <c r="D2398" s="10"/>
    </row>
    <row r="2399" spans="4:4">
      <c r="D2399" s="10"/>
    </row>
    <row r="2400" spans="4:4">
      <c r="D2400" s="10"/>
    </row>
    <row r="2401" spans="4:4">
      <c r="D2401" s="10"/>
    </row>
    <row r="2402" spans="4:4">
      <c r="D2402" s="10"/>
    </row>
    <row r="2403" spans="4:4">
      <c r="D2403" s="10"/>
    </row>
    <row r="2404" spans="4:4">
      <c r="D2404" s="10"/>
    </row>
    <row r="2405" spans="4:4">
      <c r="D2405" s="10"/>
    </row>
    <row r="2406" spans="4:4">
      <c r="D2406" s="10"/>
    </row>
    <row r="2407" spans="4:4">
      <c r="D2407" s="10"/>
    </row>
    <row r="2408" spans="4:4">
      <c r="D2408" s="10"/>
    </row>
    <row r="2409" spans="4:4">
      <c r="D2409" s="10"/>
    </row>
    <row r="2410" spans="4:4">
      <c r="D2410" s="10"/>
    </row>
    <row r="2411" spans="4:4">
      <c r="D2411" s="10"/>
    </row>
    <row r="2412" spans="4:4">
      <c r="D2412" s="10"/>
    </row>
    <row r="2413" spans="4:4">
      <c r="D2413" s="10"/>
    </row>
    <row r="2414" spans="4:4">
      <c r="D2414" s="10"/>
    </row>
    <row r="2415" spans="4:4">
      <c r="D2415" s="10"/>
    </row>
    <row r="2416" spans="4:4">
      <c r="D2416" s="10"/>
    </row>
    <row r="2417" spans="4:4">
      <c r="D2417" s="10"/>
    </row>
    <row r="2418" spans="4:4">
      <c r="D2418" s="10"/>
    </row>
    <row r="2419" spans="4:4">
      <c r="D2419" s="10"/>
    </row>
    <row r="2420" spans="4:4">
      <c r="D2420" s="10"/>
    </row>
    <row r="2421" spans="4:4">
      <c r="D2421" s="10"/>
    </row>
    <row r="2422" spans="4:4">
      <c r="D2422" s="10"/>
    </row>
    <row r="2423" spans="4:4">
      <c r="D2423" s="10"/>
    </row>
    <row r="2424" spans="4:4">
      <c r="D2424" s="10"/>
    </row>
    <row r="2425" spans="4:4">
      <c r="D2425" s="10"/>
    </row>
    <row r="2426" spans="4:4">
      <c r="D2426" s="10"/>
    </row>
    <row r="2427" spans="4:4">
      <c r="D2427" s="10"/>
    </row>
    <row r="2428" spans="4:4">
      <c r="D2428" s="10"/>
    </row>
    <row r="2429" spans="4:4">
      <c r="D2429" s="10"/>
    </row>
    <row r="2430" spans="4:4">
      <c r="D2430" s="10"/>
    </row>
    <row r="2431" spans="4:4">
      <c r="D2431" s="10"/>
    </row>
    <row r="2432" spans="4:4">
      <c r="D2432" s="10"/>
    </row>
    <row r="2433" spans="4:4">
      <c r="D2433" s="10"/>
    </row>
    <row r="2434" spans="4:4">
      <c r="D2434" s="10"/>
    </row>
    <row r="2435" spans="4:4">
      <c r="D2435" s="10"/>
    </row>
    <row r="2436" spans="4:4">
      <c r="D2436" s="10"/>
    </row>
    <row r="2437" spans="4:4">
      <c r="D2437" s="10"/>
    </row>
    <row r="2438" spans="4:4">
      <c r="D2438" s="10"/>
    </row>
    <row r="2439" spans="4:4">
      <c r="D2439" s="10"/>
    </row>
    <row r="2440" spans="4:4">
      <c r="D2440" s="10"/>
    </row>
    <row r="2441" spans="4:4">
      <c r="D2441" s="10"/>
    </row>
    <row r="2442" spans="4:4">
      <c r="D2442" s="10"/>
    </row>
    <row r="2443" spans="4:4">
      <c r="D2443" s="10"/>
    </row>
    <row r="2444" spans="4:4">
      <c r="D2444" s="10"/>
    </row>
    <row r="2445" spans="4:4">
      <c r="D2445" s="10"/>
    </row>
    <row r="2446" spans="4:4">
      <c r="D2446" s="10"/>
    </row>
    <row r="2447" spans="4:4">
      <c r="D2447" s="10"/>
    </row>
    <row r="2448" spans="4:4">
      <c r="D2448" s="10"/>
    </row>
    <row r="2449" spans="4:4">
      <c r="D2449" s="10"/>
    </row>
    <row r="2450" spans="4:4">
      <c r="D2450" s="10"/>
    </row>
    <row r="2451" spans="4:4">
      <c r="D2451" s="10"/>
    </row>
    <row r="2452" spans="4:4">
      <c r="D2452" s="10"/>
    </row>
    <row r="2453" spans="4:4">
      <c r="D2453" s="10"/>
    </row>
    <row r="2454" spans="4:4">
      <c r="D2454" s="10"/>
    </row>
    <row r="2455" spans="4:4">
      <c r="D2455" s="10"/>
    </row>
    <row r="2456" spans="4:4">
      <c r="D2456" s="10"/>
    </row>
    <row r="2457" spans="4:4">
      <c r="D2457" s="10"/>
    </row>
    <row r="2458" spans="4:4">
      <c r="D2458" s="10"/>
    </row>
    <row r="2459" spans="4:4">
      <c r="D2459" s="10"/>
    </row>
    <row r="2460" spans="4:4">
      <c r="D2460" s="10"/>
    </row>
    <row r="2461" spans="4:4">
      <c r="D2461" s="10"/>
    </row>
    <row r="2462" spans="4:4">
      <c r="D2462" s="10"/>
    </row>
    <row r="2463" spans="4:4">
      <c r="D2463" s="10"/>
    </row>
    <row r="2464" spans="4:4">
      <c r="D2464" s="10"/>
    </row>
    <row r="2465" spans="4:4">
      <c r="D2465" s="10"/>
    </row>
    <row r="2466" spans="4:4">
      <c r="D2466" s="10"/>
    </row>
    <row r="2467" spans="4:4">
      <c r="D2467" s="10"/>
    </row>
    <row r="2468" spans="4:4">
      <c r="D2468" s="10"/>
    </row>
    <row r="2469" spans="4:4">
      <c r="D2469" s="10"/>
    </row>
    <row r="2470" spans="4:4">
      <c r="D2470" s="10"/>
    </row>
    <row r="2471" spans="4:4">
      <c r="D2471" s="10"/>
    </row>
    <row r="2472" spans="4:4">
      <c r="D2472" s="10"/>
    </row>
    <row r="2473" spans="4:4">
      <c r="D2473" s="10"/>
    </row>
    <row r="2474" spans="4:4">
      <c r="D2474" s="10"/>
    </row>
    <row r="2475" spans="4:4">
      <c r="D2475" s="10"/>
    </row>
    <row r="2476" spans="4:4">
      <c r="D2476" s="10"/>
    </row>
    <row r="2477" spans="4:4">
      <c r="D2477" s="10"/>
    </row>
    <row r="2478" spans="4:4">
      <c r="D2478" s="10"/>
    </row>
    <row r="2479" spans="4:4">
      <c r="D2479" s="10"/>
    </row>
    <row r="2480" spans="4:4">
      <c r="D2480" s="10"/>
    </row>
    <row r="2481" spans="4:4">
      <c r="D2481" s="10"/>
    </row>
    <row r="2482" spans="4:4">
      <c r="D2482" s="10"/>
    </row>
    <row r="2483" spans="4:4">
      <c r="D2483" s="10"/>
    </row>
    <row r="2484" spans="4:4">
      <c r="D2484" s="10"/>
    </row>
    <row r="2485" spans="4:4">
      <c r="D2485" s="10"/>
    </row>
    <row r="2486" spans="4:4">
      <c r="D2486" s="10"/>
    </row>
    <row r="2487" spans="4:4">
      <c r="D2487" s="10"/>
    </row>
    <row r="2488" spans="4:4">
      <c r="D2488" s="10"/>
    </row>
    <row r="2489" spans="4:4">
      <c r="D2489" s="10"/>
    </row>
    <row r="2490" spans="4:4">
      <c r="D2490" s="10"/>
    </row>
    <row r="2491" spans="4:4">
      <c r="D2491" s="10"/>
    </row>
    <row r="2492" spans="4:4">
      <c r="D2492" s="10"/>
    </row>
    <row r="2493" spans="4:4">
      <c r="D2493" s="10"/>
    </row>
    <row r="2494" spans="4:4">
      <c r="D2494" s="10"/>
    </row>
    <row r="2495" spans="4:4">
      <c r="D2495" s="10"/>
    </row>
    <row r="2496" spans="4:4">
      <c r="D2496" s="10"/>
    </row>
    <row r="2497" spans="4:4">
      <c r="D2497" s="10"/>
    </row>
    <row r="2498" spans="4:4">
      <c r="D2498" s="10"/>
    </row>
    <row r="2499" spans="4:4">
      <c r="D2499" s="10"/>
    </row>
    <row r="2500" spans="4:4">
      <c r="D2500" s="10"/>
    </row>
    <row r="2501" spans="4:4">
      <c r="D2501" s="10"/>
    </row>
    <row r="2502" spans="4:4">
      <c r="D2502" s="10"/>
    </row>
    <row r="2503" spans="4:4">
      <c r="D2503" s="10"/>
    </row>
    <row r="2504" spans="4:4">
      <c r="D2504" s="10"/>
    </row>
    <row r="2505" spans="4:4">
      <c r="D2505" s="10"/>
    </row>
    <row r="2506" spans="4:4">
      <c r="D2506" s="10"/>
    </row>
    <row r="2507" spans="4:4">
      <c r="D2507" s="10"/>
    </row>
    <row r="2508" spans="4:4">
      <c r="D2508" s="10"/>
    </row>
    <row r="2509" spans="4:4">
      <c r="D2509" s="10"/>
    </row>
    <row r="2510" spans="4:4">
      <c r="D2510" s="10"/>
    </row>
    <row r="2511" spans="4:4">
      <c r="D2511" s="10"/>
    </row>
    <row r="2512" spans="4:4">
      <c r="D2512" s="10"/>
    </row>
    <row r="2513" spans="4:4">
      <c r="D2513" s="10"/>
    </row>
    <row r="2514" spans="4:4">
      <c r="D2514" s="10"/>
    </row>
    <row r="2515" spans="4:4">
      <c r="D2515" s="10"/>
    </row>
    <row r="2516" spans="4:4">
      <c r="D2516" s="10"/>
    </row>
    <row r="2517" spans="4:4">
      <c r="D2517" s="10"/>
    </row>
    <row r="2518" spans="4:4">
      <c r="D2518" s="10"/>
    </row>
    <row r="2519" spans="4:4">
      <c r="D2519" s="10"/>
    </row>
    <row r="2520" spans="4:4">
      <c r="D2520" s="10"/>
    </row>
    <row r="2521" spans="4:4">
      <c r="D2521" s="10"/>
    </row>
    <row r="2522" spans="4:4">
      <c r="D2522" s="10"/>
    </row>
    <row r="2523" spans="4:4">
      <c r="D2523" s="10"/>
    </row>
    <row r="2524" spans="4:4">
      <c r="D2524" s="10"/>
    </row>
    <row r="2525" spans="4:4">
      <c r="D2525" s="10"/>
    </row>
    <row r="2526" spans="4:4">
      <c r="D2526" s="10"/>
    </row>
    <row r="2527" spans="4:4">
      <c r="D2527" s="10"/>
    </row>
    <row r="2528" spans="4:4">
      <c r="D2528" s="10"/>
    </row>
    <row r="2529" spans="4:4">
      <c r="D2529" s="10"/>
    </row>
    <row r="2530" spans="4:4">
      <c r="D2530" s="10"/>
    </row>
    <row r="2531" spans="4:4">
      <c r="D2531" s="10"/>
    </row>
    <row r="2532" spans="4:4">
      <c r="D2532" s="10"/>
    </row>
    <row r="2533" spans="4:4">
      <c r="D2533" s="10"/>
    </row>
    <row r="2534" spans="4:4">
      <c r="D2534" s="10"/>
    </row>
    <row r="2535" spans="4:4">
      <c r="D2535" s="10"/>
    </row>
    <row r="2536" spans="4:4">
      <c r="D2536" s="10"/>
    </row>
    <row r="2537" spans="4:4">
      <c r="D2537" s="10"/>
    </row>
    <row r="2538" spans="4:4">
      <c r="D2538" s="10"/>
    </row>
    <row r="2539" spans="4:4">
      <c r="D2539" s="10"/>
    </row>
    <row r="2540" spans="4:4">
      <c r="D2540" s="10"/>
    </row>
    <row r="2541" spans="4:4">
      <c r="D2541" s="10"/>
    </row>
    <row r="2542" spans="4:4">
      <c r="D2542" s="10"/>
    </row>
    <row r="2543" spans="4:4">
      <c r="D2543" s="10"/>
    </row>
    <row r="2544" spans="4:4">
      <c r="D2544" s="10"/>
    </row>
    <row r="2545" spans="4:4">
      <c r="D2545" s="10"/>
    </row>
    <row r="2546" spans="4:4">
      <c r="D2546" s="10"/>
    </row>
    <row r="2547" spans="4:4">
      <c r="D2547" s="10"/>
    </row>
    <row r="2548" spans="4:4">
      <c r="D2548" s="10"/>
    </row>
    <row r="2549" spans="4:4">
      <c r="D2549" s="10"/>
    </row>
    <row r="2550" spans="4:4">
      <c r="D2550" s="10"/>
    </row>
    <row r="2551" spans="4:4">
      <c r="D2551" s="10"/>
    </row>
    <row r="2552" spans="4:4">
      <c r="D2552" s="10"/>
    </row>
    <row r="2553" spans="4:4">
      <c r="D2553" s="10"/>
    </row>
    <row r="2554" spans="4:4">
      <c r="D2554" s="10"/>
    </row>
    <row r="2555" spans="4:4">
      <c r="D2555" s="10"/>
    </row>
    <row r="2556" spans="4:4">
      <c r="D2556" s="10"/>
    </row>
    <row r="2557" spans="4:4">
      <c r="D2557" s="10"/>
    </row>
    <row r="2558" spans="4:4">
      <c r="D2558" s="10"/>
    </row>
    <row r="2559" spans="4:4">
      <c r="D2559" s="10"/>
    </row>
    <row r="2560" spans="4:4">
      <c r="D2560" s="10"/>
    </row>
    <row r="2561" spans="4:4">
      <c r="D2561" s="10"/>
    </row>
    <row r="2562" spans="4:4">
      <c r="D2562" s="10"/>
    </row>
    <row r="2563" spans="4:4">
      <c r="D2563" s="10"/>
    </row>
    <row r="2564" spans="4:4">
      <c r="D2564" s="10"/>
    </row>
    <row r="2565" spans="4:4">
      <c r="D2565" s="10"/>
    </row>
    <row r="2566" spans="4:4">
      <c r="D2566" s="10"/>
    </row>
    <row r="2567" spans="4:4">
      <c r="D2567" s="10"/>
    </row>
    <row r="2568" spans="4:4">
      <c r="D2568" s="10"/>
    </row>
    <row r="2569" spans="4:4">
      <c r="D2569" s="10"/>
    </row>
    <row r="2570" spans="4:4">
      <c r="D2570" s="10"/>
    </row>
    <row r="2571" spans="4:4">
      <c r="D2571" s="10"/>
    </row>
    <row r="2572" spans="4:4">
      <c r="D2572" s="10"/>
    </row>
    <row r="2573" spans="4:4">
      <c r="D2573" s="10"/>
    </row>
    <row r="2574" spans="4:4">
      <c r="D2574" s="10"/>
    </row>
    <row r="2575" spans="4:4">
      <c r="D2575" s="10"/>
    </row>
    <row r="2576" spans="4:4">
      <c r="D2576" s="10"/>
    </row>
    <row r="2577" spans="4:4">
      <c r="D2577" s="10"/>
    </row>
    <row r="2578" spans="4:4">
      <c r="D2578" s="10"/>
    </row>
    <row r="2579" spans="4:4">
      <c r="D2579" s="10"/>
    </row>
    <row r="2580" spans="4:4">
      <c r="D2580" s="10"/>
    </row>
    <row r="2581" spans="4:4">
      <c r="D2581" s="10"/>
    </row>
    <row r="2582" spans="4:4">
      <c r="D2582" s="10"/>
    </row>
    <row r="2583" spans="4:4">
      <c r="D2583" s="10"/>
    </row>
    <row r="2584" spans="4:4">
      <c r="D2584" s="10"/>
    </row>
    <row r="2585" spans="4:4">
      <c r="D2585" s="10"/>
    </row>
    <row r="2586" spans="4:4">
      <c r="D2586" s="10"/>
    </row>
    <row r="2587" spans="4:4">
      <c r="D2587" s="10"/>
    </row>
    <row r="2588" spans="4:4">
      <c r="D2588" s="10"/>
    </row>
    <row r="2589" spans="4:4">
      <c r="D2589" s="10"/>
    </row>
    <row r="2590" spans="4:4">
      <c r="D2590" s="10"/>
    </row>
    <row r="2591" spans="4:4">
      <c r="D2591" s="10"/>
    </row>
    <row r="2592" spans="4:4">
      <c r="D2592" s="10"/>
    </row>
    <row r="2593" spans="4:4">
      <c r="D2593" s="10"/>
    </row>
    <row r="2594" spans="4:4">
      <c r="D2594" s="10"/>
    </row>
    <row r="2595" spans="4:4">
      <c r="D2595" s="10"/>
    </row>
    <row r="2596" spans="4:4">
      <c r="D2596" s="10"/>
    </row>
    <row r="2597" spans="4:4">
      <c r="D2597" s="10"/>
    </row>
    <row r="2598" spans="4:4">
      <c r="D2598" s="10"/>
    </row>
    <row r="2599" spans="4:4">
      <c r="D2599" s="10"/>
    </row>
    <row r="2600" spans="4:4">
      <c r="D2600" s="10"/>
    </row>
    <row r="2601" spans="4:4">
      <c r="D2601" s="10"/>
    </row>
    <row r="2602" spans="4:4">
      <c r="D2602" s="10"/>
    </row>
    <row r="2603" spans="4:4">
      <c r="D2603" s="10"/>
    </row>
    <row r="2604" spans="4:4">
      <c r="D2604" s="10"/>
    </row>
    <row r="2605" spans="4:4">
      <c r="D2605" s="10"/>
    </row>
    <row r="2606" spans="4:4">
      <c r="D2606" s="10"/>
    </row>
    <row r="2607" spans="4:4">
      <c r="D2607" s="10"/>
    </row>
    <row r="2608" spans="4:4">
      <c r="D2608" s="10"/>
    </row>
    <row r="2609" spans="4:4">
      <c r="D2609" s="10"/>
    </row>
    <row r="2610" spans="4:4">
      <c r="D2610" s="10"/>
    </row>
    <row r="2611" spans="4:4">
      <c r="D2611" s="10"/>
    </row>
    <row r="2612" spans="4:4">
      <c r="D2612" s="10"/>
    </row>
    <row r="2613" spans="4:4">
      <c r="D2613" s="10"/>
    </row>
    <row r="2614" spans="4:4">
      <c r="D2614" s="10"/>
    </row>
    <row r="2615" spans="4:4">
      <c r="D2615" s="10"/>
    </row>
    <row r="2616" spans="4:4">
      <c r="D2616" s="10"/>
    </row>
    <row r="2617" spans="4:4">
      <c r="D2617" s="10"/>
    </row>
    <row r="2618" spans="4:4">
      <c r="D2618" s="10"/>
    </row>
    <row r="2619" spans="4:4">
      <c r="D2619" s="10"/>
    </row>
    <row r="2620" spans="4:4">
      <c r="D2620" s="10"/>
    </row>
    <row r="2621" spans="4:4">
      <c r="D2621" s="10"/>
    </row>
    <row r="2622" spans="4:4">
      <c r="D2622" s="10"/>
    </row>
    <row r="2623" spans="4:4">
      <c r="D2623" s="10"/>
    </row>
    <row r="2624" spans="4:4">
      <c r="D2624" s="10"/>
    </row>
    <row r="2625" spans="4:4">
      <c r="D2625" s="10"/>
    </row>
    <row r="2626" spans="4:4">
      <c r="D2626" s="10"/>
    </row>
    <row r="2627" spans="4:4">
      <c r="D2627" s="10"/>
    </row>
    <row r="2628" spans="4:4">
      <c r="D2628" s="10"/>
    </row>
    <row r="2629" spans="4:4">
      <c r="D2629" s="10"/>
    </row>
    <row r="2630" spans="4:4">
      <c r="D2630" s="10"/>
    </row>
    <row r="2631" spans="4:4">
      <c r="D2631" s="10"/>
    </row>
    <row r="2632" spans="4:4">
      <c r="D2632" s="10"/>
    </row>
    <row r="2633" spans="4:4">
      <c r="D2633" s="10"/>
    </row>
    <row r="2634" spans="4:4">
      <c r="D2634" s="10"/>
    </row>
    <row r="2635" spans="4:4">
      <c r="D2635" s="10"/>
    </row>
    <row r="2636" spans="4:4">
      <c r="D2636" s="10"/>
    </row>
    <row r="2637" spans="4:4">
      <c r="D2637" s="10"/>
    </row>
    <row r="2638" spans="4:4">
      <c r="D2638" s="10"/>
    </row>
    <row r="2639" spans="4:4">
      <c r="D2639" s="10"/>
    </row>
    <row r="2640" spans="4:4">
      <c r="D2640" s="10"/>
    </row>
    <row r="2641" spans="4:4">
      <c r="D2641" s="10"/>
    </row>
    <row r="2642" spans="4:4">
      <c r="D2642" s="10"/>
    </row>
    <row r="2643" spans="4:4">
      <c r="D2643" s="10"/>
    </row>
    <row r="2644" spans="4:4">
      <c r="D2644" s="10"/>
    </row>
    <row r="2645" spans="4:4">
      <c r="D2645" s="10"/>
    </row>
    <row r="2646" spans="4:4">
      <c r="D2646" s="10"/>
    </row>
    <row r="2647" spans="4:4">
      <c r="D2647" s="10"/>
    </row>
    <row r="2648" spans="4:4">
      <c r="D2648" s="10"/>
    </row>
    <row r="2649" spans="4:4">
      <c r="D2649" s="10"/>
    </row>
    <row r="2650" spans="4:4">
      <c r="D2650" s="10"/>
    </row>
    <row r="2651" spans="4:4">
      <c r="D2651" s="10"/>
    </row>
    <row r="2652" spans="4:4">
      <c r="D2652" s="10"/>
    </row>
    <row r="2653" spans="4:4">
      <c r="D2653" s="10"/>
    </row>
    <row r="2654" spans="4:4">
      <c r="D2654" s="10"/>
    </row>
    <row r="2655" spans="4:4">
      <c r="D2655" s="10"/>
    </row>
    <row r="2656" spans="4:4">
      <c r="D2656" s="10"/>
    </row>
    <row r="2657" spans="4:4">
      <c r="D2657" s="10"/>
    </row>
    <row r="2658" spans="4:4">
      <c r="D2658" s="10"/>
    </row>
    <row r="2659" spans="4:4">
      <c r="D2659" s="10"/>
    </row>
    <row r="2660" spans="4:4">
      <c r="D2660" s="10"/>
    </row>
    <row r="2661" spans="4:4">
      <c r="D2661" s="10"/>
    </row>
    <row r="2662" spans="4:4">
      <c r="D2662" s="10"/>
    </row>
    <row r="2663" spans="4:4">
      <c r="D2663" s="10"/>
    </row>
    <row r="2664" spans="4:4">
      <c r="D2664" s="10"/>
    </row>
    <row r="2665" spans="4:4">
      <c r="D2665" s="10"/>
    </row>
    <row r="2666" spans="4:4">
      <c r="D2666" s="10"/>
    </row>
    <row r="2667" spans="4:4">
      <c r="D2667" s="10"/>
    </row>
    <row r="2668" spans="4:4">
      <c r="D2668" s="10"/>
    </row>
    <row r="2669" spans="4:4">
      <c r="D2669" s="10"/>
    </row>
    <row r="2670" spans="4:4">
      <c r="D2670" s="10"/>
    </row>
    <row r="2671" spans="4:4">
      <c r="D2671" s="10"/>
    </row>
    <row r="2672" spans="4:4">
      <c r="D2672" s="10"/>
    </row>
    <row r="2673" spans="4:4">
      <c r="D2673" s="10"/>
    </row>
    <row r="2674" spans="4:4">
      <c r="D2674" s="10"/>
    </row>
    <row r="2675" spans="4:4">
      <c r="D2675" s="10"/>
    </row>
    <row r="2676" spans="4:4">
      <c r="D2676" s="10"/>
    </row>
    <row r="2677" spans="4:4">
      <c r="D2677" s="10"/>
    </row>
    <row r="2678" spans="4:4">
      <c r="D2678" s="10"/>
    </row>
    <row r="2679" spans="4:4">
      <c r="D2679" s="10"/>
    </row>
    <row r="2680" spans="4:4">
      <c r="D2680" s="10"/>
    </row>
    <row r="2681" spans="4:4">
      <c r="D2681" s="10"/>
    </row>
    <row r="2682" spans="4:4">
      <c r="D2682" s="10"/>
    </row>
    <row r="2683" spans="4:4">
      <c r="D2683" s="10"/>
    </row>
    <row r="2684" spans="4:4">
      <c r="D2684" s="10"/>
    </row>
    <row r="2685" spans="4:4">
      <c r="D2685" s="10"/>
    </row>
    <row r="2686" spans="4:4">
      <c r="D2686" s="10"/>
    </row>
    <row r="2687" spans="4:4">
      <c r="D2687" s="10"/>
    </row>
    <row r="2688" spans="4:4">
      <c r="D2688" s="10"/>
    </row>
    <row r="2689" spans="4:4">
      <c r="D2689" s="10"/>
    </row>
    <row r="2690" spans="4:4">
      <c r="D2690" s="10"/>
    </row>
    <row r="2691" spans="4:4">
      <c r="D2691" s="10"/>
    </row>
    <row r="2692" spans="4:4">
      <c r="D2692" s="10"/>
    </row>
    <row r="2693" spans="4:4">
      <c r="D2693" s="10"/>
    </row>
    <row r="2694" spans="4:4">
      <c r="D2694" s="10"/>
    </row>
    <row r="2695" spans="4:4">
      <c r="D2695" s="10"/>
    </row>
    <row r="2696" spans="4:4">
      <c r="D2696" s="10"/>
    </row>
    <row r="2697" spans="4:4">
      <c r="D2697" s="10"/>
    </row>
    <row r="2698" spans="4:4">
      <c r="D2698" s="10"/>
    </row>
    <row r="2699" spans="4:4">
      <c r="D2699" s="10"/>
    </row>
    <row r="2700" spans="4:4">
      <c r="D2700" s="10"/>
    </row>
    <row r="2701" spans="4:4">
      <c r="D2701" s="10"/>
    </row>
    <row r="2702" spans="4:4">
      <c r="D2702" s="10"/>
    </row>
    <row r="2703" spans="4:4">
      <c r="D2703" s="10"/>
    </row>
    <row r="2704" spans="4:4">
      <c r="D2704" s="10"/>
    </row>
    <row r="2705" spans="4:4">
      <c r="D2705" s="10"/>
    </row>
    <row r="2706" spans="4:4">
      <c r="D2706" s="10"/>
    </row>
    <row r="2707" spans="4:4">
      <c r="D2707" s="10"/>
    </row>
    <row r="2708" spans="4:4">
      <c r="D2708" s="10"/>
    </row>
    <row r="2709" spans="4:4">
      <c r="D2709" s="10"/>
    </row>
    <row r="2710" spans="4:4">
      <c r="D2710" s="10"/>
    </row>
    <row r="2711" spans="4:4">
      <c r="D2711" s="10"/>
    </row>
    <row r="2712" spans="4:4">
      <c r="D2712" s="10"/>
    </row>
    <row r="2713" spans="4:4">
      <c r="D2713" s="10"/>
    </row>
    <row r="2714" spans="4:4">
      <c r="D2714" s="10"/>
    </row>
    <row r="2715" spans="4:4">
      <c r="D2715" s="10"/>
    </row>
    <row r="2716" spans="4:4">
      <c r="D2716" s="10"/>
    </row>
    <row r="2717" spans="4:4">
      <c r="D2717" s="10"/>
    </row>
    <row r="2718" spans="4:4">
      <c r="D2718" s="10"/>
    </row>
    <row r="2719" spans="4:4">
      <c r="D2719" s="10"/>
    </row>
    <row r="2720" spans="4:4">
      <c r="D2720" s="10"/>
    </row>
    <row r="2721" spans="4:4">
      <c r="D2721" s="10"/>
    </row>
    <row r="2722" spans="4:4">
      <c r="D2722" s="10"/>
    </row>
    <row r="2723" spans="4:4">
      <c r="D2723" s="10"/>
    </row>
    <row r="2724" spans="4:4">
      <c r="D2724" s="10"/>
    </row>
    <row r="2725" spans="4:4">
      <c r="D2725" s="10"/>
    </row>
    <row r="2726" spans="4:4">
      <c r="D2726" s="10"/>
    </row>
    <row r="2727" spans="4:4">
      <c r="D2727" s="10"/>
    </row>
    <row r="2728" spans="4:4">
      <c r="D2728" s="10"/>
    </row>
    <row r="2729" spans="4:4">
      <c r="D2729" s="10"/>
    </row>
    <row r="2730" spans="4:4">
      <c r="D2730" s="10"/>
    </row>
    <row r="2731" spans="4:4">
      <c r="D2731" s="10"/>
    </row>
    <row r="2732" spans="4:4">
      <c r="D2732" s="10"/>
    </row>
    <row r="2733" spans="4:4">
      <c r="D2733" s="10"/>
    </row>
    <row r="2734" spans="4:4">
      <c r="D2734" s="10"/>
    </row>
    <row r="2735" spans="4:4">
      <c r="D2735" s="10"/>
    </row>
    <row r="2736" spans="4:4">
      <c r="D2736" s="10"/>
    </row>
    <row r="2737" spans="4:4">
      <c r="D2737" s="10"/>
    </row>
    <row r="2738" spans="4:4">
      <c r="D2738" s="10"/>
    </row>
    <row r="2739" spans="4:4">
      <c r="D2739" s="10"/>
    </row>
    <row r="2740" spans="4:4">
      <c r="D2740" s="10"/>
    </row>
    <row r="2741" spans="4:4">
      <c r="D2741" s="10"/>
    </row>
    <row r="2742" spans="4:4">
      <c r="D2742" s="10"/>
    </row>
    <row r="2743" spans="4:4">
      <c r="D2743" s="10"/>
    </row>
    <row r="2744" spans="4:4">
      <c r="D2744" s="10"/>
    </row>
    <row r="2745" spans="4:4">
      <c r="D2745" s="10"/>
    </row>
    <row r="2746" spans="4:4">
      <c r="D2746" s="10"/>
    </row>
    <row r="2747" spans="4:4">
      <c r="D2747" s="10"/>
    </row>
    <row r="2748" spans="4:4">
      <c r="D2748" s="10"/>
    </row>
    <row r="2749" spans="4:4">
      <c r="D2749" s="10"/>
    </row>
    <row r="2750" spans="4:4">
      <c r="D2750" s="10"/>
    </row>
    <row r="2751" spans="4:4">
      <c r="D2751" s="10"/>
    </row>
    <row r="2752" spans="4:4">
      <c r="D2752" s="10"/>
    </row>
    <row r="2753" spans="4:4">
      <c r="D2753" s="10"/>
    </row>
    <row r="2754" spans="4:4">
      <c r="D2754" s="10"/>
    </row>
    <row r="2755" spans="4:4">
      <c r="D2755" s="10"/>
    </row>
    <row r="2756" spans="4:4">
      <c r="D2756" s="10"/>
    </row>
    <row r="2757" spans="4:4">
      <c r="D2757" s="10"/>
    </row>
    <row r="2758" spans="4:4">
      <c r="D2758" s="10"/>
    </row>
    <row r="2759" spans="4:4">
      <c r="D2759" s="10"/>
    </row>
    <row r="2760" spans="4:4">
      <c r="D2760" s="10"/>
    </row>
    <row r="2761" spans="4:4">
      <c r="D2761" s="10"/>
    </row>
    <row r="2762" spans="4:4">
      <c r="D2762" s="10"/>
    </row>
    <row r="2763" spans="4:4">
      <c r="D2763" s="10"/>
    </row>
    <row r="2764" spans="4:4">
      <c r="D2764" s="10"/>
    </row>
    <row r="2765" spans="4:4">
      <c r="D2765" s="10"/>
    </row>
    <row r="2766" spans="4:4">
      <c r="D2766" s="10"/>
    </row>
    <row r="2767" spans="4:4">
      <c r="D2767" s="10"/>
    </row>
    <row r="2768" spans="4:4">
      <c r="D2768" s="10"/>
    </row>
    <row r="2769" spans="4:4">
      <c r="D2769" s="10"/>
    </row>
    <row r="2770" spans="4:4">
      <c r="D2770" s="10"/>
    </row>
    <row r="2771" spans="4:4">
      <c r="D2771" s="10"/>
    </row>
    <row r="2772" spans="4:4">
      <c r="D2772" s="10"/>
    </row>
    <row r="2773" spans="4:4">
      <c r="D2773" s="10"/>
    </row>
    <row r="2774" spans="4:4">
      <c r="D2774" s="10"/>
    </row>
    <row r="2775" spans="4:4">
      <c r="D2775" s="10"/>
    </row>
    <row r="2776" spans="4:4">
      <c r="D2776" s="10"/>
    </row>
    <row r="2777" spans="4:4">
      <c r="D2777" s="10"/>
    </row>
    <row r="2778" spans="4:4">
      <c r="D2778" s="10"/>
    </row>
    <row r="2779" spans="4:4">
      <c r="D2779" s="10"/>
    </row>
    <row r="2780" spans="4:4">
      <c r="D2780" s="10"/>
    </row>
    <row r="2781" spans="4:4">
      <c r="D2781" s="10"/>
    </row>
    <row r="2782" spans="4:4">
      <c r="D2782" s="10"/>
    </row>
    <row r="2783" spans="4:4">
      <c r="D2783" s="10"/>
    </row>
    <row r="2784" spans="4:4">
      <c r="D2784" s="10"/>
    </row>
    <row r="2785" spans="4:4">
      <c r="D2785" s="10"/>
    </row>
    <row r="2786" spans="4:4">
      <c r="D2786" s="10"/>
    </row>
    <row r="2787" spans="4:4">
      <c r="D2787" s="10"/>
    </row>
    <row r="2788" spans="4:4">
      <c r="D2788" s="10"/>
    </row>
    <row r="2789" spans="4:4">
      <c r="D2789" s="10"/>
    </row>
    <row r="2790" spans="4:4">
      <c r="D2790" s="10"/>
    </row>
    <row r="2791" spans="4:4">
      <c r="D2791" s="10"/>
    </row>
    <row r="2792" spans="4:4">
      <c r="D2792" s="10"/>
    </row>
    <row r="2793" spans="4:4">
      <c r="D2793" s="10"/>
    </row>
    <row r="2794" spans="4:4">
      <c r="D2794" s="10"/>
    </row>
    <row r="2795" spans="4:4">
      <c r="D2795" s="10"/>
    </row>
    <row r="2796" spans="4:4">
      <c r="D2796" s="10"/>
    </row>
    <row r="2797" spans="4:4">
      <c r="D2797" s="10"/>
    </row>
    <row r="2798" spans="4:4">
      <c r="D2798" s="10"/>
    </row>
    <row r="2799" spans="4:4">
      <c r="D2799" s="10"/>
    </row>
    <row r="2800" spans="4:4">
      <c r="D2800" s="10"/>
    </row>
    <row r="2801" spans="4:4">
      <c r="D2801" s="10"/>
    </row>
    <row r="2802" spans="4:4">
      <c r="D2802" s="10"/>
    </row>
    <row r="2803" spans="4:4">
      <c r="D2803" s="10"/>
    </row>
    <row r="2804" spans="4:4">
      <c r="D2804" s="10"/>
    </row>
    <row r="2805" spans="4:4">
      <c r="D2805" s="10"/>
    </row>
    <row r="2806" spans="4:4">
      <c r="D2806" s="10"/>
    </row>
    <row r="2807" spans="4:4">
      <c r="D2807" s="10"/>
    </row>
    <row r="2808" spans="4:4">
      <c r="D2808" s="10"/>
    </row>
    <row r="2809" spans="4:4">
      <c r="D2809" s="10"/>
    </row>
    <row r="2810" spans="4:4">
      <c r="D2810" s="10"/>
    </row>
    <row r="2811" spans="4:4">
      <c r="D2811" s="10"/>
    </row>
    <row r="2812" spans="4:4">
      <c r="D2812" s="10"/>
    </row>
    <row r="2813" spans="4:4">
      <c r="D2813" s="10"/>
    </row>
    <row r="2814" spans="4:4">
      <c r="D2814" s="10"/>
    </row>
    <row r="2815" spans="4:4">
      <c r="D2815" s="10"/>
    </row>
    <row r="2816" spans="4:4">
      <c r="D2816" s="10"/>
    </row>
    <row r="2817" spans="4:4">
      <c r="D2817" s="10"/>
    </row>
    <row r="2818" spans="4:4">
      <c r="D2818" s="10"/>
    </row>
    <row r="2819" spans="4:4">
      <c r="D2819" s="10"/>
    </row>
    <row r="2820" spans="4:4">
      <c r="D2820" s="10"/>
    </row>
    <row r="2821" spans="4:4">
      <c r="D2821" s="10"/>
    </row>
    <row r="2822" spans="4:4">
      <c r="D2822" s="10"/>
    </row>
    <row r="2823" spans="4:4">
      <c r="D2823" s="10"/>
    </row>
    <row r="2824" spans="4:4">
      <c r="D2824" s="10"/>
    </row>
    <row r="2825" spans="4:4">
      <c r="D2825" s="10"/>
    </row>
    <row r="2826" spans="4:4">
      <c r="D2826" s="10"/>
    </row>
    <row r="2827" spans="4:4">
      <c r="D2827" s="10"/>
    </row>
    <row r="2828" spans="4:4">
      <c r="D2828" s="10"/>
    </row>
    <row r="2829" spans="4:4">
      <c r="D2829" s="10"/>
    </row>
    <row r="2830" spans="4:4">
      <c r="D2830" s="10"/>
    </row>
    <row r="2831" spans="4:4">
      <c r="D2831" s="10"/>
    </row>
    <row r="2832" spans="4:4">
      <c r="D2832" s="10"/>
    </row>
    <row r="2833" spans="4:4">
      <c r="D2833" s="10"/>
    </row>
    <row r="2834" spans="4:4">
      <c r="D2834" s="10"/>
    </row>
    <row r="2835" spans="4:4">
      <c r="D2835" s="10"/>
    </row>
    <row r="2836" spans="4:4">
      <c r="D2836" s="10"/>
    </row>
    <row r="2837" spans="4:4">
      <c r="D2837" s="10"/>
    </row>
    <row r="2838" spans="4:4">
      <c r="D2838" s="10"/>
    </row>
    <row r="2839" spans="4:4">
      <c r="D2839" s="10"/>
    </row>
    <row r="2840" spans="4:4">
      <c r="D2840" s="10"/>
    </row>
    <row r="2841" spans="4:4">
      <c r="D2841" s="10"/>
    </row>
    <row r="2842" spans="4:4">
      <c r="D2842" s="10"/>
    </row>
    <row r="2843" spans="4:4">
      <c r="D2843" s="10"/>
    </row>
    <row r="2844" spans="4:4">
      <c r="D2844" s="10"/>
    </row>
    <row r="2845" spans="4:4">
      <c r="D2845" s="10"/>
    </row>
    <row r="2846" spans="4:4">
      <c r="D2846" s="10"/>
    </row>
    <row r="2847" spans="4:4">
      <c r="D2847" s="10"/>
    </row>
    <row r="2848" spans="4:4">
      <c r="D2848" s="10"/>
    </row>
    <row r="2849" spans="4:4">
      <c r="D2849" s="10"/>
    </row>
    <row r="2850" spans="4:4">
      <c r="D2850" s="10"/>
    </row>
    <row r="2851" spans="4:4">
      <c r="D2851" s="10"/>
    </row>
    <row r="2852" spans="4:4">
      <c r="D2852" s="10"/>
    </row>
    <row r="2853" spans="4:4">
      <c r="D2853" s="10"/>
    </row>
    <row r="2854" spans="4:4">
      <c r="D2854" s="10"/>
    </row>
    <row r="2855" spans="4:4">
      <c r="D2855" s="10"/>
    </row>
    <row r="2856" spans="4:4">
      <c r="D2856" s="10"/>
    </row>
    <row r="2857" spans="4:4">
      <c r="D2857" s="10"/>
    </row>
    <row r="2858" spans="4:4">
      <c r="D2858" s="10"/>
    </row>
    <row r="2859" spans="4:4">
      <c r="D2859" s="10"/>
    </row>
    <row r="2860" spans="4:4">
      <c r="D2860" s="10"/>
    </row>
    <row r="2861" spans="4:4">
      <c r="D2861" s="10"/>
    </row>
    <row r="2862" spans="4:4">
      <c r="D2862" s="10"/>
    </row>
    <row r="2863" spans="4:4">
      <c r="D2863" s="10"/>
    </row>
    <row r="2864" spans="4:4">
      <c r="D2864" s="10"/>
    </row>
    <row r="2865" spans="4:4">
      <c r="D2865" s="10"/>
    </row>
    <row r="2866" spans="4:4">
      <c r="D2866" s="10"/>
    </row>
    <row r="2867" spans="4:4">
      <c r="D2867" s="10"/>
    </row>
    <row r="2868" spans="4:4">
      <c r="D2868" s="10"/>
    </row>
    <row r="2869" spans="4:4">
      <c r="D2869" s="10"/>
    </row>
    <row r="2870" spans="4:4">
      <c r="D2870" s="10"/>
    </row>
    <row r="2871" spans="4:4">
      <c r="D2871" s="10"/>
    </row>
    <row r="2872" spans="4:4">
      <c r="D2872" s="10"/>
    </row>
    <row r="2873" spans="4:4">
      <c r="D2873" s="10"/>
    </row>
    <row r="2874" spans="4:4">
      <c r="D2874" s="10"/>
    </row>
    <row r="2875" spans="4:4">
      <c r="D2875" s="10"/>
    </row>
    <row r="2876" spans="4:4">
      <c r="D2876" s="10"/>
    </row>
    <row r="2877" spans="4:4">
      <c r="D2877" s="10"/>
    </row>
    <row r="2878" spans="4:4">
      <c r="D2878" s="10"/>
    </row>
    <row r="2879" spans="4:4">
      <c r="D2879" s="10"/>
    </row>
    <row r="2880" spans="4:4">
      <c r="D2880" s="10"/>
    </row>
    <row r="2881" spans="4:4">
      <c r="D2881" s="10"/>
    </row>
    <row r="2882" spans="4:4">
      <c r="D2882" s="10"/>
    </row>
    <row r="2883" spans="4:4">
      <c r="D2883" s="10"/>
    </row>
    <row r="2884" spans="4:4">
      <c r="D2884" s="10"/>
    </row>
    <row r="2885" spans="4:4">
      <c r="D2885" s="10"/>
    </row>
    <row r="2886" spans="4:4">
      <c r="D2886" s="10"/>
    </row>
    <row r="2887" spans="4:4">
      <c r="D2887" s="10"/>
    </row>
    <row r="2888" spans="4:4">
      <c r="D2888" s="10"/>
    </row>
    <row r="2889" spans="4:4">
      <c r="D2889" s="10"/>
    </row>
    <row r="2890" spans="4:4">
      <c r="D2890" s="10"/>
    </row>
    <row r="2891" spans="4:4">
      <c r="D2891" s="10"/>
    </row>
    <row r="2892" spans="4:4">
      <c r="D2892" s="10"/>
    </row>
    <row r="2893" spans="4:4">
      <c r="D2893" s="10"/>
    </row>
    <row r="2894" spans="4:4">
      <c r="D2894" s="10"/>
    </row>
    <row r="2895" spans="4:4">
      <c r="D2895" s="10"/>
    </row>
    <row r="2896" spans="4:4">
      <c r="D2896" s="10"/>
    </row>
    <row r="2897" spans="4:4">
      <c r="D2897" s="10"/>
    </row>
    <row r="2898" spans="4:4">
      <c r="D2898" s="10"/>
    </row>
    <row r="2899" spans="4:4">
      <c r="D2899" s="10"/>
    </row>
    <row r="2900" spans="4:4">
      <c r="D2900" s="10"/>
    </row>
    <row r="2901" spans="4:4">
      <c r="D2901" s="10"/>
    </row>
    <row r="2902" spans="4:4">
      <c r="D2902" s="10"/>
    </row>
    <row r="2903" spans="4:4">
      <c r="D2903" s="10"/>
    </row>
    <row r="2904" spans="4:4">
      <c r="D2904" s="10"/>
    </row>
    <row r="2905" spans="4:4">
      <c r="D2905" s="10"/>
    </row>
    <row r="2906" spans="4:4">
      <c r="D2906" s="10"/>
    </row>
    <row r="2907" spans="4:4">
      <c r="D2907" s="10"/>
    </row>
    <row r="2908" spans="4:4">
      <c r="D2908" s="10"/>
    </row>
    <row r="2909" spans="4:4">
      <c r="D2909" s="10"/>
    </row>
    <row r="2910" spans="4:4">
      <c r="D2910" s="10"/>
    </row>
    <row r="2911" spans="4:4">
      <c r="D2911" s="10"/>
    </row>
    <row r="2912" spans="4:4">
      <c r="D2912" s="10"/>
    </row>
    <row r="2913" spans="4:4">
      <c r="D2913" s="10"/>
    </row>
    <row r="2914" spans="4:4">
      <c r="D2914" s="10"/>
    </row>
    <row r="2915" spans="4:4">
      <c r="D2915" s="10"/>
    </row>
    <row r="2916" spans="4:4">
      <c r="D2916" s="10"/>
    </row>
    <row r="2917" spans="4:4">
      <c r="D2917" s="10"/>
    </row>
    <row r="2918" spans="4:4">
      <c r="D2918" s="10"/>
    </row>
    <row r="2919" spans="4:4">
      <c r="D2919" s="10"/>
    </row>
    <row r="2920" spans="4:4">
      <c r="D2920" s="10"/>
    </row>
    <row r="2921" spans="4:4">
      <c r="D2921" s="10"/>
    </row>
    <row r="2922" spans="4:4">
      <c r="D2922" s="10"/>
    </row>
    <row r="2923" spans="4:4">
      <c r="D2923" s="10"/>
    </row>
    <row r="2924" spans="4:4">
      <c r="D2924" s="10"/>
    </row>
    <row r="2925" spans="4:4">
      <c r="D2925" s="10"/>
    </row>
    <row r="2926" spans="4:4">
      <c r="D2926" s="10"/>
    </row>
    <row r="2927" spans="4:4">
      <c r="D2927" s="10"/>
    </row>
    <row r="2928" spans="4:4">
      <c r="D2928" s="10"/>
    </row>
    <row r="2929" spans="4:4">
      <c r="D2929" s="10"/>
    </row>
    <row r="2930" spans="4:4">
      <c r="D2930" s="10"/>
    </row>
    <row r="2931" spans="4:4">
      <c r="D2931" s="10"/>
    </row>
    <row r="2932" spans="4:4">
      <c r="D2932" s="10"/>
    </row>
    <row r="2933" spans="4:4">
      <c r="D2933" s="10"/>
    </row>
    <row r="2934" spans="4:4">
      <c r="D2934" s="10"/>
    </row>
    <row r="2935" spans="4:4">
      <c r="D2935" s="10"/>
    </row>
    <row r="2936" spans="4:4">
      <c r="D2936" s="10"/>
    </row>
    <row r="2937" spans="4:4">
      <c r="D2937" s="10"/>
    </row>
    <row r="2938" spans="4:4">
      <c r="D2938" s="10"/>
    </row>
    <row r="2939" spans="4:4">
      <c r="D2939" s="10"/>
    </row>
    <row r="2940" spans="4:4">
      <c r="D2940" s="10"/>
    </row>
    <row r="2941" spans="4:4">
      <c r="D2941" s="10"/>
    </row>
    <row r="2942" spans="4:4">
      <c r="D2942" s="10"/>
    </row>
    <row r="2943" spans="4:4">
      <c r="D2943" s="10"/>
    </row>
    <row r="2944" spans="4:4">
      <c r="D2944" s="10"/>
    </row>
    <row r="2945" spans="4:4">
      <c r="D2945" s="10"/>
    </row>
    <row r="2946" spans="4:4">
      <c r="D2946" s="10"/>
    </row>
    <row r="2947" spans="4:4">
      <c r="D2947" s="10"/>
    </row>
    <row r="2948" spans="4:4">
      <c r="D2948" s="10"/>
    </row>
    <row r="2949" spans="4:4">
      <c r="D2949" s="10"/>
    </row>
    <row r="2950" spans="4:4">
      <c r="D2950" s="10"/>
    </row>
    <row r="2951" spans="4:4">
      <c r="D2951" s="10"/>
    </row>
    <row r="2952" spans="4:4">
      <c r="D2952" s="10"/>
    </row>
    <row r="2953" spans="4:4">
      <c r="D2953" s="10"/>
    </row>
    <row r="2954" spans="4:4">
      <c r="D2954" s="10"/>
    </row>
    <row r="2955" spans="4:4">
      <c r="D2955" s="10"/>
    </row>
    <row r="2956" spans="4:4">
      <c r="D2956" s="10"/>
    </row>
    <row r="2957" spans="4:4">
      <c r="D2957" s="10"/>
    </row>
    <row r="2958" spans="4:4">
      <c r="D2958" s="10"/>
    </row>
    <row r="2959" spans="4:4">
      <c r="D2959" s="10"/>
    </row>
    <row r="2960" spans="4:4">
      <c r="D2960" s="10"/>
    </row>
    <row r="2961" spans="4:4">
      <c r="D2961" s="10"/>
    </row>
    <row r="2962" spans="4:4">
      <c r="D2962" s="10"/>
    </row>
    <row r="2963" spans="4:4">
      <c r="D2963" s="10"/>
    </row>
    <row r="2964" spans="4:4">
      <c r="D2964" s="10"/>
    </row>
    <row r="2965" spans="4:4">
      <c r="D2965" s="10"/>
    </row>
    <row r="2966" spans="4:4">
      <c r="D2966" s="10"/>
    </row>
    <row r="2967" spans="4:4">
      <c r="D2967" s="10"/>
    </row>
    <row r="2968" spans="4:4">
      <c r="D2968" s="10"/>
    </row>
    <row r="2969" spans="4:4">
      <c r="D2969" s="10"/>
    </row>
    <row r="2970" spans="4:4">
      <c r="D2970" s="10"/>
    </row>
    <row r="2971" spans="4:4">
      <c r="D2971" s="10"/>
    </row>
    <row r="2972" spans="4:4">
      <c r="D2972" s="10"/>
    </row>
    <row r="2973" spans="4:4">
      <c r="D2973" s="10"/>
    </row>
    <row r="2974" spans="4:4">
      <c r="D2974" s="10"/>
    </row>
    <row r="2975" spans="4:4">
      <c r="D2975" s="10"/>
    </row>
    <row r="2976" spans="4:4">
      <c r="D2976" s="10"/>
    </row>
    <row r="2977" spans="4:4">
      <c r="D2977" s="10"/>
    </row>
    <row r="2978" spans="4:4">
      <c r="D2978" s="10"/>
    </row>
    <row r="2979" spans="4:4">
      <c r="D2979" s="10"/>
    </row>
    <row r="2980" spans="4:4">
      <c r="D2980" s="10"/>
    </row>
    <row r="2981" spans="4:4">
      <c r="D2981" s="10"/>
    </row>
    <row r="2982" spans="4:4">
      <c r="D2982" s="10"/>
    </row>
    <row r="2983" spans="4:4">
      <c r="D2983" s="10"/>
    </row>
    <row r="2984" spans="4:4">
      <c r="D2984" s="10"/>
    </row>
    <row r="2985" spans="4:4">
      <c r="D2985" s="10"/>
    </row>
    <row r="2986" spans="4:4">
      <c r="D2986" s="10"/>
    </row>
    <row r="2987" spans="4:4">
      <c r="D2987" s="10"/>
    </row>
    <row r="2988" spans="4:4">
      <c r="D2988" s="10"/>
    </row>
    <row r="2989" spans="4:4">
      <c r="D2989" s="10"/>
    </row>
    <row r="2990" spans="4:4">
      <c r="D2990" s="10"/>
    </row>
    <row r="2991" spans="4:4">
      <c r="D2991" s="10"/>
    </row>
    <row r="2992" spans="4:4">
      <c r="D2992" s="10"/>
    </row>
    <row r="2993" spans="4:4">
      <c r="D2993" s="10"/>
    </row>
    <row r="2994" spans="4:4">
      <c r="D2994" s="10"/>
    </row>
    <row r="2995" spans="4:4">
      <c r="D2995" s="10"/>
    </row>
    <row r="2996" spans="4:4">
      <c r="D2996" s="10"/>
    </row>
    <row r="2997" spans="4:4">
      <c r="D2997" s="10"/>
    </row>
    <row r="2998" spans="4:4">
      <c r="D2998" s="10"/>
    </row>
    <row r="2999" spans="4:4">
      <c r="D2999" s="10"/>
    </row>
    <row r="3000" spans="4:4">
      <c r="D3000" s="10"/>
    </row>
    <row r="3001" spans="4:4">
      <c r="D3001" s="10"/>
    </row>
    <row r="3002" spans="4:4">
      <c r="D3002" s="10"/>
    </row>
    <row r="3003" spans="4:4">
      <c r="D3003" s="10"/>
    </row>
    <row r="3004" spans="4:4">
      <c r="D3004" s="10"/>
    </row>
    <row r="3005" spans="4:4">
      <c r="D3005" s="10"/>
    </row>
    <row r="3006" spans="4:4">
      <c r="D3006" s="10"/>
    </row>
    <row r="3007" spans="4:4">
      <c r="D3007" s="10"/>
    </row>
    <row r="3008" spans="4:4">
      <c r="D3008" s="10"/>
    </row>
    <row r="3009" spans="4:4">
      <c r="D3009" s="10"/>
    </row>
    <row r="3010" spans="4:4">
      <c r="D3010" s="10"/>
    </row>
    <row r="3011" spans="4:4">
      <c r="D3011" s="10"/>
    </row>
    <row r="3012" spans="4:4">
      <c r="D3012" s="10"/>
    </row>
    <row r="3013" spans="4:4">
      <c r="D3013" s="10"/>
    </row>
    <row r="3014" spans="4:4">
      <c r="D3014" s="10"/>
    </row>
    <row r="3015" spans="4:4">
      <c r="D3015" s="10"/>
    </row>
    <row r="3016" spans="4:4">
      <c r="D3016" s="10"/>
    </row>
    <row r="3017" spans="4:4">
      <c r="D3017" s="10"/>
    </row>
    <row r="3018" spans="4:4">
      <c r="D3018" s="10"/>
    </row>
    <row r="3019" spans="4:4">
      <c r="D3019" s="10"/>
    </row>
    <row r="3020" spans="4:4">
      <c r="D3020" s="10"/>
    </row>
    <row r="3021" spans="4:4">
      <c r="D3021" s="10"/>
    </row>
    <row r="3022" spans="4:4">
      <c r="D3022" s="10"/>
    </row>
    <row r="3023" spans="4:4">
      <c r="D3023" s="10"/>
    </row>
    <row r="3024" spans="4:4">
      <c r="D3024" s="10"/>
    </row>
    <row r="3025" spans="4:4">
      <c r="D3025" s="10"/>
    </row>
    <row r="3026" spans="4:4">
      <c r="D3026" s="10"/>
    </row>
    <row r="3027" spans="4:4">
      <c r="D3027" s="10"/>
    </row>
    <row r="3028" spans="4:4">
      <c r="D3028" s="10"/>
    </row>
    <row r="3029" spans="4:4">
      <c r="D3029" s="10"/>
    </row>
    <row r="3030" spans="4:4">
      <c r="D3030" s="10"/>
    </row>
    <row r="3031" spans="4:4">
      <c r="D3031" s="10"/>
    </row>
    <row r="3032" spans="4:4">
      <c r="D3032" s="10"/>
    </row>
    <row r="3033" spans="4:4">
      <c r="D3033" s="10"/>
    </row>
    <row r="3034" spans="4:4">
      <c r="D3034" s="10"/>
    </row>
    <row r="3035" spans="4:4">
      <c r="D3035" s="10"/>
    </row>
    <row r="3036" spans="4:4">
      <c r="D3036" s="10"/>
    </row>
    <row r="3037" spans="4:4">
      <c r="D3037" s="10"/>
    </row>
    <row r="3038" spans="4:4">
      <c r="D3038" s="10"/>
    </row>
    <row r="3039" spans="4:4">
      <c r="D3039" s="10"/>
    </row>
    <row r="3040" spans="4:4">
      <c r="D3040" s="10"/>
    </row>
    <row r="3041" spans="4:4">
      <c r="D3041" s="10"/>
    </row>
    <row r="3042" spans="4:4">
      <c r="D3042" s="10"/>
    </row>
    <row r="3043" spans="4:4">
      <c r="D3043" s="10"/>
    </row>
    <row r="3044" spans="4:4">
      <c r="D3044" s="10"/>
    </row>
    <row r="3045" spans="4:4">
      <c r="D3045" s="10"/>
    </row>
    <row r="3046" spans="4:4">
      <c r="D3046" s="10"/>
    </row>
    <row r="3047" spans="4:4">
      <c r="D3047" s="10"/>
    </row>
    <row r="3048" spans="4:4">
      <c r="D3048" s="10"/>
    </row>
    <row r="3049" spans="4:4">
      <c r="D3049" s="10"/>
    </row>
    <row r="3050" spans="4:4">
      <c r="D3050" s="10"/>
    </row>
    <row r="3051" spans="4:4">
      <c r="D3051" s="10"/>
    </row>
    <row r="3052" spans="4:4">
      <c r="D3052" s="10"/>
    </row>
    <row r="3053" spans="4:4">
      <c r="D3053" s="10"/>
    </row>
    <row r="3054" spans="4:4">
      <c r="D3054" s="10"/>
    </row>
    <row r="3055" spans="4:4">
      <c r="D3055" s="10"/>
    </row>
    <row r="3056" spans="4:4">
      <c r="D3056" s="10"/>
    </row>
    <row r="3057" spans="4:4">
      <c r="D3057" s="10"/>
    </row>
    <row r="3058" spans="4:4">
      <c r="D3058" s="10"/>
    </row>
    <row r="3059" spans="4:4">
      <c r="D3059" s="10"/>
    </row>
    <row r="3060" spans="4:4">
      <c r="D3060" s="10"/>
    </row>
    <row r="3061" spans="4:4">
      <c r="D3061" s="10"/>
    </row>
    <row r="3062" spans="4:4">
      <c r="D3062" s="10"/>
    </row>
    <row r="3063" spans="4:4">
      <c r="D3063" s="10"/>
    </row>
    <row r="3064" spans="4:4">
      <c r="D3064" s="10"/>
    </row>
    <row r="3065" spans="4:4">
      <c r="D3065" s="10"/>
    </row>
    <row r="3066" spans="4:4">
      <c r="D3066" s="10"/>
    </row>
    <row r="3067" spans="4:4">
      <c r="D3067" s="10"/>
    </row>
    <row r="3068" spans="4:4">
      <c r="D3068" s="10"/>
    </row>
    <row r="3069" spans="4:4">
      <c r="D3069" s="10"/>
    </row>
    <row r="3070" spans="4:4">
      <c r="D3070" s="10"/>
    </row>
    <row r="3071" spans="4:4">
      <c r="D3071" s="10"/>
    </row>
    <row r="3072" spans="4:4">
      <c r="D3072" s="10"/>
    </row>
    <row r="3073" spans="4:4">
      <c r="D3073" s="10"/>
    </row>
    <row r="3074" spans="4:4">
      <c r="D3074" s="10"/>
    </row>
    <row r="3075" spans="4:4">
      <c r="D3075" s="10"/>
    </row>
    <row r="3076" spans="4:4">
      <c r="D3076" s="10"/>
    </row>
    <row r="3077" spans="4:4">
      <c r="D3077" s="10"/>
    </row>
    <row r="3078" spans="4:4">
      <c r="D3078" s="10"/>
    </row>
    <row r="3079" spans="4:4">
      <c r="D3079" s="10"/>
    </row>
    <row r="3080" spans="4:4">
      <c r="D3080" s="10"/>
    </row>
    <row r="3081" spans="4:4">
      <c r="D3081" s="10"/>
    </row>
    <row r="3082" spans="4:4">
      <c r="D3082" s="10"/>
    </row>
    <row r="3083" spans="4:4">
      <c r="D3083" s="10"/>
    </row>
    <row r="3084" spans="4:4">
      <c r="D3084" s="10"/>
    </row>
    <row r="3085" spans="4:4">
      <c r="D3085" s="10"/>
    </row>
    <row r="3086" spans="4:4">
      <c r="D3086" s="10"/>
    </row>
    <row r="3087" spans="4:4">
      <c r="D3087" s="10"/>
    </row>
    <row r="3088" spans="4:4">
      <c r="D3088" s="10"/>
    </row>
    <row r="3089" spans="4:4">
      <c r="D3089" s="10"/>
    </row>
    <row r="3090" spans="4:4">
      <c r="D3090" s="10"/>
    </row>
    <row r="3091" spans="4:4">
      <c r="D3091" s="10"/>
    </row>
    <row r="3092" spans="4:4">
      <c r="D3092" s="10"/>
    </row>
    <row r="3093" spans="4:4">
      <c r="D3093" s="10"/>
    </row>
    <row r="3094" spans="4:4">
      <c r="D3094" s="10"/>
    </row>
    <row r="3095" spans="4:4">
      <c r="D3095" s="10"/>
    </row>
    <row r="3096" spans="4:4">
      <c r="D3096" s="10"/>
    </row>
    <row r="3097" spans="4:4">
      <c r="D3097" s="10"/>
    </row>
    <row r="3098" spans="4:4">
      <c r="D3098" s="10"/>
    </row>
    <row r="3099" spans="4:4">
      <c r="D3099" s="10"/>
    </row>
    <row r="3100" spans="4:4">
      <c r="D3100" s="10"/>
    </row>
    <row r="3101" spans="4:4">
      <c r="D3101" s="10"/>
    </row>
    <row r="3102" spans="4:4">
      <c r="D3102" s="10"/>
    </row>
    <row r="3103" spans="4:4">
      <c r="D3103" s="10"/>
    </row>
    <row r="3104" spans="4:4">
      <c r="D3104" s="10"/>
    </row>
    <row r="3105" spans="4:4">
      <c r="D3105" s="10"/>
    </row>
    <row r="3106" spans="4:4">
      <c r="D3106" s="10"/>
    </row>
    <row r="3107" spans="4:4">
      <c r="D3107" s="10"/>
    </row>
    <row r="3108" spans="4:4">
      <c r="D3108" s="10"/>
    </row>
    <row r="3109" spans="4:4">
      <c r="D3109" s="10"/>
    </row>
    <row r="3110" spans="4:4">
      <c r="D3110" s="10"/>
    </row>
    <row r="3111" spans="4:4">
      <c r="D3111" s="10"/>
    </row>
    <row r="3112" spans="4:4">
      <c r="D3112" s="10"/>
    </row>
    <row r="3113" spans="4:4">
      <c r="D3113" s="10"/>
    </row>
    <row r="3114" spans="4:4">
      <c r="D3114" s="10"/>
    </row>
    <row r="3115" spans="4:4">
      <c r="D3115" s="10"/>
    </row>
    <row r="3116" spans="4:4">
      <c r="D3116" s="10"/>
    </row>
    <row r="3117" spans="4:4">
      <c r="D3117" s="10"/>
    </row>
    <row r="3118" spans="4:4">
      <c r="D3118" s="10"/>
    </row>
    <row r="3119" spans="4:4">
      <c r="D3119" s="10"/>
    </row>
    <row r="3120" spans="4:4">
      <c r="D3120" s="10"/>
    </row>
    <row r="3121" spans="4:4">
      <c r="D3121" s="10"/>
    </row>
    <row r="3122" spans="4:4">
      <c r="D3122" s="10"/>
    </row>
    <row r="3123" spans="4:4">
      <c r="D3123" s="10"/>
    </row>
    <row r="3124" spans="4:4">
      <c r="D3124" s="10"/>
    </row>
    <row r="3125" spans="4:4">
      <c r="D3125" s="10"/>
    </row>
    <row r="3126" spans="4:4">
      <c r="D3126" s="10"/>
    </row>
    <row r="3127" spans="4:4">
      <c r="D3127" s="10"/>
    </row>
    <row r="3128" spans="4:4">
      <c r="D3128" s="10"/>
    </row>
    <row r="3129" spans="4:4">
      <c r="D3129" s="10"/>
    </row>
    <row r="3130" spans="4:4">
      <c r="D3130" s="10"/>
    </row>
    <row r="3131" spans="4:4">
      <c r="D3131" s="10"/>
    </row>
    <row r="3132" spans="4:4">
      <c r="D3132" s="10"/>
    </row>
    <row r="3133" spans="4:4">
      <c r="D3133" s="10"/>
    </row>
    <row r="3134" spans="4:4">
      <c r="D3134" s="10"/>
    </row>
    <row r="3135" spans="4:4">
      <c r="D3135" s="10"/>
    </row>
    <row r="3136" spans="4:4">
      <c r="D3136" s="10"/>
    </row>
    <row r="3137" spans="4:4">
      <c r="D3137" s="10"/>
    </row>
    <row r="3138" spans="4:4">
      <c r="D3138" s="10"/>
    </row>
    <row r="3139" spans="4:4">
      <c r="D3139" s="10"/>
    </row>
    <row r="3140" spans="4:4">
      <c r="D3140" s="10"/>
    </row>
    <row r="3141" spans="4:4">
      <c r="D3141" s="10"/>
    </row>
    <row r="3142" spans="4:4">
      <c r="D3142" s="10"/>
    </row>
    <row r="3143" spans="4:4">
      <c r="D3143" s="10"/>
    </row>
    <row r="3144" spans="4:4">
      <c r="D3144" s="10"/>
    </row>
    <row r="3145" spans="4:4">
      <c r="D3145" s="10"/>
    </row>
    <row r="3146" spans="4:4">
      <c r="D3146" s="10"/>
    </row>
    <row r="3147" spans="4:4">
      <c r="D3147" s="10"/>
    </row>
    <row r="3148" spans="4:4">
      <c r="D3148" s="10"/>
    </row>
    <row r="3149" spans="4:4">
      <c r="D3149" s="10"/>
    </row>
    <row r="3150" spans="4:4">
      <c r="D3150" s="10"/>
    </row>
    <row r="3151" spans="4:4">
      <c r="D3151" s="10"/>
    </row>
    <row r="3152" spans="4:4">
      <c r="D3152" s="10"/>
    </row>
    <row r="3153" spans="4:4">
      <c r="D3153" s="10"/>
    </row>
    <row r="3154" spans="4:4">
      <c r="D3154" s="10"/>
    </row>
    <row r="3155" spans="4:4">
      <c r="D3155" s="10"/>
    </row>
    <row r="3156" spans="4:4">
      <c r="D3156" s="10"/>
    </row>
    <row r="3157" spans="4:4">
      <c r="D3157" s="10"/>
    </row>
    <row r="3158" spans="4:4">
      <c r="D3158" s="10"/>
    </row>
    <row r="3159" spans="4:4">
      <c r="D3159" s="10"/>
    </row>
    <row r="3160" spans="4:4">
      <c r="D3160" s="10"/>
    </row>
    <row r="3161" spans="4:4">
      <c r="D3161" s="10"/>
    </row>
    <row r="3162" spans="4:4">
      <c r="D3162" s="10"/>
    </row>
    <row r="3163" spans="4:4">
      <c r="D3163" s="10"/>
    </row>
    <row r="3164" spans="4:4">
      <c r="D3164" s="10"/>
    </row>
    <row r="3165" spans="4:4">
      <c r="D3165" s="10"/>
    </row>
    <row r="3166" spans="4:4">
      <c r="D3166" s="10"/>
    </row>
    <row r="3167" spans="4:4">
      <c r="D3167" s="10"/>
    </row>
    <row r="3168" spans="4:4">
      <c r="D3168" s="10"/>
    </row>
    <row r="3169" spans="4:4">
      <c r="D3169" s="10"/>
    </row>
    <row r="3170" spans="4:4">
      <c r="D3170" s="10"/>
    </row>
    <row r="3171" spans="4:4">
      <c r="D3171" s="10"/>
    </row>
    <row r="3172" spans="4:4">
      <c r="D3172" s="10"/>
    </row>
    <row r="3173" spans="4:4">
      <c r="D3173" s="10"/>
    </row>
    <row r="3174" spans="4:4">
      <c r="D3174" s="10"/>
    </row>
    <row r="3175" spans="4:4">
      <c r="D3175" s="10"/>
    </row>
    <row r="3176" spans="4:4">
      <c r="D3176" s="10"/>
    </row>
    <row r="3177" spans="4:4">
      <c r="D3177" s="10"/>
    </row>
    <row r="3178" spans="4:4">
      <c r="D3178" s="10"/>
    </row>
    <row r="3179" spans="4:4">
      <c r="D3179" s="10"/>
    </row>
    <row r="3180" spans="4:4">
      <c r="D3180" s="10"/>
    </row>
    <row r="3181" spans="4:4">
      <c r="D3181" s="10"/>
    </row>
    <row r="3182" spans="4:4">
      <c r="D3182" s="10"/>
    </row>
    <row r="3183" spans="4:4">
      <c r="D3183" s="10"/>
    </row>
    <row r="3184" spans="4:4">
      <c r="D3184" s="10"/>
    </row>
    <row r="3185" spans="4:4">
      <c r="D3185" s="10"/>
    </row>
    <row r="3186" spans="4:4">
      <c r="D3186" s="10"/>
    </row>
    <row r="3187" spans="4:4">
      <c r="D3187" s="10"/>
    </row>
    <row r="3188" spans="4:4">
      <c r="D3188" s="10"/>
    </row>
    <row r="3189" spans="4:4">
      <c r="D3189" s="10"/>
    </row>
    <row r="3190" spans="4:4">
      <c r="D3190" s="10"/>
    </row>
    <row r="3191" spans="4:4">
      <c r="D3191" s="10"/>
    </row>
    <row r="3192" spans="4:4">
      <c r="D3192" s="10"/>
    </row>
    <row r="3193" spans="4:4">
      <c r="D3193" s="10"/>
    </row>
    <row r="3194" spans="4:4">
      <c r="D3194" s="10"/>
    </row>
    <row r="3195" spans="4:4">
      <c r="D3195" s="10"/>
    </row>
    <row r="3196" spans="4:4">
      <c r="D3196" s="10"/>
    </row>
    <row r="3197" spans="4:4">
      <c r="D3197" s="10"/>
    </row>
    <row r="3198" spans="4:4">
      <c r="D3198" s="10"/>
    </row>
    <row r="3199" spans="4:4">
      <c r="D3199" s="10"/>
    </row>
    <row r="3200" spans="4:4">
      <c r="D3200" s="10"/>
    </row>
    <row r="3201" spans="4:4">
      <c r="D3201" s="10"/>
    </row>
    <row r="3202" spans="4:4">
      <c r="D3202" s="10"/>
    </row>
    <row r="3203" spans="4:4">
      <c r="D3203" s="10"/>
    </row>
    <row r="3204" spans="4:4">
      <c r="D3204" s="10"/>
    </row>
    <row r="3205" spans="4:4">
      <c r="D3205" s="10"/>
    </row>
    <row r="3206" spans="4:4">
      <c r="D3206" s="10"/>
    </row>
    <row r="3207" spans="4:4">
      <c r="D3207" s="10"/>
    </row>
    <row r="3208" spans="4:4">
      <c r="D3208" s="10"/>
    </row>
    <row r="3209" spans="4:4">
      <c r="D3209" s="10"/>
    </row>
    <row r="3210" spans="4:4">
      <c r="D3210" s="10"/>
    </row>
    <row r="3211" spans="4:4">
      <c r="D3211" s="10"/>
    </row>
    <row r="3212" spans="4:4">
      <c r="D3212" s="10"/>
    </row>
    <row r="3213" spans="4:4">
      <c r="D3213" s="10"/>
    </row>
    <row r="3214" spans="4:4">
      <c r="D3214" s="10"/>
    </row>
    <row r="3215" spans="4:4">
      <c r="D3215" s="10"/>
    </row>
    <row r="3216" spans="4:4">
      <c r="D3216" s="10"/>
    </row>
    <row r="3217" spans="4:4">
      <c r="D3217" s="10"/>
    </row>
    <row r="3218" spans="4:4">
      <c r="D3218" s="10"/>
    </row>
    <row r="3219" spans="4:4">
      <c r="D3219" s="10"/>
    </row>
    <row r="3220" spans="4:4">
      <c r="D3220" s="10"/>
    </row>
    <row r="3221" spans="4:4">
      <c r="D3221" s="10"/>
    </row>
    <row r="3222" spans="4:4">
      <c r="D3222" s="10"/>
    </row>
    <row r="3223" spans="4:4">
      <c r="D3223" s="10"/>
    </row>
    <row r="3224" spans="4:4">
      <c r="D3224" s="10"/>
    </row>
    <row r="3225" spans="4:4">
      <c r="D3225" s="10"/>
    </row>
    <row r="3226" spans="4:4">
      <c r="D3226" s="10"/>
    </row>
    <row r="3227" spans="4:4">
      <c r="D3227" s="10"/>
    </row>
    <row r="3228" spans="4:4">
      <c r="D3228" s="10"/>
    </row>
    <row r="3229" spans="4:4">
      <c r="D3229" s="10"/>
    </row>
    <row r="3230" spans="4:4">
      <c r="D3230" s="10"/>
    </row>
    <row r="3231" spans="4:4">
      <c r="D3231" s="10"/>
    </row>
    <row r="3232" spans="4:4">
      <c r="D3232" s="10"/>
    </row>
    <row r="3233" spans="4:4">
      <c r="D3233" s="10"/>
    </row>
    <row r="3234" spans="4:4">
      <c r="D3234" s="10"/>
    </row>
    <row r="3235" spans="4:4">
      <c r="D3235" s="10"/>
    </row>
    <row r="3236" spans="4:4">
      <c r="D3236" s="10"/>
    </row>
    <row r="3237" spans="4:4">
      <c r="D3237" s="10"/>
    </row>
    <row r="3238" spans="4:4">
      <c r="D3238" s="10"/>
    </row>
    <row r="3239" spans="4:4">
      <c r="D3239" s="10"/>
    </row>
    <row r="3240" spans="4:4">
      <c r="D3240" s="10"/>
    </row>
    <row r="3241" spans="4:4">
      <c r="D3241" s="10"/>
    </row>
    <row r="3242" spans="4:4">
      <c r="D3242" s="10"/>
    </row>
    <row r="3243" spans="4:4">
      <c r="D3243" s="10"/>
    </row>
    <row r="3244" spans="4:4">
      <c r="D3244" s="10"/>
    </row>
    <row r="3245" spans="4:4">
      <c r="D3245" s="10"/>
    </row>
    <row r="3246" spans="4:4">
      <c r="D3246" s="10"/>
    </row>
    <row r="3247" spans="4:4">
      <c r="D3247" s="10"/>
    </row>
    <row r="3248" spans="4:4">
      <c r="D3248" s="10"/>
    </row>
    <row r="3249" spans="4:4">
      <c r="D3249" s="10"/>
    </row>
    <row r="3250" spans="4:4">
      <c r="D3250" s="10"/>
    </row>
    <row r="3251" spans="4:4">
      <c r="D3251" s="10"/>
    </row>
    <row r="3252" spans="4:4">
      <c r="D3252" s="10"/>
    </row>
    <row r="3253" spans="4:4">
      <c r="D3253" s="10"/>
    </row>
    <row r="3254" spans="4:4">
      <c r="D3254" s="10"/>
    </row>
    <row r="3255" spans="4:4">
      <c r="D3255" s="10"/>
    </row>
    <row r="3256" spans="4:4">
      <c r="D3256" s="10"/>
    </row>
    <row r="3257" spans="4:4">
      <c r="D3257" s="10"/>
    </row>
    <row r="3258" spans="4:4">
      <c r="D3258" s="10"/>
    </row>
    <row r="3259" spans="4:4">
      <c r="D3259" s="10"/>
    </row>
    <row r="3260" spans="4:4">
      <c r="D3260" s="10"/>
    </row>
    <row r="3261" spans="4:4">
      <c r="D3261" s="10"/>
    </row>
    <row r="3262" spans="4:4">
      <c r="D3262" s="10"/>
    </row>
    <row r="3263" spans="4:4">
      <c r="D3263" s="10"/>
    </row>
    <row r="3264" spans="4:4">
      <c r="D3264" s="10"/>
    </row>
    <row r="3265" spans="4:4">
      <c r="D3265" s="10"/>
    </row>
    <row r="3266" spans="4:4">
      <c r="D3266" s="10"/>
    </row>
    <row r="3267" spans="4:4">
      <c r="D3267" s="10"/>
    </row>
    <row r="3268" spans="4:4">
      <c r="D3268" s="10"/>
    </row>
    <row r="3269" spans="4:4">
      <c r="D3269" s="10"/>
    </row>
    <row r="3270" spans="4:4">
      <c r="D3270" s="10"/>
    </row>
    <row r="3271" spans="4:4">
      <c r="D3271" s="10"/>
    </row>
    <row r="3272" spans="4:4">
      <c r="D3272" s="10"/>
    </row>
    <row r="3273" spans="4:4">
      <c r="D3273" s="10"/>
    </row>
    <row r="3274" spans="4:4">
      <c r="D3274" s="10"/>
    </row>
    <row r="3275" spans="4:4">
      <c r="D3275" s="10"/>
    </row>
    <row r="3276" spans="4:4">
      <c r="D3276" s="10"/>
    </row>
    <row r="3277" spans="4:4">
      <c r="D3277" s="10"/>
    </row>
    <row r="3278" spans="4:4">
      <c r="D3278" s="10"/>
    </row>
    <row r="3279" spans="4:4">
      <c r="D3279" s="10"/>
    </row>
    <row r="3280" spans="4:4">
      <c r="D3280" s="10"/>
    </row>
    <row r="3281" spans="4:4">
      <c r="D3281" s="10"/>
    </row>
    <row r="3282" spans="4:4">
      <c r="D3282" s="10"/>
    </row>
    <row r="3283" spans="4:4">
      <c r="D3283" s="10"/>
    </row>
    <row r="3284" spans="4:4">
      <c r="D3284" s="10"/>
    </row>
    <row r="3285" spans="4:4">
      <c r="D3285" s="10"/>
    </row>
    <row r="3286" spans="4:4">
      <c r="D3286" s="10"/>
    </row>
    <row r="3287" spans="4:4">
      <c r="D3287" s="10"/>
    </row>
    <row r="3288" spans="4:4">
      <c r="D3288" s="10"/>
    </row>
    <row r="3289" spans="4:4">
      <c r="D3289" s="10"/>
    </row>
    <row r="3290" spans="4:4">
      <c r="D3290" s="10"/>
    </row>
    <row r="3291" spans="4:4">
      <c r="D3291" s="10"/>
    </row>
    <row r="3292" spans="4:4">
      <c r="D3292" s="10"/>
    </row>
    <row r="3293" spans="4:4">
      <c r="D3293" s="10"/>
    </row>
    <row r="3294" spans="4:4">
      <c r="D3294" s="10"/>
    </row>
    <row r="3295" spans="4:4">
      <c r="D3295" s="10"/>
    </row>
    <row r="3296" spans="4:4">
      <c r="D3296" s="10"/>
    </row>
    <row r="3297" spans="4:4">
      <c r="D3297" s="10"/>
    </row>
    <row r="3298" spans="4:4">
      <c r="D3298" s="10"/>
    </row>
    <row r="3299" spans="4:4">
      <c r="D3299" s="10"/>
    </row>
    <row r="3300" spans="4:4">
      <c r="D3300" s="10"/>
    </row>
    <row r="3301" spans="4:4">
      <c r="D3301" s="10"/>
    </row>
    <row r="3302" spans="4:4">
      <c r="D3302" s="10"/>
    </row>
    <row r="3303" spans="4:4">
      <c r="D3303" s="10"/>
    </row>
    <row r="3304" spans="4:4">
      <c r="D3304" s="10"/>
    </row>
    <row r="3305" spans="4:4">
      <c r="D3305" s="10"/>
    </row>
    <row r="3306" spans="4:4">
      <c r="D3306" s="10"/>
    </row>
    <row r="3307" spans="4:4">
      <c r="D3307" s="10"/>
    </row>
    <row r="3308" spans="4:4">
      <c r="D3308" s="10"/>
    </row>
    <row r="3309" spans="4:4">
      <c r="D3309" s="10"/>
    </row>
    <row r="3310" spans="4:4">
      <c r="D3310" s="10"/>
    </row>
    <row r="3311" spans="4:4">
      <c r="D3311" s="10"/>
    </row>
    <row r="3312" spans="4:4">
      <c r="D3312" s="10"/>
    </row>
    <row r="3313" spans="4:4">
      <c r="D3313" s="10"/>
    </row>
    <row r="3314" spans="4:4">
      <c r="D3314" s="10"/>
    </row>
    <row r="3315" spans="4:4">
      <c r="D3315" s="10"/>
    </row>
    <row r="3316" spans="4:4">
      <c r="D3316" s="10"/>
    </row>
    <row r="3317" spans="4:4">
      <c r="D3317" s="10"/>
    </row>
    <row r="3318" spans="4:4">
      <c r="D3318" s="10"/>
    </row>
    <row r="3319" spans="4:4">
      <c r="D3319" s="10"/>
    </row>
    <row r="3320" spans="4:4">
      <c r="D3320" s="10"/>
    </row>
    <row r="3321" spans="4:4">
      <c r="D3321" s="10"/>
    </row>
    <row r="3322" spans="4:4">
      <c r="D3322" s="10"/>
    </row>
    <row r="3323" spans="4:4">
      <c r="D3323" s="10"/>
    </row>
    <row r="3324" spans="4:4">
      <c r="D3324" s="10"/>
    </row>
    <row r="3325" spans="4:4">
      <c r="D3325" s="10"/>
    </row>
    <row r="3326" spans="4:4">
      <c r="D3326" s="10"/>
    </row>
    <row r="3327" spans="4:4">
      <c r="D3327" s="10"/>
    </row>
    <row r="3328" spans="4:4">
      <c r="D3328" s="10"/>
    </row>
    <row r="3329" spans="4:4">
      <c r="D3329" s="10"/>
    </row>
    <row r="3330" spans="4:4">
      <c r="D3330" s="10"/>
    </row>
    <row r="3331" spans="4:4">
      <c r="D3331" s="10"/>
    </row>
    <row r="3332" spans="4:4">
      <c r="D3332" s="10"/>
    </row>
    <row r="3333" spans="4:4">
      <c r="D3333" s="10"/>
    </row>
    <row r="3334" spans="4:4">
      <c r="D3334" s="10"/>
    </row>
    <row r="3335" spans="4:4">
      <c r="D3335" s="10"/>
    </row>
    <row r="3336" spans="4:4">
      <c r="D3336" s="10"/>
    </row>
    <row r="3337" spans="4:4">
      <c r="D3337" s="10"/>
    </row>
    <row r="3338" spans="4:4">
      <c r="D3338" s="10"/>
    </row>
    <row r="3339" spans="4:4">
      <c r="D3339" s="10"/>
    </row>
    <row r="3340" spans="4:4">
      <c r="D3340" s="10"/>
    </row>
    <row r="3341" spans="4:4">
      <c r="D3341" s="10"/>
    </row>
    <row r="3342" spans="4:4">
      <c r="D3342" s="10"/>
    </row>
    <row r="3343" spans="4:4">
      <c r="D3343" s="10"/>
    </row>
    <row r="3344" spans="4:4">
      <c r="D3344" s="10"/>
    </row>
    <row r="3345" spans="4:4">
      <c r="D3345" s="10"/>
    </row>
    <row r="3346" spans="4:4">
      <c r="D3346" s="10"/>
    </row>
    <row r="3347" spans="4:4">
      <c r="D3347" s="10"/>
    </row>
    <row r="3348" spans="4:4">
      <c r="D3348" s="10"/>
    </row>
    <row r="3349" spans="4:4">
      <c r="D3349" s="10"/>
    </row>
    <row r="3350" spans="4:4">
      <c r="D3350" s="10"/>
    </row>
    <row r="3351" spans="4:4">
      <c r="D3351" s="10"/>
    </row>
    <row r="3352" spans="4:4">
      <c r="D3352" s="10"/>
    </row>
    <row r="3353" spans="4:4">
      <c r="D3353" s="10"/>
    </row>
    <row r="3354" spans="4:4">
      <c r="D3354" s="10"/>
    </row>
    <row r="3355" spans="4:4">
      <c r="D3355" s="10"/>
    </row>
    <row r="3356" spans="4:4">
      <c r="D3356" s="10"/>
    </row>
    <row r="3357" spans="4:4">
      <c r="D3357" s="10"/>
    </row>
    <row r="3358" spans="4:4">
      <c r="D3358" s="10"/>
    </row>
    <row r="3359" spans="4:4">
      <c r="D3359" s="10"/>
    </row>
    <row r="3360" spans="4:4">
      <c r="D3360" s="10"/>
    </row>
    <row r="3361" spans="4:4">
      <c r="D3361" s="10"/>
    </row>
    <row r="3362" spans="4:4">
      <c r="D3362" s="10"/>
    </row>
    <row r="3363" spans="4:4">
      <c r="D3363" s="10"/>
    </row>
    <row r="3364" spans="4:4">
      <c r="D3364" s="10"/>
    </row>
    <row r="3365" spans="4:4">
      <c r="D3365" s="10"/>
    </row>
    <row r="3366" spans="4:4">
      <c r="D3366" s="10"/>
    </row>
    <row r="3367" spans="4:4">
      <c r="D3367" s="10"/>
    </row>
    <row r="3368" spans="4:4">
      <c r="D3368" s="10"/>
    </row>
    <row r="3369" spans="4:4">
      <c r="D3369" s="10"/>
    </row>
    <row r="3370" spans="4:4">
      <c r="D3370" s="10"/>
    </row>
    <row r="3371" spans="4:4">
      <c r="D3371" s="10"/>
    </row>
    <row r="3372" spans="4:4">
      <c r="D3372" s="10"/>
    </row>
    <row r="3373" spans="4:4">
      <c r="D3373" s="10"/>
    </row>
    <row r="3374" spans="4:4">
      <c r="D3374" s="10"/>
    </row>
    <row r="3375" spans="4:4">
      <c r="D3375" s="10"/>
    </row>
    <row r="3376" spans="4:4">
      <c r="D3376" s="10"/>
    </row>
    <row r="3377" spans="4:4">
      <c r="D3377" s="10"/>
    </row>
    <row r="3378" spans="4:4">
      <c r="D3378" s="10"/>
    </row>
    <row r="3379" spans="4:4">
      <c r="D3379" s="10"/>
    </row>
    <row r="3380" spans="4:4">
      <c r="D3380" s="10"/>
    </row>
    <row r="3381" spans="4:4">
      <c r="D3381" s="10"/>
    </row>
    <row r="3382" spans="4:4">
      <c r="D3382" s="10"/>
    </row>
    <row r="3383" spans="4:4">
      <c r="D3383" s="10"/>
    </row>
    <row r="3384" spans="4:4">
      <c r="D3384" s="10"/>
    </row>
    <row r="3385" spans="4:4">
      <c r="D3385" s="10"/>
    </row>
    <row r="3386" spans="4:4">
      <c r="D3386" s="10"/>
    </row>
    <row r="3387" spans="4:4">
      <c r="D3387" s="10"/>
    </row>
    <row r="3388" spans="4:4">
      <c r="D3388" s="10"/>
    </row>
    <row r="3389" spans="4:4">
      <c r="D3389" s="10"/>
    </row>
    <row r="3390" spans="4:4">
      <c r="D3390" s="10"/>
    </row>
    <row r="3391" spans="4:4">
      <c r="D3391" s="10"/>
    </row>
    <row r="3392" spans="4:4">
      <c r="D3392" s="10"/>
    </row>
    <row r="3393" spans="4:4">
      <c r="D3393" s="10"/>
    </row>
    <row r="3394" spans="4:4">
      <c r="D3394" s="10"/>
    </row>
    <row r="3395" spans="4:4">
      <c r="D3395" s="10"/>
    </row>
    <row r="3396" spans="4:4">
      <c r="D3396" s="10"/>
    </row>
    <row r="3397" spans="4:4">
      <c r="D3397" s="10"/>
    </row>
    <row r="3398" spans="4:4">
      <c r="D3398" s="10"/>
    </row>
    <row r="3399" spans="4:4">
      <c r="D3399" s="10"/>
    </row>
    <row r="3400" spans="4:4">
      <c r="D3400" s="10"/>
    </row>
    <row r="3401" spans="4:4">
      <c r="D3401" s="10"/>
    </row>
    <row r="3402" spans="4:4">
      <c r="D3402" s="10"/>
    </row>
    <row r="3403" spans="4:4">
      <c r="D3403" s="10"/>
    </row>
    <row r="3404" spans="4:4">
      <c r="D3404" s="10"/>
    </row>
    <row r="3405" spans="4:4">
      <c r="D3405" s="10"/>
    </row>
    <row r="3406" spans="4:4">
      <c r="D3406" s="10"/>
    </row>
    <row r="3407" spans="4:4">
      <c r="D3407" s="10"/>
    </row>
    <row r="3408" spans="4:4">
      <c r="D3408" s="10"/>
    </row>
    <row r="3409" spans="4:4">
      <c r="D3409" s="10"/>
    </row>
    <row r="3410" spans="4:4">
      <c r="D3410" s="10"/>
    </row>
    <row r="3411" spans="4:4">
      <c r="D3411" s="10"/>
    </row>
    <row r="3412" spans="4:4">
      <c r="D3412" s="10"/>
    </row>
    <row r="3413" spans="4:4">
      <c r="D3413" s="10"/>
    </row>
    <row r="3414" spans="4:4">
      <c r="D3414" s="10"/>
    </row>
    <row r="3415" spans="4:4">
      <c r="D3415" s="10"/>
    </row>
    <row r="3416" spans="4:4">
      <c r="D3416" s="10"/>
    </row>
    <row r="3417" spans="4:4">
      <c r="D3417" s="10"/>
    </row>
    <row r="3418" spans="4:4">
      <c r="D3418" s="10"/>
    </row>
    <row r="3419" spans="4:4">
      <c r="D3419" s="10"/>
    </row>
    <row r="3420" spans="4:4">
      <c r="D3420" s="10"/>
    </row>
    <row r="3421" spans="4:4">
      <c r="D3421" s="10"/>
    </row>
    <row r="3422" spans="4:4">
      <c r="D3422" s="10"/>
    </row>
    <row r="3423" spans="4:4">
      <c r="D3423" s="10"/>
    </row>
    <row r="3424" spans="4:4">
      <c r="D3424" s="10"/>
    </row>
    <row r="3425" spans="4:4">
      <c r="D3425" s="10"/>
    </row>
    <row r="3426" spans="4:4">
      <c r="D3426" s="10"/>
    </row>
    <row r="3427" spans="4:4">
      <c r="D3427" s="10"/>
    </row>
    <row r="3428" spans="4:4">
      <c r="D3428" s="10"/>
    </row>
    <row r="3429" spans="4:4">
      <c r="D3429" s="10"/>
    </row>
    <row r="3430" spans="4:4">
      <c r="D3430" s="10"/>
    </row>
    <row r="3431" spans="4:4">
      <c r="D3431" s="10"/>
    </row>
    <row r="3432" spans="4:4">
      <c r="D3432" s="10"/>
    </row>
    <row r="3433" spans="4:4">
      <c r="D3433" s="10"/>
    </row>
    <row r="3434" spans="4:4">
      <c r="D3434" s="10"/>
    </row>
    <row r="3435" spans="4:4">
      <c r="D3435" s="10"/>
    </row>
    <row r="3436" spans="4:4">
      <c r="D3436" s="10"/>
    </row>
    <row r="3437" spans="4:4">
      <c r="D3437" s="10"/>
    </row>
    <row r="3438" spans="4:4">
      <c r="D3438" s="10"/>
    </row>
    <row r="3439" spans="4:4">
      <c r="D3439" s="10"/>
    </row>
    <row r="3440" spans="4:4">
      <c r="D3440" s="10"/>
    </row>
    <row r="3441" spans="4:4">
      <c r="D3441" s="10"/>
    </row>
    <row r="3442" spans="4:4">
      <c r="D3442" s="10"/>
    </row>
    <row r="3443" spans="4:4">
      <c r="D3443" s="10"/>
    </row>
    <row r="3444" spans="4:4">
      <c r="D3444" s="10"/>
    </row>
    <row r="3445" spans="4:4">
      <c r="D3445" s="10"/>
    </row>
    <row r="3446" spans="4:4">
      <c r="D3446" s="10"/>
    </row>
    <row r="3447" spans="4:4">
      <c r="D3447" s="10"/>
    </row>
    <row r="3448" spans="4:4">
      <c r="D3448" s="10"/>
    </row>
    <row r="3449" spans="4:4">
      <c r="D3449" s="10"/>
    </row>
    <row r="3450" spans="4:4">
      <c r="D3450" s="10"/>
    </row>
    <row r="3451" spans="4:4">
      <c r="D3451" s="10"/>
    </row>
    <row r="3452" spans="4:4">
      <c r="D3452" s="10"/>
    </row>
    <row r="3453" spans="4:4">
      <c r="D3453" s="10"/>
    </row>
    <row r="3454" spans="4:4">
      <c r="D3454" s="10"/>
    </row>
    <row r="3455" spans="4:4">
      <c r="D3455" s="10"/>
    </row>
    <row r="3456" spans="4:4">
      <c r="D3456" s="10"/>
    </row>
    <row r="3457" spans="4:4">
      <c r="D3457" s="10"/>
    </row>
    <row r="3458" spans="4:4">
      <c r="D3458" s="10"/>
    </row>
    <row r="3459" spans="4:4">
      <c r="D3459" s="10"/>
    </row>
    <row r="3460" spans="4:4">
      <c r="D3460" s="10"/>
    </row>
    <row r="3461" spans="4:4">
      <c r="D3461" s="10"/>
    </row>
    <row r="3462" spans="4:4">
      <c r="D3462" s="10"/>
    </row>
    <row r="3463" spans="4:4">
      <c r="D3463" s="10"/>
    </row>
    <row r="3464" spans="4:4">
      <c r="D3464" s="10"/>
    </row>
    <row r="3465" spans="4:4">
      <c r="D3465" s="10"/>
    </row>
    <row r="3466" spans="4:4">
      <c r="D3466" s="10"/>
    </row>
    <row r="3467" spans="4:4">
      <c r="D3467" s="10"/>
    </row>
    <row r="3468" spans="4:4">
      <c r="D3468" s="10"/>
    </row>
    <row r="3469" spans="4:4">
      <c r="D3469" s="10"/>
    </row>
    <row r="3470" spans="4:4">
      <c r="D3470" s="10"/>
    </row>
    <row r="3471" spans="4:4">
      <c r="D3471" s="10"/>
    </row>
    <row r="3472" spans="4:4">
      <c r="D3472" s="10"/>
    </row>
    <row r="3473" spans="4:4">
      <c r="D3473" s="10"/>
    </row>
    <row r="3474" spans="4:4">
      <c r="D3474" s="10"/>
    </row>
    <row r="3475" spans="4:4">
      <c r="D3475" s="10"/>
    </row>
    <row r="3476" spans="4:4">
      <c r="D3476" s="10"/>
    </row>
    <row r="3477" spans="4:4">
      <c r="D3477" s="10"/>
    </row>
    <row r="3478" spans="4:4">
      <c r="D3478" s="10"/>
    </row>
    <row r="3479" spans="4:4">
      <c r="D3479" s="10"/>
    </row>
    <row r="3480" spans="4:4">
      <c r="D3480" s="10"/>
    </row>
    <row r="3481" spans="4:4">
      <c r="D3481" s="10"/>
    </row>
    <row r="3482" spans="4:4">
      <c r="D3482" s="10"/>
    </row>
    <row r="3483" spans="4:4">
      <c r="D3483" s="10"/>
    </row>
    <row r="3484" spans="4:4">
      <c r="D3484" s="10"/>
    </row>
    <row r="3485" spans="4:4">
      <c r="D3485" s="10"/>
    </row>
    <row r="3486" spans="4:4">
      <c r="D3486" s="10"/>
    </row>
    <row r="3487" spans="4:4">
      <c r="D3487" s="10"/>
    </row>
    <row r="3488" spans="4:4">
      <c r="D3488" s="10"/>
    </row>
    <row r="3489" spans="4:4">
      <c r="D3489" s="10"/>
    </row>
    <row r="3490" spans="4:4">
      <c r="D3490" s="10"/>
    </row>
    <row r="3491" spans="4:4">
      <c r="D3491" s="10"/>
    </row>
    <row r="3492" spans="4:4">
      <c r="D3492" s="10"/>
    </row>
    <row r="3493" spans="4:4">
      <c r="D3493" s="10"/>
    </row>
    <row r="3494" spans="4:4">
      <c r="D3494" s="10"/>
    </row>
    <row r="3495" spans="4:4">
      <c r="D3495" s="10"/>
    </row>
    <row r="3496" spans="4:4">
      <c r="D3496" s="10"/>
    </row>
    <row r="3497" spans="4:4">
      <c r="D3497" s="10"/>
    </row>
    <row r="3498" spans="4:4">
      <c r="D3498" s="10"/>
    </row>
    <row r="3499" spans="4:4">
      <c r="D3499" s="10"/>
    </row>
    <row r="3500" spans="4:4">
      <c r="D3500" s="10"/>
    </row>
    <row r="3501" spans="4:4">
      <c r="D3501" s="10"/>
    </row>
    <row r="3502" spans="4:4">
      <c r="D3502" s="10"/>
    </row>
    <row r="3503" spans="4:4">
      <c r="D3503" s="10"/>
    </row>
    <row r="3504" spans="4:4">
      <c r="D3504" s="10"/>
    </row>
    <row r="3505" spans="4:4">
      <c r="D3505" s="10"/>
    </row>
    <row r="3506" spans="4:4">
      <c r="D3506" s="10"/>
    </row>
    <row r="3507" spans="4:4">
      <c r="D3507" s="10"/>
    </row>
    <row r="3508" spans="4:4">
      <c r="D3508" s="10"/>
    </row>
    <row r="3509" spans="4:4">
      <c r="D3509" s="10"/>
    </row>
    <row r="3510" spans="4:4">
      <c r="D3510" s="10"/>
    </row>
    <row r="3511" spans="4:4">
      <c r="D3511" s="10"/>
    </row>
    <row r="3512" spans="4:4">
      <c r="D3512" s="10"/>
    </row>
    <row r="3513" spans="4:4">
      <c r="D3513" s="10"/>
    </row>
    <row r="3514" spans="4:4">
      <c r="D3514" s="10"/>
    </row>
    <row r="3515" spans="4:4">
      <c r="D3515" s="10"/>
    </row>
    <row r="3516" spans="4:4">
      <c r="D3516" s="10"/>
    </row>
    <row r="3517" spans="4:4">
      <c r="D3517" s="10"/>
    </row>
    <row r="3518" spans="4:4">
      <c r="D3518" s="10"/>
    </row>
    <row r="3519" spans="4:4">
      <c r="D3519" s="10"/>
    </row>
    <row r="3520" spans="4:4">
      <c r="D3520" s="10"/>
    </row>
    <row r="3521" spans="4:4">
      <c r="D3521" s="10"/>
    </row>
    <row r="3522" spans="4:4">
      <c r="D3522" s="10"/>
    </row>
    <row r="3523" spans="4:4">
      <c r="D3523" s="10"/>
    </row>
    <row r="3524" spans="4:4">
      <c r="D3524" s="10"/>
    </row>
    <row r="3525" spans="4:4">
      <c r="D3525" s="10"/>
    </row>
    <row r="3526" spans="4:4">
      <c r="D3526" s="10"/>
    </row>
    <row r="3527" spans="4:4">
      <c r="D3527" s="10"/>
    </row>
    <row r="3528" spans="4:4">
      <c r="D3528" s="10"/>
    </row>
    <row r="3529" spans="4:4">
      <c r="D3529" s="10"/>
    </row>
    <row r="3530" spans="4:4">
      <c r="D3530" s="10"/>
    </row>
    <row r="3531" spans="4:4">
      <c r="D3531" s="10"/>
    </row>
    <row r="3532" spans="4:4">
      <c r="D3532" s="10"/>
    </row>
    <row r="3533" spans="4:4">
      <c r="D3533" s="10"/>
    </row>
    <row r="3534" spans="4:4">
      <c r="D3534" s="10"/>
    </row>
    <row r="3535" spans="4:4">
      <c r="D3535" s="10"/>
    </row>
    <row r="3536" spans="4:4">
      <c r="D3536" s="10"/>
    </row>
    <row r="3537" spans="4:4">
      <c r="D3537" s="10"/>
    </row>
    <row r="3538" spans="4:4">
      <c r="D3538" s="10"/>
    </row>
    <row r="3539" spans="4:4">
      <c r="D3539" s="10"/>
    </row>
    <row r="3540" spans="4:4">
      <c r="D3540" s="10"/>
    </row>
    <row r="3541" spans="4:4">
      <c r="D3541" s="10"/>
    </row>
    <row r="3542" spans="4:4">
      <c r="D3542" s="10"/>
    </row>
    <row r="3543" spans="4:4">
      <c r="D3543" s="10"/>
    </row>
    <row r="3544" spans="4:4">
      <c r="D3544" s="10"/>
    </row>
    <row r="3545" spans="4:4">
      <c r="D3545" s="10"/>
    </row>
    <row r="3546" spans="4:4">
      <c r="D3546" s="10"/>
    </row>
    <row r="3547" spans="4:4">
      <c r="D3547" s="10"/>
    </row>
    <row r="3548" spans="4:4">
      <c r="D3548" s="10"/>
    </row>
    <row r="3549" spans="4:4">
      <c r="D3549" s="10"/>
    </row>
    <row r="3550" spans="4:4">
      <c r="D3550" s="10"/>
    </row>
    <row r="3551" spans="4:4">
      <c r="D3551" s="10"/>
    </row>
    <row r="3552" spans="4:4">
      <c r="D3552" s="10"/>
    </row>
    <row r="3553" spans="4:4">
      <c r="D3553" s="10"/>
    </row>
    <row r="3554" spans="4:4">
      <c r="D3554" s="10"/>
    </row>
    <row r="3555" spans="4:4">
      <c r="D3555" s="10"/>
    </row>
    <row r="3556" spans="4:4">
      <c r="D3556" s="10"/>
    </row>
    <row r="3557" spans="4:4">
      <c r="D3557" s="10"/>
    </row>
    <row r="3558" spans="4:4">
      <c r="D3558" s="10"/>
    </row>
    <row r="3559" spans="4:4">
      <c r="D3559" s="10"/>
    </row>
    <row r="3560" spans="4:4">
      <c r="D3560" s="10"/>
    </row>
    <row r="3561" spans="4:4">
      <c r="D3561" s="10"/>
    </row>
    <row r="3562" spans="4:4">
      <c r="D3562" s="10"/>
    </row>
    <row r="3563" spans="4:4">
      <c r="D3563" s="10"/>
    </row>
    <row r="3564" spans="4:4">
      <c r="D3564" s="10"/>
    </row>
    <row r="3565" spans="4:4">
      <c r="D3565" s="10"/>
    </row>
    <row r="3566" spans="4:4">
      <c r="D3566" s="10"/>
    </row>
    <row r="3567" spans="4:4">
      <c r="D3567" s="10"/>
    </row>
    <row r="3568" spans="4:4">
      <c r="D3568" s="10"/>
    </row>
    <row r="3569" spans="4:4">
      <c r="D3569" s="10"/>
    </row>
    <row r="3570" spans="4:4">
      <c r="D3570" s="10"/>
    </row>
    <row r="3571" spans="4:4">
      <c r="D3571" s="10"/>
    </row>
    <row r="3572" spans="4:4">
      <c r="D3572" s="10"/>
    </row>
    <row r="3573" spans="4:4">
      <c r="D3573" s="10"/>
    </row>
    <row r="3574" spans="4:4">
      <c r="D3574" s="10"/>
    </row>
    <row r="3575" spans="4:4">
      <c r="D3575" s="10"/>
    </row>
    <row r="3576" spans="4:4">
      <c r="D3576" s="10"/>
    </row>
    <row r="3577" spans="4:4">
      <c r="D3577" s="10"/>
    </row>
    <row r="3578" spans="4:4">
      <c r="D3578" s="10"/>
    </row>
    <row r="3579" spans="4:4">
      <c r="D3579" s="10"/>
    </row>
    <row r="3580" spans="4:4">
      <c r="D3580" s="10"/>
    </row>
    <row r="3581" spans="4:4">
      <c r="D3581" s="10"/>
    </row>
    <row r="3582" spans="4:4">
      <c r="D3582" s="10"/>
    </row>
    <row r="3583" spans="4:4">
      <c r="D3583" s="10"/>
    </row>
    <row r="3584" spans="4:4">
      <c r="D3584" s="10"/>
    </row>
    <row r="3585" spans="4:4">
      <c r="D3585" s="10"/>
    </row>
    <row r="3586" spans="4:4">
      <c r="D3586" s="10"/>
    </row>
    <row r="3587" spans="4:4">
      <c r="D3587" s="10"/>
    </row>
    <row r="3588" spans="4:4">
      <c r="D3588" s="10"/>
    </row>
    <row r="3589" spans="4:4">
      <c r="D3589" s="10"/>
    </row>
    <row r="3590" spans="4:4">
      <c r="D3590" s="10"/>
    </row>
    <row r="3591" spans="4:4">
      <c r="D3591" s="10"/>
    </row>
    <row r="3592" spans="4:4">
      <c r="D3592" s="10"/>
    </row>
    <row r="3593" spans="4:4">
      <c r="D3593" s="10"/>
    </row>
    <row r="3594" spans="4:4">
      <c r="D3594" s="10"/>
    </row>
    <row r="3595" spans="4:4">
      <c r="D3595" s="10"/>
    </row>
    <row r="3596" spans="4:4">
      <c r="D3596" s="10"/>
    </row>
    <row r="3597" spans="4:4">
      <c r="D3597" s="10"/>
    </row>
    <row r="3598" spans="4:4">
      <c r="D3598" s="10"/>
    </row>
    <row r="3599" spans="4:4">
      <c r="D3599" s="10"/>
    </row>
    <row r="3600" spans="4:4">
      <c r="D3600" s="10"/>
    </row>
    <row r="3601" spans="4:4">
      <c r="D3601" s="10"/>
    </row>
    <row r="3602" spans="4:4">
      <c r="D3602" s="10"/>
    </row>
    <row r="3603" spans="4:4">
      <c r="D3603" s="10"/>
    </row>
    <row r="3604" spans="4:4">
      <c r="D3604" s="10"/>
    </row>
    <row r="3605" spans="4:4">
      <c r="D3605" s="10"/>
    </row>
    <row r="3606" spans="4:4">
      <c r="D3606" s="10"/>
    </row>
    <row r="3607" spans="4:4">
      <c r="D3607" s="10"/>
    </row>
    <row r="3608" spans="4:4">
      <c r="D3608" s="10"/>
    </row>
    <row r="3609" spans="4:4">
      <c r="D3609" s="10"/>
    </row>
    <row r="3610" spans="4:4">
      <c r="D3610" s="10"/>
    </row>
    <row r="3611" spans="4:4">
      <c r="D3611" s="10"/>
    </row>
    <row r="3612" spans="4:4">
      <c r="D3612" s="10"/>
    </row>
    <row r="3613" spans="4:4">
      <c r="D3613" s="10"/>
    </row>
    <row r="3614" spans="4:4">
      <c r="D3614" s="10"/>
    </row>
    <row r="3615" spans="4:4">
      <c r="D3615" s="10"/>
    </row>
    <row r="3616" spans="4:4">
      <c r="D3616" s="10"/>
    </row>
    <row r="3617" spans="4:4">
      <c r="D3617" s="10"/>
    </row>
    <row r="3618" spans="4:4">
      <c r="D3618" s="10"/>
    </row>
    <row r="3619" spans="4:4">
      <c r="D3619" s="10"/>
    </row>
    <row r="3620" spans="4:4">
      <c r="D3620" s="10"/>
    </row>
    <row r="3621" spans="4:4">
      <c r="D3621" s="10"/>
    </row>
    <row r="3622" spans="4:4">
      <c r="D3622" s="10"/>
    </row>
    <row r="3623" spans="4:4">
      <c r="D3623" s="10"/>
    </row>
    <row r="3624" spans="4:4">
      <c r="D3624" s="10"/>
    </row>
    <row r="3625" spans="4:4">
      <c r="D3625" s="10"/>
    </row>
    <row r="3626" spans="4:4">
      <c r="D3626" s="10"/>
    </row>
    <row r="3627" spans="4:4">
      <c r="D3627" s="10"/>
    </row>
    <row r="3628" spans="4:4">
      <c r="D3628" s="10"/>
    </row>
    <row r="3629" spans="4:4">
      <c r="D3629" s="10"/>
    </row>
    <row r="3630" spans="4:4">
      <c r="D3630" s="10"/>
    </row>
    <row r="3631" spans="4:4">
      <c r="D3631" s="10"/>
    </row>
    <row r="3632" spans="4:4">
      <c r="D3632" s="10"/>
    </row>
    <row r="3633" spans="4:4">
      <c r="D3633" s="10"/>
    </row>
    <row r="3634" spans="4:4">
      <c r="D3634" s="10"/>
    </row>
    <row r="3635" spans="4:4">
      <c r="D3635" s="10"/>
    </row>
    <row r="3636" spans="4:4">
      <c r="D3636" s="10"/>
    </row>
    <row r="3637" spans="4:4">
      <c r="D3637" s="10"/>
    </row>
    <row r="3638" spans="4:4">
      <c r="D3638" s="10"/>
    </row>
    <row r="3639" spans="4:4">
      <c r="D3639" s="10"/>
    </row>
    <row r="3640" spans="4:4">
      <c r="D3640" s="10"/>
    </row>
    <row r="3641" spans="4:4">
      <c r="D3641" s="10"/>
    </row>
    <row r="3642" spans="4:4">
      <c r="D3642" s="10"/>
    </row>
    <row r="3643" spans="4:4">
      <c r="D3643" s="10"/>
    </row>
    <row r="3644" spans="4:4">
      <c r="D3644" s="10"/>
    </row>
    <row r="3645" spans="4:4">
      <c r="D3645" s="10"/>
    </row>
    <row r="3646" spans="4:4">
      <c r="D3646" s="10"/>
    </row>
    <row r="3647" spans="4:4">
      <c r="D3647" s="10"/>
    </row>
    <row r="3648" spans="4:4">
      <c r="D3648" s="10"/>
    </row>
    <row r="3649" spans="4:4">
      <c r="D3649" s="10"/>
    </row>
    <row r="3650" spans="4:4">
      <c r="D3650" s="10"/>
    </row>
    <row r="3651" spans="4:4">
      <c r="D3651" s="10"/>
    </row>
    <row r="3652" spans="4:4">
      <c r="D3652" s="10"/>
    </row>
    <row r="3653" spans="4:4">
      <c r="D3653" s="10"/>
    </row>
    <row r="3654" spans="4:4">
      <c r="D3654" s="10"/>
    </row>
    <row r="3655" spans="4:4">
      <c r="D3655" s="10"/>
    </row>
    <row r="3656" spans="4:4">
      <c r="D3656" s="10"/>
    </row>
    <row r="3657" spans="4:4">
      <c r="D3657" s="10"/>
    </row>
    <row r="3658" spans="4:4">
      <c r="D3658" s="10"/>
    </row>
    <row r="3659" spans="4:4">
      <c r="D3659" s="10"/>
    </row>
    <row r="3660" spans="4:4">
      <c r="D3660" s="10"/>
    </row>
    <row r="3661" spans="4:4">
      <c r="D3661" s="10"/>
    </row>
    <row r="3662" spans="4:4">
      <c r="D3662" s="10"/>
    </row>
    <row r="3663" spans="4:4">
      <c r="D3663" s="10"/>
    </row>
    <row r="3664" spans="4:4">
      <c r="D3664" s="10"/>
    </row>
    <row r="3665" spans="4:4">
      <c r="D3665" s="10"/>
    </row>
    <row r="3666" spans="4:4">
      <c r="D3666" s="10"/>
    </row>
    <row r="3667" spans="4:4">
      <c r="D3667" s="10"/>
    </row>
    <row r="3668" spans="4:4">
      <c r="D3668" s="10"/>
    </row>
    <row r="3669" spans="4:4">
      <c r="D3669" s="10"/>
    </row>
    <row r="3670" spans="4:4">
      <c r="D3670" s="10"/>
    </row>
    <row r="3671" spans="4:4">
      <c r="D3671" s="10"/>
    </row>
    <row r="3672" spans="4:4">
      <c r="D3672" s="10"/>
    </row>
    <row r="3673" spans="4:4">
      <c r="D3673" s="10"/>
    </row>
    <row r="3674" spans="4:4">
      <c r="D3674" s="10"/>
    </row>
    <row r="3675" spans="4:4">
      <c r="D3675" s="10"/>
    </row>
    <row r="3676" spans="4:4">
      <c r="D3676" s="10"/>
    </row>
    <row r="3677" spans="4:4">
      <c r="D3677" s="10"/>
    </row>
    <row r="3678" spans="4:4">
      <c r="D3678" s="10"/>
    </row>
    <row r="3679" spans="4:4">
      <c r="D3679" s="10"/>
    </row>
    <row r="3680" spans="4:4">
      <c r="D3680" s="10"/>
    </row>
    <row r="3681" spans="4:4">
      <c r="D3681" s="10"/>
    </row>
    <row r="3682" spans="4:4">
      <c r="D3682" s="10"/>
    </row>
    <row r="3683" spans="4:4">
      <c r="D3683" s="10"/>
    </row>
    <row r="3684" spans="4:4">
      <c r="D3684" s="10"/>
    </row>
    <row r="3685" spans="4:4">
      <c r="D3685" s="10"/>
    </row>
    <row r="3686" spans="4:4">
      <c r="D3686" s="10"/>
    </row>
    <row r="3687" spans="4:4">
      <c r="D3687" s="10"/>
    </row>
    <row r="3688" spans="4:4">
      <c r="D3688" s="10"/>
    </row>
    <row r="3689" spans="4:4">
      <c r="D3689" s="10"/>
    </row>
    <row r="3690" spans="4:4">
      <c r="D3690" s="10"/>
    </row>
    <row r="3691" spans="4:4">
      <c r="D3691" s="10"/>
    </row>
    <row r="3692" spans="4:4">
      <c r="D3692" s="10"/>
    </row>
    <row r="3693" spans="4:4">
      <c r="D3693" s="10"/>
    </row>
    <row r="3694" spans="4:4">
      <c r="D3694" s="10"/>
    </row>
    <row r="3695" spans="4:4">
      <c r="D3695" s="10"/>
    </row>
    <row r="3696" spans="4:4">
      <c r="D3696" s="10"/>
    </row>
    <row r="3697" spans="4:4">
      <c r="D3697" s="10"/>
    </row>
    <row r="3698" spans="4:4">
      <c r="D3698" s="10"/>
    </row>
    <row r="3699" spans="4:4">
      <c r="D3699" s="10"/>
    </row>
    <row r="3700" spans="4:4">
      <c r="D3700" s="10"/>
    </row>
    <row r="3701" spans="4:4">
      <c r="D3701" s="10"/>
    </row>
    <row r="3702" spans="4:4">
      <c r="D3702" s="10"/>
    </row>
    <row r="3703" spans="4:4">
      <c r="D3703" s="10"/>
    </row>
    <row r="3704" spans="4:4">
      <c r="D3704" s="10"/>
    </row>
    <row r="3705" spans="4:4">
      <c r="D3705" s="10"/>
    </row>
    <row r="3706" spans="4:4">
      <c r="D3706" s="10"/>
    </row>
    <row r="3707" spans="4:4">
      <c r="D3707" s="10"/>
    </row>
    <row r="3708" spans="4:4">
      <c r="D3708" s="10"/>
    </row>
    <row r="3709" spans="4:4">
      <c r="D3709" s="10"/>
    </row>
    <row r="3710" spans="4:4">
      <c r="D3710" s="10"/>
    </row>
    <row r="3711" spans="4:4">
      <c r="D3711" s="10"/>
    </row>
    <row r="3712" spans="4:4">
      <c r="D3712" s="10"/>
    </row>
    <row r="3713" spans="4:4">
      <c r="D3713" s="10"/>
    </row>
    <row r="3714" spans="4:4">
      <c r="D3714" s="10"/>
    </row>
    <row r="3715" spans="4:4">
      <c r="D3715" s="10"/>
    </row>
    <row r="3716" spans="4:4">
      <c r="D3716" s="10"/>
    </row>
    <row r="3717" spans="4:4">
      <c r="D3717" s="10"/>
    </row>
    <row r="3718" spans="4:4">
      <c r="D3718" s="10"/>
    </row>
    <row r="3719" spans="4:4">
      <c r="D3719" s="10"/>
    </row>
    <row r="3720" spans="4:4">
      <c r="D3720" s="10"/>
    </row>
    <row r="3721" spans="4:4">
      <c r="D3721" s="10"/>
    </row>
    <row r="3722" spans="4:4">
      <c r="D3722" s="10"/>
    </row>
    <row r="3723" spans="4:4">
      <c r="D3723" s="10"/>
    </row>
    <row r="3724" spans="4:4">
      <c r="D3724" s="10"/>
    </row>
    <row r="3725" spans="4:4">
      <c r="D3725" s="10"/>
    </row>
    <row r="3726" spans="4:4">
      <c r="D3726" s="10"/>
    </row>
    <row r="3727" spans="4:4">
      <c r="D3727" s="10"/>
    </row>
    <row r="3728" spans="4:4">
      <c r="D3728" s="10"/>
    </row>
    <row r="3729" spans="4:4">
      <c r="D3729" s="10"/>
    </row>
    <row r="3730" spans="4:4">
      <c r="D3730" s="10"/>
    </row>
    <row r="3731" spans="4:4">
      <c r="D3731" s="10"/>
    </row>
    <row r="3732" spans="4:4">
      <c r="D3732" s="10"/>
    </row>
    <row r="3733" spans="4:4">
      <c r="D3733" s="10"/>
    </row>
    <row r="3734" spans="4:4">
      <c r="D3734" s="10"/>
    </row>
    <row r="3735" spans="4:4">
      <c r="D3735" s="10"/>
    </row>
    <row r="3736" spans="4:4">
      <c r="D3736" s="10"/>
    </row>
    <row r="3737" spans="4:4">
      <c r="D3737" s="10"/>
    </row>
    <row r="3738" spans="4:4">
      <c r="D3738" s="10"/>
    </row>
    <row r="3739" spans="4:4">
      <c r="D3739" s="10"/>
    </row>
    <row r="3740" spans="4:4">
      <c r="D3740" s="10"/>
    </row>
    <row r="3741" spans="4:4">
      <c r="D3741" s="10"/>
    </row>
    <row r="3742" spans="4:4">
      <c r="D3742" s="10"/>
    </row>
    <row r="3743" spans="4:4">
      <c r="D3743" s="10"/>
    </row>
    <row r="3744" spans="4:4">
      <c r="D3744" s="10"/>
    </row>
    <row r="3745" spans="4:4">
      <c r="D3745" s="10"/>
    </row>
    <row r="3746" spans="4:4">
      <c r="D3746" s="10"/>
    </row>
    <row r="3747" spans="4:4">
      <c r="D3747" s="10"/>
    </row>
    <row r="3748" spans="4:4">
      <c r="D3748" s="10"/>
    </row>
    <row r="3749" spans="4:4">
      <c r="D3749" s="10"/>
    </row>
    <row r="3750" spans="4:4">
      <c r="D3750" s="10"/>
    </row>
    <row r="3751" spans="4:4">
      <c r="D3751" s="10"/>
    </row>
    <row r="3752" spans="4:4">
      <c r="D3752" s="10"/>
    </row>
    <row r="3753" spans="4:4">
      <c r="D3753" s="10"/>
    </row>
    <row r="3754" spans="4:4">
      <c r="D3754" s="10"/>
    </row>
    <row r="3755" spans="4:4">
      <c r="D3755" s="10"/>
    </row>
    <row r="3756" spans="4:4">
      <c r="D3756" s="10"/>
    </row>
    <row r="3757" spans="4:4">
      <c r="D3757" s="10"/>
    </row>
    <row r="3758" spans="4:4">
      <c r="D3758" s="10"/>
    </row>
    <row r="3759" spans="4:4">
      <c r="D3759" s="10"/>
    </row>
    <row r="3760" spans="4:4">
      <c r="D3760" s="10"/>
    </row>
    <row r="3761" spans="4:4">
      <c r="D3761" s="10"/>
    </row>
    <row r="3762" spans="4:4">
      <c r="D3762" s="10"/>
    </row>
    <row r="3763" spans="4:4">
      <c r="D3763" s="10"/>
    </row>
    <row r="3764" spans="4:4">
      <c r="D3764" s="10"/>
    </row>
    <row r="3765" spans="4:4">
      <c r="D3765" s="10"/>
    </row>
    <row r="3766" spans="4:4">
      <c r="D3766" s="10"/>
    </row>
    <row r="3767" spans="4:4">
      <c r="D3767" s="10"/>
    </row>
    <row r="3768" spans="4:4">
      <c r="D3768" s="10"/>
    </row>
    <row r="3769" spans="4:4">
      <c r="D3769" s="10"/>
    </row>
    <row r="3770" spans="4:4">
      <c r="D3770" s="10"/>
    </row>
    <row r="3771" spans="4:4">
      <c r="D3771" s="10"/>
    </row>
    <row r="3772" spans="4:4">
      <c r="D3772" s="10"/>
    </row>
    <row r="3773" spans="4:4">
      <c r="D3773" s="10"/>
    </row>
    <row r="3774" spans="4:4">
      <c r="D3774" s="10"/>
    </row>
    <row r="3775" spans="4:4">
      <c r="D3775" s="10"/>
    </row>
    <row r="3776" spans="4:4">
      <c r="D3776" s="10"/>
    </row>
    <row r="3777" spans="4:4">
      <c r="D3777" s="10"/>
    </row>
    <row r="3778" spans="4:4">
      <c r="D3778" s="10"/>
    </row>
    <row r="3779" spans="4:4">
      <c r="D3779" s="10"/>
    </row>
    <row r="3780" spans="4:4">
      <c r="D3780" s="10"/>
    </row>
    <row r="3781" spans="4:4">
      <c r="D3781" s="10"/>
    </row>
    <row r="3782" spans="4:4">
      <c r="D3782" s="10"/>
    </row>
    <row r="3783" spans="4:4">
      <c r="D3783" s="10"/>
    </row>
    <row r="3784" spans="4:4">
      <c r="D3784" s="10"/>
    </row>
    <row r="3785" spans="4:4">
      <c r="D3785" s="10"/>
    </row>
    <row r="3786" spans="4:4">
      <c r="D3786" s="10"/>
    </row>
    <row r="3787" spans="4:4">
      <c r="D3787" s="10"/>
    </row>
    <row r="3788" spans="4:4">
      <c r="D3788" s="10"/>
    </row>
    <row r="3789" spans="4:4">
      <c r="D3789" s="10"/>
    </row>
    <row r="3790" spans="4:4">
      <c r="D3790" s="10"/>
    </row>
    <row r="3791" spans="4:4">
      <c r="D3791" s="10"/>
    </row>
    <row r="3792" spans="4:4">
      <c r="D3792" s="10"/>
    </row>
    <row r="3793" spans="4:4">
      <c r="D3793" s="10"/>
    </row>
    <row r="3794" spans="4:4">
      <c r="D3794" s="10"/>
    </row>
    <row r="3795" spans="4:4">
      <c r="D3795" s="10"/>
    </row>
    <row r="3796" spans="4:4">
      <c r="D3796" s="10"/>
    </row>
    <row r="3797" spans="4:4">
      <c r="D3797" s="10"/>
    </row>
    <row r="3798" spans="4:4">
      <c r="D3798" s="10"/>
    </row>
    <row r="3799" spans="4:4">
      <c r="D3799" s="10"/>
    </row>
    <row r="3800" spans="4:4">
      <c r="D3800" s="10"/>
    </row>
    <row r="3801" spans="4:4">
      <c r="D3801" s="10"/>
    </row>
    <row r="3802" spans="4:4">
      <c r="D3802" s="10"/>
    </row>
    <row r="3803" spans="4:4">
      <c r="D3803" s="10"/>
    </row>
    <row r="3804" spans="4:4">
      <c r="D3804" s="10"/>
    </row>
    <row r="3805" spans="4:4">
      <c r="D3805" s="10"/>
    </row>
    <row r="3806" spans="4:4">
      <c r="D3806" s="10"/>
    </row>
    <row r="3807" spans="4:4">
      <c r="D3807" s="10"/>
    </row>
    <row r="3808" spans="4:4">
      <c r="D3808" s="10"/>
    </row>
    <row r="3809" spans="4:4">
      <c r="D3809" s="10"/>
    </row>
    <row r="3810" spans="4:4">
      <c r="D3810" s="10"/>
    </row>
    <row r="3811" spans="4:4">
      <c r="D3811" s="10"/>
    </row>
    <row r="3812" spans="4:4">
      <c r="D3812" s="10"/>
    </row>
    <row r="3813" spans="4:4">
      <c r="D3813" s="10"/>
    </row>
    <row r="3814" spans="4:4">
      <c r="D3814" s="10"/>
    </row>
    <row r="3815" spans="4:4">
      <c r="D3815" s="10"/>
    </row>
    <row r="3816" spans="4:4">
      <c r="D3816" s="10"/>
    </row>
    <row r="3817" spans="4:4">
      <c r="D3817" s="10"/>
    </row>
    <row r="3818" spans="4:4">
      <c r="D3818" s="10"/>
    </row>
    <row r="3819" spans="4:4">
      <c r="D3819" s="10"/>
    </row>
    <row r="3820" spans="4:4">
      <c r="D3820" s="10"/>
    </row>
    <row r="3821" spans="4:4">
      <c r="D3821" s="10"/>
    </row>
    <row r="3822" spans="4:4">
      <c r="D3822" s="10"/>
    </row>
    <row r="3823" spans="4:4">
      <c r="D3823" s="10"/>
    </row>
    <row r="3824" spans="4:4">
      <c r="D3824" s="10"/>
    </row>
    <row r="3825" spans="4:4">
      <c r="D3825" s="10"/>
    </row>
    <row r="3826" spans="4:4">
      <c r="D3826" s="10"/>
    </row>
    <row r="3827" spans="4:4">
      <c r="D3827" s="10"/>
    </row>
    <row r="3828" spans="4:4">
      <c r="D3828" s="10"/>
    </row>
    <row r="3829" spans="4:4">
      <c r="D3829" s="10"/>
    </row>
    <row r="3830" spans="4:4">
      <c r="D3830" s="10"/>
    </row>
    <row r="3831" spans="4:4">
      <c r="D3831" s="10"/>
    </row>
    <row r="3832" spans="4:4">
      <c r="D3832" s="10"/>
    </row>
    <row r="3833" spans="4:4">
      <c r="D3833" s="10"/>
    </row>
    <row r="3834" spans="4:4">
      <c r="D3834" s="10"/>
    </row>
    <row r="3835" spans="4:4">
      <c r="D3835" s="10"/>
    </row>
    <row r="3836" spans="4:4">
      <c r="D3836" s="10"/>
    </row>
    <row r="3837" spans="4:4">
      <c r="D3837" s="10"/>
    </row>
    <row r="3838" spans="4:4">
      <c r="D3838" s="10"/>
    </row>
    <row r="3839" spans="4:4">
      <c r="D3839" s="10"/>
    </row>
    <row r="3840" spans="4:4">
      <c r="D3840" s="10"/>
    </row>
    <row r="3841" spans="4:4">
      <c r="D3841" s="10"/>
    </row>
    <row r="3842" spans="4:4">
      <c r="D3842" s="10"/>
    </row>
    <row r="3843" spans="4:4">
      <c r="D3843" s="10"/>
    </row>
    <row r="3844" spans="4:4">
      <c r="D3844" s="10"/>
    </row>
    <row r="3845" spans="4:4">
      <c r="D3845" s="10"/>
    </row>
    <row r="3846" spans="4:4">
      <c r="D3846" s="10"/>
    </row>
    <row r="3847" spans="4:4">
      <c r="D3847" s="10"/>
    </row>
    <row r="3848" spans="4:4">
      <c r="D3848" s="10"/>
    </row>
    <row r="3849" spans="4:4">
      <c r="D3849" s="10"/>
    </row>
    <row r="3850" spans="4:4">
      <c r="D3850" s="10"/>
    </row>
    <row r="3851" spans="4:4">
      <c r="D3851" s="10"/>
    </row>
    <row r="3852" spans="4:4">
      <c r="D3852" s="10"/>
    </row>
    <row r="3853" spans="4:4">
      <c r="D3853" s="10"/>
    </row>
    <row r="3854" spans="4:4">
      <c r="D3854" s="10"/>
    </row>
    <row r="3855" spans="4:4">
      <c r="D3855" s="10"/>
    </row>
    <row r="3856" spans="4:4">
      <c r="D3856" s="10"/>
    </row>
    <row r="3857" spans="4:4">
      <c r="D3857" s="10"/>
    </row>
    <row r="3858" spans="4:4">
      <c r="D3858" s="10"/>
    </row>
    <row r="3859" spans="4:4">
      <c r="D3859" s="10"/>
    </row>
    <row r="3860" spans="4:4">
      <c r="D3860" s="10"/>
    </row>
    <row r="3861" spans="4:4">
      <c r="D3861" s="10"/>
    </row>
    <row r="3862" spans="4:4">
      <c r="D3862" s="10"/>
    </row>
    <row r="3863" spans="4:4">
      <c r="D3863" s="10"/>
    </row>
    <row r="3864" spans="4:4">
      <c r="D3864" s="10"/>
    </row>
    <row r="3865" spans="4:4">
      <c r="D3865" s="10"/>
    </row>
    <row r="3866" spans="4:4">
      <c r="D3866" s="10"/>
    </row>
    <row r="3867" spans="4:4">
      <c r="D3867" s="10"/>
    </row>
    <row r="3868" spans="4:4">
      <c r="D3868" s="10"/>
    </row>
    <row r="3869" spans="4:4">
      <c r="D3869" s="10"/>
    </row>
    <row r="3870" spans="4:4">
      <c r="D3870" s="10"/>
    </row>
    <row r="3871" spans="4:4">
      <c r="D3871" s="10"/>
    </row>
    <row r="3872" spans="4:4">
      <c r="D3872" s="10"/>
    </row>
    <row r="3873" spans="4:4">
      <c r="D3873" s="10"/>
    </row>
    <row r="3874" spans="4:4">
      <c r="D3874" s="10"/>
    </row>
    <row r="3875" spans="4:4">
      <c r="D3875" s="10"/>
    </row>
    <row r="3876" spans="4:4">
      <c r="D3876" s="10"/>
    </row>
    <row r="3877" spans="4:4">
      <c r="D3877" s="10"/>
    </row>
    <row r="3878" spans="4:4">
      <c r="D3878" s="10"/>
    </row>
    <row r="3879" spans="4:4">
      <c r="D3879" s="10"/>
    </row>
    <row r="3880" spans="4:4">
      <c r="D3880" s="10"/>
    </row>
    <row r="3881" spans="4:4">
      <c r="D3881" s="10"/>
    </row>
    <row r="3882" spans="4:4">
      <c r="D3882" s="10"/>
    </row>
    <row r="3883" spans="4:4">
      <c r="D3883" s="10"/>
    </row>
    <row r="3884" spans="4:4">
      <c r="D3884" s="10"/>
    </row>
    <row r="3885" spans="4:4">
      <c r="D3885" s="10"/>
    </row>
    <row r="3886" spans="4:4">
      <c r="D3886" s="10"/>
    </row>
    <row r="3887" spans="4:4">
      <c r="D3887" s="10"/>
    </row>
    <row r="3888" spans="4:4">
      <c r="D3888" s="10"/>
    </row>
    <row r="3889" spans="4:4">
      <c r="D3889" s="10"/>
    </row>
    <row r="3890" spans="4:4">
      <c r="D3890" s="10"/>
    </row>
    <row r="3891" spans="4:4">
      <c r="D3891" s="10"/>
    </row>
    <row r="3892" spans="4:4">
      <c r="D3892" s="10"/>
    </row>
    <row r="3893" spans="4:4">
      <c r="D3893" s="10"/>
    </row>
    <row r="3894" spans="4:4">
      <c r="D3894" s="10"/>
    </row>
    <row r="3895" spans="4:4">
      <c r="D3895" s="10"/>
    </row>
    <row r="3896" spans="4:4">
      <c r="D3896" s="10"/>
    </row>
    <row r="3897" spans="4:4">
      <c r="D3897" s="10"/>
    </row>
    <row r="3898" spans="4:4">
      <c r="D3898" s="10"/>
    </row>
    <row r="3899" spans="4:4">
      <c r="D3899" s="10"/>
    </row>
    <row r="3900" spans="4:4">
      <c r="D3900" s="10"/>
    </row>
    <row r="3901" spans="4:4">
      <c r="D3901" s="10"/>
    </row>
    <row r="3902" spans="4:4">
      <c r="D3902" s="10"/>
    </row>
    <row r="3903" spans="4:4">
      <c r="D3903" s="10"/>
    </row>
    <row r="3904" spans="4:4">
      <c r="D3904" s="10"/>
    </row>
    <row r="3905" spans="4:4">
      <c r="D3905" s="10"/>
    </row>
    <row r="3906" spans="4:4">
      <c r="D3906" s="10"/>
    </row>
    <row r="3907" spans="4:4">
      <c r="D3907" s="10"/>
    </row>
    <row r="3908" spans="4:4">
      <c r="D3908" s="10"/>
    </row>
    <row r="3909" spans="4:4">
      <c r="D3909" s="10"/>
    </row>
    <row r="3910" spans="4:4">
      <c r="D3910" s="10"/>
    </row>
    <row r="3911" spans="4:4">
      <c r="D3911" s="10"/>
    </row>
    <row r="3912" spans="4:4">
      <c r="D3912" s="10"/>
    </row>
    <row r="3913" spans="4:4">
      <c r="D3913" s="10"/>
    </row>
    <row r="3914" spans="4:4">
      <c r="D3914" s="10"/>
    </row>
    <row r="3915" spans="4:4">
      <c r="D3915" s="10"/>
    </row>
    <row r="3916" spans="4:4">
      <c r="D3916" s="10"/>
    </row>
    <row r="3917" spans="4:4">
      <c r="D3917" s="10"/>
    </row>
    <row r="3918" spans="4:4">
      <c r="D3918" s="10"/>
    </row>
    <row r="3919" spans="4:4">
      <c r="D3919" s="10"/>
    </row>
    <row r="3920" spans="4:4">
      <c r="D3920" s="10"/>
    </row>
    <row r="3921" spans="4:4">
      <c r="D3921" s="10"/>
    </row>
    <row r="3922" spans="4:4">
      <c r="D3922" s="10"/>
    </row>
    <row r="3923" spans="4:4">
      <c r="D3923" s="10"/>
    </row>
    <row r="3924" spans="4:4">
      <c r="D3924" s="10"/>
    </row>
    <row r="3925" spans="4:4">
      <c r="D3925" s="10"/>
    </row>
    <row r="3926" spans="4:4">
      <c r="D3926" s="10"/>
    </row>
    <row r="3927" spans="4:4">
      <c r="D3927" s="10"/>
    </row>
    <row r="3928" spans="4:4">
      <c r="D3928" s="10"/>
    </row>
    <row r="3929" spans="4:4">
      <c r="D3929" s="10"/>
    </row>
    <row r="3930" spans="4:4">
      <c r="D3930" s="10"/>
    </row>
    <row r="3931" spans="4:4">
      <c r="D3931" s="10"/>
    </row>
    <row r="3932" spans="4:4">
      <c r="D3932" s="10"/>
    </row>
    <row r="3933" spans="4:4">
      <c r="D3933" s="10"/>
    </row>
    <row r="3934" spans="4:4">
      <c r="D3934" s="10"/>
    </row>
    <row r="3935" spans="4:4">
      <c r="D3935" s="10"/>
    </row>
    <row r="3936" spans="4:4">
      <c r="D3936" s="10"/>
    </row>
    <row r="3937" spans="4:4">
      <c r="D3937" s="10"/>
    </row>
    <row r="3938" spans="4:4">
      <c r="D3938" s="10"/>
    </row>
    <row r="3939" spans="4:4">
      <c r="D3939" s="10"/>
    </row>
    <row r="3940" spans="4:4">
      <c r="D3940" s="10"/>
    </row>
    <row r="3941" spans="4:4">
      <c r="D3941" s="10"/>
    </row>
    <row r="3942" spans="4:4">
      <c r="D3942" s="10"/>
    </row>
    <row r="3943" spans="4:4">
      <c r="D3943" s="10"/>
    </row>
    <row r="3944" spans="4:4">
      <c r="D3944" s="10"/>
    </row>
    <row r="3945" spans="4:4">
      <c r="D3945" s="10"/>
    </row>
    <row r="3946" spans="4:4">
      <c r="D3946" s="10"/>
    </row>
    <row r="3947" spans="4:4">
      <c r="D3947" s="10"/>
    </row>
    <row r="3948" spans="4:4">
      <c r="D3948" s="10"/>
    </row>
    <row r="3949" spans="4:4">
      <c r="D3949" s="10"/>
    </row>
    <row r="3950" spans="4:4">
      <c r="D3950" s="10"/>
    </row>
    <row r="3951" spans="4:4">
      <c r="D3951" s="10"/>
    </row>
    <row r="3952" spans="4:4">
      <c r="D3952" s="10"/>
    </row>
    <row r="3953" spans="4:4">
      <c r="D3953" s="10"/>
    </row>
    <row r="3954" spans="4:4">
      <c r="D3954" s="10"/>
    </row>
    <row r="3955" spans="4:4">
      <c r="D3955" s="10"/>
    </row>
    <row r="3956" spans="4:4">
      <c r="D3956" s="10"/>
    </row>
    <row r="3957" spans="4:4">
      <c r="D3957" s="10"/>
    </row>
    <row r="3958" spans="4:4">
      <c r="D3958" s="10"/>
    </row>
    <row r="3959" spans="4:4">
      <c r="D3959" s="10"/>
    </row>
    <row r="3960" spans="4:4">
      <c r="D3960" s="10"/>
    </row>
    <row r="3961" spans="4:4">
      <c r="D3961" s="10"/>
    </row>
    <row r="3962" spans="4:4">
      <c r="D3962" s="10"/>
    </row>
    <row r="3963" spans="4:4">
      <c r="D3963" s="10"/>
    </row>
    <row r="3964" spans="4:4">
      <c r="D3964" s="10"/>
    </row>
    <row r="3965" spans="4:4">
      <c r="D3965" s="10"/>
    </row>
    <row r="3966" spans="4:4">
      <c r="D3966" s="10"/>
    </row>
    <row r="3967" spans="4:4">
      <c r="D3967" s="10"/>
    </row>
    <row r="3968" spans="4:4">
      <c r="D3968" s="10"/>
    </row>
    <row r="3969" spans="4:4">
      <c r="D3969" s="10"/>
    </row>
    <row r="3970" spans="4:4">
      <c r="D3970" s="10"/>
    </row>
    <row r="3971" spans="4:4">
      <c r="D3971" s="10"/>
    </row>
    <row r="3972" spans="4:4">
      <c r="D3972" s="10"/>
    </row>
    <row r="3973" spans="4:4">
      <c r="D3973" s="10"/>
    </row>
    <row r="3974" spans="4:4">
      <c r="D3974" s="10"/>
    </row>
    <row r="3975" spans="4:4">
      <c r="D3975" s="10"/>
    </row>
    <row r="3976" spans="4:4">
      <c r="D3976" s="10"/>
    </row>
    <row r="3977" spans="4:4">
      <c r="D3977" s="10"/>
    </row>
    <row r="3978" spans="4:4">
      <c r="D3978" s="10"/>
    </row>
    <row r="3979" spans="4:4">
      <c r="D3979" s="10"/>
    </row>
    <row r="3980" spans="4:4">
      <c r="D3980" s="10"/>
    </row>
    <row r="3981" spans="4:4">
      <c r="D3981" s="10"/>
    </row>
    <row r="3982" spans="4:4">
      <c r="D3982" s="10"/>
    </row>
    <row r="3983" spans="4:4">
      <c r="D3983" s="10"/>
    </row>
    <row r="3984" spans="4:4">
      <c r="D3984" s="10"/>
    </row>
    <row r="3985" spans="4:4">
      <c r="D3985" s="10"/>
    </row>
    <row r="3986" spans="4:4">
      <c r="D3986" s="10"/>
    </row>
    <row r="3987" spans="4:4">
      <c r="D3987" s="10"/>
    </row>
    <row r="3988" spans="4:4">
      <c r="D3988" s="10"/>
    </row>
    <row r="3989" spans="4:4">
      <c r="D3989" s="10"/>
    </row>
    <row r="3990" spans="4:4">
      <c r="D3990" s="10"/>
    </row>
    <row r="3991" spans="4:4">
      <c r="D3991" s="10"/>
    </row>
    <row r="3992" spans="4:4">
      <c r="D3992" s="10"/>
    </row>
    <row r="3993" spans="4:4">
      <c r="D3993" s="10"/>
    </row>
    <row r="3994" spans="4:4">
      <c r="D3994" s="10"/>
    </row>
    <row r="3995" spans="4:4">
      <c r="D3995" s="10"/>
    </row>
    <row r="3996" spans="4:4">
      <c r="D3996" s="10"/>
    </row>
    <row r="3997" spans="4:4">
      <c r="D3997" s="10"/>
    </row>
    <row r="3998" spans="4:4">
      <c r="D3998" s="10"/>
    </row>
    <row r="3999" spans="4:4">
      <c r="D3999" s="10"/>
    </row>
    <row r="4000" spans="4:4">
      <c r="D4000" s="10"/>
    </row>
    <row r="4001" spans="4:4">
      <c r="D4001" s="10"/>
    </row>
    <row r="4002" spans="4:4">
      <c r="D4002" s="10"/>
    </row>
    <row r="4003" spans="4:4">
      <c r="D4003" s="10"/>
    </row>
    <row r="4004" spans="4:4">
      <c r="D4004" s="10"/>
    </row>
    <row r="4005" spans="4:4">
      <c r="D4005" s="10"/>
    </row>
    <row r="4006" spans="4:4">
      <c r="D4006" s="10"/>
    </row>
    <row r="4007" spans="4:4">
      <c r="D4007" s="10"/>
    </row>
    <row r="4008" spans="4:4">
      <c r="D4008" s="10"/>
    </row>
    <row r="4009" spans="4:4">
      <c r="D4009" s="10"/>
    </row>
    <row r="4010" spans="4:4">
      <c r="D4010" s="10"/>
    </row>
    <row r="4011" spans="4:4">
      <c r="D4011" s="10"/>
    </row>
    <row r="4012" spans="4:4">
      <c r="D4012" s="10"/>
    </row>
    <row r="4013" spans="4:4">
      <c r="D4013" s="10"/>
    </row>
    <row r="4014" spans="4:4">
      <c r="D4014" s="10"/>
    </row>
    <row r="4015" spans="4:4">
      <c r="D4015" s="10"/>
    </row>
    <row r="4016" spans="4:4">
      <c r="D4016" s="10"/>
    </row>
    <row r="4017" spans="4:4">
      <c r="D4017" s="10"/>
    </row>
    <row r="4018" spans="4:4">
      <c r="D4018" s="10"/>
    </row>
    <row r="4019" spans="4:4">
      <c r="D4019" s="10"/>
    </row>
    <row r="4020" spans="4:4">
      <c r="D4020" s="10"/>
    </row>
    <row r="4021" spans="4:4">
      <c r="D4021" s="10"/>
    </row>
    <row r="4022" spans="4:4">
      <c r="D4022" s="10"/>
    </row>
    <row r="4023" spans="4:4">
      <c r="D4023" s="10"/>
    </row>
    <row r="4024" spans="4:4">
      <c r="D4024" s="10"/>
    </row>
    <row r="4025" spans="4:4">
      <c r="D4025" s="10"/>
    </row>
    <row r="4026" spans="4:4">
      <c r="D4026" s="10"/>
    </row>
    <row r="4027" spans="4:4">
      <c r="D4027" s="10"/>
    </row>
    <row r="4028" spans="4:4">
      <c r="D4028" s="10"/>
    </row>
    <row r="4029" spans="4:4">
      <c r="D4029" s="10"/>
    </row>
    <row r="4030" spans="4:4">
      <c r="D4030" s="10"/>
    </row>
    <row r="4031" spans="4:4">
      <c r="D4031" s="10"/>
    </row>
    <row r="4032" spans="4:4">
      <c r="D4032" s="10"/>
    </row>
    <row r="4033" spans="4:4">
      <c r="D4033" s="10"/>
    </row>
    <row r="4034" spans="4:4">
      <c r="D4034" s="10"/>
    </row>
    <row r="4035" spans="4:4">
      <c r="D4035" s="10"/>
    </row>
    <row r="4036" spans="4:4">
      <c r="D4036" s="10"/>
    </row>
    <row r="4037" spans="4:4">
      <c r="D4037" s="10"/>
    </row>
    <row r="4038" spans="4:4">
      <c r="D4038" s="10"/>
    </row>
    <row r="4039" spans="4:4">
      <c r="D4039" s="10"/>
    </row>
    <row r="4040" spans="4:4">
      <c r="D4040" s="10"/>
    </row>
    <row r="4041" spans="4:4">
      <c r="D4041" s="10"/>
    </row>
    <row r="4042" spans="4:4">
      <c r="D4042" s="10"/>
    </row>
    <row r="4043" spans="4:4">
      <c r="D4043" s="10"/>
    </row>
    <row r="4044" spans="4:4">
      <c r="D4044" s="10"/>
    </row>
    <row r="4045" spans="4:4">
      <c r="D4045" s="10"/>
    </row>
    <row r="4046" spans="4:4">
      <c r="D4046" s="10"/>
    </row>
    <row r="4047" spans="4:4">
      <c r="D4047" s="10"/>
    </row>
    <row r="4048" spans="4:4">
      <c r="D4048" s="10"/>
    </row>
    <row r="4049" spans="4:4">
      <c r="D4049" s="10"/>
    </row>
    <row r="4050" spans="4:4">
      <c r="D4050" s="10"/>
    </row>
    <row r="4051" spans="4:4">
      <c r="D4051" s="10"/>
    </row>
    <row r="4052" spans="4:4">
      <c r="D4052" s="10"/>
    </row>
    <row r="4053" spans="4:4">
      <c r="D4053" s="10"/>
    </row>
    <row r="4054" spans="4:4">
      <c r="D4054" s="10"/>
    </row>
    <row r="4055" spans="4:4">
      <c r="D4055" s="10"/>
    </row>
    <row r="4056" spans="4:4">
      <c r="D4056" s="10"/>
    </row>
    <row r="4057" spans="4:4">
      <c r="D4057" s="10"/>
    </row>
    <row r="4058" spans="4:4">
      <c r="D4058" s="10"/>
    </row>
    <row r="4059" spans="4:4">
      <c r="D4059" s="10"/>
    </row>
    <row r="4060" spans="4:4">
      <c r="D4060" s="10"/>
    </row>
    <row r="4061" spans="4:4">
      <c r="D4061" s="10"/>
    </row>
    <row r="4062" spans="4:4">
      <c r="D4062" s="10"/>
    </row>
    <row r="4063" spans="4:4">
      <c r="D4063" s="10"/>
    </row>
    <row r="4064" spans="4:4">
      <c r="D4064" s="10"/>
    </row>
    <row r="4065" spans="4:4">
      <c r="D4065" s="10"/>
    </row>
    <row r="4066" spans="4:4">
      <c r="D4066" s="10"/>
    </row>
    <row r="4067" spans="4:4">
      <c r="D4067" s="10"/>
    </row>
    <row r="4068" spans="4:4">
      <c r="D4068" s="10"/>
    </row>
    <row r="4069" spans="4:4">
      <c r="D4069" s="10"/>
    </row>
    <row r="4070" spans="4:4">
      <c r="D4070" s="10"/>
    </row>
    <row r="4071" spans="4:4">
      <c r="D4071" s="10"/>
    </row>
    <row r="4072" spans="4:4">
      <c r="D4072" s="10"/>
    </row>
    <row r="4073" spans="4:4">
      <c r="D4073" s="10"/>
    </row>
    <row r="4074" spans="4:4">
      <c r="D4074" s="10"/>
    </row>
    <row r="4075" spans="4:4">
      <c r="D4075" s="10"/>
    </row>
    <row r="4076" spans="4:4">
      <c r="D4076" s="10"/>
    </row>
    <row r="4077" spans="4:4">
      <c r="D4077" s="10"/>
    </row>
    <row r="4078" spans="4:4">
      <c r="D4078" s="10"/>
    </row>
    <row r="4079" spans="4:4">
      <c r="D4079" s="10"/>
    </row>
    <row r="4080" spans="4:4">
      <c r="D4080" s="10"/>
    </row>
    <row r="4081" spans="4:4">
      <c r="D4081" s="10"/>
    </row>
    <row r="4082" spans="4:4">
      <c r="D4082" s="10"/>
    </row>
    <row r="4083" spans="4:4">
      <c r="D4083" s="10"/>
    </row>
    <row r="4084" spans="4:4">
      <c r="D4084" s="10"/>
    </row>
    <row r="4085" spans="4:4">
      <c r="D4085" s="10"/>
    </row>
    <row r="4086" spans="4:4">
      <c r="D4086" s="10"/>
    </row>
    <row r="4087" spans="4:4">
      <c r="D4087" s="10"/>
    </row>
    <row r="4088" spans="4:4">
      <c r="D4088" s="10"/>
    </row>
    <row r="4089" spans="4:4">
      <c r="D4089" s="10"/>
    </row>
    <row r="4090" spans="4:4">
      <c r="D4090" s="10"/>
    </row>
    <row r="4091" spans="4:4">
      <c r="D4091" s="10"/>
    </row>
    <row r="4092" spans="4:4">
      <c r="D4092" s="10"/>
    </row>
    <row r="4093" spans="4:4">
      <c r="D4093" s="10"/>
    </row>
    <row r="4094" spans="4:4">
      <c r="D4094" s="10"/>
    </row>
    <row r="4095" spans="4:4">
      <c r="D4095" s="10"/>
    </row>
    <row r="4096" spans="4:4">
      <c r="D4096" s="10"/>
    </row>
    <row r="4097" spans="4:4">
      <c r="D4097" s="10"/>
    </row>
    <row r="4098" spans="4:4">
      <c r="D4098" s="10"/>
    </row>
    <row r="4099" spans="4:4">
      <c r="D4099" s="10"/>
    </row>
    <row r="4100" spans="4:4">
      <c r="D4100" s="10"/>
    </row>
    <row r="4101" spans="4:4">
      <c r="D4101" s="10"/>
    </row>
    <row r="4102" spans="4:4">
      <c r="D4102" s="10"/>
    </row>
    <row r="4103" spans="4:4">
      <c r="D4103" s="10"/>
    </row>
    <row r="4104" spans="4:4">
      <c r="D4104" s="10"/>
    </row>
    <row r="4105" spans="4:4">
      <c r="D4105" s="10"/>
    </row>
    <row r="4106" spans="4:4">
      <c r="D4106" s="10"/>
    </row>
    <row r="4107" spans="4:4">
      <c r="D4107" s="10"/>
    </row>
    <row r="4108" spans="4:4">
      <c r="D4108" s="10"/>
    </row>
    <row r="4109" spans="4:4">
      <c r="D4109" s="10"/>
    </row>
    <row r="4110" spans="4:4">
      <c r="D4110" s="10"/>
    </row>
    <row r="4111" spans="4:4">
      <c r="D4111" s="10"/>
    </row>
    <row r="4112" spans="4:4">
      <c r="D4112" s="10"/>
    </row>
    <row r="4113" spans="4:4">
      <c r="D4113" s="10"/>
    </row>
    <row r="4114" spans="4:4">
      <c r="D4114" s="10"/>
    </row>
    <row r="4115" spans="4:4">
      <c r="D4115" s="10"/>
    </row>
    <row r="4116" spans="4:4">
      <c r="D4116" s="10"/>
    </row>
    <row r="4117" spans="4:4">
      <c r="D4117" s="10"/>
    </row>
    <row r="4118" spans="4:4">
      <c r="D4118" s="10"/>
    </row>
    <row r="4119" spans="4:4">
      <c r="D4119" s="10"/>
    </row>
    <row r="4120" spans="4:4">
      <c r="D4120" s="10"/>
    </row>
    <row r="4121" spans="4:4">
      <c r="D4121" s="10"/>
    </row>
    <row r="4122" spans="4:4">
      <c r="D4122" s="10"/>
    </row>
    <row r="4123" spans="4:4">
      <c r="D4123" s="10"/>
    </row>
    <row r="4124" spans="4:4">
      <c r="D4124" s="10"/>
    </row>
    <row r="4125" spans="4:4">
      <c r="D4125" s="10"/>
    </row>
    <row r="4126" spans="4:4">
      <c r="D4126" s="10"/>
    </row>
    <row r="4127" spans="4:4">
      <c r="D4127" s="10"/>
    </row>
    <row r="4128" spans="4:4">
      <c r="D4128" s="10"/>
    </row>
    <row r="4129" spans="4:4">
      <c r="D4129" s="10"/>
    </row>
    <row r="4130" spans="4:4">
      <c r="D4130" s="10"/>
    </row>
    <row r="4131" spans="4:4">
      <c r="D4131" s="10"/>
    </row>
    <row r="4132" spans="4:4">
      <c r="D4132" s="10"/>
    </row>
    <row r="4133" spans="4:4">
      <c r="D4133" s="10"/>
    </row>
    <row r="4134" spans="4:4">
      <c r="D4134" s="10"/>
    </row>
    <row r="4135" spans="4:4">
      <c r="D4135" s="10"/>
    </row>
    <row r="4136" spans="4:4">
      <c r="D4136" s="10"/>
    </row>
    <row r="4137" spans="4:4">
      <c r="D4137" s="10"/>
    </row>
    <row r="4138" spans="4:4">
      <c r="D4138" s="10"/>
    </row>
    <row r="4139" spans="4:4">
      <c r="D4139" s="10"/>
    </row>
    <row r="4140" spans="4:4">
      <c r="D4140" s="10"/>
    </row>
    <row r="4141" spans="4:4">
      <c r="D4141" s="10"/>
    </row>
    <row r="4142" spans="4:4">
      <c r="D4142" s="10"/>
    </row>
    <row r="4143" spans="4:4">
      <c r="D4143" s="10"/>
    </row>
    <row r="4144" spans="4:4">
      <c r="D4144" s="10"/>
    </row>
    <row r="4145" spans="4:4">
      <c r="D4145" s="10"/>
    </row>
    <row r="4146" spans="4:4">
      <c r="D4146" s="10"/>
    </row>
    <row r="4147" spans="4:4">
      <c r="D4147" s="10"/>
    </row>
    <row r="4148" spans="4:4">
      <c r="D4148" s="10"/>
    </row>
    <row r="4149" spans="4:4">
      <c r="D4149" s="10"/>
    </row>
    <row r="4150" spans="4:4">
      <c r="D4150" s="10"/>
    </row>
    <row r="4151" spans="4:4">
      <c r="D4151" s="10"/>
    </row>
    <row r="4152" spans="4:4">
      <c r="D4152" s="10"/>
    </row>
    <row r="4153" spans="4:4">
      <c r="D4153" s="10"/>
    </row>
    <row r="4154" spans="4:4">
      <c r="D4154" s="10"/>
    </row>
    <row r="4155" spans="4:4">
      <c r="D4155" s="10"/>
    </row>
    <row r="4156" spans="4:4">
      <c r="D4156" s="10"/>
    </row>
    <row r="4157" spans="4:4">
      <c r="D4157" s="10"/>
    </row>
    <row r="4158" spans="4:4">
      <c r="D4158" s="10"/>
    </row>
    <row r="4159" spans="4:4">
      <c r="D4159" s="10"/>
    </row>
    <row r="4160" spans="4:4">
      <c r="D4160" s="10"/>
    </row>
    <row r="4161" spans="4:4">
      <c r="D4161" s="10"/>
    </row>
    <row r="4162" spans="4:4">
      <c r="D4162" s="10"/>
    </row>
    <row r="4163" spans="4:4">
      <c r="D4163" s="10"/>
    </row>
    <row r="4164" spans="4:4">
      <c r="D4164" s="10"/>
    </row>
    <row r="4165" spans="4:4">
      <c r="D4165" s="10"/>
    </row>
    <row r="4166" spans="4:4">
      <c r="D4166" s="10"/>
    </row>
    <row r="4167" spans="4:4">
      <c r="D4167" s="10"/>
    </row>
    <row r="4168" spans="4:4">
      <c r="D4168" s="10"/>
    </row>
    <row r="4169" spans="4:4">
      <c r="D4169" s="10"/>
    </row>
    <row r="4170" spans="4:4">
      <c r="D4170" s="10"/>
    </row>
    <row r="4171" spans="4:4">
      <c r="D4171" s="10"/>
    </row>
    <row r="4172" spans="4:4">
      <c r="D4172" s="10"/>
    </row>
    <row r="4173" spans="4:4">
      <c r="D4173" s="10"/>
    </row>
    <row r="4174" spans="4:4">
      <c r="D4174" s="10"/>
    </row>
    <row r="4175" spans="4:4">
      <c r="D4175" s="10"/>
    </row>
    <row r="4176" spans="4:4">
      <c r="D4176" s="10"/>
    </row>
    <row r="4177" spans="4:4">
      <c r="D4177" s="10"/>
    </row>
    <row r="4178" spans="4:4">
      <c r="D4178" s="10"/>
    </row>
    <row r="4179" spans="4:4">
      <c r="D4179" s="10"/>
    </row>
    <row r="4180" spans="4:4">
      <c r="D4180" s="10"/>
    </row>
    <row r="4181" spans="4:4">
      <c r="D4181" s="10"/>
    </row>
    <row r="4182" spans="4:4">
      <c r="D4182" s="10"/>
    </row>
    <row r="4183" spans="4:4">
      <c r="D4183" s="10"/>
    </row>
    <row r="4184" spans="4:4">
      <c r="D4184" s="10"/>
    </row>
    <row r="4185" spans="4:4">
      <c r="D4185" s="10"/>
    </row>
    <row r="4186" spans="4:4">
      <c r="D4186" s="10"/>
    </row>
    <row r="4187" spans="4:4">
      <c r="D4187" s="10"/>
    </row>
    <row r="4188" spans="4:4">
      <c r="D4188" s="10"/>
    </row>
    <row r="4189" spans="4:4">
      <c r="D4189" s="10"/>
    </row>
    <row r="4190" spans="4:4">
      <c r="D4190" s="10"/>
    </row>
    <row r="4191" spans="4:4">
      <c r="D4191" s="10"/>
    </row>
    <row r="4192" spans="4:4">
      <c r="D4192" s="10"/>
    </row>
    <row r="4193" spans="4:4">
      <c r="D4193" s="10"/>
    </row>
    <row r="4194" spans="4:4">
      <c r="D4194" s="10"/>
    </row>
    <row r="4195" spans="4:4">
      <c r="D4195" s="10"/>
    </row>
    <row r="4196" spans="4:4">
      <c r="D4196" s="10"/>
    </row>
    <row r="4197" spans="4:4">
      <c r="D4197" s="10"/>
    </row>
    <row r="4198" spans="4:4">
      <c r="D4198" s="10"/>
    </row>
    <row r="4199" spans="4:4">
      <c r="D4199" s="10"/>
    </row>
    <row r="4200" spans="4:4">
      <c r="D4200" s="10"/>
    </row>
    <row r="4201" spans="4:4">
      <c r="D4201" s="10"/>
    </row>
    <row r="4202" spans="4:4">
      <c r="D4202" s="10"/>
    </row>
    <row r="4203" spans="4:4">
      <c r="D4203" s="10"/>
    </row>
    <row r="4204" spans="4:4">
      <c r="D4204" s="10"/>
    </row>
    <row r="4205" spans="4:4">
      <c r="D4205" s="10"/>
    </row>
    <row r="4206" spans="4:4">
      <c r="D4206" s="10"/>
    </row>
    <row r="4207" spans="4:4">
      <c r="D4207" s="10"/>
    </row>
    <row r="4208" spans="4:4">
      <c r="D4208" s="10"/>
    </row>
    <row r="4209" spans="4:4">
      <c r="D4209" s="10"/>
    </row>
    <row r="4210" spans="4:4">
      <c r="D4210" s="10"/>
    </row>
    <row r="4211" spans="4:4">
      <c r="D4211" s="10"/>
    </row>
    <row r="4212" spans="4:4">
      <c r="D4212" s="10"/>
    </row>
    <row r="4213" spans="4:4">
      <c r="D4213" s="10"/>
    </row>
    <row r="4214" spans="4:4">
      <c r="D4214" s="10"/>
    </row>
    <row r="4215" spans="4:4">
      <c r="D4215" s="10"/>
    </row>
    <row r="4216" spans="4:4">
      <c r="D4216" s="10"/>
    </row>
    <row r="4217" spans="4:4">
      <c r="D4217" s="10"/>
    </row>
    <row r="4218" spans="4:4">
      <c r="D4218" s="10"/>
    </row>
    <row r="4219" spans="4:4">
      <c r="D4219" s="10"/>
    </row>
    <row r="4220" spans="4:4">
      <c r="D4220" s="10"/>
    </row>
    <row r="4221" spans="4:4">
      <c r="D4221" s="10"/>
    </row>
    <row r="4222" spans="4:4">
      <c r="D4222" s="10"/>
    </row>
    <row r="4223" spans="4:4">
      <c r="D4223" s="10"/>
    </row>
    <row r="4224" spans="4:4">
      <c r="D4224" s="10"/>
    </row>
    <row r="4225" spans="4:4">
      <c r="D4225" s="10"/>
    </row>
    <row r="4226" spans="4:4">
      <c r="D4226" s="10"/>
    </row>
    <row r="4227" spans="4:4">
      <c r="D4227" s="10"/>
    </row>
    <row r="4228" spans="4:4">
      <c r="D4228" s="10"/>
    </row>
    <row r="4229" spans="4:4">
      <c r="D4229" s="10"/>
    </row>
    <row r="4230" spans="4:4">
      <c r="D4230" s="10"/>
    </row>
    <row r="4231" spans="4:4">
      <c r="D4231" s="10"/>
    </row>
    <row r="4232" spans="4:4">
      <c r="D4232" s="10"/>
    </row>
    <row r="4233" spans="4:4">
      <c r="D4233" s="10"/>
    </row>
    <row r="4234" spans="4:4">
      <c r="D4234" s="10"/>
    </row>
    <row r="4235" spans="4:4">
      <c r="D4235" s="10"/>
    </row>
    <row r="4236" spans="4:4">
      <c r="D4236" s="10"/>
    </row>
    <row r="4237" spans="4:4">
      <c r="D4237" s="10"/>
    </row>
    <row r="4238" spans="4:4">
      <c r="D4238" s="10"/>
    </row>
    <row r="4239" spans="4:4">
      <c r="D4239" s="10"/>
    </row>
    <row r="4240" spans="4:4">
      <c r="D4240" s="10"/>
    </row>
    <row r="4241" spans="4:4">
      <c r="D4241" s="10"/>
    </row>
    <row r="4242" spans="4:4">
      <c r="D4242" s="10"/>
    </row>
    <row r="4243" spans="4:4">
      <c r="D4243" s="10"/>
    </row>
    <row r="4244" spans="4:4">
      <c r="D4244" s="10"/>
    </row>
    <row r="4245" spans="4:4">
      <c r="D4245" s="10"/>
    </row>
    <row r="4246" spans="4:4">
      <c r="D4246" s="10"/>
    </row>
    <row r="4247" spans="4:4">
      <c r="D4247" s="10"/>
    </row>
    <row r="4248" spans="4:4">
      <c r="D4248" s="10"/>
    </row>
    <row r="4249" spans="4:4">
      <c r="D4249" s="10"/>
    </row>
    <row r="4250" spans="4:4">
      <c r="D4250" s="10"/>
    </row>
    <row r="4251" spans="4:4">
      <c r="D4251" s="10"/>
    </row>
    <row r="4252" spans="4:4">
      <c r="D4252" s="10"/>
    </row>
    <row r="4253" spans="4:4">
      <c r="D4253" s="10"/>
    </row>
    <row r="4254" spans="4:4">
      <c r="D4254" s="10"/>
    </row>
    <row r="4255" spans="4:4">
      <c r="D4255" s="10"/>
    </row>
    <row r="4256" spans="4:4">
      <c r="D4256" s="10"/>
    </row>
    <row r="4257" spans="4:4">
      <c r="D4257" s="10"/>
    </row>
    <row r="4258" spans="4:4">
      <c r="D4258" s="10"/>
    </row>
    <row r="4259" spans="4:4">
      <c r="D4259" s="10"/>
    </row>
    <row r="4260" spans="4:4">
      <c r="D4260" s="10"/>
    </row>
    <row r="4261" spans="4:4">
      <c r="D4261" s="10"/>
    </row>
    <row r="4262" spans="4:4">
      <c r="D4262" s="10"/>
    </row>
    <row r="4263" spans="4:4">
      <c r="D4263" s="10"/>
    </row>
    <row r="4264" spans="4:4">
      <c r="D4264" s="10"/>
    </row>
    <row r="4265" spans="4:4">
      <c r="D4265" s="10"/>
    </row>
    <row r="4266" spans="4:4">
      <c r="D4266" s="10"/>
    </row>
    <row r="4267" spans="4:4">
      <c r="D4267" s="10"/>
    </row>
    <row r="4268" spans="4:4">
      <c r="D4268" s="10"/>
    </row>
    <row r="4269" spans="4:4">
      <c r="D4269" s="10"/>
    </row>
    <row r="4270" spans="4:4">
      <c r="D4270" s="10"/>
    </row>
    <row r="4271" spans="4:4">
      <c r="D4271" s="10"/>
    </row>
    <row r="4272" spans="4:4">
      <c r="D4272" s="10"/>
    </row>
    <row r="4273" spans="4:4">
      <c r="D4273" s="10"/>
    </row>
    <row r="4274" spans="4:4">
      <c r="D4274" s="10"/>
    </row>
    <row r="4275" spans="4:4">
      <c r="D4275" s="10"/>
    </row>
    <row r="4276" spans="4:4">
      <c r="D4276" s="10"/>
    </row>
    <row r="4277" spans="4:4">
      <c r="D4277" s="10"/>
    </row>
    <row r="4278" spans="4:4">
      <c r="D4278" s="10"/>
    </row>
    <row r="4279" spans="4:4">
      <c r="D4279" s="10"/>
    </row>
    <row r="4280" spans="4:4">
      <c r="D4280" s="10"/>
    </row>
    <row r="4281" spans="4:4">
      <c r="D4281" s="10"/>
    </row>
    <row r="4282" spans="4:4">
      <c r="D4282" s="10"/>
    </row>
    <row r="4283" spans="4:4">
      <c r="D4283" s="10"/>
    </row>
    <row r="4284" spans="4:4">
      <c r="D4284" s="10"/>
    </row>
    <row r="4285" spans="4:4">
      <c r="D4285" s="10"/>
    </row>
    <row r="4286" spans="4:4">
      <c r="D4286" s="10"/>
    </row>
    <row r="4287" spans="4:4">
      <c r="D4287" s="10"/>
    </row>
    <row r="4288" spans="4:4">
      <c r="D4288" s="10"/>
    </row>
    <row r="4289" spans="4:4">
      <c r="D4289" s="10"/>
    </row>
    <row r="4290" spans="4:4">
      <c r="D4290" s="10"/>
    </row>
    <row r="4291" spans="4:4">
      <c r="D4291" s="10"/>
    </row>
    <row r="4292" spans="4:4">
      <c r="D4292" s="10"/>
    </row>
    <row r="4293" spans="4:4">
      <c r="D4293" s="10"/>
    </row>
    <row r="4294" spans="4:4">
      <c r="D4294" s="10"/>
    </row>
    <row r="4295" spans="4:4">
      <c r="D4295" s="10"/>
    </row>
    <row r="4296" spans="4:4">
      <c r="D4296" s="10"/>
    </row>
    <row r="4297" spans="4:4">
      <c r="D4297" s="10"/>
    </row>
    <row r="4298" spans="4:4">
      <c r="D4298" s="10"/>
    </row>
    <row r="4299" spans="4:4">
      <c r="D4299" s="10"/>
    </row>
    <row r="4300" spans="4:4">
      <c r="D4300" s="10"/>
    </row>
    <row r="4301" spans="4:4">
      <c r="D4301" s="10"/>
    </row>
    <row r="4302" spans="4:4">
      <c r="D4302" s="10"/>
    </row>
    <row r="4303" spans="4:4">
      <c r="D4303" s="10"/>
    </row>
    <row r="4304" spans="4:4">
      <c r="D4304" s="10"/>
    </row>
    <row r="4305" spans="4:4">
      <c r="D4305" s="10"/>
    </row>
    <row r="4306" spans="4:4">
      <c r="D4306" s="10"/>
    </row>
    <row r="4307" spans="4:4">
      <c r="D4307" s="10"/>
    </row>
    <row r="4308" spans="4:4">
      <c r="D4308" s="10"/>
    </row>
    <row r="4309" spans="4:4">
      <c r="D4309" s="10"/>
    </row>
    <row r="4310" spans="4:4">
      <c r="D4310" s="10"/>
    </row>
    <row r="4311" spans="4:4">
      <c r="D4311" s="10"/>
    </row>
    <row r="4312" spans="4:4">
      <c r="D4312" s="10"/>
    </row>
    <row r="4313" spans="4:4">
      <c r="D4313" s="10"/>
    </row>
    <row r="4314" spans="4:4">
      <c r="D4314" s="10"/>
    </row>
    <row r="4315" spans="4:4">
      <c r="D4315" s="10"/>
    </row>
    <row r="4316" spans="4:4">
      <c r="D4316" s="10"/>
    </row>
    <row r="4317" spans="4:4">
      <c r="D4317" s="10"/>
    </row>
    <row r="4318" spans="4:4">
      <c r="D4318" s="10"/>
    </row>
    <row r="4319" spans="4:4">
      <c r="D4319" s="10"/>
    </row>
    <row r="4320" spans="4:4">
      <c r="D4320" s="10"/>
    </row>
    <row r="4321" spans="4:4">
      <c r="D4321" s="10"/>
    </row>
    <row r="4322" spans="4:4">
      <c r="D4322" s="10"/>
    </row>
    <row r="4323" spans="4:4">
      <c r="D4323" s="10"/>
    </row>
    <row r="4324" spans="4:4">
      <c r="D4324" s="10"/>
    </row>
    <row r="4325" spans="4:4">
      <c r="D4325" s="10"/>
    </row>
    <row r="4326" spans="4:4">
      <c r="D4326" s="10"/>
    </row>
    <row r="4327" spans="4:4">
      <c r="D4327" s="10"/>
    </row>
    <row r="4328" spans="4:4">
      <c r="D4328" s="10"/>
    </row>
    <row r="4329" spans="4:4">
      <c r="D4329" s="10"/>
    </row>
    <row r="4330" spans="4:4">
      <c r="D4330" s="10"/>
    </row>
    <row r="4331" spans="4:4">
      <c r="D4331" s="10"/>
    </row>
    <row r="4332" spans="4:4">
      <c r="D4332" s="10"/>
    </row>
    <row r="4333" spans="4:4">
      <c r="D4333" s="10"/>
    </row>
    <row r="4334" spans="4:4">
      <c r="D4334" s="10"/>
    </row>
    <row r="4335" spans="4:4">
      <c r="D4335" s="10"/>
    </row>
    <row r="4336" spans="4:4">
      <c r="D4336" s="10"/>
    </row>
    <row r="4337" spans="4:4">
      <c r="D4337" s="10"/>
    </row>
    <row r="4338" spans="4:4">
      <c r="D4338" s="10"/>
    </row>
    <row r="4339" spans="4:4">
      <c r="D4339" s="10"/>
    </row>
    <row r="4340" spans="4:4">
      <c r="D4340" s="10"/>
    </row>
    <row r="4341" spans="4:4">
      <c r="D4341" s="10"/>
    </row>
    <row r="4342" spans="4:4">
      <c r="D4342" s="10"/>
    </row>
    <row r="4343" spans="4:4">
      <c r="D4343" s="10"/>
    </row>
    <row r="4344" spans="4:4">
      <c r="D4344" s="10"/>
    </row>
    <row r="4345" spans="4:4">
      <c r="D4345" s="10"/>
    </row>
    <row r="4346" spans="4:4">
      <c r="D4346" s="10"/>
    </row>
    <row r="4347" spans="4:4">
      <c r="D4347" s="10"/>
    </row>
    <row r="4348" spans="4:4">
      <c r="D4348" s="10"/>
    </row>
    <row r="4349" spans="4:4">
      <c r="D4349" s="10"/>
    </row>
    <row r="4350" spans="4:4">
      <c r="D4350" s="10"/>
    </row>
    <row r="4351" spans="4:4">
      <c r="D4351" s="10"/>
    </row>
    <row r="4352" spans="4:4">
      <c r="D4352" s="10"/>
    </row>
    <row r="4353" spans="4:4">
      <c r="D4353" s="10"/>
    </row>
    <row r="4354" spans="4:4">
      <c r="D4354" s="10"/>
    </row>
    <row r="4355" spans="4:4">
      <c r="D4355" s="10"/>
    </row>
    <row r="4356" spans="4:4">
      <c r="D4356" s="10"/>
    </row>
    <row r="4357" spans="4:4">
      <c r="D4357" s="10"/>
    </row>
    <row r="4358" spans="4:4">
      <c r="D4358" s="10"/>
    </row>
    <row r="4359" spans="4:4">
      <c r="D4359" s="10"/>
    </row>
    <row r="4360" spans="4:4">
      <c r="D4360" s="10"/>
    </row>
    <row r="4361" spans="4:4">
      <c r="D4361" s="10"/>
    </row>
    <row r="4362" spans="4:4">
      <c r="D4362" s="10"/>
    </row>
    <row r="4363" spans="4:4">
      <c r="D4363" s="10"/>
    </row>
    <row r="4364" spans="4:4">
      <c r="D4364" s="10"/>
    </row>
    <row r="4365" spans="4:4">
      <c r="D4365" s="10"/>
    </row>
    <row r="4366" spans="4:4">
      <c r="D4366" s="10"/>
    </row>
    <row r="4367" spans="4:4">
      <c r="D4367" s="10"/>
    </row>
    <row r="4368" spans="4:4">
      <c r="D4368" s="10"/>
    </row>
    <row r="4369" spans="4:4">
      <c r="D4369" s="10"/>
    </row>
    <row r="4370" spans="4:4">
      <c r="D4370" s="10"/>
    </row>
    <row r="4371" spans="4:4">
      <c r="D4371" s="10"/>
    </row>
    <row r="4372" spans="4:4">
      <c r="D4372" s="10"/>
    </row>
    <row r="4373" spans="4:4">
      <c r="D4373" s="10"/>
    </row>
    <row r="4374" spans="4:4">
      <c r="D4374" s="10"/>
    </row>
    <row r="4375" spans="4:4">
      <c r="D4375" s="10"/>
    </row>
    <row r="4376" spans="4:4">
      <c r="D4376" s="10"/>
    </row>
    <row r="4377" spans="4:4">
      <c r="D4377" s="10"/>
    </row>
    <row r="4378" spans="4:4">
      <c r="D4378" s="10"/>
    </row>
    <row r="4379" spans="4:4">
      <c r="D4379" s="10"/>
    </row>
    <row r="4380" spans="4:4">
      <c r="D4380" s="10"/>
    </row>
    <row r="4381" spans="4:4">
      <c r="D4381" s="10"/>
    </row>
    <row r="4382" spans="4:4">
      <c r="D4382" s="10"/>
    </row>
    <row r="4383" spans="4:4">
      <c r="D4383" s="10"/>
    </row>
    <row r="4384" spans="4:4">
      <c r="D4384" s="10"/>
    </row>
    <row r="4385" spans="4:4">
      <c r="D4385" s="10"/>
    </row>
    <row r="4386" spans="4:4">
      <c r="D4386" s="10"/>
    </row>
    <row r="4387" spans="4:4">
      <c r="D4387" s="10"/>
    </row>
    <row r="4388" spans="4:4">
      <c r="D4388" s="10"/>
    </row>
    <row r="4389" spans="4:4">
      <c r="D4389" s="10"/>
    </row>
    <row r="4390" spans="4:4">
      <c r="D4390" s="10"/>
    </row>
    <row r="4391" spans="4:4">
      <c r="D4391" s="10"/>
    </row>
    <row r="4392" spans="4:4">
      <c r="D4392" s="10"/>
    </row>
    <row r="4393" spans="4:4">
      <c r="D4393" s="10"/>
    </row>
    <row r="4394" spans="4:4">
      <c r="D4394" s="10"/>
    </row>
    <row r="4395" spans="4:4">
      <c r="D4395" s="10"/>
    </row>
    <row r="4396" spans="4:4">
      <c r="D4396" s="10"/>
    </row>
    <row r="4397" spans="4:4">
      <c r="D4397" s="10"/>
    </row>
    <row r="4398" spans="4:4">
      <c r="D4398" s="10"/>
    </row>
    <row r="4399" spans="4:4">
      <c r="D4399" s="10"/>
    </row>
    <row r="4400" spans="4:4">
      <c r="D4400" s="10"/>
    </row>
    <row r="4401" spans="4:4">
      <c r="D4401" s="10"/>
    </row>
    <row r="4402" spans="4:4">
      <c r="D4402" s="10"/>
    </row>
    <row r="4403" spans="4:4">
      <c r="D4403" s="10"/>
    </row>
    <row r="4404" spans="4:4">
      <c r="D4404" s="10"/>
    </row>
    <row r="4405" spans="4:4">
      <c r="D4405" s="10"/>
    </row>
    <row r="4406" spans="4:4">
      <c r="D4406" s="10"/>
    </row>
    <row r="4407" spans="4:4">
      <c r="D4407" s="10"/>
    </row>
    <row r="4408" spans="4:4">
      <c r="D4408" s="10"/>
    </row>
    <row r="4409" spans="4:4">
      <c r="D4409" s="10"/>
    </row>
    <row r="4410" spans="4:4">
      <c r="D4410" s="10"/>
    </row>
    <row r="4411" spans="4:4">
      <c r="D4411" s="10"/>
    </row>
    <row r="4412" spans="4:4">
      <c r="D4412" s="10"/>
    </row>
    <row r="4413" spans="4:4">
      <c r="D4413" s="10"/>
    </row>
    <row r="4414" spans="4:4">
      <c r="D4414" s="10"/>
    </row>
    <row r="4415" spans="4:4">
      <c r="D4415" s="10"/>
    </row>
    <row r="4416" spans="4:4">
      <c r="D4416" s="10"/>
    </row>
    <row r="4417" spans="4:4">
      <c r="D4417" s="10"/>
    </row>
    <row r="4418" spans="4:4">
      <c r="D4418" s="10"/>
    </row>
    <row r="4419" spans="4:4">
      <c r="D4419" s="10"/>
    </row>
    <row r="4420" spans="4:4">
      <c r="D4420" s="10"/>
    </row>
    <row r="4421" spans="4:4">
      <c r="D4421" s="10"/>
    </row>
    <row r="4422" spans="4:4">
      <c r="D4422" s="10"/>
    </row>
    <row r="4423" spans="4:4">
      <c r="D4423" s="10"/>
    </row>
    <row r="4424" spans="4:4">
      <c r="D4424" s="10"/>
    </row>
    <row r="4425" spans="4:4">
      <c r="D4425" s="10"/>
    </row>
    <row r="4426" spans="4:4">
      <c r="D4426" s="10"/>
    </row>
    <row r="4427" spans="4:4">
      <c r="D4427" s="10"/>
    </row>
    <row r="4428" spans="4:4">
      <c r="D4428" s="10"/>
    </row>
    <row r="4429" spans="4:4">
      <c r="D4429" s="10"/>
    </row>
    <row r="4430" spans="4:4">
      <c r="D4430" s="10"/>
    </row>
    <row r="4431" spans="4:4">
      <c r="D4431" s="10"/>
    </row>
    <row r="4432" spans="4:4">
      <c r="D4432" s="10"/>
    </row>
    <row r="4433" spans="4:4">
      <c r="D4433" s="10"/>
    </row>
    <row r="4434" spans="4:4">
      <c r="D4434" s="10"/>
    </row>
    <row r="4435" spans="4:4">
      <c r="D4435" s="10"/>
    </row>
    <row r="4436" spans="4:4">
      <c r="D4436" s="10"/>
    </row>
    <row r="4437" spans="4:4">
      <c r="D4437" s="10"/>
    </row>
    <row r="4438" spans="4:4">
      <c r="D4438" s="10"/>
    </row>
    <row r="4439" spans="4:4">
      <c r="D4439" s="10"/>
    </row>
    <row r="4440" spans="4:4">
      <c r="D4440" s="10"/>
    </row>
    <row r="4441" spans="4:4">
      <c r="D4441" s="10"/>
    </row>
    <row r="4442" spans="4:4">
      <c r="D4442" s="10"/>
    </row>
    <row r="4443" spans="4:4">
      <c r="D4443" s="10"/>
    </row>
    <row r="4444" spans="4:4">
      <c r="D4444" s="10"/>
    </row>
    <row r="4445" spans="4:4">
      <c r="D4445" s="10"/>
    </row>
    <row r="4446" spans="4:4">
      <c r="D4446" s="10"/>
    </row>
    <row r="4447" spans="4:4">
      <c r="D4447" s="10"/>
    </row>
    <row r="4448" spans="4:4">
      <c r="D4448" s="10"/>
    </row>
    <row r="4449" spans="4:4">
      <c r="D4449" s="10"/>
    </row>
    <row r="4450" spans="4:4">
      <c r="D4450" s="10"/>
    </row>
    <row r="4451" spans="4:4">
      <c r="D4451" s="10"/>
    </row>
    <row r="4452" spans="4:4">
      <c r="D4452" s="10"/>
    </row>
    <row r="4453" spans="4:4">
      <c r="D4453" s="10"/>
    </row>
    <row r="4454" spans="4:4">
      <c r="D4454" s="10"/>
    </row>
    <row r="4455" spans="4:4">
      <c r="D4455" s="10"/>
    </row>
    <row r="4456" spans="4:4">
      <c r="D4456" s="10"/>
    </row>
    <row r="4457" spans="4:4">
      <c r="D4457" s="10"/>
    </row>
    <row r="4458" spans="4:4">
      <c r="D4458" s="10"/>
    </row>
    <row r="4459" spans="4:4">
      <c r="D4459" s="10"/>
    </row>
    <row r="4460" spans="4:4">
      <c r="D4460" s="10"/>
    </row>
    <row r="4461" spans="4:4">
      <c r="D4461" s="10"/>
    </row>
    <row r="4462" spans="4:4">
      <c r="D4462" s="10"/>
    </row>
    <row r="4463" spans="4:4">
      <c r="D4463" s="10"/>
    </row>
    <row r="4464" spans="4:4">
      <c r="D4464" s="10"/>
    </row>
    <row r="4465" spans="4:4">
      <c r="D4465" s="10"/>
    </row>
    <row r="4466" spans="4:4">
      <c r="D4466" s="10"/>
    </row>
    <row r="4467" spans="4:4">
      <c r="D4467" s="10"/>
    </row>
    <row r="4468" spans="4:4">
      <c r="D4468" s="10"/>
    </row>
    <row r="4469" spans="4:4">
      <c r="D4469" s="10"/>
    </row>
    <row r="4470" spans="4:4">
      <c r="D4470" s="10"/>
    </row>
    <row r="4471" spans="4:4">
      <c r="D4471" s="10"/>
    </row>
    <row r="4472" spans="4:4">
      <c r="D4472" s="10"/>
    </row>
    <row r="4473" spans="4:4">
      <c r="D4473" s="10"/>
    </row>
    <row r="4474" spans="4:4">
      <c r="D4474" s="10"/>
    </row>
    <row r="4475" spans="4:4">
      <c r="D4475" s="10"/>
    </row>
    <row r="4476" spans="4:4">
      <c r="D4476" s="10"/>
    </row>
    <row r="4477" spans="4:4">
      <c r="D4477" s="10"/>
    </row>
    <row r="4478" spans="4:4">
      <c r="D4478" s="10"/>
    </row>
    <row r="4479" spans="4:4">
      <c r="D4479" s="10"/>
    </row>
    <row r="4480" spans="4:4">
      <c r="D4480" s="10"/>
    </row>
    <row r="4481" spans="4:4">
      <c r="D4481" s="10"/>
    </row>
    <row r="4482" spans="4:4">
      <c r="D4482" s="10"/>
    </row>
    <row r="4483" spans="4:4">
      <c r="D4483" s="10"/>
    </row>
    <row r="4484" spans="4:4">
      <c r="D4484" s="10"/>
    </row>
    <row r="4485" spans="4:4">
      <c r="D4485" s="10"/>
    </row>
    <row r="4486" spans="4:4">
      <c r="D4486" s="10"/>
    </row>
    <row r="4487" spans="4:4">
      <c r="D4487" s="10"/>
    </row>
    <row r="4488" spans="4:4">
      <c r="D4488" s="10"/>
    </row>
    <row r="4489" spans="4:4">
      <c r="D4489" s="10"/>
    </row>
    <row r="4490" spans="4:4">
      <c r="D4490" s="10"/>
    </row>
    <row r="4491" spans="4:4">
      <c r="D4491" s="10"/>
    </row>
    <row r="4492" spans="4:4">
      <c r="D4492" s="10"/>
    </row>
    <row r="4493" spans="4:4">
      <c r="D4493" s="10"/>
    </row>
    <row r="4494" spans="4:4">
      <c r="D4494" s="10"/>
    </row>
    <row r="4495" spans="4:4">
      <c r="D4495" s="10"/>
    </row>
    <row r="4496" spans="4:4">
      <c r="D4496" s="10"/>
    </row>
    <row r="4497" spans="4:4">
      <c r="D4497" s="10"/>
    </row>
    <row r="4498" spans="4:4">
      <c r="D4498" s="10"/>
    </row>
    <row r="4499" spans="4:4">
      <c r="D4499" s="10"/>
    </row>
    <row r="4500" spans="4:4">
      <c r="D4500" s="10"/>
    </row>
    <row r="4501" spans="4:4">
      <c r="D4501" s="10"/>
    </row>
    <row r="4502" spans="4:4">
      <c r="D4502" s="10"/>
    </row>
    <row r="4503" spans="4:4">
      <c r="D4503" s="10"/>
    </row>
    <row r="4504" spans="4:4">
      <c r="D4504" s="10"/>
    </row>
    <row r="4505" spans="4:4">
      <c r="D4505" s="10"/>
    </row>
    <row r="4506" spans="4:4">
      <c r="D4506" s="10"/>
    </row>
    <row r="4507" spans="4:4">
      <c r="D4507" s="10"/>
    </row>
    <row r="4508" spans="4:4">
      <c r="D4508" s="10"/>
    </row>
    <row r="4509" spans="4:4">
      <c r="D4509" s="10"/>
    </row>
    <row r="4510" spans="4:4">
      <c r="D4510" s="10"/>
    </row>
    <row r="4511" spans="4:4">
      <c r="D4511" s="10"/>
    </row>
    <row r="4512" spans="4:4">
      <c r="D4512" s="10"/>
    </row>
    <row r="4513" spans="4:4">
      <c r="D4513" s="10"/>
    </row>
    <row r="4514" spans="4:4">
      <c r="D4514" s="10"/>
    </row>
    <row r="4515" spans="4:4">
      <c r="D4515" s="10"/>
    </row>
    <row r="4516" spans="4:4">
      <c r="D4516" s="10"/>
    </row>
    <row r="4517" spans="4:4">
      <c r="D4517" s="10"/>
    </row>
    <row r="4518" spans="4:4">
      <c r="D4518" s="10"/>
    </row>
    <row r="4519" spans="4:4">
      <c r="D4519" s="10"/>
    </row>
    <row r="4520" spans="4:4">
      <c r="D4520" s="10"/>
    </row>
    <row r="4521" spans="4:4">
      <c r="D4521" s="10"/>
    </row>
    <row r="4522" spans="4:4">
      <c r="D4522" s="10"/>
    </row>
    <row r="4523" spans="4:4">
      <c r="D4523" s="10"/>
    </row>
    <row r="4524" spans="4:4">
      <c r="D4524" s="10"/>
    </row>
    <row r="4525" spans="4:4">
      <c r="D4525" s="10"/>
    </row>
    <row r="4526" spans="4:4">
      <c r="D4526" s="10"/>
    </row>
    <row r="4527" spans="4:4">
      <c r="D4527" s="10"/>
    </row>
    <row r="4528" spans="4:4">
      <c r="D4528" s="10"/>
    </row>
    <row r="4529" spans="4:4">
      <c r="D4529" s="10"/>
    </row>
    <row r="4530" spans="4:4">
      <c r="D4530" s="10"/>
    </row>
    <row r="4531" spans="4:4">
      <c r="D4531" s="10"/>
    </row>
    <row r="4532" spans="4:4">
      <c r="D4532" s="10"/>
    </row>
    <row r="4533" spans="4:4">
      <c r="D4533" s="10"/>
    </row>
    <row r="4534" spans="4:4">
      <c r="D4534" s="10"/>
    </row>
    <row r="4535" spans="4:4">
      <c r="D4535" s="10"/>
    </row>
    <row r="4536" spans="4:4">
      <c r="D4536" s="10"/>
    </row>
    <row r="4537" spans="4:4">
      <c r="D4537" s="10"/>
    </row>
    <row r="4538" spans="4:4">
      <c r="D4538" s="10"/>
    </row>
    <row r="4539" spans="4:4">
      <c r="D4539" s="10"/>
    </row>
    <row r="4540" spans="4:4">
      <c r="D4540" s="10"/>
    </row>
    <row r="4541" spans="4:4">
      <c r="D4541" s="10"/>
    </row>
    <row r="4542" spans="4:4">
      <c r="D4542" s="10"/>
    </row>
    <row r="4543" spans="4:4">
      <c r="D4543" s="10"/>
    </row>
    <row r="4544" spans="4:4">
      <c r="D4544" s="10"/>
    </row>
    <row r="4545" spans="4:4">
      <c r="D4545" s="10"/>
    </row>
    <row r="4546" spans="4:4">
      <c r="D4546" s="10"/>
    </row>
    <row r="4547" spans="4:4">
      <c r="D4547" s="10"/>
    </row>
    <row r="4548" spans="4:4">
      <c r="D4548" s="10"/>
    </row>
    <row r="4549" spans="4:4">
      <c r="D4549" s="10"/>
    </row>
    <row r="4550" spans="4:4">
      <c r="D4550" s="10"/>
    </row>
    <row r="4551" spans="4:4">
      <c r="D4551" s="10"/>
    </row>
    <row r="4552" spans="4:4">
      <c r="D4552" s="10"/>
    </row>
    <row r="4553" spans="4:4">
      <c r="D4553" s="10"/>
    </row>
    <row r="4554" spans="4:4">
      <c r="D4554" s="10"/>
    </row>
    <row r="4555" spans="4:4">
      <c r="D4555" s="10"/>
    </row>
    <row r="4556" spans="4:4">
      <c r="D4556" s="10"/>
    </row>
    <row r="4557" spans="4:4">
      <c r="D4557" s="10"/>
    </row>
    <row r="4558" spans="4:4">
      <c r="D4558" s="10"/>
    </row>
    <row r="4559" spans="4:4">
      <c r="D4559" s="10"/>
    </row>
    <row r="4560" spans="4:4">
      <c r="D4560" s="10"/>
    </row>
    <row r="4561" spans="4:4">
      <c r="D4561" s="10"/>
    </row>
    <row r="4562" spans="4:4">
      <c r="D4562" s="10"/>
    </row>
    <row r="4563" spans="4:4">
      <c r="D4563" s="10"/>
    </row>
    <row r="4564" spans="4:4">
      <c r="D4564" s="10"/>
    </row>
    <row r="4565" spans="4:4">
      <c r="D4565" s="10"/>
    </row>
    <row r="4566" spans="4:4">
      <c r="D4566" s="10"/>
    </row>
    <row r="4567" spans="4:4">
      <c r="D4567" s="10"/>
    </row>
    <row r="4568" spans="4:4">
      <c r="D4568" s="10"/>
    </row>
    <row r="4569" spans="4:4">
      <c r="D4569" s="10"/>
    </row>
    <row r="4570" spans="4:4">
      <c r="D4570" s="10"/>
    </row>
    <row r="4571" spans="4:4">
      <c r="D4571" s="10"/>
    </row>
    <row r="4572" spans="4:4">
      <c r="D4572" s="10"/>
    </row>
    <row r="4573" spans="4:4">
      <c r="D4573" s="10"/>
    </row>
    <row r="4574" spans="4:4">
      <c r="D4574" s="10"/>
    </row>
    <row r="4575" spans="4:4">
      <c r="D4575" s="10"/>
    </row>
    <row r="4576" spans="4:4">
      <c r="D4576" s="10"/>
    </row>
    <row r="4577" spans="4:4">
      <c r="D4577" s="10"/>
    </row>
    <row r="4578" spans="4:4">
      <c r="D4578" s="10"/>
    </row>
    <row r="4579" spans="4:4">
      <c r="D4579" s="10"/>
    </row>
    <row r="4580" spans="4:4">
      <c r="D4580" s="10"/>
    </row>
    <row r="4581" spans="4:4">
      <c r="D4581" s="10"/>
    </row>
    <row r="4582" spans="4:4">
      <c r="D4582" s="10"/>
    </row>
    <row r="4583" spans="4:4">
      <c r="D4583" s="10"/>
    </row>
    <row r="4584" spans="4:4">
      <c r="D4584" s="10"/>
    </row>
    <row r="4585" spans="4:4">
      <c r="D4585" s="10"/>
    </row>
    <row r="4586" spans="4:4">
      <c r="D4586" s="10"/>
    </row>
    <row r="4587" spans="4:4">
      <c r="D4587" s="10"/>
    </row>
    <row r="4588" spans="4:4">
      <c r="D4588" s="10"/>
    </row>
    <row r="4589" spans="4:4">
      <c r="D4589" s="10"/>
    </row>
    <row r="4590" spans="4:4">
      <c r="D4590" s="10"/>
    </row>
    <row r="4591" spans="4:4">
      <c r="D4591" s="10"/>
    </row>
    <row r="4592" spans="4:4">
      <c r="D4592" s="10"/>
    </row>
    <row r="4593" spans="4:4">
      <c r="D4593" s="10"/>
    </row>
    <row r="4594" spans="4:4">
      <c r="D4594" s="10"/>
    </row>
    <row r="4595" spans="4:4">
      <c r="D4595" s="10"/>
    </row>
    <row r="4596" spans="4:4">
      <c r="D4596" s="10"/>
    </row>
    <row r="4597" spans="4:4">
      <c r="D4597" s="10"/>
    </row>
    <row r="4598" spans="4:4">
      <c r="D4598" s="10"/>
    </row>
    <row r="4599" spans="4:4">
      <c r="D4599" s="10"/>
    </row>
    <row r="4600" spans="4:4">
      <c r="D4600" s="10"/>
    </row>
    <row r="4601" spans="4:4">
      <c r="D4601" s="10"/>
    </row>
    <row r="4602" spans="4:4">
      <c r="D4602" s="10"/>
    </row>
    <row r="4603" spans="4:4">
      <c r="D4603" s="10"/>
    </row>
    <row r="4604" spans="4:4">
      <c r="D4604" s="10"/>
    </row>
    <row r="4605" spans="4:4">
      <c r="D4605" s="10"/>
    </row>
    <row r="4606" spans="4:4">
      <c r="D4606" s="10"/>
    </row>
    <row r="4607" spans="4:4">
      <c r="D4607" s="10"/>
    </row>
    <row r="4608" spans="4:4">
      <c r="D4608" s="10"/>
    </row>
    <row r="4609" spans="4:4">
      <c r="D4609" s="10"/>
    </row>
    <row r="4610" spans="4:4">
      <c r="D4610" s="10"/>
    </row>
    <row r="4611" spans="4:4">
      <c r="D4611" s="10"/>
    </row>
    <row r="4612" spans="4:4">
      <c r="D4612" s="10"/>
    </row>
    <row r="4613" spans="4:4">
      <c r="D4613" s="10"/>
    </row>
    <row r="4614" spans="4:4">
      <c r="D4614" s="10"/>
    </row>
    <row r="4615" spans="4:4">
      <c r="D4615" s="10"/>
    </row>
    <row r="4616" spans="4:4">
      <c r="D4616" s="10"/>
    </row>
    <row r="4617" spans="4:4">
      <c r="D4617" s="10"/>
    </row>
    <row r="4618" spans="4:4">
      <c r="D4618" s="10"/>
    </row>
    <row r="4619" spans="4:4">
      <c r="D4619" s="10"/>
    </row>
    <row r="4620" spans="4:4">
      <c r="D4620" s="10"/>
    </row>
    <row r="4621" spans="4:4">
      <c r="D4621" s="10"/>
    </row>
    <row r="4622" spans="4:4">
      <c r="D4622" s="10"/>
    </row>
    <row r="4623" spans="4:4">
      <c r="D4623" s="10"/>
    </row>
    <row r="4624" spans="4:4">
      <c r="D4624" s="10"/>
    </row>
    <row r="4625" spans="4:4">
      <c r="D4625" s="10"/>
    </row>
    <row r="4626" spans="4:4">
      <c r="D4626" s="10"/>
    </row>
    <row r="4627" spans="4:4">
      <c r="D4627" s="10"/>
    </row>
    <row r="4628" spans="4:4">
      <c r="D4628" s="10"/>
    </row>
    <row r="4629" spans="4:4">
      <c r="D4629" s="10"/>
    </row>
    <row r="4630" spans="4:4">
      <c r="D4630" s="10"/>
    </row>
    <row r="4631" spans="4:4">
      <c r="D4631" s="10"/>
    </row>
    <row r="4632" spans="4:4">
      <c r="D4632" s="10"/>
    </row>
    <row r="4633" spans="4:4">
      <c r="D4633" s="10"/>
    </row>
    <row r="4634" spans="4:4">
      <c r="D4634" s="10"/>
    </row>
    <row r="4635" spans="4:4">
      <c r="D4635" s="10"/>
    </row>
    <row r="4636" spans="4:4">
      <c r="D4636" s="10"/>
    </row>
    <row r="4637" spans="4:4">
      <c r="D4637" s="10"/>
    </row>
    <row r="4638" spans="4:4">
      <c r="D4638" s="10"/>
    </row>
    <row r="4639" spans="4:4">
      <c r="D4639" s="10"/>
    </row>
    <row r="4640" spans="4:4">
      <c r="D4640" s="10"/>
    </row>
    <row r="4641" spans="4:4">
      <c r="D4641" s="10"/>
    </row>
    <row r="4642" spans="4:4">
      <c r="D4642" s="10"/>
    </row>
    <row r="4643" spans="4:4">
      <c r="D4643" s="10"/>
    </row>
    <row r="4644" spans="4:4">
      <c r="D4644" s="10"/>
    </row>
    <row r="4645" spans="4:4">
      <c r="D4645" s="10"/>
    </row>
    <row r="4646" spans="4:4">
      <c r="D4646" s="10"/>
    </row>
    <row r="4647" spans="4:4">
      <c r="D4647" s="10"/>
    </row>
    <row r="4648" spans="4:4">
      <c r="D4648" s="10"/>
    </row>
    <row r="4649" spans="4:4">
      <c r="D4649" s="10"/>
    </row>
    <row r="4650" spans="4:4">
      <c r="D4650" s="10"/>
    </row>
    <row r="4651" spans="4:4">
      <c r="D4651" s="10"/>
    </row>
    <row r="4652" spans="4:4">
      <c r="D4652" s="10"/>
    </row>
    <row r="4653" spans="4:4">
      <c r="D4653" s="10"/>
    </row>
    <row r="4654" spans="4:4">
      <c r="D4654" s="10"/>
    </row>
    <row r="4655" spans="4:4">
      <c r="D4655" s="10"/>
    </row>
    <row r="4656" spans="4:4">
      <c r="D4656" s="10"/>
    </row>
    <row r="4657" spans="4:4">
      <c r="D4657" s="10"/>
    </row>
    <row r="4658" spans="4:4">
      <c r="D4658" s="10"/>
    </row>
    <row r="4659" spans="4:4">
      <c r="D4659" s="10"/>
    </row>
    <row r="4660" spans="4:4">
      <c r="D4660" s="10"/>
    </row>
    <row r="4661" spans="4:4">
      <c r="D4661" s="10"/>
    </row>
    <row r="4662" spans="4:4">
      <c r="D4662" s="10"/>
    </row>
    <row r="4663" spans="4:4">
      <c r="D4663" s="10"/>
    </row>
    <row r="4664" spans="4:4">
      <c r="D4664" s="10"/>
    </row>
    <row r="4665" spans="4:4">
      <c r="D4665" s="10"/>
    </row>
    <row r="4666" spans="4:4">
      <c r="D4666" s="10"/>
    </row>
    <row r="4667" spans="4:4">
      <c r="D4667" s="10"/>
    </row>
    <row r="4668" spans="4:4">
      <c r="D4668" s="10"/>
    </row>
    <row r="4669" spans="4:4">
      <c r="D4669" s="10"/>
    </row>
    <row r="4670" spans="4:4">
      <c r="D4670" s="10"/>
    </row>
    <row r="4671" spans="4:4">
      <c r="D4671" s="10"/>
    </row>
    <row r="4672" spans="4:4">
      <c r="D4672" s="10"/>
    </row>
    <row r="4673" spans="4:4">
      <c r="D4673" s="10"/>
    </row>
    <row r="4674" spans="4:4">
      <c r="D4674" s="10"/>
    </row>
    <row r="4675" spans="4:4">
      <c r="D4675" s="10"/>
    </row>
    <row r="4676" spans="4:4">
      <c r="D4676" s="10"/>
    </row>
    <row r="4677" spans="4:4">
      <c r="D4677" s="10"/>
    </row>
    <row r="4678" spans="4:4">
      <c r="D4678" s="10"/>
    </row>
    <row r="4679" spans="4:4">
      <c r="D4679" s="10"/>
    </row>
    <row r="4680" spans="4:4">
      <c r="D4680" s="10"/>
    </row>
    <row r="4681" spans="4:4">
      <c r="D4681" s="10"/>
    </row>
    <row r="4682" spans="4:4">
      <c r="D4682" s="10"/>
    </row>
    <row r="4683" spans="4:4">
      <c r="D4683" s="10"/>
    </row>
    <row r="4684" spans="4:4">
      <c r="D4684" s="10"/>
    </row>
    <row r="4685" spans="4:4">
      <c r="D4685" s="10"/>
    </row>
    <row r="4686" spans="4:4">
      <c r="D4686" s="10"/>
    </row>
    <row r="4687" spans="4:4">
      <c r="D4687" s="10"/>
    </row>
    <row r="4688" spans="4:4">
      <c r="D4688" s="10"/>
    </row>
    <row r="4689" spans="4:4">
      <c r="D4689" s="10"/>
    </row>
    <row r="4690" spans="4:4">
      <c r="D4690" s="10"/>
    </row>
    <row r="4691" spans="4:4">
      <c r="D4691" s="10"/>
    </row>
    <row r="4692" spans="4:4">
      <c r="D4692" s="10"/>
    </row>
    <row r="4693" spans="4:4">
      <c r="D4693" s="10"/>
    </row>
    <row r="4694" spans="4:4">
      <c r="D4694" s="10"/>
    </row>
    <row r="4695" spans="4:4">
      <c r="D4695" s="10"/>
    </row>
    <row r="4696" spans="4:4">
      <c r="D4696" s="10"/>
    </row>
    <row r="4697" spans="4:4">
      <c r="D4697" s="10"/>
    </row>
    <row r="4698" spans="4:4">
      <c r="D4698" s="10"/>
    </row>
    <row r="4699" spans="4:4">
      <c r="D4699" s="10"/>
    </row>
    <row r="4700" spans="4:4">
      <c r="D4700" s="10"/>
    </row>
    <row r="4701" spans="4:4">
      <c r="D4701" s="10"/>
    </row>
    <row r="4702" spans="4:4">
      <c r="D4702" s="10"/>
    </row>
    <row r="4703" spans="4:4">
      <c r="D4703" s="10"/>
    </row>
    <row r="4704" spans="4:4">
      <c r="D4704" s="10"/>
    </row>
    <row r="4705" spans="4:4">
      <c r="D4705" s="10"/>
    </row>
    <row r="4706" spans="4:4">
      <c r="D4706" s="10"/>
    </row>
    <row r="4707" spans="4:4">
      <c r="D4707" s="10"/>
    </row>
    <row r="4708" spans="4:4">
      <c r="D4708" s="10"/>
    </row>
    <row r="4709" spans="4:4">
      <c r="D4709" s="10"/>
    </row>
    <row r="4710" spans="4:4">
      <c r="D4710" s="10"/>
    </row>
    <row r="4711" spans="4:4">
      <c r="D4711" s="10"/>
    </row>
    <row r="4712" spans="4:4">
      <c r="D4712" s="10"/>
    </row>
    <row r="4713" spans="4:4">
      <c r="D4713" s="10"/>
    </row>
    <row r="4714" spans="4:4">
      <c r="D4714" s="10"/>
    </row>
    <row r="4715" spans="4:4">
      <c r="D4715" s="10"/>
    </row>
    <row r="4716" spans="4:4">
      <c r="D4716" s="10"/>
    </row>
    <row r="4717" spans="4:4">
      <c r="D4717" s="10"/>
    </row>
    <row r="4718" spans="4:4">
      <c r="D4718" s="10"/>
    </row>
    <row r="4719" spans="4:4">
      <c r="D4719" s="10"/>
    </row>
    <row r="4720" spans="4:4">
      <c r="D4720" s="10"/>
    </row>
    <row r="4721" spans="4:4">
      <c r="D4721" s="10"/>
    </row>
    <row r="4722" spans="4:4">
      <c r="D4722" s="10"/>
    </row>
    <row r="4723" spans="4:4">
      <c r="D4723" s="10"/>
    </row>
    <row r="4724" spans="4:4">
      <c r="D4724" s="10"/>
    </row>
    <row r="4725" spans="4:4">
      <c r="D4725" s="10"/>
    </row>
    <row r="4726" spans="4:4">
      <c r="D4726" s="10"/>
    </row>
    <row r="4727" spans="4:4">
      <c r="D4727" s="10"/>
    </row>
    <row r="4728" spans="4:4">
      <c r="D4728" s="10"/>
    </row>
    <row r="4729" spans="4:4">
      <c r="D4729" s="10"/>
    </row>
    <row r="4730" spans="4:4">
      <c r="D4730" s="10"/>
    </row>
    <row r="4731" spans="4:4">
      <c r="D4731" s="10"/>
    </row>
    <row r="4732" spans="4:4">
      <c r="D4732" s="10"/>
    </row>
    <row r="4733" spans="4:4">
      <c r="D4733" s="10"/>
    </row>
    <row r="4734" spans="4:4">
      <c r="D4734" s="10"/>
    </row>
    <row r="4735" spans="4:4">
      <c r="D4735" s="10"/>
    </row>
    <row r="4736" spans="4:4">
      <c r="D4736" s="10"/>
    </row>
    <row r="4737" spans="4:4">
      <c r="D4737" s="10"/>
    </row>
    <row r="4738" spans="4:4">
      <c r="D4738" s="10"/>
    </row>
    <row r="4739" spans="4:4">
      <c r="D4739" s="10"/>
    </row>
    <row r="4740" spans="4:4">
      <c r="D4740" s="10"/>
    </row>
    <row r="4741" spans="4:4">
      <c r="D4741" s="10"/>
    </row>
    <row r="4742" spans="4:4">
      <c r="D4742" s="10"/>
    </row>
    <row r="4743" spans="4:4">
      <c r="D4743" s="10"/>
    </row>
    <row r="4744" spans="4:4">
      <c r="D4744" s="10"/>
    </row>
    <row r="4745" spans="4:4">
      <c r="D4745" s="10"/>
    </row>
    <row r="4746" spans="4:4">
      <c r="D4746" s="10"/>
    </row>
    <row r="4747" spans="4:4">
      <c r="D4747" s="10"/>
    </row>
    <row r="4748" spans="4:4">
      <c r="D4748" s="10"/>
    </row>
    <row r="4749" spans="4:4">
      <c r="D4749" s="10"/>
    </row>
    <row r="4750" spans="4:4">
      <c r="D4750" s="10"/>
    </row>
    <row r="4751" spans="4:4">
      <c r="D4751" s="10"/>
    </row>
    <row r="4752" spans="4:4">
      <c r="D4752" s="10"/>
    </row>
    <row r="4753" spans="4:4">
      <c r="D4753" s="10"/>
    </row>
    <row r="4754" spans="4:4">
      <c r="D4754" s="10"/>
    </row>
    <row r="4755" spans="4:4">
      <c r="D4755" s="10"/>
    </row>
    <row r="4756" spans="4:4">
      <c r="D4756" s="10"/>
    </row>
    <row r="4757" spans="4:4">
      <c r="D4757" s="10"/>
    </row>
    <row r="4758" spans="4:4">
      <c r="D4758" s="10"/>
    </row>
    <row r="4759" spans="4:4">
      <c r="D4759" s="10"/>
    </row>
    <row r="4760" spans="4:4">
      <c r="D4760" s="10"/>
    </row>
    <row r="4761" spans="4:4">
      <c r="D4761" s="10"/>
    </row>
    <row r="4762" spans="4:4">
      <c r="D4762" s="10"/>
    </row>
    <row r="4763" spans="4:4">
      <c r="D4763" s="10"/>
    </row>
    <row r="4764" spans="4:4">
      <c r="D4764" s="10"/>
    </row>
    <row r="4765" spans="4:4">
      <c r="D4765" s="10"/>
    </row>
    <row r="4766" spans="4:4">
      <c r="D4766" s="10"/>
    </row>
    <row r="4767" spans="4:4">
      <c r="D4767" s="10"/>
    </row>
    <row r="4768" spans="4:4">
      <c r="D4768" s="10"/>
    </row>
    <row r="4769" spans="4:4">
      <c r="D4769" s="10"/>
    </row>
    <row r="4770" spans="4:4">
      <c r="D4770" s="10"/>
    </row>
    <row r="4771" spans="4:4">
      <c r="D4771" s="10"/>
    </row>
    <row r="4772" spans="4:4">
      <c r="D4772" s="10"/>
    </row>
    <row r="4773" spans="4:4">
      <c r="D4773" s="10"/>
    </row>
    <row r="4774" spans="4:4">
      <c r="D4774" s="10"/>
    </row>
    <row r="4775" spans="4:4">
      <c r="D4775" s="10"/>
    </row>
    <row r="4776" spans="4:4">
      <c r="D4776" s="10"/>
    </row>
    <row r="4777" spans="4:4">
      <c r="D4777" s="10"/>
    </row>
    <row r="4778" spans="4:4">
      <c r="D4778" s="10"/>
    </row>
    <row r="4779" spans="4:4">
      <c r="D4779" s="10"/>
    </row>
    <row r="4780" spans="4:4">
      <c r="D4780" s="10"/>
    </row>
    <row r="4781" spans="4:4">
      <c r="D4781" s="10"/>
    </row>
    <row r="4782" spans="4:4">
      <c r="D4782" s="10"/>
    </row>
    <row r="4783" spans="4:4">
      <c r="D4783" s="10"/>
    </row>
    <row r="4784" spans="4:4">
      <c r="D4784" s="10"/>
    </row>
    <row r="4785" spans="4:4">
      <c r="D4785" s="10"/>
    </row>
    <row r="4786" spans="4:4">
      <c r="D4786" s="10"/>
    </row>
    <row r="4787" spans="4:4">
      <c r="D4787" s="10"/>
    </row>
    <row r="4788" spans="4:4">
      <c r="D4788" s="10"/>
    </row>
    <row r="4789" spans="4:4">
      <c r="D4789" s="10"/>
    </row>
    <row r="4790" spans="4:4">
      <c r="D4790" s="10"/>
    </row>
    <row r="4791" spans="4:4">
      <c r="D4791" s="10"/>
    </row>
    <row r="4792" spans="4:4">
      <c r="D4792" s="10"/>
    </row>
    <row r="4793" spans="4:4">
      <c r="D4793" s="10"/>
    </row>
    <row r="4794" spans="4:4">
      <c r="D4794" s="10"/>
    </row>
    <row r="4795" spans="4:4">
      <c r="D4795" s="10"/>
    </row>
    <row r="4796" spans="4:4">
      <c r="D4796" s="10"/>
    </row>
    <row r="4797" spans="4:4">
      <c r="D4797" s="10"/>
    </row>
    <row r="4798" spans="4:4">
      <c r="D4798" s="10"/>
    </row>
    <row r="4799" spans="4:4">
      <c r="D4799" s="10"/>
    </row>
    <row r="4800" spans="4:4">
      <c r="D4800" s="10"/>
    </row>
    <row r="4801" spans="4:4">
      <c r="D4801" s="10"/>
    </row>
    <row r="4802" spans="4:4">
      <c r="D4802" s="10"/>
    </row>
    <row r="4803" spans="4:4">
      <c r="D4803" s="10"/>
    </row>
    <row r="4804" spans="4:4">
      <c r="D4804" s="10"/>
    </row>
    <row r="4805" spans="4:4">
      <c r="D4805" s="10"/>
    </row>
    <row r="4806" spans="4:4">
      <c r="D4806" s="10"/>
    </row>
    <row r="4807" spans="4:4">
      <c r="D4807" s="10"/>
    </row>
    <row r="4808" spans="4:4">
      <c r="D4808" s="10"/>
    </row>
    <row r="4809" spans="4:4">
      <c r="D4809" s="10"/>
    </row>
    <row r="4810" spans="4:4">
      <c r="D4810" s="10"/>
    </row>
    <row r="4811" spans="4:4">
      <c r="D4811" s="10"/>
    </row>
    <row r="4812" spans="4:4">
      <c r="D4812" s="10"/>
    </row>
    <row r="4813" spans="4:4">
      <c r="D4813" s="10"/>
    </row>
    <row r="4814" spans="4:4">
      <c r="D4814" s="10"/>
    </row>
    <row r="4815" spans="4:4">
      <c r="D4815" s="10"/>
    </row>
    <row r="4816" spans="4:4">
      <c r="D4816" s="10"/>
    </row>
    <row r="4817" spans="4:4">
      <c r="D4817" s="10"/>
    </row>
    <row r="4818" spans="4:4">
      <c r="D4818" s="10"/>
    </row>
    <row r="4819" spans="4:4">
      <c r="D4819" s="10"/>
    </row>
    <row r="4820" spans="4:4">
      <c r="D4820" s="10"/>
    </row>
    <row r="4821" spans="4:4">
      <c r="D4821" s="10"/>
    </row>
    <row r="4822" spans="4:4">
      <c r="D4822" s="10"/>
    </row>
    <row r="4823" spans="4:4">
      <c r="D4823" s="10"/>
    </row>
    <row r="4824" spans="4:4">
      <c r="D4824" s="10"/>
    </row>
    <row r="4825" spans="4:4">
      <c r="D4825" s="10"/>
    </row>
    <row r="4826" spans="4:4">
      <c r="D4826" s="10"/>
    </row>
    <row r="4827" spans="4:4">
      <c r="D4827" s="10"/>
    </row>
    <row r="4828" spans="4:4">
      <c r="D4828" s="10"/>
    </row>
    <row r="4829" spans="4:4">
      <c r="D4829" s="10"/>
    </row>
    <row r="4830" spans="4:4">
      <c r="D4830" s="10"/>
    </row>
    <row r="4831" spans="4:4">
      <c r="D4831" s="10"/>
    </row>
    <row r="4832" spans="4:4">
      <c r="D4832" s="10"/>
    </row>
    <row r="4833" spans="4:4">
      <c r="D4833" s="10"/>
    </row>
    <row r="4834" spans="4:4">
      <c r="D4834" s="10"/>
    </row>
    <row r="4835" spans="4:4">
      <c r="D4835" s="10"/>
    </row>
    <row r="4836" spans="4:4">
      <c r="D4836" s="10"/>
    </row>
    <row r="4837" spans="4:4">
      <c r="D4837" s="10"/>
    </row>
    <row r="4838" spans="4:4">
      <c r="D4838" s="10"/>
    </row>
    <row r="4839" spans="4:4">
      <c r="D4839" s="10"/>
    </row>
    <row r="4840" spans="4:4">
      <c r="D4840" s="10"/>
    </row>
    <row r="4841" spans="4:4">
      <c r="D4841" s="10"/>
    </row>
    <row r="4842" spans="4:4">
      <c r="D4842" s="10"/>
    </row>
    <row r="4843" spans="4:4">
      <c r="D4843" s="10"/>
    </row>
    <row r="4844" spans="4:4">
      <c r="D4844" s="10"/>
    </row>
    <row r="4845" spans="4:4">
      <c r="D4845" s="10"/>
    </row>
    <row r="4846" spans="4:4">
      <c r="D4846" s="10"/>
    </row>
    <row r="4847" spans="4:4">
      <c r="D4847" s="10"/>
    </row>
    <row r="4848" spans="4:4">
      <c r="D4848" s="10"/>
    </row>
    <row r="4849" spans="4:4">
      <c r="D4849" s="10"/>
    </row>
    <row r="4850" spans="4:4">
      <c r="D4850" s="10"/>
    </row>
    <row r="4851" spans="4:4">
      <c r="D4851" s="10"/>
    </row>
    <row r="4852" spans="4:4">
      <c r="D4852" s="10"/>
    </row>
    <row r="4853" spans="4:4">
      <c r="D4853" s="10"/>
    </row>
    <row r="4854" spans="4:4">
      <c r="D4854" s="10"/>
    </row>
    <row r="4855" spans="4:4">
      <c r="D4855" s="10"/>
    </row>
    <row r="4856" spans="4:4">
      <c r="D4856" s="10"/>
    </row>
    <row r="4857" spans="4:4">
      <c r="D4857" s="10"/>
    </row>
    <row r="4858" spans="4:4">
      <c r="D4858" s="10"/>
    </row>
    <row r="4859" spans="4:4">
      <c r="D4859" s="10"/>
    </row>
    <row r="4860" spans="4:4">
      <c r="D4860" s="10"/>
    </row>
    <row r="4861" spans="4:4">
      <c r="D4861" s="10"/>
    </row>
    <row r="4862" spans="4:4">
      <c r="D4862" s="10"/>
    </row>
    <row r="4863" spans="4:4">
      <c r="D4863" s="10"/>
    </row>
    <row r="4864" spans="4:4">
      <c r="D4864" s="10"/>
    </row>
    <row r="4865" spans="4:4">
      <c r="D4865" s="10"/>
    </row>
    <row r="4866" spans="4:4">
      <c r="D4866" s="10"/>
    </row>
    <row r="4867" spans="4:4">
      <c r="D4867" s="10"/>
    </row>
    <row r="4868" spans="4:4">
      <c r="D4868" s="10"/>
    </row>
    <row r="4869" spans="4:4">
      <c r="D4869" s="10"/>
    </row>
    <row r="4870" spans="4:4">
      <c r="D4870" s="10"/>
    </row>
    <row r="4871" spans="4:4">
      <c r="D4871" s="10"/>
    </row>
    <row r="4872" spans="4:4">
      <c r="D4872" s="10"/>
    </row>
    <row r="4873" spans="4:4">
      <c r="D4873" s="10"/>
    </row>
    <row r="4874" spans="4:4">
      <c r="D4874" s="10"/>
    </row>
    <row r="4875" spans="4:4">
      <c r="D4875" s="10"/>
    </row>
    <row r="4876" spans="4:4">
      <c r="D4876" s="10"/>
    </row>
    <row r="4877" spans="4:4">
      <c r="D4877" s="10"/>
    </row>
    <row r="4878" spans="4:4">
      <c r="D4878" s="10"/>
    </row>
    <row r="4879" spans="4:4">
      <c r="D4879" s="10"/>
    </row>
    <row r="4880" spans="4:4">
      <c r="D4880" s="10"/>
    </row>
    <row r="4881" spans="4:4">
      <c r="D4881" s="10"/>
    </row>
    <row r="4882" spans="4:4">
      <c r="D4882" s="10"/>
    </row>
    <row r="4883" spans="4:4">
      <c r="D4883" s="10"/>
    </row>
    <row r="4884" spans="4:4">
      <c r="D4884" s="10"/>
    </row>
    <row r="4885" spans="4:4">
      <c r="D4885" s="10"/>
    </row>
    <row r="4886" spans="4:4">
      <c r="D4886" s="10"/>
    </row>
    <row r="4887" spans="4:4">
      <c r="D4887" s="10"/>
    </row>
    <row r="4888" spans="4:4">
      <c r="D4888" s="10"/>
    </row>
    <row r="4889" spans="4:4">
      <c r="D4889" s="10"/>
    </row>
    <row r="4890" spans="4:4">
      <c r="D4890" s="10"/>
    </row>
    <row r="4891" spans="4:4">
      <c r="D4891" s="10"/>
    </row>
    <row r="4892" spans="4:4">
      <c r="D4892" s="10"/>
    </row>
    <row r="4893" spans="4:4">
      <c r="D4893" s="10"/>
    </row>
    <row r="4894" spans="4:4">
      <c r="D4894" s="10"/>
    </row>
    <row r="4895" spans="4:4">
      <c r="D4895" s="10"/>
    </row>
    <row r="4896" spans="4:4">
      <c r="D4896" s="10"/>
    </row>
    <row r="4897" spans="4:4">
      <c r="D4897" s="10"/>
    </row>
    <row r="4898" spans="4:4">
      <c r="D4898" s="10"/>
    </row>
    <row r="4899" spans="4:4">
      <c r="D4899" s="10"/>
    </row>
    <row r="4900" spans="4:4">
      <c r="D4900" s="10"/>
    </row>
    <row r="4901" spans="4:4">
      <c r="D4901" s="10"/>
    </row>
    <row r="4902" spans="4:4">
      <c r="D4902" s="10"/>
    </row>
    <row r="4903" spans="4:4">
      <c r="D4903" s="10"/>
    </row>
    <row r="4904" spans="4:4">
      <c r="D4904" s="10"/>
    </row>
    <row r="4905" spans="4:4">
      <c r="D4905" s="10"/>
    </row>
    <row r="4906" spans="4:4">
      <c r="D4906" s="10"/>
    </row>
    <row r="4907" spans="4:4">
      <c r="D4907" s="10"/>
    </row>
    <row r="4908" spans="4:4">
      <c r="D4908" s="10"/>
    </row>
    <row r="4909" spans="4:4">
      <c r="D4909" s="10"/>
    </row>
    <row r="4910" spans="4:4">
      <c r="D4910" s="10"/>
    </row>
    <row r="4911" spans="4:4">
      <c r="D4911" s="10"/>
    </row>
    <row r="4912" spans="4:4">
      <c r="D4912" s="10"/>
    </row>
    <row r="4913" spans="4:4">
      <c r="D4913" s="10"/>
    </row>
    <row r="4914" spans="4:4">
      <c r="D4914" s="10"/>
    </row>
    <row r="4915" spans="4:4">
      <c r="D4915" s="10"/>
    </row>
    <row r="4916" spans="4:4">
      <c r="D4916" s="10"/>
    </row>
    <row r="4917" spans="4:4">
      <c r="D4917" s="10"/>
    </row>
    <row r="4918" spans="4:4">
      <c r="D4918" s="10"/>
    </row>
    <row r="4919" spans="4:4">
      <c r="D4919" s="10"/>
    </row>
    <row r="4920" spans="4:4">
      <c r="D4920" s="10"/>
    </row>
    <row r="4921" spans="4:4">
      <c r="D4921" s="10"/>
    </row>
    <row r="4922" spans="4:4">
      <c r="D4922" s="10"/>
    </row>
    <row r="4923" spans="4:4">
      <c r="D4923" s="10"/>
    </row>
    <row r="4924" spans="4:4">
      <c r="D4924" s="10"/>
    </row>
    <row r="4925" spans="4:4">
      <c r="D4925" s="10"/>
    </row>
    <row r="4926" spans="4:4">
      <c r="D4926" s="10"/>
    </row>
    <row r="4927" spans="4:4">
      <c r="D4927" s="10"/>
    </row>
    <row r="4928" spans="4:4">
      <c r="D4928" s="10"/>
    </row>
    <row r="4929" spans="4:4">
      <c r="D4929" s="10"/>
    </row>
    <row r="4930" spans="4:4">
      <c r="D4930" s="10"/>
    </row>
    <row r="4931" spans="4:4">
      <c r="D4931" s="10"/>
    </row>
    <row r="4932" spans="4:4">
      <c r="D4932" s="10"/>
    </row>
    <row r="4933" spans="4:4">
      <c r="D4933" s="10"/>
    </row>
    <row r="4934" spans="4:4">
      <c r="D4934" s="10"/>
    </row>
    <row r="4935" spans="4:4">
      <c r="D4935" s="10"/>
    </row>
    <row r="4936" spans="4:4">
      <c r="D4936" s="10"/>
    </row>
    <row r="4937" spans="4:4">
      <c r="D4937" s="10"/>
    </row>
    <row r="4938" spans="4:4">
      <c r="D4938" s="10"/>
    </row>
    <row r="4939" spans="4:4">
      <c r="D4939" s="10"/>
    </row>
    <row r="4940" spans="4:4">
      <c r="D4940" s="10"/>
    </row>
    <row r="4941" spans="4:4">
      <c r="D4941" s="10"/>
    </row>
    <row r="4942" spans="4:4">
      <c r="D4942" s="10"/>
    </row>
    <row r="4943" spans="4:4">
      <c r="D4943" s="10"/>
    </row>
    <row r="4944" spans="4:4">
      <c r="D4944" s="10"/>
    </row>
    <row r="4945" spans="4:4">
      <c r="D4945" s="10"/>
    </row>
    <row r="4946" spans="4:4">
      <c r="D4946" s="10"/>
    </row>
    <row r="4947" spans="4:4">
      <c r="D4947" s="10"/>
    </row>
    <row r="4948" spans="4:4">
      <c r="D4948" s="10"/>
    </row>
    <row r="4949" spans="4:4">
      <c r="D4949" s="10"/>
    </row>
    <row r="4950" spans="4:4">
      <c r="D4950" s="10"/>
    </row>
    <row r="4951" spans="4:4">
      <c r="D4951" s="10"/>
    </row>
    <row r="4952" spans="4:4">
      <c r="D4952" s="10"/>
    </row>
    <row r="4953" spans="4:4">
      <c r="D4953" s="10"/>
    </row>
    <row r="4954" spans="4:4">
      <c r="D4954" s="10"/>
    </row>
    <row r="4955" spans="4:4">
      <c r="D4955" s="10"/>
    </row>
    <row r="4956" spans="4:4">
      <c r="D4956" s="10"/>
    </row>
    <row r="4957" spans="4:4">
      <c r="D4957" s="10"/>
    </row>
    <row r="4958" spans="4:4">
      <c r="D4958" s="10"/>
    </row>
    <row r="4959" spans="4:4">
      <c r="D4959" s="10"/>
    </row>
    <row r="4960" spans="4:4">
      <c r="D4960" s="10"/>
    </row>
    <row r="4961" spans="4:4">
      <c r="D4961" s="10"/>
    </row>
    <row r="4962" spans="4:4">
      <c r="D4962" s="10"/>
    </row>
    <row r="4963" spans="4:4">
      <c r="D4963" s="10"/>
    </row>
    <row r="4964" spans="4:4">
      <c r="D4964" s="10"/>
    </row>
    <row r="4965" spans="4:4">
      <c r="D4965" s="10"/>
    </row>
    <row r="4966" spans="4:4">
      <c r="D4966" s="10"/>
    </row>
    <row r="4967" spans="4:4">
      <c r="D4967" s="10"/>
    </row>
    <row r="4968" spans="4:4">
      <c r="D4968" s="10"/>
    </row>
    <row r="4969" spans="4:4">
      <c r="D4969" s="10"/>
    </row>
    <row r="4970" spans="4:4">
      <c r="D4970" s="10"/>
    </row>
    <row r="4971" spans="4:4">
      <c r="D4971" s="10"/>
    </row>
    <row r="4972" spans="4:4">
      <c r="D4972" s="10"/>
    </row>
    <row r="4973" spans="4:4">
      <c r="D4973" s="10"/>
    </row>
    <row r="4974" spans="4:4">
      <c r="D4974" s="10"/>
    </row>
    <row r="4975" spans="4:4">
      <c r="D4975" s="10"/>
    </row>
    <row r="4976" spans="4:4">
      <c r="D4976" s="10"/>
    </row>
    <row r="4977" spans="4:4">
      <c r="D4977" s="10"/>
    </row>
    <row r="4978" spans="4:4">
      <c r="D4978" s="10"/>
    </row>
    <row r="4979" spans="4:4">
      <c r="D4979" s="10"/>
    </row>
    <row r="4980" spans="4:4">
      <c r="D4980" s="10"/>
    </row>
    <row r="4981" spans="4:4">
      <c r="D4981" s="10"/>
    </row>
    <row r="4982" spans="4:4">
      <c r="D4982" s="10"/>
    </row>
    <row r="4983" spans="4:4">
      <c r="D4983" s="10"/>
    </row>
    <row r="4984" spans="4:4">
      <c r="D4984" s="10"/>
    </row>
    <row r="4985" spans="4:4">
      <c r="D4985" s="10"/>
    </row>
    <row r="4986" spans="4:4">
      <c r="D4986" s="10"/>
    </row>
    <row r="4987" spans="4:4">
      <c r="D4987" s="10"/>
    </row>
    <row r="4988" spans="4:4">
      <c r="D4988" s="10"/>
    </row>
    <row r="4989" spans="4:4">
      <c r="D4989" s="10"/>
    </row>
    <row r="4990" spans="4:4">
      <c r="D4990" s="10"/>
    </row>
    <row r="4991" spans="4:4">
      <c r="D4991" s="10"/>
    </row>
    <row r="4992" spans="4:4">
      <c r="D4992" s="10"/>
    </row>
    <row r="4993" spans="4:4">
      <c r="D4993" s="10"/>
    </row>
    <row r="4994" spans="4:4">
      <c r="D4994" s="10"/>
    </row>
    <row r="4995" spans="4:4">
      <c r="D4995" s="10"/>
    </row>
    <row r="4996" spans="4:4">
      <c r="D4996" s="10"/>
    </row>
    <row r="4997" spans="4:4">
      <c r="D4997" s="10"/>
    </row>
    <row r="4998" spans="4:4">
      <c r="D4998" s="10"/>
    </row>
    <row r="4999" spans="4:4">
      <c r="D4999" s="10"/>
    </row>
    <row r="5000" spans="4:4">
      <c r="D5000" s="10"/>
    </row>
  </sheetData>
  <mergeCells count="4">
    <mergeCell ref="A1:G1"/>
    <mergeCell ref="C2:G2"/>
    <mergeCell ref="C3:G3"/>
    <mergeCell ref="C4:G4"/>
  </mergeCells>
  <pageMargins left="0.59055118110236204" right="0.196850393700787" top="0.78740157499999996" bottom="0.78740157499999996" header="0.3" footer="0.3"/>
  <pageSetup paperSize="9" orientation="landscape" horizontalDpi="0" verticalDpi="0" r:id="rId1"/>
  <headerFooter>
    <oddFooter>&amp;RStránka &amp;P z &amp;N&amp;LZpracováno programem BUILDpower S,  © RTS, a.s.</oddFooter>
  </headerFooter>
  <legacyDrawing r:id="rId2"/>
</worksheet>
</file>

<file path=xl/worksheets/sheet21.xml><?xml version="1.0" encoding="utf-8"?>
<worksheet xmlns="http://schemas.openxmlformats.org/spreadsheetml/2006/main" xmlns:r="http://schemas.openxmlformats.org/officeDocument/2006/relationships">
  <dimension ref="A1:J2385"/>
  <sheetViews>
    <sheetView zoomScaleSheetLayoutView="80" zoomScalePageLayoutView="80" workbookViewId="0">
      <selection activeCell="J101" sqref="J101"/>
    </sheetView>
  </sheetViews>
  <sheetFormatPr defaultColWidth="10.88671875" defaultRowHeight="15.6"/>
  <cols>
    <col min="1" max="1" width="14.5546875" style="904" customWidth="1"/>
    <col min="2" max="2" width="58.109375" style="905" customWidth="1"/>
    <col min="3" max="3" width="8.109375" style="906" customWidth="1"/>
    <col min="4" max="4" width="10.44140625" style="907" customWidth="1"/>
    <col min="5" max="5" width="14" style="908" customWidth="1"/>
    <col min="6" max="6" width="19.6640625" style="909" customWidth="1"/>
    <col min="7" max="7" width="12.33203125" style="743" customWidth="1"/>
    <col min="8" max="8" width="17.6640625" style="739" customWidth="1"/>
    <col min="9" max="9" width="25.33203125" style="739" customWidth="1"/>
    <col min="10" max="16384" width="10.88671875" style="739"/>
  </cols>
  <sheetData>
    <row r="1" spans="1:10" ht="23.4">
      <c r="A1" s="733" t="s">
        <v>1661</v>
      </c>
      <c r="B1" s="734" t="s">
        <v>2236</v>
      </c>
      <c r="C1" s="735"/>
      <c r="D1" s="736"/>
      <c r="E1" s="737"/>
      <c r="F1" s="738"/>
      <c r="G1" s="737"/>
    </row>
    <row r="2" spans="1:10" ht="23.4">
      <c r="A2" s="733"/>
      <c r="B2" s="734" t="s">
        <v>2237</v>
      </c>
      <c r="C2" s="735"/>
      <c r="D2" s="736"/>
      <c r="E2" s="737"/>
      <c r="F2" s="738"/>
      <c r="G2" s="737"/>
    </row>
    <row r="3" spans="1:10" ht="23.4">
      <c r="A3" s="733"/>
      <c r="B3" s="734" t="s">
        <v>2238</v>
      </c>
      <c r="C3" s="735"/>
      <c r="D3" s="736"/>
      <c r="E3" s="737"/>
      <c r="F3" s="738"/>
      <c r="G3" s="737"/>
    </row>
    <row r="4" spans="1:10" ht="18">
      <c r="A4" s="740"/>
      <c r="B4" s="741" t="s">
        <v>2239</v>
      </c>
      <c r="C4" s="742"/>
      <c r="D4" s="742"/>
      <c r="E4" s="737"/>
      <c r="F4" s="737"/>
    </row>
    <row r="5" spans="1:10" ht="18">
      <c r="A5" s="740"/>
      <c r="B5" s="744"/>
      <c r="C5" s="742"/>
      <c r="D5" s="742"/>
      <c r="E5" s="737"/>
      <c r="F5" s="737"/>
    </row>
    <row r="6" spans="1:10" s="749" customFormat="1" ht="18">
      <c r="A6" s="745"/>
      <c r="B6" s="741" t="s">
        <v>2240</v>
      </c>
      <c r="C6" s="746"/>
      <c r="D6" s="746"/>
      <c r="E6" s="747"/>
      <c r="F6" s="747"/>
      <c r="G6" s="748"/>
    </row>
    <row r="7" spans="1:10" s="749" customFormat="1" ht="10.199999999999999">
      <c r="A7" s="746" t="s">
        <v>2241</v>
      </c>
      <c r="C7" s="746"/>
      <c r="D7" s="746"/>
      <c r="E7" s="747"/>
      <c r="F7" s="747"/>
      <c r="G7" s="748"/>
    </row>
    <row r="8" spans="1:10" s="749" customFormat="1" ht="10.199999999999999">
      <c r="A8" s="746" t="s">
        <v>2242</v>
      </c>
      <c r="C8" s="746"/>
      <c r="D8" s="746"/>
      <c r="E8" s="747"/>
      <c r="F8" s="747"/>
      <c r="G8" s="748"/>
    </row>
    <row r="9" spans="1:10" s="749" customFormat="1" ht="10.199999999999999">
      <c r="A9" s="746" t="s">
        <v>2243</v>
      </c>
      <c r="C9" s="746"/>
      <c r="D9" s="746"/>
      <c r="E9" s="747"/>
      <c r="F9" s="747"/>
      <c r="G9" s="748"/>
    </row>
    <row r="10" spans="1:10" s="749" customFormat="1" ht="10.199999999999999">
      <c r="A10" s="746" t="s">
        <v>2244</v>
      </c>
      <c r="C10" s="746"/>
      <c r="D10" s="746"/>
      <c r="E10" s="747"/>
      <c r="F10" s="747"/>
      <c r="G10" s="748"/>
    </row>
    <row r="11" spans="1:10" s="749" customFormat="1" ht="10.199999999999999">
      <c r="A11" s="746" t="s">
        <v>2245</v>
      </c>
      <c r="C11" s="746"/>
      <c r="D11" s="746"/>
      <c r="E11" s="747"/>
      <c r="F11" s="747"/>
      <c r="G11" s="748"/>
    </row>
    <row r="12" spans="1:10" s="749" customFormat="1" ht="10.8" thickBot="1">
      <c r="A12" s="746"/>
      <c r="C12" s="746"/>
      <c r="D12" s="746"/>
      <c r="E12" s="747"/>
      <c r="F12" s="747"/>
      <c r="G12" s="748"/>
    </row>
    <row r="13" spans="1:10" ht="47.4" thickBot="1">
      <c r="A13" s="750" t="s">
        <v>2246</v>
      </c>
      <c r="B13" s="751" t="s">
        <v>2247</v>
      </c>
      <c r="C13" s="750" t="s">
        <v>2248</v>
      </c>
      <c r="D13" s="752" t="s">
        <v>155</v>
      </c>
      <c r="E13" s="753" t="s">
        <v>2249</v>
      </c>
      <c r="F13" s="754" t="s">
        <v>2250</v>
      </c>
      <c r="G13" s="753" t="s">
        <v>2251</v>
      </c>
      <c r="H13" s="755" t="s">
        <v>2252</v>
      </c>
    </row>
    <row r="14" spans="1:10" s="763" customFormat="1">
      <c r="A14" s="756" t="s">
        <v>2253</v>
      </c>
      <c r="B14" s="757" t="s">
        <v>2254</v>
      </c>
      <c r="C14" s="758"/>
      <c r="D14" s="757"/>
      <c r="E14" s="759"/>
      <c r="F14" s="760"/>
      <c r="G14" s="761"/>
      <c r="H14" s="762"/>
    </row>
    <row r="15" spans="1:10" s="763" customFormat="1">
      <c r="A15" s="764" t="s">
        <v>2255</v>
      </c>
      <c r="B15" s="765" t="s">
        <v>2256</v>
      </c>
      <c r="C15" s="766" t="s">
        <v>2257</v>
      </c>
      <c r="D15" s="767">
        <v>1</v>
      </c>
      <c r="E15" s="768">
        <v>0</v>
      </c>
      <c r="F15" s="769">
        <f>D15*E15</f>
        <v>0</v>
      </c>
      <c r="G15" s="770">
        <v>0</v>
      </c>
      <c r="H15" s="771">
        <f>D15*G15</f>
        <v>0</v>
      </c>
      <c r="J15" s="739"/>
    </row>
    <row r="16" spans="1:10" s="763" customFormat="1">
      <c r="A16" s="764" t="s">
        <v>2255</v>
      </c>
      <c r="B16" s="765" t="s">
        <v>2258</v>
      </c>
      <c r="C16" s="766" t="s">
        <v>2257</v>
      </c>
      <c r="D16" s="767">
        <v>1</v>
      </c>
      <c r="E16" s="768">
        <v>0</v>
      </c>
      <c r="F16" s="769">
        <f>D16*E16</f>
        <v>0</v>
      </c>
      <c r="G16" s="770">
        <v>0</v>
      </c>
      <c r="H16" s="771">
        <f>D16*G16</f>
        <v>0</v>
      </c>
      <c r="J16" s="739"/>
    </row>
    <row r="17" spans="1:10" s="763" customFormat="1" ht="46.8">
      <c r="A17" s="772" t="s">
        <v>2094</v>
      </c>
      <c r="B17" s="773" t="s">
        <v>2259</v>
      </c>
      <c r="C17" s="774" t="s">
        <v>2257</v>
      </c>
      <c r="D17" s="775">
        <v>2</v>
      </c>
      <c r="E17" s="776">
        <v>0</v>
      </c>
      <c r="F17" s="769">
        <f>D17*E17</f>
        <v>0</v>
      </c>
      <c r="G17" s="777">
        <v>0</v>
      </c>
      <c r="H17" s="771">
        <f>D17*G17</f>
        <v>0</v>
      </c>
      <c r="J17" s="739"/>
    </row>
    <row r="18" spans="1:10" s="763" customFormat="1" ht="16.2" thickBot="1">
      <c r="A18" s="778"/>
      <c r="B18" s="779" t="s">
        <v>2260</v>
      </c>
      <c r="C18" s="780"/>
      <c r="D18" s="781"/>
      <c r="E18" s="782"/>
      <c r="F18" s="783">
        <f>SUM(F15:F17)</f>
        <v>0</v>
      </c>
      <c r="G18" s="784"/>
      <c r="H18" s="785">
        <f>SUM(H15:H17)</f>
        <v>0</v>
      </c>
    </row>
    <row r="19" spans="1:10" ht="18.600000000000001" thickBot="1">
      <c r="A19" s="786"/>
      <c r="B19" s="787" t="s">
        <v>2261</v>
      </c>
      <c r="C19" s="788"/>
      <c r="D19" s="789"/>
      <c r="E19" s="790"/>
      <c r="F19" s="791"/>
      <c r="G19" s="792"/>
      <c r="H19" s="793">
        <f>F18+H18</f>
        <v>0</v>
      </c>
    </row>
    <row r="20" spans="1:10" s="802" customFormat="1" ht="18.600000000000001" thickBot="1">
      <c r="A20" s="794"/>
      <c r="B20" s="795"/>
      <c r="C20" s="796"/>
      <c r="D20" s="797"/>
      <c r="E20" s="798"/>
      <c r="F20" s="799"/>
      <c r="G20" s="800"/>
      <c r="H20" s="801"/>
    </row>
    <row r="21" spans="1:10">
      <c r="A21" s="803" t="s">
        <v>2262</v>
      </c>
      <c r="B21" s="804" t="s">
        <v>2263</v>
      </c>
      <c r="C21" s="805"/>
      <c r="D21" s="806"/>
      <c r="E21" s="807"/>
      <c r="F21" s="808"/>
      <c r="G21" s="809"/>
      <c r="H21" s="810"/>
    </row>
    <row r="22" spans="1:10" s="763" customFormat="1">
      <c r="A22" s="764" t="s">
        <v>2264</v>
      </c>
      <c r="B22" s="765" t="s">
        <v>2265</v>
      </c>
      <c r="C22" s="811" t="s">
        <v>317</v>
      </c>
      <c r="D22" s="767">
        <v>10</v>
      </c>
      <c r="E22" s="768">
        <v>0</v>
      </c>
      <c r="F22" s="812">
        <f t="shared" ref="F22:F39" si="0">D22*E22</f>
        <v>0</v>
      </c>
      <c r="G22" s="770">
        <v>0</v>
      </c>
      <c r="H22" s="771">
        <f t="shared" ref="H22:H39" si="1">D22*G22</f>
        <v>0</v>
      </c>
    </row>
    <row r="23" spans="1:10" s="763" customFormat="1">
      <c r="A23" s="764" t="s">
        <v>2266</v>
      </c>
      <c r="B23" s="765" t="s">
        <v>2267</v>
      </c>
      <c r="C23" s="811" t="s">
        <v>317</v>
      </c>
      <c r="D23" s="767">
        <v>45</v>
      </c>
      <c r="E23" s="768">
        <v>0</v>
      </c>
      <c r="F23" s="812">
        <f t="shared" si="0"/>
        <v>0</v>
      </c>
      <c r="G23" s="770">
        <v>0</v>
      </c>
      <c r="H23" s="771">
        <f t="shared" si="1"/>
        <v>0</v>
      </c>
    </row>
    <row r="24" spans="1:10" s="763" customFormat="1">
      <c r="A24" s="764" t="s">
        <v>2266</v>
      </c>
      <c r="B24" s="765" t="s">
        <v>2268</v>
      </c>
      <c r="C24" s="811" t="s">
        <v>317</v>
      </c>
      <c r="D24" s="767">
        <v>230</v>
      </c>
      <c r="E24" s="768">
        <v>0</v>
      </c>
      <c r="F24" s="812">
        <f t="shared" si="0"/>
        <v>0</v>
      </c>
      <c r="G24" s="770">
        <v>0</v>
      </c>
      <c r="H24" s="771">
        <f t="shared" si="1"/>
        <v>0</v>
      </c>
    </row>
    <row r="25" spans="1:10" s="763" customFormat="1">
      <c r="A25" s="764" t="s">
        <v>2269</v>
      </c>
      <c r="B25" s="765" t="s">
        <v>2270</v>
      </c>
      <c r="C25" s="811" t="s">
        <v>317</v>
      </c>
      <c r="D25" s="767">
        <v>650</v>
      </c>
      <c r="E25" s="768">
        <v>0</v>
      </c>
      <c r="F25" s="812">
        <f t="shared" si="0"/>
        <v>0</v>
      </c>
      <c r="G25" s="770">
        <v>0</v>
      </c>
      <c r="H25" s="771">
        <f t="shared" si="1"/>
        <v>0</v>
      </c>
    </row>
    <row r="26" spans="1:10" s="763" customFormat="1">
      <c r="A26" s="764" t="s">
        <v>2271</v>
      </c>
      <c r="B26" s="765" t="s">
        <v>2272</v>
      </c>
      <c r="C26" s="811" t="s">
        <v>317</v>
      </c>
      <c r="D26" s="767">
        <v>15</v>
      </c>
      <c r="E26" s="768">
        <v>0</v>
      </c>
      <c r="F26" s="812">
        <f>D26*E26</f>
        <v>0</v>
      </c>
      <c r="G26" s="770">
        <v>0</v>
      </c>
      <c r="H26" s="771">
        <f>D26*G26</f>
        <v>0</v>
      </c>
    </row>
    <row r="27" spans="1:10" s="763" customFormat="1">
      <c r="A27" s="764" t="s">
        <v>2273</v>
      </c>
      <c r="B27" s="765" t="s">
        <v>2274</v>
      </c>
      <c r="C27" s="811" t="s">
        <v>317</v>
      </c>
      <c r="D27" s="767">
        <v>15</v>
      </c>
      <c r="E27" s="768">
        <v>0</v>
      </c>
      <c r="F27" s="812">
        <f t="shared" si="0"/>
        <v>0</v>
      </c>
      <c r="G27" s="770">
        <v>0</v>
      </c>
      <c r="H27" s="771">
        <f t="shared" si="1"/>
        <v>0</v>
      </c>
    </row>
    <row r="28" spans="1:10" s="763" customFormat="1">
      <c r="A28" s="764" t="s">
        <v>2275</v>
      </c>
      <c r="B28" s="765" t="s">
        <v>2276</v>
      </c>
      <c r="C28" s="811" t="s">
        <v>317</v>
      </c>
      <c r="D28" s="767">
        <v>25</v>
      </c>
      <c r="E28" s="768">
        <v>0</v>
      </c>
      <c r="F28" s="812">
        <f t="shared" si="0"/>
        <v>0</v>
      </c>
      <c r="G28" s="770">
        <v>0</v>
      </c>
      <c r="H28" s="771">
        <f t="shared" si="1"/>
        <v>0</v>
      </c>
    </row>
    <row r="29" spans="1:10" s="763" customFormat="1">
      <c r="A29" s="764" t="s">
        <v>2277</v>
      </c>
      <c r="B29" s="765" t="s">
        <v>2278</v>
      </c>
      <c r="C29" s="811" t="s">
        <v>317</v>
      </c>
      <c r="D29" s="767">
        <v>80</v>
      </c>
      <c r="E29" s="768">
        <v>0</v>
      </c>
      <c r="F29" s="812">
        <f>D29*E29</f>
        <v>0</v>
      </c>
      <c r="G29" s="770">
        <v>0</v>
      </c>
      <c r="H29" s="771">
        <f>D29*G29</f>
        <v>0</v>
      </c>
    </row>
    <row r="30" spans="1:10" s="763" customFormat="1">
      <c r="A30" s="764" t="s">
        <v>2279</v>
      </c>
      <c r="B30" s="765" t="s">
        <v>2280</v>
      </c>
      <c r="C30" s="811" t="s">
        <v>317</v>
      </c>
      <c r="D30" s="767">
        <v>60</v>
      </c>
      <c r="E30" s="768">
        <v>0</v>
      </c>
      <c r="F30" s="812">
        <f t="shared" si="0"/>
        <v>0</v>
      </c>
      <c r="G30" s="770">
        <v>0</v>
      </c>
      <c r="H30" s="771">
        <f t="shared" si="1"/>
        <v>0</v>
      </c>
    </row>
    <row r="31" spans="1:10" s="763" customFormat="1">
      <c r="A31" s="764" t="s">
        <v>2281</v>
      </c>
      <c r="B31" s="765" t="s">
        <v>2282</v>
      </c>
      <c r="C31" s="811" t="s">
        <v>317</v>
      </c>
      <c r="D31" s="767">
        <v>90</v>
      </c>
      <c r="E31" s="768">
        <v>0</v>
      </c>
      <c r="F31" s="812">
        <f>D31*E31</f>
        <v>0</v>
      </c>
      <c r="G31" s="770">
        <v>0</v>
      </c>
      <c r="H31" s="771">
        <f>D31*G31</f>
        <v>0</v>
      </c>
    </row>
    <row r="32" spans="1:10" s="763" customFormat="1">
      <c r="A32" s="764" t="s">
        <v>2283</v>
      </c>
      <c r="B32" s="765" t="s">
        <v>2284</v>
      </c>
      <c r="C32" s="811" t="s">
        <v>317</v>
      </c>
      <c r="D32" s="767">
        <v>90</v>
      </c>
      <c r="E32" s="768">
        <v>0</v>
      </c>
      <c r="F32" s="812">
        <f>D32*E32</f>
        <v>0</v>
      </c>
      <c r="G32" s="770">
        <v>0</v>
      </c>
      <c r="H32" s="771">
        <f>D32*G32</f>
        <v>0</v>
      </c>
    </row>
    <row r="33" spans="1:8" s="763" customFormat="1">
      <c r="A33" s="764" t="s">
        <v>2285</v>
      </c>
      <c r="B33" s="765" t="s">
        <v>2286</v>
      </c>
      <c r="C33" s="811" t="s">
        <v>317</v>
      </c>
      <c r="D33" s="767">
        <v>180</v>
      </c>
      <c r="E33" s="768">
        <v>0</v>
      </c>
      <c r="F33" s="812">
        <f t="shared" si="0"/>
        <v>0</v>
      </c>
      <c r="G33" s="770">
        <v>0</v>
      </c>
      <c r="H33" s="771">
        <f t="shared" si="1"/>
        <v>0</v>
      </c>
    </row>
    <row r="34" spans="1:8" s="763" customFormat="1">
      <c r="A34" s="764" t="s">
        <v>2287</v>
      </c>
      <c r="B34" s="765" t="s">
        <v>2288</v>
      </c>
      <c r="C34" s="811" t="s">
        <v>317</v>
      </c>
      <c r="D34" s="767">
        <v>340</v>
      </c>
      <c r="E34" s="768">
        <v>0</v>
      </c>
      <c r="F34" s="812">
        <f t="shared" si="0"/>
        <v>0</v>
      </c>
      <c r="G34" s="770">
        <v>0</v>
      </c>
      <c r="H34" s="771">
        <f t="shared" si="1"/>
        <v>0</v>
      </c>
    </row>
    <row r="35" spans="1:8" s="763" customFormat="1">
      <c r="A35" s="764" t="s">
        <v>2289</v>
      </c>
      <c r="B35" s="765" t="s">
        <v>2290</v>
      </c>
      <c r="C35" s="811" t="s">
        <v>317</v>
      </c>
      <c r="D35" s="767">
        <v>115</v>
      </c>
      <c r="E35" s="768">
        <v>0</v>
      </c>
      <c r="F35" s="812">
        <f t="shared" si="0"/>
        <v>0</v>
      </c>
      <c r="G35" s="770">
        <v>0</v>
      </c>
      <c r="H35" s="771">
        <f t="shared" si="1"/>
        <v>0</v>
      </c>
    </row>
    <row r="36" spans="1:8" s="763" customFormat="1">
      <c r="A36" s="813" t="s">
        <v>2291</v>
      </c>
      <c r="B36" s="814" t="s">
        <v>2292</v>
      </c>
      <c r="C36" s="815" t="s">
        <v>317</v>
      </c>
      <c r="D36" s="816">
        <v>20</v>
      </c>
      <c r="E36" s="768">
        <v>0</v>
      </c>
      <c r="F36" s="817">
        <f t="shared" si="0"/>
        <v>0</v>
      </c>
      <c r="G36" s="777">
        <v>0</v>
      </c>
      <c r="H36" s="818">
        <f t="shared" si="1"/>
        <v>0</v>
      </c>
    </row>
    <row r="37" spans="1:8" s="763" customFormat="1">
      <c r="A37" s="819" t="s">
        <v>2293</v>
      </c>
      <c r="B37" s="820" t="s">
        <v>2294</v>
      </c>
      <c r="C37" s="821" t="s">
        <v>317</v>
      </c>
      <c r="D37" s="822">
        <v>50</v>
      </c>
      <c r="E37" s="768">
        <v>0</v>
      </c>
      <c r="F37" s="812">
        <f t="shared" si="0"/>
        <v>0</v>
      </c>
      <c r="G37" s="823">
        <v>0</v>
      </c>
      <c r="H37" s="824">
        <f t="shared" si="1"/>
        <v>0</v>
      </c>
    </row>
    <row r="38" spans="1:8" s="763" customFormat="1">
      <c r="A38" s="819" t="s">
        <v>2295</v>
      </c>
      <c r="B38" s="825" t="s">
        <v>2296</v>
      </c>
      <c r="C38" s="821" t="s">
        <v>317</v>
      </c>
      <c r="D38" s="822">
        <v>25</v>
      </c>
      <c r="E38" s="768">
        <v>0</v>
      </c>
      <c r="F38" s="812">
        <f t="shared" si="0"/>
        <v>0</v>
      </c>
      <c r="G38" s="823">
        <v>0</v>
      </c>
      <c r="H38" s="824">
        <f t="shared" si="1"/>
        <v>0</v>
      </c>
    </row>
    <row r="39" spans="1:8" s="763" customFormat="1">
      <c r="A39" s="819" t="s">
        <v>2297</v>
      </c>
      <c r="B39" s="825" t="s">
        <v>2298</v>
      </c>
      <c r="C39" s="821" t="s">
        <v>317</v>
      </c>
      <c r="D39" s="822">
        <v>25</v>
      </c>
      <c r="E39" s="768">
        <v>0</v>
      </c>
      <c r="F39" s="812">
        <f t="shared" si="0"/>
        <v>0</v>
      </c>
      <c r="G39" s="823">
        <v>0</v>
      </c>
      <c r="H39" s="824">
        <f t="shared" si="1"/>
        <v>0</v>
      </c>
    </row>
    <row r="40" spans="1:8" s="763" customFormat="1" ht="16.2" thickBot="1">
      <c r="A40" s="826"/>
      <c r="B40" s="827" t="s">
        <v>2260</v>
      </c>
      <c r="C40" s="828"/>
      <c r="D40" s="829"/>
      <c r="E40" s="830"/>
      <c r="F40" s="831">
        <f>SUM(F22:F39)</f>
        <v>0</v>
      </c>
      <c r="G40" s="784"/>
      <c r="H40" s="832">
        <f>SUM(H21:H39)</f>
        <v>0</v>
      </c>
    </row>
    <row r="41" spans="1:8" ht="18.600000000000001" thickBot="1">
      <c r="A41" s="786"/>
      <c r="B41" s="787" t="s">
        <v>2261</v>
      </c>
      <c r="C41" s="788"/>
      <c r="D41" s="789"/>
      <c r="E41" s="790"/>
      <c r="F41" s="791"/>
      <c r="G41" s="792"/>
      <c r="H41" s="793">
        <f>F40+H40</f>
        <v>0</v>
      </c>
    </row>
    <row r="42" spans="1:8" ht="18.600000000000001" thickBot="1">
      <c r="A42" s="794"/>
      <c r="B42" s="833"/>
      <c r="C42" s="796"/>
      <c r="D42" s="797"/>
      <c r="E42" s="834"/>
      <c r="F42" s="835"/>
      <c r="G42" s="836"/>
      <c r="H42" s="837"/>
    </row>
    <row r="43" spans="1:8">
      <c r="A43" s="803" t="s">
        <v>2299</v>
      </c>
      <c r="B43" s="804" t="s">
        <v>2300</v>
      </c>
      <c r="C43" s="805"/>
      <c r="D43" s="806"/>
      <c r="E43" s="807"/>
      <c r="F43" s="808"/>
      <c r="G43" s="809"/>
      <c r="H43" s="810"/>
    </row>
    <row r="44" spans="1:8" s="763" customFormat="1">
      <c r="A44" s="764" t="s">
        <v>2301</v>
      </c>
      <c r="B44" s="838" t="s">
        <v>2302</v>
      </c>
      <c r="C44" s="811" t="s">
        <v>317</v>
      </c>
      <c r="D44" s="839">
        <v>40</v>
      </c>
      <c r="E44" s="840">
        <v>0</v>
      </c>
      <c r="F44" s="841">
        <f t="shared" ref="F44:F49" si="2">D44*E44</f>
        <v>0</v>
      </c>
      <c r="G44" s="770">
        <v>0</v>
      </c>
      <c r="H44" s="842">
        <f t="shared" ref="H44:H49" si="3">D44*G44</f>
        <v>0</v>
      </c>
    </row>
    <row r="45" spans="1:8" s="763" customFormat="1" ht="31.2">
      <c r="A45" s="764" t="s">
        <v>2303</v>
      </c>
      <c r="B45" s="838" t="s">
        <v>2304</v>
      </c>
      <c r="C45" s="811" t="s">
        <v>317</v>
      </c>
      <c r="D45" s="839">
        <v>105</v>
      </c>
      <c r="E45" s="840">
        <v>0</v>
      </c>
      <c r="F45" s="841">
        <f t="shared" si="2"/>
        <v>0</v>
      </c>
      <c r="G45" s="770">
        <v>0</v>
      </c>
      <c r="H45" s="842">
        <f t="shared" si="3"/>
        <v>0</v>
      </c>
    </row>
    <row r="46" spans="1:8" s="763" customFormat="1">
      <c r="A46" s="764" t="s">
        <v>2305</v>
      </c>
      <c r="B46" s="838" t="s">
        <v>2306</v>
      </c>
      <c r="C46" s="811" t="s">
        <v>317</v>
      </c>
      <c r="D46" s="839">
        <v>775</v>
      </c>
      <c r="E46" s="840">
        <v>0</v>
      </c>
      <c r="F46" s="841">
        <f t="shared" si="2"/>
        <v>0</v>
      </c>
      <c r="G46" s="770">
        <v>0</v>
      </c>
      <c r="H46" s="842">
        <f t="shared" si="3"/>
        <v>0</v>
      </c>
    </row>
    <row r="47" spans="1:8">
      <c r="A47" s="764" t="s">
        <v>2307</v>
      </c>
      <c r="B47" s="838" t="s">
        <v>2308</v>
      </c>
      <c r="C47" s="811" t="s">
        <v>2257</v>
      </c>
      <c r="D47" s="839">
        <v>10</v>
      </c>
      <c r="E47" s="840">
        <v>0</v>
      </c>
      <c r="F47" s="841">
        <f t="shared" si="2"/>
        <v>0</v>
      </c>
      <c r="G47" s="770">
        <v>0</v>
      </c>
      <c r="H47" s="842">
        <f t="shared" si="3"/>
        <v>0</v>
      </c>
    </row>
    <row r="48" spans="1:8">
      <c r="A48" s="764" t="s">
        <v>2309</v>
      </c>
      <c r="B48" s="838" t="s">
        <v>2310</v>
      </c>
      <c r="C48" s="811" t="s">
        <v>2257</v>
      </c>
      <c r="D48" s="839">
        <v>20</v>
      </c>
      <c r="E48" s="840">
        <v>0</v>
      </c>
      <c r="F48" s="841">
        <f t="shared" si="2"/>
        <v>0</v>
      </c>
      <c r="G48" s="770">
        <v>0</v>
      </c>
      <c r="H48" s="842">
        <f t="shared" si="3"/>
        <v>0</v>
      </c>
    </row>
    <row r="49" spans="1:8">
      <c r="A49" s="764" t="s">
        <v>2311</v>
      </c>
      <c r="B49" s="838" t="s">
        <v>2312</v>
      </c>
      <c r="C49" s="811" t="s">
        <v>2257</v>
      </c>
      <c r="D49" s="839">
        <v>10</v>
      </c>
      <c r="E49" s="840">
        <v>0</v>
      </c>
      <c r="F49" s="841">
        <f t="shared" si="2"/>
        <v>0</v>
      </c>
      <c r="G49" s="770">
        <v>0</v>
      </c>
      <c r="H49" s="842">
        <f t="shared" si="3"/>
        <v>0</v>
      </c>
    </row>
    <row r="50" spans="1:8" s="763" customFormat="1" ht="16.2" thickBot="1">
      <c r="A50" s="764"/>
      <c r="B50" s="838" t="s">
        <v>2260</v>
      </c>
      <c r="C50" s="766"/>
      <c r="D50" s="839"/>
      <c r="E50" s="843"/>
      <c r="F50" s="844">
        <f>SUM(F44:F49)</f>
        <v>0</v>
      </c>
      <c r="G50" s="845"/>
      <c r="H50" s="846">
        <f>SUM(H44:H49)</f>
        <v>0</v>
      </c>
    </row>
    <row r="51" spans="1:8" ht="18.600000000000001" thickBot="1">
      <c r="A51" s="847"/>
      <c r="B51" s="848" t="s">
        <v>2313</v>
      </c>
      <c r="C51" s="849"/>
      <c r="D51" s="850"/>
      <c r="E51" s="851"/>
      <c r="F51" s="850"/>
      <c r="G51" s="850"/>
      <c r="H51" s="852">
        <f>F50+H50</f>
        <v>0</v>
      </c>
    </row>
    <row r="52" spans="1:8" ht="18.600000000000001" thickBot="1">
      <c r="A52" s="794"/>
      <c r="B52" s="833"/>
      <c r="C52" s="796"/>
      <c r="D52" s="797"/>
      <c r="E52" s="834"/>
      <c r="F52" s="835"/>
      <c r="G52" s="836"/>
      <c r="H52" s="837"/>
    </row>
    <row r="53" spans="1:8">
      <c r="A53" s="803" t="s">
        <v>2314</v>
      </c>
      <c r="B53" s="804" t="s">
        <v>2315</v>
      </c>
      <c r="C53" s="805"/>
      <c r="D53" s="806"/>
      <c r="E53" s="807"/>
      <c r="F53" s="808"/>
      <c r="G53" s="809"/>
      <c r="H53" s="810"/>
    </row>
    <row r="54" spans="1:8">
      <c r="A54" s="764" t="s">
        <v>2316</v>
      </c>
      <c r="B54" s="838" t="s">
        <v>2317</v>
      </c>
      <c r="C54" s="811" t="s">
        <v>317</v>
      </c>
      <c r="D54" s="839">
        <v>25</v>
      </c>
      <c r="E54" s="840">
        <v>0</v>
      </c>
      <c r="F54" s="841">
        <f>D54*E54</f>
        <v>0</v>
      </c>
      <c r="G54" s="770">
        <v>0</v>
      </c>
      <c r="H54" s="842">
        <f>D54*G54</f>
        <v>0</v>
      </c>
    </row>
    <row r="55" spans="1:8">
      <c r="A55" s="764" t="s">
        <v>2318</v>
      </c>
      <c r="B55" s="838" t="s">
        <v>2319</v>
      </c>
      <c r="C55" s="811" t="s">
        <v>2257</v>
      </c>
      <c r="D55" s="839">
        <v>2</v>
      </c>
      <c r="E55" s="840">
        <v>0</v>
      </c>
      <c r="F55" s="841">
        <f>D55*E55</f>
        <v>0</v>
      </c>
      <c r="G55" s="770">
        <v>0</v>
      </c>
      <c r="H55" s="842">
        <f>D55*G55</f>
        <v>0</v>
      </c>
    </row>
    <row r="56" spans="1:8" ht="16.2" thickBot="1">
      <c r="A56" s="764"/>
      <c r="B56" s="838" t="s">
        <v>2260</v>
      </c>
      <c r="C56" s="766"/>
      <c r="D56" s="839"/>
      <c r="E56" s="843"/>
      <c r="F56" s="844">
        <f>SUM(F54:F54)</f>
        <v>0</v>
      </c>
      <c r="G56" s="845"/>
      <c r="H56" s="846">
        <f>SUM(H54:H55)</f>
        <v>0</v>
      </c>
    </row>
    <row r="57" spans="1:8" ht="18.600000000000001" thickBot="1">
      <c r="A57" s="847"/>
      <c r="B57" s="848" t="s">
        <v>2313</v>
      </c>
      <c r="C57" s="849"/>
      <c r="D57" s="850"/>
      <c r="E57" s="851"/>
      <c r="F57" s="850"/>
      <c r="G57" s="850"/>
      <c r="H57" s="852">
        <f>F56+H56</f>
        <v>0</v>
      </c>
    </row>
    <row r="58" spans="1:8" ht="18.600000000000001" thickBot="1">
      <c r="A58" s="794"/>
      <c r="B58" s="833"/>
      <c r="C58" s="796"/>
      <c r="D58" s="797"/>
      <c r="E58" s="834"/>
      <c r="F58" s="835"/>
      <c r="G58" s="836"/>
      <c r="H58" s="837"/>
    </row>
    <row r="59" spans="1:8">
      <c r="A59" s="803" t="s">
        <v>2320</v>
      </c>
      <c r="B59" s="804" t="s">
        <v>2321</v>
      </c>
      <c r="C59" s="805"/>
      <c r="D59" s="806"/>
      <c r="E59" s="807"/>
      <c r="F59" s="808"/>
      <c r="G59" s="809"/>
      <c r="H59" s="810"/>
    </row>
    <row r="60" spans="1:8">
      <c r="A60" s="764" t="s">
        <v>2322</v>
      </c>
      <c r="B60" s="838" t="s">
        <v>2323</v>
      </c>
      <c r="C60" s="811" t="s">
        <v>2257</v>
      </c>
      <c r="D60" s="839">
        <v>220</v>
      </c>
      <c r="E60" s="843">
        <v>0</v>
      </c>
      <c r="F60" s="841">
        <f>D60*E60</f>
        <v>0</v>
      </c>
      <c r="G60" s="770">
        <v>0</v>
      </c>
      <c r="H60" s="842">
        <f>D60*G60</f>
        <v>0</v>
      </c>
    </row>
    <row r="61" spans="1:8">
      <c r="A61" s="764" t="s">
        <v>2324</v>
      </c>
      <c r="B61" s="838" t="s">
        <v>2325</v>
      </c>
      <c r="C61" s="811" t="s">
        <v>2257</v>
      </c>
      <c r="D61" s="839">
        <v>35</v>
      </c>
      <c r="E61" s="843">
        <v>0</v>
      </c>
      <c r="F61" s="841">
        <f>D61*E61</f>
        <v>0</v>
      </c>
      <c r="G61" s="770">
        <v>0</v>
      </c>
      <c r="H61" s="842">
        <f>D61*G61</f>
        <v>0</v>
      </c>
    </row>
    <row r="62" spans="1:8">
      <c r="A62" s="764" t="s">
        <v>2326</v>
      </c>
      <c r="B62" s="838" t="s">
        <v>2327</v>
      </c>
      <c r="C62" s="811" t="s">
        <v>2257</v>
      </c>
      <c r="D62" s="839">
        <v>8</v>
      </c>
      <c r="E62" s="843">
        <v>0</v>
      </c>
      <c r="F62" s="841">
        <f>D62*E62</f>
        <v>0</v>
      </c>
      <c r="G62" s="770">
        <v>0</v>
      </c>
      <c r="H62" s="842">
        <f>D62*G62</f>
        <v>0</v>
      </c>
    </row>
    <row r="63" spans="1:8">
      <c r="A63" s="764" t="s">
        <v>2328</v>
      </c>
      <c r="B63" s="838" t="s">
        <v>2329</v>
      </c>
      <c r="C63" s="811" t="s">
        <v>2257</v>
      </c>
      <c r="D63" s="839">
        <v>4</v>
      </c>
      <c r="E63" s="843">
        <v>0</v>
      </c>
      <c r="F63" s="841">
        <f>D63*E63</f>
        <v>0</v>
      </c>
      <c r="G63" s="770">
        <v>0</v>
      </c>
      <c r="H63" s="842">
        <f>D63*G63</f>
        <v>0</v>
      </c>
    </row>
    <row r="64" spans="1:8" ht="16.2" thickBot="1">
      <c r="A64" s="764"/>
      <c r="B64" s="838" t="s">
        <v>2260</v>
      </c>
      <c r="C64" s="766"/>
      <c r="D64" s="839"/>
      <c r="E64" s="843"/>
      <c r="F64" s="844">
        <f>SUM(F60:F60)</f>
        <v>0</v>
      </c>
      <c r="G64" s="845"/>
      <c r="H64" s="846">
        <f>SUM(H60:H62)</f>
        <v>0</v>
      </c>
    </row>
    <row r="65" spans="1:8" ht="18.600000000000001" thickBot="1">
      <c r="A65" s="847"/>
      <c r="B65" s="848" t="s">
        <v>2313</v>
      </c>
      <c r="C65" s="849"/>
      <c r="D65" s="850"/>
      <c r="E65" s="851"/>
      <c r="F65" s="850"/>
      <c r="G65" s="850"/>
      <c r="H65" s="852">
        <f>F64+H64</f>
        <v>0</v>
      </c>
    </row>
    <row r="66" spans="1:8" ht="18.600000000000001" thickBot="1">
      <c r="A66" s="794"/>
      <c r="B66" s="833"/>
      <c r="C66" s="796"/>
      <c r="D66" s="797"/>
      <c r="E66" s="834"/>
      <c r="F66" s="835"/>
      <c r="G66" s="836"/>
      <c r="H66" s="837"/>
    </row>
    <row r="67" spans="1:8">
      <c r="A67" s="853" t="s">
        <v>2330</v>
      </c>
      <c r="B67" s="804" t="s">
        <v>2331</v>
      </c>
      <c r="C67" s="805"/>
      <c r="D67" s="806"/>
      <c r="E67" s="807"/>
      <c r="F67" s="808"/>
      <c r="G67" s="809"/>
      <c r="H67" s="810"/>
    </row>
    <row r="68" spans="1:8">
      <c r="A68" s="764" t="s">
        <v>2332</v>
      </c>
      <c r="B68" s="838" t="s">
        <v>2333</v>
      </c>
      <c r="C68" s="811" t="s">
        <v>2257</v>
      </c>
      <c r="D68" s="839">
        <v>3</v>
      </c>
      <c r="E68" s="840">
        <v>0</v>
      </c>
      <c r="F68" s="841">
        <f t="shared" ref="F68:F74" si="4">D68*E68</f>
        <v>0</v>
      </c>
      <c r="G68" s="770">
        <v>0</v>
      </c>
      <c r="H68" s="842">
        <f t="shared" ref="H68:H74" si="5">D68*G68</f>
        <v>0</v>
      </c>
    </row>
    <row r="69" spans="1:8">
      <c r="A69" s="764" t="s">
        <v>2334</v>
      </c>
      <c r="B69" s="838" t="s">
        <v>2335</v>
      </c>
      <c r="C69" s="811" t="s">
        <v>2257</v>
      </c>
      <c r="D69" s="839">
        <v>5</v>
      </c>
      <c r="E69" s="840">
        <v>0</v>
      </c>
      <c r="F69" s="841">
        <f t="shared" si="4"/>
        <v>0</v>
      </c>
      <c r="G69" s="770">
        <v>0</v>
      </c>
      <c r="H69" s="842">
        <f t="shared" si="5"/>
        <v>0</v>
      </c>
    </row>
    <row r="70" spans="1:8">
      <c r="A70" s="764" t="s">
        <v>2336</v>
      </c>
      <c r="B70" s="838" t="s">
        <v>2337</v>
      </c>
      <c r="C70" s="811" t="s">
        <v>2257</v>
      </c>
      <c r="D70" s="839">
        <v>2</v>
      </c>
      <c r="E70" s="840">
        <v>0</v>
      </c>
      <c r="F70" s="841">
        <f t="shared" si="4"/>
        <v>0</v>
      </c>
      <c r="G70" s="770">
        <v>0</v>
      </c>
      <c r="H70" s="842">
        <f t="shared" si="5"/>
        <v>0</v>
      </c>
    </row>
    <row r="71" spans="1:8">
      <c r="A71" s="764" t="s">
        <v>2338</v>
      </c>
      <c r="B71" s="854" t="s">
        <v>2339</v>
      </c>
      <c r="C71" s="811" t="s">
        <v>2257</v>
      </c>
      <c r="D71" s="839">
        <v>11</v>
      </c>
      <c r="E71" s="840">
        <v>0</v>
      </c>
      <c r="F71" s="841">
        <f t="shared" si="4"/>
        <v>0</v>
      </c>
      <c r="G71" s="770">
        <v>0</v>
      </c>
      <c r="H71" s="842">
        <f t="shared" si="5"/>
        <v>0</v>
      </c>
    </row>
    <row r="72" spans="1:8">
      <c r="A72" s="764" t="s">
        <v>2340</v>
      </c>
      <c r="B72" s="838" t="s">
        <v>2341</v>
      </c>
      <c r="C72" s="811" t="s">
        <v>2257</v>
      </c>
      <c r="D72" s="839">
        <v>20</v>
      </c>
      <c r="E72" s="840">
        <v>0</v>
      </c>
      <c r="F72" s="841">
        <f t="shared" si="4"/>
        <v>0</v>
      </c>
      <c r="G72" s="770">
        <v>0</v>
      </c>
      <c r="H72" s="842">
        <f t="shared" si="5"/>
        <v>0</v>
      </c>
    </row>
    <row r="73" spans="1:8">
      <c r="A73" s="764" t="s">
        <v>2342</v>
      </c>
      <c r="B73" s="838" t="s">
        <v>2343</v>
      </c>
      <c r="C73" s="811" t="s">
        <v>2257</v>
      </c>
      <c r="D73" s="839">
        <v>6</v>
      </c>
      <c r="E73" s="840">
        <v>0</v>
      </c>
      <c r="F73" s="841">
        <f t="shared" si="4"/>
        <v>0</v>
      </c>
      <c r="G73" s="770">
        <v>0</v>
      </c>
      <c r="H73" s="842">
        <f t="shared" si="5"/>
        <v>0</v>
      </c>
    </row>
    <row r="74" spans="1:8">
      <c r="A74" s="764" t="s">
        <v>2344</v>
      </c>
      <c r="B74" s="838" t="s">
        <v>2345</v>
      </c>
      <c r="C74" s="811" t="s">
        <v>2257</v>
      </c>
      <c r="D74" s="839">
        <v>3</v>
      </c>
      <c r="E74" s="840">
        <v>0</v>
      </c>
      <c r="F74" s="841">
        <f t="shared" si="4"/>
        <v>0</v>
      </c>
      <c r="G74" s="770">
        <v>0</v>
      </c>
      <c r="H74" s="842">
        <f t="shared" si="5"/>
        <v>0</v>
      </c>
    </row>
    <row r="75" spans="1:8" ht="16.2" thickBot="1">
      <c r="A75" s="764"/>
      <c r="B75" s="838" t="s">
        <v>2260</v>
      </c>
      <c r="C75" s="766"/>
      <c r="D75" s="839"/>
      <c r="E75" s="843"/>
      <c r="F75" s="844">
        <f>SUM(F68:F74)</f>
        <v>0</v>
      </c>
      <c r="G75" s="845"/>
      <c r="H75" s="846">
        <f>SUM(H68:H74)</f>
        <v>0</v>
      </c>
    </row>
    <row r="76" spans="1:8" ht="18.600000000000001" thickBot="1">
      <c r="A76" s="847"/>
      <c r="B76" s="848" t="s">
        <v>2313</v>
      </c>
      <c r="C76" s="849"/>
      <c r="D76" s="850"/>
      <c r="E76" s="851"/>
      <c r="F76" s="850"/>
      <c r="G76" s="850"/>
      <c r="H76" s="852">
        <f>F75+H75</f>
        <v>0</v>
      </c>
    </row>
    <row r="77" spans="1:8" ht="18.600000000000001" thickBot="1">
      <c r="A77" s="794"/>
      <c r="B77" s="833"/>
      <c r="C77" s="796"/>
      <c r="D77" s="797"/>
      <c r="E77" s="834"/>
      <c r="F77" s="835"/>
      <c r="G77" s="836"/>
      <c r="H77" s="837"/>
    </row>
    <row r="78" spans="1:8">
      <c r="A78" s="803" t="s">
        <v>2346</v>
      </c>
      <c r="B78" s="804" t="s">
        <v>2347</v>
      </c>
      <c r="C78" s="805"/>
      <c r="D78" s="806"/>
      <c r="E78" s="807"/>
      <c r="F78" s="808"/>
      <c r="G78" s="809"/>
      <c r="H78" s="810"/>
    </row>
    <row r="79" spans="1:8" s="862" customFormat="1">
      <c r="A79" s="855"/>
      <c r="B79" s="838" t="s">
        <v>2348</v>
      </c>
      <c r="C79" s="856"/>
      <c r="D79" s="857"/>
      <c r="E79" s="858"/>
      <c r="F79" s="859"/>
      <c r="G79" s="860"/>
      <c r="H79" s="861"/>
    </row>
    <row r="80" spans="1:8" s="862" customFormat="1" ht="124.8">
      <c r="A80" s="764" t="s">
        <v>2349</v>
      </c>
      <c r="B80" s="838" t="s">
        <v>2350</v>
      </c>
      <c r="C80" s="811" t="s">
        <v>2257</v>
      </c>
      <c r="D80" s="839">
        <v>13</v>
      </c>
      <c r="E80" s="840">
        <v>0</v>
      </c>
      <c r="F80" s="841">
        <f t="shared" ref="F80:F89" si="6">D80*E80</f>
        <v>0</v>
      </c>
      <c r="G80" s="770">
        <v>0</v>
      </c>
      <c r="H80" s="842">
        <f t="shared" ref="H80:H89" si="7">D80*G80</f>
        <v>0</v>
      </c>
    </row>
    <row r="81" spans="1:9" s="862" customFormat="1" ht="124.8">
      <c r="A81" s="764" t="s">
        <v>2349</v>
      </c>
      <c r="B81" s="838" t="s">
        <v>2351</v>
      </c>
      <c r="C81" s="811" t="s">
        <v>2257</v>
      </c>
      <c r="D81" s="839">
        <v>2</v>
      </c>
      <c r="E81" s="840">
        <v>0</v>
      </c>
      <c r="F81" s="841">
        <f t="shared" si="6"/>
        <v>0</v>
      </c>
      <c r="G81" s="770">
        <v>0</v>
      </c>
      <c r="H81" s="842">
        <f t="shared" si="7"/>
        <v>0</v>
      </c>
    </row>
    <row r="82" spans="1:9" s="862" customFormat="1" ht="140.4">
      <c r="A82" s="764" t="s">
        <v>2349</v>
      </c>
      <c r="B82" s="838" t="s">
        <v>2352</v>
      </c>
      <c r="C82" s="811" t="s">
        <v>2257</v>
      </c>
      <c r="D82" s="839">
        <v>6</v>
      </c>
      <c r="E82" s="840">
        <v>0</v>
      </c>
      <c r="F82" s="841">
        <f t="shared" si="6"/>
        <v>0</v>
      </c>
      <c r="G82" s="770">
        <v>0</v>
      </c>
      <c r="H82" s="842">
        <f t="shared" si="7"/>
        <v>0</v>
      </c>
    </row>
    <row r="83" spans="1:9" s="862" customFormat="1" ht="140.4">
      <c r="A83" s="764" t="s">
        <v>2349</v>
      </c>
      <c r="B83" s="838" t="s">
        <v>2353</v>
      </c>
      <c r="C83" s="811" t="s">
        <v>2257</v>
      </c>
      <c r="D83" s="839">
        <v>1</v>
      </c>
      <c r="E83" s="840">
        <v>0</v>
      </c>
      <c r="F83" s="841">
        <f t="shared" si="6"/>
        <v>0</v>
      </c>
      <c r="G83" s="770">
        <v>0</v>
      </c>
      <c r="H83" s="842">
        <f t="shared" si="7"/>
        <v>0</v>
      </c>
    </row>
    <row r="84" spans="1:9" s="862" customFormat="1" ht="156">
      <c r="A84" s="764" t="s">
        <v>2349</v>
      </c>
      <c r="B84" s="838" t="s">
        <v>2354</v>
      </c>
      <c r="C84" s="811" t="s">
        <v>2257</v>
      </c>
      <c r="D84" s="839">
        <v>4</v>
      </c>
      <c r="E84" s="840">
        <v>0</v>
      </c>
      <c r="F84" s="841">
        <f t="shared" si="6"/>
        <v>0</v>
      </c>
      <c r="G84" s="770">
        <v>0</v>
      </c>
      <c r="H84" s="842">
        <f t="shared" si="7"/>
        <v>0</v>
      </c>
    </row>
    <row r="85" spans="1:9" s="862" customFormat="1" ht="109.2">
      <c r="A85" s="764" t="s">
        <v>2349</v>
      </c>
      <c r="B85" s="838" t="s">
        <v>2355</v>
      </c>
      <c r="C85" s="811" t="s">
        <v>2257</v>
      </c>
      <c r="D85" s="839">
        <v>1</v>
      </c>
      <c r="E85" s="840">
        <v>0</v>
      </c>
      <c r="F85" s="841">
        <f t="shared" si="6"/>
        <v>0</v>
      </c>
      <c r="G85" s="770">
        <v>0</v>
      </c>
      <c r="H85" s="842">
        <f t="shared" si="7"/>
        <v>0</v>
      </c>
    </row>
    <row r="86" spans="1:9" s="862" customFormat="1" ht="198.75" customHeight="1">
      <c r="A86" s="764" t="s">
        <v>2356</v>
      </c>
      <c r="B86" s="838" t="s">
        <v>2357</v>
      </c>
      <c r="C86" s="811" t="s">
        <v>2257</v>
      </c>
      <c r="D86" s="839">
        <v>8</v>
      </c>
      <c r="E86" s="840">
        <v>0</v>
      </c>
      <c r="F86" s="841">
        <f t="shared" si="6"/>
        <v>0</v>
      </c>
      <c r="G86" s="770">
        <v>0</v>
      </c>
      <c r="H86" s="842">
        <f t="shared" si="7"/>
        <v>0</v>
      </c>
      <c r="I86" s="863"/>
    </row>
    <row r="87" spans="1:9" s="862" customFormat="1" ht="32.25" customHeight="1">
      <c r="A87" s="764" t="s">
        <v>2358</v>
      </c>
      <c r="B87" s="838" t="s">
        <v>2359</v>
      </c>
      <c r="C87" s="811" t="s">
        <v>2257</v>
      </c>
      <c r="D87" s="839">
        <v>8</v>
      </c>
      <c r="E87" s="840">
        <v>0</v>
      </c>
      <c r="F87" s="841">
        <f t="shared" si="6"/>
        <v>0</v>
      </c>
      <c r="G87" s="770">
        <v>0</v>
      </c>
      <c r="H87" s="842">
        <f t="shared" si="7"/>
        <v>0</v>
      </c>
    </row>
    <row r="88" spans="1:9" s="862" customFormat="1" ht="47.25" customHeight="1">
      <c r="A88" s="764" t="s">
        <v>2360</v>
      </c>
      <c r="B88" s="838" t="s">
        <v>2361</v>
      </c>
      <c r="C88" s="811" t="s">
        <v>2257</v>
      </c>
      <c r="D88" s="839">
        <v>8</v>
      </c>
      <c r="E88" s="840">
        <v>0</v>
      </c>
      <c r="F88" s="841">
        <f t="shared" si="6"/>
        <v>0</v>
      </c>
      <c r="G88" s="770">
        <v>0</v>
      </c>
      <c r="H88" s="842">
        <f t="shared" si="7"/>
        <v>0</v>
      </c>
    </row>
    <row r="89" spans="1:9" s="862" customFormat="1" ht="23.25" customHeight="1">
      <c r="A89" s="764" t="s">
        <v>2362</v>
      </c>
      <c r="B89" s="838" t="s">
        <v>2363</v>
      </c>
      <c r="C89" s="811" t="s">
        <v>2257</v>
      </c>
      <c r="D89" s="839">
        <v>8</v>
      </c>
      <c r="E89" s="840">
        <v>0</v>
      </c>
      <c r="F89" s="841">
        <f t="shared" si="6"/>
        <v>0</v>
      </c>
      <c r="G89" s="770">
        <v>0</v>
      </c>
      <c r="H89" s="842">
        <f t="shared" si="7"/>
        <v>0</v>
      </c>
    </row>
    <row r="90" spans="1:9" s="865" customFormat="1" ht="16.2" thickBot="1">
      <c r="A90" s="838"/>
      <c r="B90" s="838" t="s">
        <v>2260</v>
      </c>
      <c r="C90" s="838"/>
      <c r="D90" s="838"/>
      <c r="E90" s="838"/>
      <c r="F90" s="844">
        <f>SUM(F80:F89)</f>
        <v>0</v>
      </c>
      <c r="G90" s="838"/>
      <c r="H90" s="864">
        <f>SUM(H80:H89)</f>
        <v>0</v>
      </c>
    </row>
    <row r="91" spans="1:9" ht="18.600000000000001" thickBot="1">
      <c r="A91" s="847"/>
      <c r="B91" s="848" t="s">
        <v>2313</v>
      </c>
      <c r="C91" s="849"/>
      <c r="D91" s="850"/>
      <c r="E91" s="851"/>
      <c r="F91" s="850"/>
      <c r="G91" s="850"/>
      <c r="H91" s="852">
        <f>F90+H90</f>
        <v>0</v>
      </c>
    </row>
    <row r="92" spans="1:9" ht="16.2" thickBot="1">
      <c r="A92" s="866"/>
      <c r="B92" s="867"/>
      <c r="C92" s="868"/>
      <c r="D92" s="869"/>
      <c r="E92" s="870"/>
      <c r="F92" s="869"/>
      <c r="G92" s="869"/>
      <c r="H92" s="871"/>
    </row>
    <row r="93" spans="1:9">
      <c r="A93" s="803" t="s">
        <v>2364</v>
      </c>
      <c r="B93" s="804" t="s">
        <v>2365</v>
      </c>
      <c r="C93" s="805"/>
      <c r="D93" s="806"/>
      <c r="E93" s="807"/>
      <c r="F93" s="808"/>
      <c r="G93" s="809">
        <v>0</v>
      </c>
      <c r="H93" s="810"/>
    </row>
    <row r="94" spans="1:9" s="763" customFormat="1">
      <c r="A94" s="764" t="s">
        <v>2366</v>
      </c>
      <c r="B94" s="838" t="s">
        <v>2367</v>
      </c>
      <c r="C94" s="811" t="s">
        <v>2257</v>
      </c>
      <c r="D94" s="839">
        <v>8</v>
      </c>
      <c r="E94" s="840">
        <v>0</v>
      </c>
      <c r="F94" s="841">
        <f>D94*E94</f>
        <v>0</v>
      </c>
      <c r="G94" s="770">
        <v>0</v>
      </c>
      <c r="H94" s="842">
        <f>D94*G94</f>
        <v>0</v>
      </c>
    </row>
    <row r="95" spans="1:9" s="763" customFormat="1" ht="16.2" thickBot="1">
      <c r="A95" s="764"/>
      <c r="B95" s="838" t="s">
        <v>2260</v>
      </c>
      <c r="C95" s="766"/>
      <c r="D95" s="839"/>
      <c r="E95" s="843"/>
      <c r="F95" s="844">
        <f>SUM(F94:F94)</f>
        <v>0</v>
      </c>
      <c r="G95" s="845"/>
      <c r="H95" s="846">
        <f>SUM(H94:H94)</f>
        <v>0</v>
      </c>
    </row>
    <row r="96" spans="1:9" ht="18.600000000000001" thickBot="1">
      <c r="A96" s="847"/>
      <c r="B96" s="848" t="s">
        <v>2313</v>
      </c>
      <c r="C96" s="849"/>
      <c r="D96" s="850"/>
      <c r="E96" s="851"/>
      <c r="F96" s="850"/>
      <c r="G96" s="850"/>
      <c r="H96" s="852">
        <f>F95+H95</f>
        <v>0</v>
      </c>
    </row>
    <row r="97" spans="1:8" ht="16.2" thickBot="1">
      <c r="A97" s="866"/>
      <c r="B97" s="867"/>
      <c r="C97" s="868"/>
      <c r="D97" s="869"/>
      <c r="E97" s="870"/>
      <c r="F97" s="869"/>
      <c r="G97" s="869"/>
      <c r="H97" s="871"/>
    </row>
    <row r="98" spans="1:8">
      <c r="A98" s="803" t="s">
        <v>2368</v>
      </c>
      <c r="B98" s="804" t="s">
        <v>2369</v>
      </c>
      <c r="C98" s="805"/>
      <c r="D98" s="806"/>
      <c r="E98" s="807"/>
      <c r="F98" s="808"/>
      <c r="G98" s="809"/>
      <c r="H98" s="810"/>
    </row>
    <row r="99" spans="1:8" ht="31.2">
      <c r="A99" s="764" t="s">
        <v>2370</v>
      </c>
      <c r="B99" s="838" t="s">
        <v>2371</v>
      </c>
      <c r="C99" s="766" t="s">
        <v>317</v>
      </c>
      <c r="D99" s="839">
        <v>100</v>
      </c>
      <c r="E99" s="840">
        <v>0</v>
      </c>
      <c r="F99" s="844">
        <f t="shared" ref="F99:F110" si="8">D99*E99</f>
        <v>0</v>
      </c>
      <c r="G99" s="770">
        <v>0</v>
      </c>
      <c r="H99" s="846">
        <f t="shared" ref="H99:H110" si="9">D99*G99</f>
        <v>0</v>
      </c>
    </row>
    <row r="100" spans="1:8" s="763" customFormat="1">
      <c r="A100" s="764" t="s">
        <v>2372</v>
      </c>
      <c r="B100" s="838" t="s">
        <v>2373</v>
      </c>
      <c r="C100" s="766" t="s">
        <v>317</v>
      </c>
      <c r="D100" s="839">
        <v>300</v>
      </c>
      <c r="E100" s="840">
        <v>0</v>
      </c>
      <c r="F100" s="844">
        <f t="shared" si="8"/>
        <v>0</v>
      </c>
      <c r="G100" s="770">
        <v>0</v>
      </c>
      <c r="H100" s="846">
        <f t="shared" si="9"/>
        <v>0</v>
      </c>
    </row>
    <row r="101" spans="1:8" s="763" customFormat="1" ht="31.2">
      <c r="A101" s="764" t="s">
        <v>2374</v>
      </c>
      <c r="B101" s="838" t="s">
        <v>2375</v>
      </c>
      <c r="C101" s="766" t="s">
        <v>317</v>
      </c>
      <c r="D101" s="839">
        <v>370</v>
      </c>
      <c r="E101" s="840">
        <v>0</v>
      </c>
      <c r="F101" s="844">
        <f t="shared" si="8"/>
        <v>0</v>
      </c>
      <c r="G101" s="770">
        <v>0</v>
      </c>
      <c r="H101" s="846">
        <f t="shared" si="9"/>
        <v>0</v>
      </c>
    </row>
    <row r="102" spans="1:8" s="763" customFormat="1" ht="31.2">
      <c r="A102" s="764" t="s">
        <v>2376</v>
      </c>
      <c r="B102" s="838" t="s">
        <v>2377</v>
      </c>
      <c r="C102" s="766" t="s">
        <v>317</v>
      </c>
      <c r="D102" s="839">
        <v>35</v>
      </c>
      <c r="E102" s="840">
        <v>0</v>
      </c>
      <c r="F102" s="844">
        <f t="shared" si="8"/>
        <v>0</v>
      </c>
      <c r="G102" s="770">
        <v>0</v>
      </c>
      <c r="H102" s="846">
        <f t="shared" si="9"/>
        <v>0</v>
      </c>
    </row>
    <row r="103" spans="1:8" s="763" customFormat="1" ht="31.2">
      <c r="A103" s="764" t="s">
        <v>2378</v>
      </c>
      <c r="B103" s="838" t="s">
        <v>2379</v>
      </c>
      <c r="C103" s="766" t="s">
        <v>317</v>
      </c>
      <c r="D103" s="839">
        <v>25</v>
      </c>
      <c r="E103" s="840">
        <v>0</v>
      </c>
      <c r="F103" s="844">
        <f t="shared" si="8"/>
        <v>0</v>
      </c>
      <c r="G103" s="770">
        <v>0</v>
      </c>
      <c r="H103" s="846">
        <f t="shared" si="9"/>
        <v>0</v>
      </c>
    </row>
    <row r="104" spans="1:8" s="763" customFormat="1" ht="31.2">
      <c r="A104" s="764" t="s">
        <v>2380</v>
      </c>
      <c r="B104" s="838" t="s">
        <v>2381</v>
      </c>
      <c r="C104" s="766" t="s">
        <v>2257</v>
      </c>
      <c r="D104" s="839">
        <v>3</v>
      </c>
      <c r="E104" s="840">
        <v>0</v>
      </c>
      <c r="F104" s="844">
        <f t="shared" si="8"/>
        <v>0</v>
      </c>
      <c r="G104" s="770">
        <v>0</v>
      </c>
      <c r="H104" s="846">
        <f t="shared" si="9"/>
        <v>0</v>
      </c>
    </row>
    <row r="105" spans="1:8" s="763" customFormat="1">
      <c r="A105" s="764" t="s">
        <v>2382</v>
      </c>
      <c r="B105" s="838" t="s">
        <v>2383</v>
      </c>
      <c r="C105" s="766" t="s">
        <v>2257</v>
      </c>
      <c r="D105" s="839">
        <v>55</v>
      </c>
      <c r="E105" s="840">
        <v>0</v>
      </c>
      <c r="F105" s="844">
        <f t="shared" si="8"/>
        <v>0</v>
      </c>
      <c r="G105" s="770">
        <v>0</v>
      </c>
      <c r="H105" s="846">
        <f t="shared" si="9"/>
        <v>0</v>
      </c>
    </row>
    <row r="106" spans="1:8" s="763" customFormat="1">
      <c r="A106" s="764" t="s">
        <v>2384</v>
      </c>
      <c r="B106" s="838" t="s">
        <v>2385</v>
      </c>
      <c r="C106" s="766" t="s">
        <v>2257</v>
      </c>
      <c r="D106" s="839">
        <v>25</v>
      </c>
      <c r="E106" s="840">
        <v>0</v>
      </c>
      <c r="F106" s="844">
        <f t="shared" si="8"/>
        <v>0</v>
      </c>
      <c r="G106" s="770">
        <v>0</v>
      </c>
      <c r="H106" s="846">
        <f t="shared" si="9"/>
        <v>0</v>
      </c>
    </row>
    <row r="107" spans="1:8" s="763" customFormat="1">
      <c r="A107" s="764" t="s">
        <v>2386</v>
      </c>
      <c r="B107" s="838" t="s">
        <v>2387</v>
      </c>
      <c r="C107" s="766" t="s">
        <v>2257</v>
      </c>
      <c r="D107" s="839">
        <v>7</v>
      </c>
      <c r="E107" s="840">
        <v>0</v>
      </c>
      <c r="F107" s="844">
        <f t="shared" si="8"/>
        <v>0</v>
      </c>
      <c r="G107" s="770">
        <v>0</v>
      </c>
      <c r="H107" s="846">
        <f t="shared" si="9"/>
        <v>0</v>
      </c>
    </row>
    <row r="108" spans="1:8" s="763" customFormat="1">
      <c r="A108" s="764" t="s">
        <v>2388</v>
      </c>
      <c r="B108" s="838" t="s">
        <v>2389</v>
      </c>
      <c r="C108" s="766" t="s">
        <v>2257</v>
      </c>
      <c r="D108" s="839">
        <v>15</v>
      </c>
      <c r="E108" s="840">
        <v>0</v>
      </c>
      <c r="F108" s="844">
        <f t="shared" si="8"/>
        <v>0</v>
      </c>
      <c r="G108" s="770">
        <v>0</v>
      </c>
      <c r="H108" s="846">
        <f t="shared" si="9"/>
        <v>0</v>
      </c>
    </row>
    <row r="109" spans="1:8" s="763" customFormat="1">
      <c r="A109" s="764" t="s">
        <v>2390</v>
      </c>
      <c r="B109" s="838" t="s">
        <v>2391</v>
      </c>
      <c r="C109" s="766" t="s">
        <v>317</v>
      </c>
      <c r="D109" s="839">
        <v>670</v>
      </c>
      <c r="E109" s="840">
        <v>0</v>
      </c>
      <c r="F109" s="844">
        <f t="shared" si="8"/>
        <v>0</v>
      </c>
      <c r="G109" s="770">
        <v>0</v>
      </c>
      <c r="H109" s="846">
        <f t="shared" si="9"/>
        <v>0</v>
      </c>
    </row>
    <row r="110" spans="1:8" s="763" customFormat="1">
      <c r="A110" s="764" t="s">
        <v>2392</v>
      </c>
      <c r="B110" s="838" t="s">
        <v>2393</v>
      </c>
      <c r="C110" s="766" t="s">
        <v>2257</v>
      </c>
      <c r="D110" s="839">
        <v>15</v>
      </c>
      <c r="E110" s="843">
        <v>0</v>
      </c>
      <c r="F110" s="844">
        <f t="shared" si="8"/>
        <v>0</v>
      </c>
      <c r="G110" s="770">
        <v>0</v>
      </c>
      <c r="H110" s="846">
        <f t="shared" si="9"/>
        <v>0</v>
      </c>
    </row>
    <row r="111" spans="1:8" ht="18.600000000000001" thickBot="1">
      <c r="A111" s="872"/>
      <c r="B111" s="873" t="s">
        <v>2260</v>
      </c>
      <c r="C111" s="874"/>
      <c r="D111" s="875"/>
      <c r="E111" s="874"/>
      <c r="F111" s="876">
        <f>SUM(F99:F110)</f>
        <v>0</v>
      </c>
      <c r="G111" s="876"/>
      <c r="H111" s="876">
        <f>SUM(H99:H110)</f>
        <v>0</v>
      </c>
    </row>
    <row r="112" spans="1:8" ht="18.600000000000001" thickBot="1">
      <c r="A112" s="847"/>
      <c r="B112" s="848" t="s">
        <v>2313</v>
      </c>
      <c r="C112" s="849"/>
      <c r="D112" s="850"/>
      <c r="E112" s="851"/>
      <c r="F112" s="850"/>
      <c r="G112" s="850"/>
      <c r="H112" s="852">
        <f>F111+H111</f>
        <v>0</v>
      </c>
    </row>
    <row r="113" spans="1:8" ht="16.2" thickBot="1">
      <c r="A113" s="866"/>
      <c r="B113" s="867"/>
      <c r="C113" s="868"/>
      <c r="D113" s="869"/>
      <c r="E113" s="870"/>
      <c r="F113" s="869"/>
      <c r="G113" s="869"/>
      <c r="H113" s="871"/>
    </row>
    <row r="114" spans="1:8">
      <c r="A114" s="803">
        <v>220</v>
      </c>
      <c r="B114" s="804" t="s">
        <v>2394</v>
      </c>
      <c r="C114" s="805"/>
      <c r="D114" s="806"/>
      <c r="E114" s="807"/>
      <c r="F114" s="808"/>
      <c r="G114" s="809"/>
      <c r="H114" s="810"/>
    </row>
    <row r="115" spans="1:8">
      <c r="A115" s="813"/>
      <c r="B115" s="877" t="s">
        <v>2395</v>
      </c>
      <c r="C115" s="878"/>
      <c r="D115" s="879"/>
      <c r="E115" s="880"/>
      <c r="F115" s="881"/>
      <c r="G115" s="882"/>
      <c r="H115" s="883"/>
    </row>
    <row r="116" spans="1:8">
      <c r="A116" s="764" t="s">
        <v>2396</v>
      </c>
      <c r="B116" s="838" t="s">
        <v>2397</v>
      </c>
      <c r="C116" s="766" t="s">
        <v>2257</v>
      </c>
      <c r="D116" s="839">
        <v>5</v>
      </c>
      <c r="E116" s="840">
        <v>0</v>
      </c>
      <c r="F116" s="844">
        <f t="shared" ref="F116:F134" si="10">D116*E116</f>
        <v>0</v>
      </c>
      <c r="G116" s="770">
        <v>0</v>
      </c>
      <c r="H116" s="846">
        <f>D116*G116</f>
        <v>0</v>
      </c>
    </row>
    <row r="117" spans="1:8">
      <c r="A117" s="764" t="s">
        <v>2398</v>
      </c>
      <c r="B117" s="838" t="s">
        <v>2399</v>
      </c>
      <c r="C117" s="766" t="s">
        <v>2257</v>
      </c>
      <c r="D117" s="839">
        <v>5</v>
      </c>
      <c r="E117" s="840">
        <v>0</v>
      </c>
      <c r="F117" s="844">
        <f t="shared" si="10"/>
        <v>0</v>
      </c>
      <c r="G117" s="770">
        <v>0</v>
      </c>
      <c r="H117" s="846">
        <f>D117*G117</f>
        <v>0</v>
      </c>
    </row>
    <row r="118" spans="1:8" ht="31.2">
      <c r="A118" s="764" t="s">
        <v>2400</v>
      </c>
      <c r="B118" s="838" t="s">
        <v>2401</v>
      </c>
      <c r="C118" s="766" t="s">
        <v>2257</v>
      </c>
      <c r="D118" s="839">
        <v>1</v>
      </c>
      <c r="E118" s="840">
        <v>0</v>
      </c>
      <c r="F118" s="844">
        <f t="shared" si="10"/>
        <v>0</v>
      </c>
      <c r="G118" s="770">
        <v>0</v>
      </c>
      <c r="H118" s="846">
        <f>D118*G118</f>
        <v>0</v>
      </c>
    </row>
    <row r="119" spans="1:8">
      <c r="A119" s="764" t="s">
        <v>2402</v>
      </c>
      <c r="B119" s="838" t="s">
        <v>2403</v>
      </c>
      <c r="C119" s="766" t="s">
        <v>317</v>
      </c>
      <c r="D119" s="839">
        <v>270</v>
      </c>
      <c r="E119" s="840">
        <v>0</v>
      </c>
      <c r="F119" s="844">
        <f t="shared" si="10"/>
        <v>0</v>
      </c>
      <c r="G119" s="770">
        <v>0</v>
      </c>
      <c r="H119" s="846"/>
    </row>
    <row r="120" spans="1:8">
      <c r="A120" s="764" t="s">
        <v>2404</v>
      </c>
      <c r="B120" s="838" t="s">
        <v>2405</v>
      </c>
      <c r="C120" s="766" t="s">
        <v>317</v>
      </c>
      <c r="D120" s="839">
        <v>1170</v>
      </c>
      <c r="E120" s="840">
        <v>0</v>
      </c>
      <c r="F120" s="844">
        <f t="shared" si="10"/>
        <v>0</v>
      </c>
      <c r="G120" s="770">
        <v>0</v>
      </c>
      <c r="H120" s="846">
        <f t="shared" ref="H120:H134" si="11">D120*G120</f>
        <v>0</v>
      </c>
    </row>
    <row r="121" spans="1:8" ht="31.2">
      <c r="A121" s="764" t="s">
        <v>2406</v>
      </c>
      <c r="B121" s="838" t="s">
        <v>2407</v>
      </c>
      <c r="C121" s="766" t="s">
        <v>2257</v>
      </c>
      <c r="D121" s="839">
        <v>1</v>
      </c>
      <c r="E121" s="840">
        <v>0</v>
      </c>
      <c r="F121" s="844">
        <f t="shared" si="10"/>
        <v>0</v>
      </c>
      <c r="G121" s="770">
        <v>0</v>
      </c>
      <c r="H121" s="846">
        <f t="shared" si="11"/>
        <v>0</v>
      </c>
    </row>
    <row r="122" spans="1:8">
      <c r="A122" s="764" t="s">
        <v>2408</v>
      </c>
      <c r="B122" s="838" t="s">
        <v>2409</v>
      </c>
      <c r="C122" s="766" t="s">
        <v>2257</v>
      </c>
      <c r="D122" s="839">
        <v>1</v>
      </c>
      <c r="E122" s="840">
        <v>0</v>
      </c>
      <c r="F122" s="844">
        <f t="shared" si="10"/>
        <v>0</v>
      </c>
      <c r="G122" s="770">
        <v>0</v>
      </c>
      <c r="H122" s="846">
        <f t="shared" si="11"/>
        <v>0</v>
      </c>
    </row>
    <row r="123" spans="1:8" ht="31.2">
      <c r="A123" s="764" t="s">
        <v>2410</v>
      </c>
      <c r="B123" s="838" t="s">
        <v>2411</v>
      </c>
      <c r="C123" s="766" t="s">
        <v>2257</v>
      </c>
      <c r="D123" s="839">
        <v>1</v>
      </c>
      <c r="E123" s="840">
        <v>0</v>
      </c>
      <c r="F123" s="844">
        <f t="shared" si="10"/>
        <v>0</v>
      </c>
      <c r="G123" s="770">
        <v>0</v>
      </c>
      <c r="H123" s="846">
        <f t="shared" si="11"/>
        <v>0</v>
      </c>
    </row>
    <row r="124" spans="1:8">
      <c r="A124" s="764" t="s">
        <v>2412</v>
      </c>
      <c r="B124" s="838" t="s">
        <v>2413</v>
      </c>
      <c r="C124" s="766" t="s">
        <v>2257</v>
      </c>
      <c r="D124" s="839">
        <v>1</v>
      </c>
      <c r="E124" s="840">
        <v>0</v>
      </c>
      <c r="F124" s="844">
        <f t="shared" si="10"/>
        <v>0</v>
      </c>
      <c r="G124" s="770">
        <v>0</v>
      </c>
      <c r="H124" s="846">
        <f t="shared" si="11"/>
        <v>0</v>
      </c>
    </row>
    <row r="125" spans="1:8">
      <c r="A125" s="764" t="s">
        <v>2412</v>
      </c>
      <c r="B125" s="838" t="s">
        <v>2414</v>
      </c>
      <c r="C125" s="766" t="s">
        <v>2257</v>
      </c>
      <c r="D125" s="839">
        <v>10</v>
      </c>
      <c r="E125" s="840">
        <v>0</v>
      </c>
      <c r="F125" s="844">
        <f t="shared" si="10"/>
        <v>0</v>
      </c>
      <c r="G125" s="770">
        <v>0</v>
      </c>
      <c r="H125" s="846">
        <f t="shared" si="11"/>
        <v>0</v>
      </c>
    </row>
    <row r="126" spans="1:8">
      <c r="A126" s="764" t="s">
        <v>2415</v>
      </c>
      <c r="B126" s="838" t="s">
        <v>2416</v>
      </c>
      <c r="C126" s="766" t="s">
        <v>2257</v>
      </c>
      <c r="D126" s="839">
        <v>7</v>
      </c>
      <c r="E126" s="843">
        <v>0</v>
      </c>
      <c r="F126" s="844">
        <f t="shared" si="10"/>
        <v>0</v>
      </c>
      <c r="G126" s="770">
        <v>0</v>
      </c>
      <c r="H126" s="846">
        <f t="shared" si="11"/>
        <v>0</v>
      </c>
    </row>
    <row r="127" spans="1:8">
      <c r="A127" s="764" t="s">
        <v>2417</v>
      </c>
      <c r="B127" s="838" t="s">
        <v>2418</v>
      </c>
      <c r="C127" s="766" t="s">
        <v>2257</v>
      </c>
      <c r="D127" s="839">
        <v>10</v>
      </c>
      <c r="E127" s="843">
        <v>0</v>
      </c>
      <c r="F127" s="844">
        <f t="shared" si="10"/>
        <v>0</v>
      </c>
      <c r="G127" s="770">
        <v>0</v>
      </c>
      <c r="H127" s="846">
        <f t="shared" si="11"/>
        <v>0</v>
      </c>
    </row>
    <row r="128" spans="1:8" ht="46.8">
      <c r="A128" s="764" t="s">
        <v>2419</v>
      </c>
      <c r="B128" s="838" t="s">
        <v>2420</v>
      </c>
      <c r="C128" s="766" t="s">
        <v>2257</v>
      </c>
      <c r="D128" s="839">
        <v>4</v>
      </c>
      <c r="E128" s="840">
        <v>0</v>
      </c>
      <c r="F128" s="844">
        <f t="shared" si="10"/>
        <v>0</v>
      </c>
      <c r="G128" s="770">
        <v>0</v>
      </c>
      <c r="H128" s="846">
        <f t="shared" si="11"/>
        <v>0</v>
      </c>
    </row>
    <row r="129" spans="1:8" ht="31.2">
      <c r="A129" s="764" t="s">
        <v>2421</v>
      </c>
      <c r="B129" s="838" t="s">
        <v>2422</v>
      </c>
      <c r="C129" s="766" t="s">
        <v>2257</v>
      </c>
      <c r="D129" s="839">
        <v>1</v>
      </c>
      <c r="E129" s="840">
        <v>0</v>
      </c>
      <c r="F129" s="844">
        <f t="shared" si="10"/>
        <v>0</v>
      </c>
      <c r="G129" s="770">
        <v>0</v>
      </c>
      <c r="H129" s="846">
        <f t="shared" si="11"/>
        <v>0</v>
      </c>
    </row>
    <row r="130" spans="1:8">
      <c r="A130" s="764" t="s">
        <v>2423</v>
      </c>
      <c r="B130" s="838" t="s">
        <v>2424</v>
      </c>
      <c r="C130" s="766" t="s">
        <v>2257</v>
      </c>
      <c r="D130" s="839">
        <v>1</v>
      </c>
      <c r="E130" s="840">
        <v>0</v>
      </c>
      <c r="F130" s="844">
        <f t="shared" si="10"/>
        <v>0</v>
      </c>
      <c r="G130" s="770">
        <v>0</v>
      </c>
      <c r="H130" s="846">
        <f t="shared" si="11"/>
        <v>0</v>
      </c>
    </row>
    <row r="131" spans="1:8">
      <c r="A131" s="764" t="s">
        <v>2423</v>
      </c>
      <c r="B131" s="838" t="s">
        <v>2425</v>
      </c>
      <c r="C131" s="766" t="s">
        <v>2257</v>
      </c>
      <c r="D131" s="839">
        <v>1</v>
      </c>
      <c r="E131" s="840">
        <v>0</v>
      </c>
      <c r="F131" s="844">
        <f t="shared" si="10"/>
        <v>0</v>
      </c>
      <c r="G131" s="770">
        <v>0</v>
      </c>
      <c r="H131" s="846">
        <f t="shared" si="11"/>
        <v>0</v>
      </c>
    </row>
    <row r="132" spans="1:8">
      <c r="A132" s="764" t="s">
        <v>2423</v>
      </c>
      <c r="B132" s="838" t="s">
        <v>2426</v>
      </c>
      <c r="C132" s="766" t="s">
        <v>2257</v>
      </c>
      <c r="D132" s="839">
        <v>4</v>
      </c>
      <c r="E132" s="840">
        <v>0</v>
      </c>
      <c r="F132" s="844">
        <f t="shared" si="10"/>
        <v>0</v>
      </c>
      <c r="G132" s="770">
        <v>0</v>
      </c>
      <c r="H132" s="846">
        <f t="shared" si="11"/>
        <v>0</v>
      </c>
    </row>
    <row r="133" spans="1:8">
      <c r="A133" s="764" t="s">
        <v>2423</v>
      </c>
      <c r="B133" s="838" t="s">
        <v>2427</v>
      </c>
      <c r="C133" s="766" t="s">
        <v>2257</v>
      </c>
      <c r="D133" s="839">
        <v>4</v>
      </c>
      <c r="E133" s="840">
        <v>0</v>
      </c>
      <c r="F133" s="844">
        <f t="shared" si="10"/>
        <v>0</v>
      </c>
      <c r="G133" s="770">
        <v>0</v>
      </c>
      <c r="H133" s="846">
        <f t="shared" si="11"/>
        <v>0</v>
      </c>
    </row>
    <row r="134" spans="1:8">
      <c r="A134" s="764" t="s">
        <v>2428</v>
      </c>
      <c r="B134" s="838" t="s">
        <v>2429</v>
      </c>
      <c r="C134" s="766" t="s">
        <v>1747</v>
      </c>
      <c r="D134" s="839">
        <v>5</v>
      </c>
      <c r="E134" s="843">
        <v>0</v>
      </c>
      <c r="F134" s="844">
        <f t="shared" si="10"/>
        <v>0</v>
      </c>
      <c r="G134" s="770">
        <v>0</v>
      </c>
      <c r="H134" s="846">
        <f t="shared" si="11"/>
        <v>0</v>
      </c>
    </row>
    <row r="135" spans="1:8">
      <c r="A135" s="813"/>
      <c r="B135" s="877" t="s">
        <v>2430</v>
      </c>
      <c r="C135" s="878"/>
      <c r="D135" s="879"/>
      <c r="E135" s="880"/>
      <c r="F135" s="881"/>
      <c r="G135" s="882"/>
      <c r="H135" s="883"/>
    </row>
    <row r="136" spans="1:8">
      <c r="A136" s="813" t="s">
        <v>2431</v>
      </c>
      <c r="B136" s="884" t="s">
        <v>2432</v>
      </c>
      <c r="C136" s="878" t="s">
        <v>317</v>
      </c>
      <c r="D136" s="879">
        <v>125</v>
      </c>
      <c r="E136" s="885">
        <v>0</v>
      </c>
      <c r="F136" s="881">
        <f t="shared" ref="F136:F143" si="12">D136*E136</f>
        <v>0</v>
      </c>
      <c r="G136" s="777">
        <v>0</v>
      </c>
      <c r="H136" s="883">
        <f t="shared" ref="H136:H143" si="13">D136*G136</f>
        <v>0</v>
      </c>
    </row>
    <row r="137" spans="1:8" ht="17.25" customHeight="1">
      <c r="A137" s="813" t="s">
        <v>2433</v>
      </c>
      <c r="B137" s="884" t="s">
        <v>2434</v>
      </c>
      <c r="C137" s="878" t="s">
        <v>317</v>
      </c>
      <c r="D137" s="879">
        <v>105</v>
      </c>
      <c r="E137" s="885">
        <v>0</v>
      </c>
      <c r="F137" s="881">
        <f t="shared" si="12"/>
        <v>0</v>
      </c>
      <c r="G137" s="777">
        <v>0</v>
      </c>
      <c r="H137" s="883">
        <f t="shared" si="13"/>
        <v>0</v>
      </c>
    </row>
    <row r="138" spans="1:8">
      <c r="A138" s="813" t="s">
        <v>2435</v>
      </c>
      <c r="B138" s="884" t="s">
        <v>2436</v>
      </c>
      <c r="C138" s="878" t="s">
        <v>2257</v>
      </c>
      <c r="D138" s="879">
        <v>2</v>
      </c>
      <c r="E138" s="885">
        <v>0</v>
      </c>
      <c r="F138" s="881">
        <f t="shared" si="12"/>
        <v>0</v>
      </c>
      <c r="G138" s="777">
        <v>0</v>
      </c>
      <c r="H138" s="883">
        <f t="shared" si="13"/>
        <v>0</v>
      </c>
    </row>
    <row r="139" spans="1:8">
      <c r="A139" s="813" t="s">
        <v>2437</v>
      </c>
      <c r="B139" s="884" t="s">
        <v>2438</v>
      </c>
      <c r="C139" s="878" t="s">
        <v>317</v>
      </c>
      <c r="D139" s="879">
        <v>105</v>
      </c>
      <c r="E139" s="880">
        <v>0</v>
      </c>
      <c r="F139" s="881">
        <f t="shared" si="12"/>
        <v>0</v>
      </c>
      <c r="G139" s="777">
        <v>0</v>
      </c>
      <c r="H139" s="883">
        <f t="shared" si="13"/>
        <v>0</v>
      </c>
    </row>
    <row r="140" spans="1:8" ht="31.2">
      <c r="A140" s="813" t="s">
        <v>2439</v>
      </c>
      <c r="B140" s="884" t="s">
        <v>2440</v>
      </c>
      <c r="C140" s="878" t="s">
        <v>2257</v>
      </c>
      <c r="D140" s="879">
        <v>1</v>
      </c>
      <c r="E140" s="885">
        <v>0</v>
      </c>
      <c r="F140" s="881">
        <f t="shared" si="12"/>
        <v>0</v>
      </c>
      <c r="G140" s="777">
        <v>0</v>
      </c>
      <c r="H140" s="883">
        <f t="shared" si="13"/>
        <v>0</v>
      </c>
    </row>
    <row r="141" spans="1:8">
      <c r="A141" s="813" t="s">
        <v>2441</v>
      </c>
      <c r="B141" s="884" t="s">
        <v>2442</v>
      </c>
      <c r="C141" s="878" t="s">
        <v>2257</v>
      </c>
      <c r="D141" s="879">
        <v>3</v>
      </c>
      <c r="E141" s="880">
        <v>0</v>
      </c>
      <c r="F141" s="881">
        <f t="shared" si="12"/>
        <v>0</v>
      </c>
      <c r="G141" s="777">
        <v>0</v>
      </c>
      <c r="H141" s="883">
        <f t="shared" si="13"/>
        <v>0</v>
      </c>
    </row>
    <row r="142" spans="1:8">
      <c r="A142" s="813" t="s">
        <v>2443</v>
      </c>
      <c r="B142" s="884" t="s">
        <v>2444</v>
      </c>
      <c r="C142" s="878" t="s">
        <v>2257</v>
      </c>
      <c r="D142" s="879">
        <v>6</v>
      </c>
      <c r="E142" s="880">
        <v>0</v>
      </c>
      <c r="F142" s="881">
        <f t="shared" si="12"/>
        <v>0</v>
      </c>
      <c r="G142" s="777">
        <v>0</v>
      </c>
      <c r="H142" s="883">
        <f t="shared" si="13"/>
        <v>0</v>
      </c>
    </row>
    <row r="143" spans="1:8">
      <c r="A143" s="813" t="s">
        <v>2423</v>
      </c>
      <c r="B143" s="884" t="s">
        <v>2445</v>
      </c>
      <c r="C143" s="878" t="s">
        <v>2257</v>
      </c>
      <c r="D143" s="879">
        <v>1</v>
      </c>
      <c r="E143" s="885">
        <v>0</v>
      </c>
      <c r="F143" s="881">
        <f t="shared" si="12"/>
        <v>0</v>
      </c>
      <c r="G143" s="777">
        <v>0</v>
      </c>
      <c r="H143" s="883">
        <f t="shared" si="13"/>
        <v>0</v>
      </c>
    </row>
    <row r="144" spans="1:8" ht="18.600000000000001" thickBot="1">
      <c r="A144" s="872"/>
      <c r="B144" s="873" t="s">
        <v>2260</v>
      </c>
      <c r="C144" s="874"/>
      <c r="D144" s="875"/>
      <c r="E144" s="874"/>
      <c r="F144" s="876">
        <f>SUM(F116:F143)</f>
        <v>0</v>
      </c>
      <c r="G144" s="876"/>
      <c r="H144" s="876">
        <f>SUM(H116:H143)</f>
        <v>0</v>
      </c>
    </row>
    <row r="145" spans="1:8" ht="18.600000000000001" thickBot="1">
      <c r="A145" s="847"/>
      <c r="B145" s="848" t="s">
        <v>2313</v>
      </c>
      <c r="C145" s="849"/>
      <c r="D145" s="850"/>
      <c r="E145" s="851"/>
      <c r="F145" s="850"/>
      <c r="G145" s="850"/>
      <c r="H145" s="852">
        <f>F144+H144</f>
        <v>0</v>
      </c>
    </row>
    <row r="146" spans="1:8" ht="16.2" thickBot="1">
      <c r="A146" s="866"/>
      <c r="B146" s="867"/>
      <c r="C146" s="868"/>
      <c r="D146" s="869"/>
      <c r="E146" s="870"/>
      <c r="F146" s="869"/>
      <c r="G146" s="869"/>
      <c r="H146" s="871"/>
    </row>
    <row r="147" spans="1:8">
      <c r="A147" s="803" t="s">
        <v>2446</v>
      </c>
      <c r="B147" s="804" t="s">
        <v>2447</v>
      </c>
      <c r="C147" s="805"/>
      <c r="D147" s="806"/>
      <c r="E147" s="807"/>
      <c r="F147" s="808"/>
      <c r="G147" s="809"/>
      <c r="H147" s="810"/>
    </row>
    <row r="148" spans="1:8">
      <c r="A148" s="764" t="s">
        <v>2448</v>
      </c>
      <c r="B148" s="838" t="s">
        <v>2449</v>
      </c>
      <c r="C148" s="811" t="s">
        <v>2450</v>
      </c>
      <c r="D148" s="839">
        <v>0.65</v>
      </c>
      <c r="E148" s="843">
        <v>0</v>
      </c>
      <c r="F148" s="841">
        <f>D148*E148</f>
        <v>0</v>
      </c>
      <c r="G148" s="770">
        <v>0</v>
      </c>
      <c r="H148" s="842">
        <f t="shared" ref="H148:H158" si="14">D148*G148</f>
        <v>0</v>
      </c>
    </row>
    <row r="149" spans="1:8">
      <c r="A149" s="764" t="s">
        <v>2451</v>
      </c>
      <c r="B149" s="838" t="s">
        <v>2452</v>
      </c>
      <c r="C149" s="811" t="s">
        <v>230</v>
      </c>
      <c r="D149" s="839">
        <v>16</v>
      </c>
      <c r="E149" s="843">
        <v>0</v>
      </c>
      <c r="F149" s="841">
        <v>0</v>
      </c>
      <c r="G149" s="770">
        <v>0</v>
      </c>
      <c r="H149" s="842">
        <f t="shared" si="14"/>
        <v>0</v>
      </c>
    </row>
    <row r="150" spans="1:8" ht="31.2">
      <c r="A150" s="764" t="s">
        <v>2453</v>
      </c>
      <c r="B150" s="838" t="s">
        <v>2454</v>
      </c>
      <c r="C150" s="811" t="s">
        <v>2257</v>
      </c>
      <c r="D150" s="839">
        <v>8</v>
      </c>
      <c r="E150" s="840">
        <v>0</v>
      </c>
      <c r="F150" s="841">
        <f>D150*E150</f>
        <v>0</v>
      </c>
      <c r="G150" s="770">
        <v>0</v>
      </c>
      <c r="H150" s="842">
        <f t="shared" si="14"/>
        <v>0</v>
      </c>
    </row>
    <row r="151" spans="1:8">
      <c r="A151" s="764" t="s">
        <v>2455</v>
      </c>
      <c r="B151" s="838" t="s">
        <v>2456</v>
      </c>
      <c r="C151" s="811" t="s">
        <v>317</v>
      </c>
      <c r="D151" s="839">
        <v>300</v>
      </c>
      <c r="E151" s="843">
        <v>0</v>
      </c>
      <c r="F151" s="841">
        <f>D151*E151</f>
        <v>0</v>
      </c>
      <c r="G151" s="770">
        <v>0</v>
      </c>
      <c r="H151" s="842">
        <f t="shared" si="14"/>
        <v>0</v>
      </c>
    </row>
    <row r="152" spans="1:8">
      <c r="A152" s="764" t="s">
        <v>2457</v>
      </c>
      <c r="B152" s="838" t="s">
        <v>2458</v>
      </c>
      <c r="C152" s="811" t="s">
        <v>317</v>
      </c>
      <c r="D152" s="839">
        <v>200</v>
      </c>
      <c r="E152" s="843">
        <v>0</v>
      </c>
      <c r="F152" s="841">
        <f>D152*E152</f>
        <v>0</v>
      </c>
      <c r="G152" s="770">
        <v>0</v>
      </c>
      <c r="H152" s="842">
        <f>D152*G152</f>
        <v>0</v>
      </c>
    </row>
    <row r="153" spans="1:8">
      <c r="A153" s="764" t="s">
        <v>2459</v>
      </c>
      <c r="B153" s="838" t="s">
        <v>2460</v>
      </c>
      <c r="C153" s="811" t="s">
        <v>317</v>
      </c>
      <c r="D153" s="839">
        <v>500</v>
      </c>
      <c r="E153" s="843">
        <v>0</v>
      </c>
      <c r="F153" s="841">
        <v>0</v>
      </c>
      <c r="G153" s="770">
        <v>0</v>
      </c>
      <c r="H153" s="842">
        <f t="shared" si="14"/>
        <v>0</v>
      </c>
    </row>
    <row r="154" spans="1:8">
      <c r="A154" s="764" t="s">
        <v>2461</v>
      </c>
      <c r="B154" s="838" t="s">
        <v>2462</v>
      </c>
      <c r="C154" s="811" t="s">
        <v>317</v>
      </c>
      <c r="D154" s="839">
        <v>500</v>
      </c>
      <c r="E154" s="843">
        <v>0</v>
      </c>
      <c r="F154" s="841">
        <v>0</v>
      </c>
      <c r="G154" s="770">
        <v>0</v>
      </c>
      <c r="H154" s="842">
        <f t="shared" si="14"/>
        <v>0</v>
      </c>
    </row>
    <row r="155" spans="1:8">
      <c r="A155" s="764" t="s">
        <v>2463</v>
      </c>
      <c r="B155" s="838" t="s">
        <v>2464</v>
      </c>
      <c r="C155" s="811" t="s">
        <v>317</v>
      </c>
      <c r="D155" s="839">
        <v>300</v>
      </c>
      <c r="E155" s="843">
        <v>0</v>
      </c>
      <c r="F155" s="841">
        <v>0</v>
      </c>
      <c r="G155" s="770">
        <v>0</v>
      </c>
      <c r="H155" s="842">
        <f t="shared" si="14"/>
        <v>0</v>
      </c>
    </row>
    <row r="156" spans="1:8">
      <c r="A156" s="764" t="s">
        <v>2465</v>
      </c>
      <c r="B156" s="838" t="s">
        <v>2466</v>
      </c>
      <c r="C156" s="811" t="s">
        <v>317</v>
      </c>
      <c r="D156" s="839">
        <v>200</v>
      </c>
      <c r="E156" s="843">
        <v>0</v>
      </c>
      <c r="F156" s="841">
        <v>0</v>
      </c>
      <c r="G156" s="770">
        <v>0</v>
      </c>
      <c r="H156" s="842">
        <f t="shared" si="14"/>
        <v>0</v>
      </c>
    </row>
    <row r="157" spans="1:8">
      <c r="A157" s="764" t="s">
        <v>2467</v>
      </c>
      <c r="B157" s="838" t="s">
        <v>2468</v>
      </c>
      <c r="C157" s="811" t="s">
        <v>218</v>
      </c>
      <c r="D157" s="839">
        <v>400</v>
      </c>
      <c r="E157" s="843">
        <v>0</v>
      </c>
      <c r="F157" s="841">
        <v>0</v>
      </c>
      <c r="G157" s="770">
        <v>0</v>
      </c>
      <c r="H157" s="842">
        <f t="shared" si="14"/>
        <v>0</v>
      </c>
    </row>
    <row r="158" spans="1:8">
      <c r="A158" s="764" t="s">
        <v>2469</v>
      </c>
      <c r="B158" s="838" t="s">
        <v>2470</v>
      </c>
      <c r="C158" s="811" t="s">
        <v>230</v>
      </c>
      <c r="D158" s="839">
        <v>20</v>
      </c>
      <c r="E158" s="840">
        <v>0</v>
      </c>
      <c r="F158" s="841">
        <f>D158*E158</f>
        <v>0</v>
      </c>
      <c r="G158" s="770">
        <v>0</v>
      </c>
      <c r="H158" s="842">
        <f t="shared" si="14"/>
        <v>0</v>
      </c>
    </row>
    <row r="159" spans="1:8" ht="16.2" thickBot="1">
      <c r="A159" s="764"/>
      <c r="B159" s="838" t="s">
        <v>2260</v>
      </c>
      <c r="C159" s="766"/>
      <c r="D159" s="839"/>
      <c r="E159" s="843"/>
      <c r="F159" s="844">
        <f>SUM(F148:F158)</f>
        <v>0</v>
      </c>
      <c r="G159" s="845"/>
      <c r="H159" s="846">
        <f>SUM(H148:H158)</f>
        <v>0</v>
      </c>
    </row>
    <row r="160" spans="1:8" ht="18.600000000000001" thickBot="1">
      <c r="A160" s="847"/>
      <c r="B160" s="848" t="s">
        <v>2313</v>
      </c>
      <c r="C160" s="849"/>
      <c r="D160" s="850"/>
      <c r="E160" s="851"/>
      <c r="F160" s="850"/>
      <c r="G160" s="850"/>
      <c r="H160" s="852">
        <f>F159+H159</f>
        <v>0</v>
      </c>
    </row>
    <row r="161" spans="1:8" ht="16.2" thickBot="1">
      <c r="A161" s="866"/>
      <c r="B161" s="867"/>
      <c r="C161" s="868"/>
      <c r="D161" s="869"/>
      <c r="E161" s="870"/>
      <c r="F161" s="869"/>
      <c r="G161" s="869"/>
      <c r="H161" s="871"/>
    </row>
    <row r="162" spans="1:8">
      <c r="A162" s="803"/>
      <c r="B162" s="804" t="s">
        <v>2471</v>
      </c>
      <c r="C162" s="805"/>
      <c r="D162" s="806"/>
      <c r="E162" s="807"/>
      <c r="F162" s="808"/>
      <c r="G162" s="809"/>
      <c r="H162" s="810"/>
    </row>
    <row r="163" spans="1:8">
      <c r="A163" s="764" t="s">
        <v>2448</v>
      </c>
      <c r="B163" s="838" t="s">
        <v>2449</v>
      </c>
      <c r="C163" s="811" t="s">
        <v>2450</v>
      </c>
      <c r="D163" s="839">
        <v>0.1</v>
      </c>
      <c r="E163" s="843">
        <v>0</v>
      </c>
      <c r="F163" s="841">
        <f>D163*E163</f>
        <v>0</v>
      </c>
      <c r="G163" s="770">
        <v>0</v>
      </c>
      <c r="H163" s="842">
        <f t="shared" ref="H163:H170" si="15">D163*G163</f>
        <v>0</v>
      </c>
    </row>
    <row r="164" spans="1:8" s="763" customFormat="1" ht="31.2">
      <c r="A164" s="764" t="s">
        <v>2472</v>
      </c>
      <c r="B164" s="838" t="s">
        <v>2473</v>
      </c>
      <c r="C164" s="811" t="s">
        <v>317</v>
      </c>
      <c r="D164" s="839">
        <v>75</v>
      </c>
      <c r="E164" s="840">
        <v>0</v>
      </c>
      <c r="F164" s="841">
        <f>D164*E164</f>
        <v>0</v>
      </c>
      <c r="G164" s="770">
        <v>0</v>
      </c>
      <c r="H164" s="842">
        <f t="shared" si="15"/>
        <v>0</v>
      </c>
    </row>
    <row r="165" spans="1:8">
      <c r="A165" s="764" t="s">
        <v>2457</v>
      </c>
      <c r="B165" s="838" t="s">
        <v>2458</v>
      </c>
      <c r="C165" s="811" t="s">
        <v>317</v>
      </c>
      <c r="D165" s="839">
        <v>75</v>
      </c>
      <c r="E165" s="843">
        <v>0</v>
      </c>
      <c r="F165" s="841">
        <f>D165*E165</f>
        <v>0</v>
      </c>
      <c r="G165" s="770">
        <v>0</v>
      </c>
      <c r="H165" s="842">
        <f t="shared" si="15"/>
        <v>0</v>
      </c>
    </row>
    <row r="166" spans="1:8">
      <c r="A166" s="764" t="s">
        <v>2459</v>
      </c>
      <c r="B166" s="838" t="s">
        <v>2460</v>
      </c>
      <c r="C166" s="811" t="s">
        <v>317</v>
      </c>
      <c r="D166" s="839">
        <v>75</v>
      </c>
      <c r="E166" s="843">
        <v>0</v>
      </c>
      <c r="F166" s="841">
        <v>0</v>
      </c>
      <c r="G166" s="770">
        <v>0</v>
      </c>
      <c r="H166" s="842">
        <f t="shared" si="15"/>
        <v>0</v>
      </c>
    </row>
    <row r="167" spans="1:8">
      <c r="A167" s="764" t="s">
        <v>2461</v>
      </c>
      <c r="B167" s="838" t="s">
        <v>2462</v>
      </c>
      <c r="C167" s="811" t="s">
        <v>317</v>
      </c>
      <c r="D167" s="839">
        <v>75</v>
      </c>
      <c r="E167" s="843">
        <v>0</v>
      </c>
      <c r="F167" s="841">
        <v>0</v>
      </c>
      <c r="G167" s="770">
        <v>0</v>
      </c>
      <c r="H167" s="842">
        <f t="shared" si="15"/>
        <v>0</v>
      </c>
    </row>
    <row r="168" spans="1:8">
      <c r="A168" s="764" t="s">
        <v>2465</v>
      </c>
      <c r="B168" s="838" t="s">
        <v>2466</v>
      </c>
      <c r="C168" s="811" t="s">
        <v>317</v>
      </c>
      <c r="D168" s="839">
        <v>75</v>
      </c>
      <c r="E168" s="843">
        <v>0</v>
      </c>
      <c r="F168" s="841">
        <v>0</v>
      </c>
      <c r="G168" s="770">
        <v>0</v>
      </c>
      <c r="H168" s="842">
        <f t="shared" si="15"/>
        <v>0</v>
      </c>
    </row>
    <row r="169" spans="1:8">
      <c r="A169" s="764" t="s">
        <v>2467</v>
      </c>
      <c r="B169" s="838" t="s">
        <v>2468</v>
      </c>
      <c r="C169" s="811" t="s">
        <v>218</v>
      </c>
      <c r="D169" s="839">
        <v>75</v>
      </c>
      <c r="E169" s="843">
        <v>0</v>
      </c>
      <c r="F169" s="841">
        <v>0</v>
      </c>
      <c r="G169" s="770">
        <v>0</v>
      </c>
      <c r="H169" s="842">
        <f t="shared" si="15"/>
        <v>0</v>
      </c>
    </row>
    <row r="170" spans="1:8">
      <c r="A170" s="764" t="s">
        <v>2469</v>
      </c>
      <c r="B170" s="838" t="s">
        <v>2470</v>
      </c>
      <c r="C170" s="811" t="s">
        <v>230</v>
      </c>
      <c r="D170" s="839">
        <v>9</v>
      </c>
      <c r="E170" s="840">
        <v>0</v>
      </c>
      <c r="F170" s="841">
        <f>D170*E170</f>
        <v>0</v>
      </c>
      <c r="G170" s="770">
        <v>0</v>
      </c>
      <c r="H170" s="842">
        <f t="shared" si="15"/>
        <v>0</v>
      </c>
    </row>
    <row r="171" spans="1:8" ht="16.2" thickBot="1">
      <c r="A171" s="764"/>
      <c r="B171" s="838" t="s">
        <v>2260</v>
      </c>
      <c r="C171" s="766"/>
      <c r="D171" s="839"/>
      <c r="E171" s="843"/>
      <c r="F171" s="844">
        <f>SUM(F164:F170)</f>
        <v>0</v>
      </c>
      <c r="G171" s="845"/>
      <c r="H171" s="846">
        <f>SUM(H164:H170)</f>
        <v>0</v>
      </c>
    </row>
    <row r="172" spans="1:8" ht="18.600000000000001" thickBot="1">
      <c r="A172" s="847"/>
      <c r="B172" s="848" t="s">
        <v>2313</v>
      </c>
      <c r="C172" s="849"/>
      <c r="D172" s="850"/>
      <c r="E172" s="851"/>
      <c r="F172" s="850"/>
      <c r="G172" s="850"/>
      <c r="H172" s="852">
        <f>F171+H171</f>
        <v>0</v>
      </c>
    </row>
    <row r="173" spans="1:8" ht="16.2" thickBot="1">
      <c r="A173" s="866"/>
      <c r="B173" s="867"/>
      <c r="C173" s="868"/>
      <c r="D173" s="869"/>
      <c r="E173" s="870"/>
      <c r="F173" s="869"/>
      <c r="G173" s="869"/>
      <c r="H173" s="871"/>
    </row>
    <row r="174" spans="1:8">
      <c r="A174" s="803">
        <v>9</v>
      </c>
      <c r="B174" s="804" t="s">
        <v>2474</v>
      </c>
      <c r="C174" s="805"/>
      <c r="D174" s="806"/>
      <c r="E174" s="807"/>
      <c r="F174" s="808"/>
      <c r="G174" s="809"/>
      <c r="H174" s="810"/>
    </row>
    <row r="175" spans="1:8">
      <c r="A175" s="764" t="s">
        <v>2475</v>
      </c>
      <c r="B175" s="838" t="s">
        <v>2476</v>
      </c>
      <c r="C175" s="766" t="s">
        <v>1747</v>
      </c>
      <c r="D175" s="839">
        <v>25</v>
      </c>
      <c r="E175" s="843">
        <v>0</v>
      </c>
      <c r="F175" s="844">
        <f>D175*E175</f>
        <v>0</v>
      </c>
      <c r="G175" s="777">
        <v>0</v>
      </c>
      <c r="H175" s="846">
        <f t="shared" ref="H175:H183" si="16">D175*G175</f>
        <v>0</v>
      </c>
    </row>
    <row r="176" spans="1:8">
      <c r="A176" s="764" t="s">
        <v>2475</v>
      </c>
      <c r="B176" s="838" t="s">
        <v>2477</v>
      </c>
      <c r="C176" s="766" t="s">
        <v>1747</v>
      </c>
      <c r="D176" s="839">
        <v>4</v>
      </c>
      <c r="E176" s="843">
        <v>0</v>
      </c>
      <c r="F176" s="844">
        <f>D176*E176</f>
        <v>0</v>
      </c>
      <c r="G176" s="777">
        <v>0</v>
      </c>
      <c r="H176" s="846">
        <f t="shared" si="16"/>
        <v>0</v>
      </c>
    </row>
    <row r="177" spans="1:8">
      <c r="A177" s="764" t="s">
        <v>2475</v>
      </c>
      <c r="B177" s="838" t="s">
        <v>2478</v>
      </c>
      <c r="C177" s="766" t="s">
        <v>1747</v>
      </c>
      <c r="D177" s="839">
        <v>15</v>
      </c>
      <c r="E177" s="843">
        <v>0</v>
      </c>
      <c r="F177" s="844">
        <f>D177*E177</f>
        <v>0</v>
      </c>
      <c r="G177" s="777">
        <v>0</v>
      </c>
      <c r="H177" s="846">
        <f t="shared" si="16"/>
        <v>0</v>
      </c>
    </row>
    <row r="178" spans="1:8">
      <c r="A178" s="764" t="s">
        <v>2475</v>
      </c>
      <c r="B178" s="838" t="s">
        <v>2479</v>
      </c>
      <c r="C178" s="766" t="s">
        <v>1747</v>
      </c>
      <c r="D178" s="839">
        <v>5</v>
      </c>
      <c r="E178" s="843">
        <v>0</v>
      </c>
      <c r="F178" s="844">
        <v>0</v>
      </c>
      <c r="G178" s="777">
        <v>0</v>
      </c>
      <c r="H178" s="846">
        <f t="shared" si="16"/>
        <v>0</v>
      </c>
    </row>
    <row r="179" spans="1:8" ht="31.2">
      <c r="A179" s="764" t="s">
        <v>2480</v>
      </c>
      <c r="B179" s="838" t="s">
        <v>2481</v>
      </c>
      <c r="C179" s="766" t="s">
        <v>1747</v>
      </c>
      <c r="D179" s="839">
        <v>35</v>
      </c>
      <c r="E179" s="843">
        <v>0</v>
      </c>
      <c r="F179" s="844">
        <v>0</v>
      </c>
      <c r="G179" s="777">
        <v>0</v>
      </c>
      <c r="H179" s="846">
        <f t="shared" si="16"/>
        <v>0</v>
      </c>
    </row>
    <row r="180" spans="1:8" ht="31.2">
      <c r="A180" s="764" t="s">
        <v>2480</v>
      </c>
      <c r="B180" s="838" t="s">
        <v>2482</v>
      </c>
      <c r="C180" s="766" t="s">
        <v>1747</v>
      </c>
      <c r="D180" s="839">
        <v>25</v>
      </c>
      <c r="E180" s="843">
        <v>0</v>
      </c>
      <c r="F180" s="844">
        <v>0</v>
      </c>
      <c r="G180" s="777">
        <v>0</v>
      </c>
      <c r="H180" s="846">
        <f>D180*G180</f>
        <v>0</v>
      </c>
    </row>
    <row r="181" spans="1:8">
      <c r="A181" s="764" t="s">
        <v>2483</v>
      </c>
      <c r="B181" s="838" t="s">
        <v>2484</v>
      </c>
      <c r="C181" s="766" t="s">
        <v>1747</v>
      </c>
      <c r="D181" s="839">
        <v>15</v>
      </c>
      <c r="E181" s="843">
        <v>0</v>
      </c>
      <c r="F181" s="844">
        <v>0</v>
      </c>
      <c r="G181" s="777">
        <v>0</v>
      </c>
      <c r="H181" s="846">
        <f t="shared" si="16"/>
        <v>0</v>
      </c>
    </row>
    <row r="182" spans="1:8">
      <c r="A182" s="764" t="s">
        <v>2485</v>
      </c>
      <c r="B182" s="838" t="s">
        <v>2486</v>
      </c>
      <c r="C182" s="766" t="s">
        <v>1747</v>
      </c>
      <c r="D182" s="839">
        <v>20</v>
      </c>
      <c r="E182" s="843">
        <v>0</v>
      </c>
      <c r="F182" s="844">
        <v>0</v>
      </c>
      <c r="G182" s="777">
        <v>0</v>
      </c>
      <c r="H182" s="846">
        <f t="shared" si="16"/>
        <v>0</v>
      </c>
    </row>
    <row r="183" spans="1:8">
      <c r="A183" s="764" t="s">
        <v>2487</v>
      </c>
      <c r="B183" s="838" t="s">
        <v>2488</v>
      </c>
      <c r="C183" s="766" t="s">
        <v>1747</v>
      </c>
      <c r="D183" s="839">
        <v>15</v>
      </c>
      <c r="E183" s="843">
        <v>0</v>
      </c>
      <c r="F183" s="844">
        <v>0</v>
      </c>
      <c r="G183" s="777">
        <v>0</v>
      </c>
      <c r="H183" s="846">
        <f t="shared" si="16"/>
        <v>0</v>
      </c>
    </row>
    <row r="184" spans="1:8" ht="16.2" thickBot="1">
      <c r="A184" s="764"/>
      <c r="B184" s="838" t="s">
        <v>2489</v>
      </c>
      <c r="C184" s="766"/>
      <c r="D184" s="839"/>
      <c r="E184" s="843"/>
      <c r="F184" s="844">
        <f>SUM(F175:F183)</f>
        <v>0</v>
      </c>
      <c r="G184" s="886"/>
      <c r="H184" s="846">
        <f>SUM(H175:H183)</f>
        <v>0</v>
      </c>
    </row>
    <row r="185" spans="1:8" ht="18.600000000000001" thickBot="1">
      <c r="A185" s="847"/>
      <c r="B185" s="887" t="s">
        <v>2313</v>
      </c>
      <c r="C185" s="888"/>
      <c r="D185" s="850"/>
      <c r="E185" s="851"/>
      <c r="F185" s="850"/>
      <c r="G185" s="850"/>
      <c r="H185" s="852">
        <f>F184+H184</f>
        <v>0</v>
      </c>
    </row>
    <row r="186" spans="1:8" ht="16.2" thickBot="1">
      <c r="A186" s="866"/>
      <c r="B186" s="867"/>
      <c r="C186" s="868"/>
      <c r="D186" s="869"/>
      <c r="E186" s="870"/>
      <c r="F186" s="869"/>
      <c r="G186" s="869"/>
      <c r="H186" s="871"/>
    </row>
    <row r="187" spans="1:8" ht="20.25" customHeight="1" thickBot="1">
      <c r="A187" s="889"/>
      <c r="B187" s="890" t="s">
        <v>2490</v>
      </c>
      <c r="C187" s="891" t="s">
        <v>0</v>
      </c>
      <c r="D187" s="891">
        <v>3</v>
      </c>
      <c r="E187" s="891"/>
      <c r="F187" s="892">
        <f>F90+F40+F18+F184+F159+F111+F95+F64+F50+F56+F75+F144+F171</f>
        <v>0</v>
      </c>
      <c r="G187" s="891"/>
      <c r="H187" s="893">
        <f>F187*0.03</f>
        <v>0</v>
      </c>
    </row>
    <row r="188" spans="1:8" ht="21" thickBot="1">
      <c r="A188" s="889"/>
      <c r="B188" s="894" t="s">
        <v>2491</v>
      </c>
      <c r="C188" s="895"/>
      <c r="D188" s="896"/>
      <c r="E188" s="897"/>
      <c r="F188" s="898"/>
      <c r="G188" s="899"/>
      <c r="H188" s="900">
        <f>H19+H41+H91+H187+H185+H160+H112+H96+H65+H51+H145+H76+H57+H172</f>
        <v>0</v>
      </c>
    </row>
    <row r="189" spans="1:8">
      <c r="A189" s="740"/>
      <c r="B189" s="739"/>
      <c r="C189" s="901"/>
      <c r="D189" s="902"/>
      <c r="E189" s="903"/>
      <c r="F189" s="743"/>
    </row>
    <row r="190" spans="1:8">
      <c r="A190" s="739"/>
      <c r="B190" s="739"/>
      <c r="C190" s="739"/>
      <c r="D190" s="739"/>
      <c r="E190" s="739"/>
      <c r="F190" s="739"/>
      <c r="G190" s="739"/>
    </row>
    <row r="191" spans="1:8">
      <c r="A191" s="739"/>
      <c r="B191" s="739"/>
      <c r="C191" s="739"/>
      <c r="D191" s="739"/>
      <c r="E191" s="739"/>
      <c r="F191" s="739"/>
      <c r="G191" s="739"/>
    </row>
    <row r="192" spans="1:8">
      <c r="A192" s="739"/>
      <c r="B192" s="739"/>
      <c r="C192" s="739"/>
      <c r="D192" s="739"/>
      <c r="E192" s="739"/>
      <c r="F192" s="739"/>
      <c r="G192" s="739"/>
    </row>
    <row r="193" spans="1:7">
      <c r="A193" s="739"/>
      <c r="B193" s="739"/>
      <c r="C193" s="739"/>
      <c r="D193" s="739"/>
      <c r="E193" s="739"/>
      <c r="F193" s="739"/>
      <c r="G193" s="739"/>
    </row>
    <row r="194" spans="1:7">
      <c r="A194" s="739"/>
      <c r="B194" s="739"/>
      <c r="C194" s="739"/>
      <c r="D194" s="739"/>
      <c r="E194" s="739"/>
      <c r="F194" s="739"/>
      <c r="G194" s="739"/>
    </row>
    <row r="195" spans="1:7">
      <c r="A195" s="739"/>
      <c r="B195" s="739"/>
      <c r="C195" s="739"/>
      <c r="D195" s="739"/>
      <c r="E195" s="739"/>
      <c r="F195" s="739"/>
      <c r="G195" s="739"/>
    </row>
    <row r="196" spans="1:7">
      <c r="A196" s="739"/>
      <c r="B196" s="739"/>
      <c r="C196" s="739"/>
      <c r="D196" s="739"/>
      <c r="E196" s="739"/>
      <c r="F196" s="739"/>
      <c r="G196" s="739"/>
    </row>
    <row r="197" spans="1:7">
      <c r="A197" s="739"/>
      <c r="B197" s="739"/>
      <c r="C197" s="739"/>
      <c r="D197" s="739"/>
      <c r="E197" s="739"/>
      <c r="F197" s="739"/>
      <c r="G197" s="739"/>
    </row>
    <row r="198" spans="1:7">
      <c r="A198" s="739"/>
      <c r="B198" s="739"/>
      <c r="C198" s="739"/>
      <c r="D198" s="739"/>
      <c r="E198" s="739"/>
      <c r="F198" s="739"/>
      <c r="G198" s="739"/>
    </row>
    <row r="199" spans="1:7">
      <c r="A199" s="739"/>
      <c r="B199" s="739"/>
      <c r="C199" s="739"/>
      <c r="D199" s="739"/>
      <c r="E199" s="739"/>
      <c r="F199" s="739"/>
      <c r="G199" s="739"/>
    </row>
    <row r="200" spans="1:7">
      <c r="A200" s="739"/>
      <c r="B200" s="739"/>
      <c r="C200" s="739"/>
      <c r="D200" s="739"/>
      <c r="E200" s="739"/>
      <c r="F200" s="739"/>
      <c r="G200" s="739"/>
    </row>
    <row r="201" spans="1:7">
      <c r="A201" s="739"/>
      <c r="B201" s="739"/>
      <c r="C201" s="739"/>
      <c r="D201" s="739"/>
      <c r="E201" s="739"/>
      <c r="F201" s="739"/>
      <c r="G201" s="739"/>
    </row>
    <row r="202" spans="1:7">
      <c r="A202" s="739"/>
      <c r="B202" s="739"/>
      <c r="C202" s="739"/>
      <c r="D202" s="739"/>
      <c r="E202" s="739"/>
      <c r="F202" s="739"/>
      <c r="G202" s="739"/>
    </row>
    <row r="203" spans="1:7">
      <c r="A203" s="739"/>
      <c r="B203" s="739"/>
      <c r="C203" s="739"/>
      <c r="D203" s="739"/>
      <c r="E203" s="739"/>
      <c r="F203" s="739"/>
      <c r="G203" s="739"/>
    </row>
    <row r="204" spans="1:7">
      <c r="A204" s="739"/>
      <c r="B204" s="739"/>
      <c r="C204" s="739"/>
      <c r="D204" s="739"/>
      <c r="E204" s="739"/>
      <c r="F204" s="739"/>
      <c r="G204" s="739"/>
    </row>
    <row r="205" spans="1:7">
      <c r="A205" s="739"/>
      <c r="B205" s="739"/>
      <c r="C205" s="739"/>
      <c r="D205" s="739"/>
      <c r="E205" s="739"/>
      <c r="F205" s="739"/>
      <c r="G205" s="739"/>
    </row>
    <row r="206" spans="1:7">
      <c r="A206" s="739"/>
      <c r="B206" s="739"/>
      <c r="C206" s="739"/>
      <c r="D206" s="739"/>
      <c r="E206" s="739"/>
      <c r="F206" s="739"/>
      <c r="G206" s="739"/>
    </row>
    <row r="207" spans="1:7">
      <c r="A207" s="739"/>
      <c r="B207" s="739"/>
      <c r="C207" s="739"/>
      <c r="D207" s="739"/>
      <c r="E207" s="739"/>
      <c r="F207" s="739"/>
      <c r="G207" s="739"/>
    </row>
    <row r="208" spans="1:7">
      <c r="A208" s="739"/>
      <c r="B208" s="739"/>
      <c r="C208" s="739"/>
      <c r="D208" s="739"/>
      <c r="E208" s="739"/>
      <c r="F208" s="739"/>
      <c r="G208" s="739"/>
    </row>
    <row r="209" spans="1:7">
      <c r="A209" s="739"/>
      <c r="B209" s="739"/>
      <c r="C209" s="739"/>
      <c r="D209" s="739"/>
      <c r="E209" s="739"/>
      <c r="F209" s="739"/>
      <c r="G209" s="739"/>
    </row>
    <row r="210" spans="1:7">
      <c r="A210" s="739"/>
      <c r="B210" s="739"/>
      <c r="C210" s="739"/>
      <c r="D210" s="739"/>
      <c r="E210" s="739"/>
      <c r="F210" s="739"/>
      <c r="G210" s="739"/>
    </row>
    <row r="211" spans="1:7">
      <c r="A211" s="739"/>
      <c r="B211" s="739"/>
      <c r="C211" s="739"/>
      <c r="D211" s="739"/>
      <c r="E211" s="739"/>
      <c r="F211" s="739"/>
      <c r="G211" s="739"/>
    </row>
    <row r="212" spans="1:7">
      <c r="A212" s="739"/>
      <c r="B212" s="739"/>
      <c r="C212" s="739"/>
      <c r="D212" s="739"/>
      <c r="E212" s="739"/>
      <c r="F212" s="739"/>
      <c r="G212" s="739"/>
    </row>
    <row r="213" spans="1:7">
      <c r="A213" s="739"/>
      <c r="B213" s="739"/>
      <c r="C213" s="739"/>
      <c r="D213" s="739"/>
      <c r="E213" s="739"/>
      <c r="F213" s="739"/>
      <c r="G213" s="739"/>
    </row>
    <row r="214" spans="1:7">
      <c r="A214" s="739"/>
      <c r="B214" s="739"/>
      <c r="C214" s="739"/>
      <c r="D214" s="739"/>
      <c r="E214" s="739"/>
      <c r="F214" s="739"/>
      <c r="G214" s="739"/>
    </row>
    <row r="215" spans="1:7">
      <c r="A215" s="739"/>
      <c r="B215" s="739"/>
      <c r="C215" s="739"/>
      <c r="D215" s="739"/>
      <c r="E215" s="739"/>
      <c r="F215" s="739"/>
      <c r="G215" s="739"/>
    </row>
    <row r="216" spans="1:7">
      <c r="A216" s="739"/>
      <c r="B216" s="739"/>
      <c r="C216" s="739"/>
      <c r="D216" s="739"/>
      <c r="E216" s="739"/>
      <c r="F216" s="739"/>
      <c r="G216" s="739"/>
    </row>
    <row r="217" spans="1:7">
      <c r="A217" s="739"/>
      <c r="B217" s="739"/>
      <c r="C217" s="739"/>
      <c r="D217" s="739"/>
      <c r="E217" s="739"/>
      <c r="F217" s="739"/>
      <c r="G217" s="739"/>
    </row>
    <row r="218" spans="1:7">
      <c r="A218" s="739"/>
      <c r="B218" s="739"/>
      <c r="C218" s="739"/>
      <c r="D218" s="739"/>
      <c r="E218" s="739"/>
      <c r="F218" s="739"/>
      <c r="G218" s="739"/>
    </row>
    <row r="219" spans="1:7">
      <c r="A219" s="739"/>
      <c r="B219" s="739"/>
      <c r="C219" s="739"/>
      <c r="D219" s="739"/>
      <c r="E219" s="739"/>
      <c r="F219" s="739"/>
      <c r="G219" s="739"/>
    </row>
    <row r="220" spans="1:7">
      <c r="A220" s="739"/>
      <c r="B220" s="739"/>
      <c r="C220" s="739"/>
      <c r="D220" s="739"/>
      <c r="E220" s="739"/>
      <c r="F220" s="739"/>
      <c r="G220" s="739"/>
    </row>
    <row r="221" spans="1:7">
      <c r="A221" s="739"/>
      <c r="B221" s="739"/>
      <c r="C221" s="739"/>
      <c r="D221" s="739"/>
      <c r="E221" s="739"/>
      <c r="F221" s="739"/>
      <c r="G221" s="739"/>
    </row>
    <row r="222" spans="1:7">
      <c r="A222" s="739"/>
      <c r="B222" s="739"/>
      <c r="C222" s="739"/>
      <c r="D222" s="739"/>
      <c r="E222" s="739"/>
      <c r="F222" s="739"/>
      <c r="G222" s="739"/>
    </row>
    <row r="223" spans="1:7">
      <c r="A223" s="739"/>
      <c r="B223" s="739"/>
      <c r="C223" s="739"/>
      <c r="D223" s="739"/>
      <c r="E223" s="739"/>
      <c r="F223" s="739"/>
      <c r="G223" s="739"/>
    </row>
    <row r="224" spans="1:7">
      <c r="A224" s="739"/>
      <c r="B224" s="739"/>
      <c r="C224" s="739"/>
      <c r="D224" s="739"/>
      <c r="E224" s="739"/>
      <c r="F224" s="739"/>
      <c r="G224" s="739"/>
    </row>
    <row r="225" spans="1:7">
      <c r="A225" s="739"/>
      <c r="B225" s="739"/>
      <c r="C225" s="739"/>
      <c r="D225" s="739"/>
      <c r="E225" s="739"/>
      <c r="F225" s="739"/>
      <c r="G225" s="739"/>
    </row>
    <row r="226" spans="1:7">
      <c r="A226" s="739"/>
      <c r="B226" s="739"/>
      <c r="C226" s="739"/>
      <c r="D226" s="739"/>
      <c r="E226" s="739"/>
      <c r="F226" s="739"/>
      <c r="G226" s="739"/>
    </row>
    <row r="227" spans="1:7">
      <c r="A227" s="739"/>
      <c r="B227" s="739"/>
      <c r="C227" s="739"/>
      <c r="D227" s="739"/>
      <c r="E227" s="739"/>
      <c r="F227" s="739"/>
      <c r="G227" s="739"/>
    </row>
    <row r="228" spans="1:7">
      <c r="A228" s="739"/>
      <c r="B228" s="739"/>
      <c r="C228" s="739"/>
      <c r="D228" s="739"/>
      <c r="E228" s="739"/>
      <c r="F228" s="739"/>
      <c r="G228" s="739"/>
    </row>
    <row r="229" spans="1:7">
      <c r="A229" s="739"/>
      <c r="B229" s="739"/>
      <c r="C229" s="739"/>
      <c r="D229" s="739"/>
      <c r="E229" s="739"/>
      <c r="F229" s="739"/>
      <c r="G229" s="739"/>
    </row>
    <row r="230" spans="1:7">
      <c r="A230" s="739"/>
      <c r="B230" s="739"/>
      <c r="C230" s="739"/>
      <c r="D230" s="739"/>
      <c r="E230" s="739"/>
      <c r="F230" s="739"/>
      <c r="G230" s="739"/>
    </row>
    <row r="231" spans="1:7">
      <c r="A231" s="739"/>
      <c r="B231" s="739"/>
      <c r="C231" s="739"/>
      <c r="D231" s="739"/>
      <c r="E231" s="739"/>
      <c r="F231" s="739"/>
      <c r="G231" s="739"/>
    </row>
    <row r="232" spans="1:7">
      <c r="A232" s="739"/>
      <c r="B232" s="739"/>
      <c r="C232" s="739"/>
      <c r="D232" s="739"/>
      <c r="E232" s="739"/>
      <c r="F232" s="739"/>
      <c r="G232" s="739"/>
    </row>
    <row r="233" spans="1:7">
      <c r="A233" s="739"/>
      <c r="B233" s="739"/>
      <c r="C233" s="739"/>
      <c r="D233" s="739"/>
      <c r="E233" s="739"/>
      <c r="F233" s="739"/>
      <c r="G233" s="739"/>
    </row>
    <row r="234" spans="1:7">
      <c r="A234" s="739"/>
      <c r="B234" s="739"/>
      <c r="C234" s="739"/>
      <c r="D234" s="739"/>
      <c r="E234" s="739"/>
      <c r="F234" s="739"/>
      <c r="G234" s="739"/>
    </row>
    <row r="235" spans="1:7">
      <c r="A235" s="739"/>
      <c r="B235" s="739"/>
      <c r="C235" s="739"/>
      <c r="D235" s="739"/>
      <c r="E235" s="739"/>
      <c r="F235" s="739"/>
      <c r="G235" s="739"/>
    </row>
    <row r="236" spans="1:7">
      <c r="A236" s="739"/>
      <c r="B236" s="739"/>
      <c r="C236" s="739"/>
      <c r="D236" s="739"/>
      <c r="E236" s="739"/>
      <c r="F236" s="739"/>
      <c r="G236" s="739"/>
    </row>
    <row r="237" spans="1:7">
      <c r="A237" s="739"/>
      <c r="B237" s="739"/>
      <c r="C237" s="739"/>
      <c r="D237" s="739"/>
      <c r="E237" s="739"/>
      <c r="F237" s="739"/>
      <c r="G237" s="739"/>
    </row>
    <row r="238" spans="1:7">
      <c r="A238" s="739"/>
      <c r="B238" s="739"/>
      <c r="C238" s="739"/>
      <c r="D238" s="739"/>
      <c r="E238" s="739"/>
      <c r="F238" s="739"/>
      <c r="G238" s="739"/>
    </row>
    <row r="239" spans="1:7">
      <c r="A239" s="739"/>
      <c r="B239" s="739"/>
      <c r="C239" s="739"/>
      <c r="D239" s="739"/>
      <c r="E239" s="739"/>
      <c r="F239" s="739"/>
      <c r="G239" s="739"/>
    </row>
    <row r="240" spans="1:7">
      <c r="A240" s="739"/>
      <c r="B240" s="739"/>
      <c r="C240" s="739"/>
      <c r="D240" s="739"/>
      <c r="E240" s="739"/>
      <c r="F240" s="739"/>
      <c r="G240" s="739"/>
    </row>
    <row r="241" spans="1:7">
      <c r="A241" s="739"/>
      <c r="B241" s="739"/>
      <c r="C241" s="739"/>
      <c r="D241" s="739"/>
      <c r="E241" s="739"/>
      <c r="F241" s="739"/>
      <c r="G241" s="739"/>
    </row>
    <row r="242" spans="1:7">
      <c r="A242" s="739"/>
      <c r="B242" s="739"/>
      <c r="C242" s="739"/>
      <c r="D242" s="739"/>
      <c r="E242" s="739"/>
      <c r="F242" s="739"/>
      <c r="G242" s="739"/>
    </row>
    <row r="243" spans="1:7">
      <c r="A243" s="739"/>
      <c r="B243" s="739"/>
      <c r="C243" s="739"/>
      <c r="D243" s="739"/>
      <c r="E243" s="739"/>
      <c r="F243" s="739"/>
      <c r="G243" s="739"/>
    </row>
    <row r="244" spans="1:7">
      <c r="A244" s="739"/>
      <c r="B244" s="739"/>
      <c r="C244" s="739"/>
      <c r="D244" s="739"/>
      <c r="E244" s="739"/>
      <c r="F244" s="739"/>
      <c r="G244" s="739"/>
    </row>
    <row r="245" spans="1:7">
      <c r="A245" s="739"/>
      <c r="B245" s="739"/>
      <c r="C245" s="739"/>
      <c r="D245" s="739"/>
      <c r="E245" s="739"/>
      <c r="F245" s="739"/>
      <c r="G245" s="739"/>
    </row>
    <row r="246" spans="1:7">
      <c r="A246" s="739"/>
      <c r="B246" s="739"/>
      <c r="C246" s="739"/>
      <c r="D246" s="739"/>
      <c r="E246" s="739"/>
      <c r="F246" s="739"/>
      <c r="G246" s="739"/>
    </row>
    <row r="247" spans="1:7">
      <c r="A247" s="739"/>
      <c r="B247" s="739"/>
      <c r="C247" s="739"/>
      <c r="D247" s="739"/>
      <c r="E247" s="739"/>
      <c r="F247" s="739"/>
      <c r="G247" s="739"/>
    </row>
    <row r="248" spans="1:7">
      <c r="A248" s="739"/>
      <c r="B248" s="739"/>
      <c r="C248" s="739"/>
      <c r="D248" s="739"/>
      <c r="E248" s="739"/>
      <c r="F248" s="739"/>
      <c r="G248" s="739"/>
    </row>
    <row r="249" spans="1:7">
      <c r="A249" s="739"/>
      <c r="B249" s="739"/>
      <c r="C249" s="739"/>
      <c r="D249" s="739"/>
      <c r="E249" s="739"/>
      <c r="F249" s="739"/>
      <c r="G249" s="739"/>
    </row>
    <row r="250" spans="1:7">
      <c r="A250" s="739"/>
      <c r="B250" s="739"/>
      <c r="C250" s="739"/>
      <c r="D250" s="739"/>
      <c r="E250" s="739"/>
      <c r="F250" s="739"/>
      <c r="G250" s="739"/>
    </row>
    <row r="251" spans="1:7">
      <c r="A251" s="739"/>
      <c r="B251" s="739"/>
      <c r="C251" s="739"/>
      <c r="D251" s="739"/>
      <c r="E251" s="739"/>
      <c r="F251" s="739"/>
      <c r="G251" s="739"/>
    </row>
    <row r="252" spans="1:7">
      <c r="A252" s="739"/>
      <c r="B252" s="739"/>
      <c r="C252" s="739"/>
      <c r="D252" s="739"/>
      <c r="E252" s="739"/>
      <c r="F252" s="739"/>
      <c r="G252" s="739"/>
    </row>
    <row r="253" spans="1:7">
      <c r="A253" s="739"/>
      <c r="B253" s="739"/>
      <c r="C253" s="739"/>
      <c r="D253" s="739"/>
      <c r="E253" s="739"/>
      <c r="F253" s="739"/>
      <c r="G253" s="739"/>
    </row>
    <row r="254" spans="1:7">
      <c r="A254" s="739"/>
      <c r="B254" s="739"/>
      <c r="C254" s="739"/>
      <c r="D254" s="739"/>
      <c r="E254" s="739"/>
      <c r="F254" s="739"/>
      <c r="G254" s="739"/>
    </row>
    <row r="255" spans="1:7">
      <c r="A255" s="739"/>
      <c r="B255" s="739"/>
      <c r="C255" s="739"/>
      <c r="D255" s="739"/>
      <c r="E255" s="739"/>
      <c r="F255" s="739"/>
      <c r="G255" s="739"/>
    </row>
    <row r="256" spans="1:7">
      <c r="A256" s="739"/>
      <c r="B256" s="739"/>
      <c r="C256" s="739"/>
      <c r="D256" s="739"/>
      <c r="E256" s="739"/>
      <c r="F256" s="739"/>
      <c r="G256" s="739"/>
    </row>
    <row r="257" spans="1:7">
      <c r="A257" s="739"/>
      <c r="B257" s="739"/>
      <c r="C257" s="739"/>
      <c r="D257" s="739"/>
      <c r="E257" s="739"/>
      <c r="F257" s="739"/>
      <c r="G257" s="739"/>
    </row>
    <row r="258" spans="1:7">
      <c r="A258" s="739"/>
      <c r="B258" s="739"/>
      <c r="C258" s="739"/>
      <c r="D258" s="739"/>
      <c r="E258" s="739"/>
      <c r="F258" s="739"/>
      <c r="G258" s="739"/>
    </row>
    <row r="259" spans="1:7">
      <c r="A259" s="739"/>
      <c r="B259" s="739"/>
      <c r="C259" s="739"/>
      <c r="D259" s="739"/>
      <c r="E259" s="739"/>
      <c r="F259" s="739"/>
      <c r="G259" s="739"/>
    </row>
    <row r="260" spans="1:7">
      <c r="A260" s="739"/>
      <c r="B260" s="739"/>
      <c r="C260" s="739"/>
      <c r="D260" s="739"/>
      <c r="E260" s="739"/>
      <c r="F260" s="739"/>
      <c r="G260" s="739"/>
    </row>
    <row r="261" spans="1:7">
      <c r="A261" s="739"/>
      <c r="B261" s="739"/>
      <c r="C261" s="739"/>
      <c r="D261" s="739"/>
      <c r="E261" s="739"/>
      <c r="F261" s="739"/>
      <c r="G261" s="739"/>
    </row>
    <row r="262" spans="1:7">
      <c r="A262" s="739"/>
      <c r="B262" s="739"/>
      <c r="C262" s="739"/>
      <c r="D262" s="739"/>
      <c r="E262" s="739"/>
      <c r="F262" s="739"/>
      <c r="G262" s="739"/>
    </row>
    <row r="263" spans="1:7">
      <c r="A263" s="739"/>
      <c r="B263" s="739"/>
      <c r="C263" s="739"/>
      <c r="D263" s="739"/>
      <c r="E263" s="739"/>
      <c r="F263" s="739"/>
      <c r="G263" s="739"/>
    </row>
    <row r="264" spans="1:7">
      <c r="A264" s="739"/>
      <c r="B264" s="739"/>
      <c r="C264" s="739"/>
      <c r="D264" s="739"/>
      <c r="E264" s="739"/>
      <c r="F264" s="739"/>
      <c r="G264" s="739"/>
    </row>
    <row r="265" spans="1:7">
      <c r="A265" s="739"/>
      <c r="B265" s="739"/>
      <c r="C265" s="739"/>
      <c r="D265" s="739"/>
      <c r="E265" s="739"/>
      <c r="F265" s="739"/>
      <c r="G265" s="739"/>
    </row>
    <row r="266" spans="1:7">
      <c r="A266" s="739"/>
      <c r="B266" s="739"/>
      <c r="C266" s="739"/>
      <c r="D266" s="739"/>
      <c r="E266" s="739"/>
      <c r="F266" s="739"/>
      <c r="G266" s="739"/>
    </row>
    <row r="267" spans="1:7">
      <c r="A267" s="739"/>
      <c r="B267" s="739"/>
      <c r="C267" s="739"/>
      <c r="D267" s="739"/>
      <c r="E267" s="739"/>
      <c r="F267" s="739"/>
      <c r="G267" s="739"/>
    </row>
    <row r="268" spans="1:7">
      <c r="A268" s="739"/>
      <c r="B268" s="739"/>
      <c r="C268" s="739"/>
      <c r="D268" s="739"/>
      <c r="E268" s="739"/>
      <c r="F268" s="739"/>
      <c r="G268" s="739"/>
    </row>
    <row r="269" spans="1:7">
      <c r="A269" s="739"/>
      <c r="B269" s="739"/>
      <c r="C269" s="739"/>
      <c r="D269" s="739"/>
      <c r="E269" s="739"/>
      <c r="F269" s="739"/>
      <c r="G269" s="739"/>
    </row>
    <row r="270" spans="1:7">
      <c r="A270" s="739"/>
      <c r="B270" s="739"/>
      <c r="C270" s="739"/>
      <c r="D270" s="739"/>
      <c r="E270" s="739"/>
      <c r="F270" s="739"/>
      <c r="G270" s="739"/>
    </row>
    <row r="271" spans="1:7">
      <c r="A271" s="739"/>
      <c r="B271" s="739"/>
      <c r="C271" s="739"/>
      <c r="D271" s="739"/>
      <c r="E271" s="739"/>
      <c r="F271" s="739"/>
      <c r="G271" s="739"/>
    </row>
    <row r="272" spans="1:7">
      <c r="A272" s="739"/>
      <c r="B272" s="739"/>
      <c r="C272" s="739"/>
      <c r="D272" s="739"/>
      <c r="E272" s="739"/>
      <c r="F272" s="739"/>
      <c r="G272" s="739"/>
    </row>
    <row r="273" spans="1:7">
      <c r="A273" s="739"/>
      <c r="B273" s="739"/>
      <c r="C273" s="739"/>
      <c r="D273" s="739"/>
      <c r="E273" s="739"/>
      <c r="F273" s="739"/>
      <c r="G273" s="739"/>
    </row>
    <row r="274" spans="1:7">
      <c r="A274" s="739"/>
      <c r="B274" s="739"/>
      <c r="C274" s="739"/>
      <c r="D274" s="739"/>
      <c r="E274" s="739"/>
      <c r="F274" s="739"/>
      <c r="G274" s="739"/>
    </row>
    <row r="275" spans="1:7">
      <c r="A275" s="739"/>
      <c r="B275" s="739"/>
      <c r="C275" s="739"/>
      <c r="D275" s="739"/>
      <c r="E275" s="739"/>
      <c r="F275" s="739"/>
      <c r="G275" s="739"/>
    </row>
    <row r="276" spans="1:7">
      <c r="A276" s="739"/>
      <c r="B276" s="739"/>
      <c r="C276" s="739"/>
      <c r="D276" s="739"/>
      <c r="E276" s="739"/>
      <c r="F276" s="739"/>
      <c r="G276" s="739"/>
    </row>
    <row r="277" spans="1:7">
      <c r="A277" s="739"/>
      <c r="B277" s="739"/>
      <c r="C277" s="739"/>
      <c r="D277" s="739"/>
      <c r="E277" s="739"/>
      <c r="F277" s="739"/>
      <c r="G277" s="739"/>
    </row>
    <row r="278" spans="1:7">
      <c r="A278" s="739"/>
      <c r="B278" s="739"/>
      <c r="C278" s="739"/>
      <c r="D278" s="739"/>
      <c r="E278" s="739"/>
      <c r="F278" s="739"/>
      <c r="G278" s="739"/>
    </row>
    <row r="279" spans="1:7">
      <c r="A279" s="739"/>
      <c r="B279" s="739"/>
      <c r="C279" s="739"/>
      <c r="D279" s="739"/>
      <c r="E279" s="739"/>
      <c r="F279" s="739"/>
      <c r="G279" s="739"/>
    </row>
    <row r="280" spans="1:7">
      <c r="A280" s="739"/>
      <c r="B280" s="739"/>
      <c r="C280" s="739"/>
      <c r="D280" s="739"/>
      <c r="E280" s="739"/>
      <c r="F280" s="739"/>
      <c r="G280" s="739"/>
    </row>
    <row r="281" spans="1:7">
      <c r="A281" s="739"/>
      <c r="B281" s="739"/>
      <c r="C281" s="739"/>
      <c r="D281" s="739"/>
      <c r="E281" s="739"/>
      <c r="F281" s="739"/>
      <c r="G281" s="739"/>
    </row>
    <row r="282" spans="1:7">
      <c r="A282" s="739"/>
      <c r="B282" s="739"/>
      <c r="C282" s="739"/>
      <c r="D282" s="739"/>
      <c r="E282" s="739"/>
      <c r="F282" s="739"/>
      <c r="G282" s="739"/>
    </row>
    <row r="283" spans="1:7">
      <c r="A283" s="739"/>
      <c r="B283" s="739"/>
      <c r="C283" s="739"/>
      <c r="D283" s="739"/>
      <c r="E283" s="739"/>
      <c r="F283" s="739"/>
      <c r="G283" s="739"/>
    </row>
    <row r="284" spans="1:7">
      <c r="A284" s="739"/>
      <c r="B284" s="739"/>
      <c r="C284" s="739"/>
      <c r="D284" s="739"/>
      <c r="E284" s="739"/>
      <c r="F284" s="739"/>
      <c r="G284" s="739"/>
    </row>
    <row r="285" spans="1:7">
      <c r="A285" s="739"/>
      <c r="B285" s="739"/>
      <c r="C285" s="739"/>
      <c r="D285" s="739"/>
      <c r="E285" s="739"/>
      <c r="F285" s="739"/>
      <c r="G285" s="739"/>
    </row>
    <row r="286" spans="1:7">
      <c r="A286" s="739"/>
      <c r="B286" s="739"/>
      <c r="C286" s="739"/>
      <c r="D286" s="739"/>
      <c r="E286" s="739"/>
      <c r="F286" s="739"/>
      <c r="G286" s="739"/>
    </row>
    <row r="287" spans="1:7">
      <c r="A287" s="739"/>
      <c r="B287" s="739"/>
      <c r="C287" s="739"/>
      <c r="D287" s="739"/>
      <c r="E287" s="739"/>
      <c r="F287" s="739"/>
      <c r="G287" s="739"/>
    </row>
    <row r="288" spans="1:7">
      <c r="A288" s="739"/>
      <c r="B288" s="739"/>
      <c r="C288" s="739"/>
      <c r="D288" s="739"/>
      <c r="E288" s="739"/>
      <c r="F288" s="739"/>
      <c r="G288" s="739"/>
    </row>
    <row r="289" spans="1:7">
      <c r="A289" s="739"/>
      <c r="B289" s="739"/>
      <c r="C289" s="739"/>
      <c r="D289" s="739"/>
      <c r="E289" s="739"/>
      <c r="F289" s="739"/>
      <c r="G289" s="739"/>
    </row>
    <row r="290" spans="1:7">
      <c r="A290" s="739"/>
      <c r="B290" s="739"/>
      <c r="C290" s="739"/>
      <c r="D290" s="739"/>
      <c r="E290" s="739"/>
      <c r="F290" s="739"/>
      <c r="G290" s="739"/>
    </row>
    <row r="291" spans="1:7">
      <c r="A291" s="739"/>
      <c r="B291" s="739"/>
      <c r="C291" s="739"/>
      <c r="D291" s="739"/>
      <c r="E291" s="739"/>
      <c r="F291" s="739"/>
      <c r="G291" s="739"/>
    </row>
    <row r="292" spans="1:7">
      <c r="A292" s="739"/>
      <c r="B292" s="739"/>
      <c r="C292" s="739"/>
      <c r="D292" s="739"/>
      <c r="E292" s="739"/>
      <c r="F292" s="739"/>
      <c r="G292" s="739"/>
    </row>
    <row r="293" spans="1:7">
      <c r="A293" s="739"/>
      <c r="B293" s="739"/>
      <c r="C293" s="739"/>
      <c r="D293" s="739"/>
      <c r="E293" s="739"/>
      <c r="F293" s="739"/>
      <c r="G293" s="739"/>
    </row>
    <row r="294" spans="1:7">
      <c r="A294" s="739"/>
      <c r="B294" s="739"/>
      <c r="C294" s="739"/>
      <c r="D294" s="739"/>
      <c r="E294" s="739"/>
      <c r="F294" s="739"/>
      <c r="G294" s="739"/>
    </row>
    <row r="295" spans="1:7">
      <c r="A295" s="739"/>
      <c r="B295" s="739"/>
      <c r="C295" s="739"/>
      <c r="D295" s="739"/>
      <c r="E295" s="739"/>
      <c r="F295" s="739"/>
      <c r="G295" s="739"/>
    </row>
    <row r="296" spans="1:7">
      <c r="A296" s="739"/>
      <c r="B296" s="739"/>
      <c r="C296" s="739"/>
      <c r="D296" s="739"/>
      <c r="E296" s="739"/>
      <c r="F296" s="739"/>
      <c r="G296" s="739"/>
    </row>
    <row r="297" spans="1:7">
      <c r="A297" s="739"/>
      <c r="B297" s="739"/>
      <c r="C297" s="739"/>
      <c r="D297" s="739"/>
      <c r="E297" s="739"/>
      <c r="F297" s="739"/>
      <c r="G297" s="739"/>
    </row>
    <row r="298" spans="1:7">
      <c r="A298" s="739"/>
      <c r="B298" s="739"/>
      <c r="C298" s="739"/>
      <c r="D298" s="739"/>
      <c r="E298" s="739"/>
      <c r="F298" s="739"/>
      <c r="G298" s="739"/>
    </row>
    <row r="299" spans="1:7">
      <c r="A299" s="739"/>
      <c r="B299" s="739"/>
      <c r="C299" s="739"/>
      <c r="D299" s="739"/>
      <c r="E299" s="739"/>
      <c r="F299" s="739"/>
      <c r="G299" s="739"/>
    </row>
    <row r="300" spans="1:7">
      <c r="A300" s="739"/>
      <c r="B300" s="739"/>
      <c r="C300" s="739"/>
      <c r="D300" s="739"/>
      <c r="E300" s="739"/>
      <c r="F300" s="739"/>
      <c r="G300" s="739"/>
    </row>
    <row r="301" spans="1:7">
      <c r="A301" s="739"/>
      <c r="B301" s="739"/>
      <c r="C301" s="739"/>
      <c r="D301" s="739"/>
      <c r="E301" s="739"/>
      <c r="F301" s="739"/>
      <c r="G301" s="739"/>
    </row>
    <row r="302" spans="1:7">
      <c r="A302" s="739"/>
      <c r="B302" s="739"/>
      <c r="C302" s="739"/>
      <c r="D302" s="739"/>
      <c r="E302" s="739"/>
      <c r="F302" s="739"/>
      <c r="G302" s="739"/>
    </row>
    <row r="303" spans="1:7">
      <c r="A303" s="739"/>
      <c r="B303" s="739"/>
      <c r="C303" s="739"/>
      <c r="D303" s="739"/>
      <c r="E303" s="739"/>
      <c r="F303" s="739"/>
      <c r="G303" s="739"/>
    </row>
    <row r="304" spans="1:7">
      <c r="A304" s="739"/>
      <c r="B304" s="739"/>
      <c r="C304" s="739"/>
      <c r="D304" s="739"/>
      <c r="E304" s="739"/>
      <c r="F304" s="739"/>
      <c r="G304" s="739"/>
    </row>
    <row r="305" spans="1:7">
      <c r="A305" s="739"/>
      <c r="B305" s="739"/>
      <c r="C305" s="739"/>
      <c r="D305" s="739"/>
      <c r="E305" s="739"/>
      <c r="F305" s="739"/>
      <c r="G305" s="739"/>
    </row>
    <row r="306" spans="1:7">
      <c r="A306" s="739"/>
      <c r="B306" s="739"/>
      <c r="C306" s="739"/>
      <c r="D306" s="739"/>
      <c r="E306" s="739"/>
      <c r="F306" s="739"/>
      <c r="G306" s="739"/>
    </row>
    <row r="307" spans="1:7">
      <c r="A307" s="739"/>
      <c r="B307" s="739"/>
      <c r="C307" s="739"/>
      <c r="D307" s="739"/>
      <c r="E307" s="739"/>
      <c r="F307" s="739"/>
      <c r="G307" s="739"/>
    </row>
    <row r="308" spans="1:7">
      <c r="A308" s="739"/>
      <c r="B308" s="739"/>
      <c r="C308" s="739"/>
      <c r="D308" s="739"/>
      <c r="E308" s="739"/>
      <c r="F308" s="739"/>
      <c r="G308" s="739"/>
    </row>
    <row r="309" spans="1:7">
      <c r="A309" s="739"/>
      <c r="B309" s="739"/>
      <c r="C309" s="739"/>
      <c r="D309" s="739"/>
      <c r="E309" s="739"/>
      <c r="F309" s="739"/>
      <c r="G309" s="739"/>
    </row>
    <row r="310" spans="1:7">
      <c r="A310" s="739"/>
      <c r="B310" s="739"/>
      <c r="C310" s="739"/>
      <c r="D310" s="739"/>
      <c r="E310" s="739"/>
      <c r="F310" s="739"/>
      <c r="G310" s="739"/>
    </row>
    <row r="311" spans="1:7">
      <c r="A311" s="739"/>
      <c r="B311" s="739"/>
      <c r="C311" s="739"/>
      <c r="D311" s="739"/>
      <c r="E311" s="739"/>
      <c r="F311" s="739"/>
      <c r="G311" s="739"/>
    </row>
    <row r="312" spans="1:7">
      <c r="A312" s="739"/>
      <c r="B312" s="739"/>
      <c r="C312" s="739"/>
      <c r="D312" s="739"/>
      <c r="E312" s="739"/>
      <c r="F312" s="739"/>
      <c r="G312" s="739"/>
    </row>
    <row r="313" spans="1:7">
      <c r="A313" s="739"/>
      <c r="B313" s="739"/>
      <c r="C313" s="739"/>
      <c r="D313" s="739"/>
      <c r="E313" s="739"/>
      <c r="F313" s="739"/>
      <c r="G313" s="739"/>
    </row>
    <row r="314" spans="1:7">
      <c r="A314" s="739"/>
      <c r="B314" s="739"/>
      <c r="C314" s="739"/>
      <c r="D314" s="739"/>
      <c r="E314" s="739"/>
      <c r="F314" s="739"/>
      <c r="G314" s="739"/>
    </row>
    <row r="315" spans="1:7">
      <c r="A315" s="739"/>
      <c r="B315" s="739"/>
      <c r="C315" s="739"/>
      <c r="D315" s="739"/>
      <c r="E315" s="739"/>
      <c r="F315" s="739"/>
      <c r="G315" s="739"/>
    </row>
    <row r="316" spans="1:7">
      <c r="A316" s="739"/>
      <c r="B316" s="739"/>
      <c r="C316" s="739"/>
      <c r="D316" s="739"/>
      <c r="E316" s="739"/>
      <c r="F316" s="739"/>
      <c r="G316" s="739"/>
    </row>
    <row r="317" spans="1:7">
      <c r="A317" s="739"/>
      <c r="B317" s="739"/>
      <c r="C317" s="739"/>
      <c r="D317" s="739"/>
      <c r="E317" s="739"/>
      <c r="F317" s="739"/>
      <c r="G317" s="739"/>
    </row>
    <row r="318" spans="1:7">
      <c r="A318" s="739"/>
      <c r="B318" s="739"/>
      <c r="C318" s="739"/>
      <c r="D318" s="739"/>
      <c r="E318" s="739"/>
      <c r="F318" s="739"/>
      <c r="G318" s="739"/>
    </row>
    <row r="319" spans="1:7">
      <c r="A319" s="739"/>
      <c r="B319" s="739"/>
      <c r="C319" s="739"/>
      <c r="D319" s="739"/>
      <c r="E319" s="739"/>
      <c r="F319" s="739"/>
      <c r="G319" s="739"/>
    </row>
    <row r="320" spans="1:7">
      <c r="A320" s="739"/>
      <c r="B320" s="739"/>
      <c r="C320" s="739"/>
      <c r="D320" s="739"/>
      <c r="E320" s="739"/>
      <c r="F320" s="739"/>
      <c r="G320" s="739"/>
    </row>
    <row r="321" spans="1:7">
      <c r="A321" s="739"/>
      <c r="B321" s="739"/>
      <c r="C321" s="739"/>
      <c r="D321" s="739"/>
      <c r="E321" s="739"/>
      <c r="F321" s="739"/>
      <c r="G321" s="739"/>
    </row>
    <row r="322" spans="1:7">
      <c r="A322" s="739"/>
      <c r="B322" s="739"/>
      <c r="C322" s="739"/>
      <c r="D322" s="739"/>
      <c r="E322" s="739"/>
      <c r="F322" s="739"/>
      <c r="G322" s="739"/>
    </row>
    <row r="323" spans="1:7">
      <c r="A323" s="739"/>
      <c r="B323" s="739"/>
      <c r="C323" s="739"/>
      <c r="D323" s="739"/>
      <c r="E323" s="739"/>
      <c r="F323" s="739"/>
      <c r="G323" s="739"/>
    </row>
    <row r="324" spans="1:7">
      <c r="A324" s="739"/>
      <c r="B324" s="739"/>
      <c r="C324" s="739"/>
      <c r="D324" s="739"/>
      <c r="E324" s="739"/>
      <c r="F324" s="739"/>
      <c r="G324" s="739"/>
    </row>
    <row r="325" spans="1:7">
      <c r="A325" s="739"/>
      <c r="B325" s="739"/>
      <c r="C325" s="739"/>
      <c r="D325" s="739"/>
      <c r="E325" s="739"/>
      <c r="F325" s="739"/>
      <c r="G325" s="739"/>
    </row>
    <row r="326" spans="1:7">
      <c r="A326" s="739"/>
      <c r="B326" s="739"/>
      <c r="C326" s="739"/>
      <c r="D326" s="739"/>
      <c r="E326" s="739"/>
      <c r="F326" s="739"/>
      <c r="G326" s="739"/>
    </row>
    <row r="327" spans="1:7">
      <c r="A327" s="739"/>
      <c r="B327" s="739"/>
      <c r="C327" s="739"/>
      <c r="D327" s="739"/>
      <c r="E327" s="739"/>
      <c r="F327" s="739"/>
      <c r="G327" s="739"/>
    </row>
    <row r="328" spans="1:7">
      <c r="A328" s="739"/>
      <c r="B328" s="739"/>
      <c r="C328" s="739"/>
      <c r="D328" s="739"/>
      <c r="E328" s="739"/>
      <c r="F328" s="739"/>
      <c r="G328" s="739"/>
    </row>
    <row r="329" spans="1:7">
      <c r="A329" s="739"/>
      <c r="B329" s="739"/>
      <c r="C329" s="739"/>
      <c r="D329" s="739"/>
      <c r="E329" s="739"/>
      <c r="F329" s="739"/>
      <c r="G329" s="739"/>
    </row>
    <row r="330" spans="1:7">
      <c r="A330" s="739"/>
      <c r="B330" s="739"/>
      <c r="C330" s="739"/>
      <c r="D330" s="739"/>
      <c r="E330" s="739"/>
      <c r="F330" s="739"/>
      <c r="G330" s="739"/>
    </row>
    <row r="331" spans="1:7">
      <c r="A331" s="739"/>
      <c r="B331" s="739"/>
      <c r="C331" s="739"/>
      <c r="D331" s="739"/>
      <c r="E331" s="739"/>
      <c r="F331" s="739"/>
      <c r="G331" s="739"/>
    </row>
    <row r="332" spans="1:7">
      <c r="A332" s="739"/>
      <c r="B332" s="739"/>
      <c r="C332" s="739"/>
      <c r="D332" s="739"/>
      <c r="E332" s="739"/>
      <c r="F332" s="739"/>
      <c r="G332" s="739"/>
    </row>
    <row r="333" spans="1:7">
      <c r="A333" s="739"/>
      <c r="B333" s="739"/>
      <c r="C333" s="739"/>
      <c r="D333" s="739"/>
      <c r="E333" s="739"/>
      <c r="F333" s="739"/>
      <c r="G333" s="739"/>
    </row>
    <row r="334" spans="1:7">
      <c r="A334" s="739"/>
      <c r="B334" s="739"/>
      <c r="C334" s="739"/>
      <c r="D334" s="739"/>
      <c r="E334" s="739"/>
      <c r="F334" s="739"/>
      <c r="G334" s="739"/>
    </row>
    <row r="335" spans="1:7">
      <c r="A335" s="739"/>
      <c r="B335" s="739"/>
      <c r="C335" s="739"/>
      <c r="D335" s="739"/>
      <c r="E335" s="739"/>
      <c r="F335" s="739"/>
      <c r="G335" s="739"/>
    </row>
    <row r="336" spans="1:7">
      <c r="A336" s="739"/>
      <c r="B336" s="739"/>
      <c r="C336" s="739"/>
      <c r="D336" s="739"/>
      <c r="E336" s="739"/>
      <c r="F336" s="739"/>
      <c r="G336" s="739"/>
    </row>
    <row r="337" spans="1:7">
      <c r="A337" s="739"/>
      <c r="B337" s="739"/>
      <c r="C337" s="739"/>
      <c r="D337" s="739"/>
      <c r="E337" s="739"/>
      <c r="F337" s="739"/>
      <c r="G337" s="739"/>
    </row>
    <row r="338" spans="1:7">
      <c r="A338" s="739"/>
      <c r="B338" s="739"/>
      <c r="C338" s="739"/>
      <c r="D338" s="739"/>
      <c r="E338" s="739"/>
      <c r="F338" s="739"/>
      <c r="G338" s="739"/>
    </row>
    <row r="339" spans="1:7">
      <c r="A339" s="739"/>
      <c r="B339" s="739"/>
      <c r="C339" s="739"/>
      <c r="D339" s="739"/>
      <c r="E339" s="739"/>
      <c r="F339" s="739"/>
      <c r="G339" s="739"/>
    </row>
    <row r="340" spans="1:7">
      <c r="A340" s="739"/>
      <c r="B340" s="739"/>
      <c r="C340" s="739"/>
      <c r="D340" s="739"/>
      <c r="E340" s="739"/>
      <c r="F340" s="739"/>
      <c r="G340" s="739"/>
    </row>
    <row r="341" spans="1:7">
      <c r="A341" s="739"/>
      <c r="B341" s="739"/>
      <c r="C341" s="739"/>
      <c r="D341" s="739"/>
      <c r="E341" s="739"/>
      <c r="F341" s="739"/>
      <c r="G341" s="739"/>
    </row>
    <row r="342" spans="1:7">
      <c r="A342" s="739"/>
      <c r="B342" s="739"/>
      <c r="C342" s="739"/>
      <c r="D342" s="739"/>
      <c r="E342" s="739"/>
      <c r="F342" s="739"/>
      <c r="G342" s="739"/>
    </row>
    <row r="343" spans="1:7">
      <c r="A343" s="739"/>
      <c r="B343" s="739"/>
      <c r="C343" s="739"/>
      <c r="D343" s="739"/>
      <c r="E343" s="739"/>
      <c r="F343" s="739"/>
      <c r="G343" s="739"/>
    </row>
    <row r="344" spans="1:7">
      <c r="A344" s="739"/>
      <c r="B344" s="739"/>
      <c r="C344" s="739"/>
      <c r="D344" s="739"/>
      <c r="E344" s="739"/>
      <c r="F344" s="739"/>
      <c r="G344" s="739"/>
    </row>
    <row r="345" spans="1:7">
      <c r="A345" s="739"/>
      <c r="B345" s="739"/>
      <c r="C345" s="739"/>
      <c r="D345" s="739"/>
      <c r="E345" s="739"/>
      <c r="F345" s="739"/>
      <c r="G345" s="739"/>
    </row>
    <row r="346" spans="1:7">
      <c r="A346" s="739"/>
      <c r="B346" s="739"/>
      <c r="C346" s="739"/>
      <c r="D346" s="739"/>
      <c r="E346" s="739"/>
      <c r="F346" s="739"/>
      <c r="G346" s="739"/>
    </row>
    <row r="347" spans="1:7">
      <c r="A347" s="739"/>
      <c r="B347" s="739"/>
      <c r="C347" s="739"/>
      <c r="D347" s="739"/>
      <c r="E347" s="739"/>
      <c r="F347" s="739"/>
      <c r="G347" s="739"/>
    </row>
    <row r="348" spans="1:7">
      <c r="A348" s="739"/>
      <c r="B348" s="739"/>
      <c r="C348" s="739"/>
      <c r="D348" s="739"/>
      <c r="E348" s="739"/>
      <c r="F348" s="739"/>
      <c r="G348" s="739"/>
    </row>
    <row r="349" spans="1:7">
      <c r="A349" s="739"/>
      <c r="B349" s="739"/>
      <c r="C349" s="739"/>
      <c r="D349" s="739"/>
      <c r="E349" s="739"/>
      <c r="F349" s="739"/>
      <c r="G349" s="739"/>
    </row>
    <row r="350" spans="1:7">
      <c r="A350" s="739"/>
      <c r="B350" s="739"/>
      <c r="C350" s="739"/>
      <c r="D350" s="739"/>
      <c r="E350" s="739"/>
      <c r="F350" s="739"/>
      <c r="G350" s="739"/>
    </row>
    <row r="351" spans="1:7">
      <c r="A351" s="739"/>
      <c r="B351" s="739"/>
      <c r="C351" s="739"/>
      <c r="D351" s="739"/>
      <c r="E351" s="739"/>
      <c r="F351" s="739"/>
      <c r="G351" s="739"/>
    </row>
    <row r="352" spans="1:7">
      <c r="A352" s="739"/>
      <c r="B352" s="739"/>
      <c r="C352" s="739"/>
      <c r="D352" s="739"/>
      <c r="E352" s="739"/>
      <c r="F352" s="739"/>
      <c r="G352" s="739"/>
    </row>
    <row r="353" spans="1:7">
      <c r="A353" s="739"/>
      <c r="B353" s="739"/>
      <c r="C353" s="739"/>
      <c r="D353" s="739"/>
      <c r="E353" s="739"/>
      <c r="F353" s="739"/>
      <c r="G353" s="739"/>
    </row>
    <row r="354" spans="1:7">
      <c r="A354" s="739"/>
      <c r="B354" s="739"/>
      <c r="C354" s="739"/>
      <c r="D354" s="739"/>
      <c r="E354" s="739"/>
      <c r="F354" s="739"/>
      <c r="G354" s="739"/>
    </row>
    <row r="355" spans="1:7">
      <c r="A355" s="739"/>
      <c r="B355" s="739"/>
      <c r="C355" s="739"/>
      <c r="D355" s="739"/>
      <c r="E355" s="739"/>
      <c r="F355" s="739"/>
      <c r="G355" s="739"/>
    </row>
    <row r="356" spans="1:7">
      <c r="A356" s="739"/>
      <c r="B356" s="739"/>
      <c r="C356" s="739"/>
      <c r="D356" s="739"/>
      <c r="E356" s="739"/>
      <c r="F356" s="739"/>
      <c r="G356" s="739"/>
    </row>
    <row r="357" spans="1:7">
      <c r="A357" s="739"/>
      <c r="B357" s="739"/>
      <c r="C357" s="739"/>
      <c r="D357" s="739"/>
      <c r="E357" s="739"/>
      <c r="F357" s="739"/>
      <c r="G357" s="739"/>
    </row>
    <row r="358" spans="1:7">
      <c r="A358" s="739"/>
      <c r="B358" s="739"/>
      <c r="C358" s="739"/>
      <c r="D358" s="739"/>
      <c r="E358" s="739"/>
      <c r="F358" s="739"/>
      <c r="G358" s="739"/>
    </row>
    <row r="359" spans="1:7">
      <c r="A359" s="739"/>
      <c r="B359" s="739"/>
      <c r="C359" s="739"/>
      <c r="D359" s="739"/>
      <c r="E359" s="739"/>
      <c r="F359" s="739"/>
      <c r="G359" s="739"/>
    </row>
    <row r="360" spans="1:7">
      <c r="A360" s="739"/>
      <c r="B360" s="739"/>
      <c r="C360" s="739"/>
      <c r="D360" s="739"/>
      <c r="E360" s="739"/>
      <c r="F360" s="739"/>
      <c r="G360" s="739"/>
    </row>
    <row r="361" spans="1:7">
      <c r="A361" s="739"/>
      <c r="B361" s="739"/>
      <c r="C361" s="739"/>
      <c r="D361" s="739"/>
      <c r="E361" s="739"/>
      <c r="F361" s="739"/>
      <c r="G361" s="739"/>
    </row>
    <row r="362" spans="1:7">
      <c r="A362" s="739"/>
      <c r="B362" s="739"/>
      <c r="C362" s="739"/>
      <c r="D362" s="739"/>
      <c r="E362" s="739"/>
      <c r="F362" s="739"/>
      <c r="G362" s="739"/>
    </row>
    <row r="363" spans="1:7">
      <c r="A363" s="739"/>
      <c r="B363" s="739"/>
      <c r="C363" s="739"/>
      <c r="D363" s="739"/>
      <c r="E363" s="739"/>
      <c r="F363" s="739"/>
      <c r="G363" s="739"/>
    </row>
    <row r="364" spans="1:7">
      <c r="A364" s="739"/>
      <c r="B364" s="739"/>
      <c r="C364" s="739"/>
      <c r="D364" s="739"/>
      <c r="E364" s="739"/>
      <c r="F364" s="739"/>
      <c r="G364" s="739"/>
    </row>
    <row r="365" spans="1:7">
      <c r="A365" s="739"/>
      <c r="B365" s="739"/>
      <c r="C365" s="739"/>
      <c r="D365" s="739"/>
      <c r="E365" s="739"/>
      <c r="F365" s="739"/>
      <c r="G365" s="739"/>
    </row>
    <row r="366" spans="1:7">
      <c r="A366" s="739"/>
      <c r="B366" s="739"/>
      <c r="C366" s="739"/>
      <c r="D366" s="739"/>
      <c r="E366" s="739"/>
      <c r="F366" s="739"/>
      <c r="G366" s="739"/>
    </row>
    <row r="367" spans="1:7">
      <c r="A367" s="739"/>
      <c r="B367" s="739"/>
      <c r="C367" s="739"/>
      <c r="D367" s="739"/>
      <c r="E367" s="739"/>
      <c r="F367" s="739"/>
      <c r="G367" s="739"/>
    </row>
    <row r="368" spans="1:7">
      <c r="A368" s="739"/>
      <c r="B368" s="739"/>
      <c r="C368" s="739"/>
      <c r="D368" s="739"/>
      <c r="E368" s="739"/>
      <c r="F368" s="739"/>
      <c r="G368" s="739"/>
    </row>
    <row r="369" spans="1:7">
      <c r="A369" s="739"/>
      <c r="B369" s="739"/>
      <c r="C369" s="739"/>
      <c r="D369" s="739"/>
      <c r="E369" s="739"/>
      <c r="F369" s="739"/>
      <c r="G369" s="739"/>
    </row>
    <row r="370" spans="1:7">
      <c r="A370" s="739"/>
      <c r="B370" s="739"/>
      <c r="C370" s="739"/>
      <c r="D370" s="739"/>
      <c r="E370" s="739"/>
      <c r="F370" s="739"/>
      <c r="G370" s="739"/>
    </row>
    <row r="371" spans="1:7">
      <c r="A371" s="739"/>
      <c r="B371" s="739"/>
      <c r="C371" s="739"/>
      <c r="D371" s="739"/>
      <c r="E371" s="739"/>
      <c r="F371" s="739"/>
      <c r="G371" s="739"/>
    </row>
    <row r="372" spans="1:7">
      <c r="A372" s="739"/>
      <c r="B372" s="739"/>
      <c r="C372" s="739"/>
      <c r="D372" s="739"/>
      <c r="E372" s="739"/>
      <c r="F372" s="739"/>
      <c r="G372" s="739"/>
    </row>
    <row r="373" spans="1:7">
      <c r="A373" s="739"/>
      <c r="B373" s="739"/>
      <c r="C373" s="739"/>
      <c r="D373" s="739"/>
      <c r="E373" s="739"/>
      <c r="F373" s="739"/>
      <c r="G373" s="739"/>
    </row>
    <row r="374" spans="1:7">
      <c r="A374" s="739"/>
      <c r="B374" s="739"/>
      <c r="C374" s="739"/>
      <c r="D374" s="739"/>
      <c r="E374" s="739"/>
      <c r="F374" s="739"/>
      <c r="G374" s="739"/>
    </row>
    <row r="375" spans="1:7">
      <c r="A375" s="739"/>
      <c r="B375" s="739"/>
      <c r="C375" s="739"/>
      <c r="D375" s="739"/>
      <c r="E375" s="739"/>
      <c r="F375" s="739"/>
      <c r="G375" s="739"/>
    </row>
    <row r="376" spans="1:7">
      <c r="A376" s="739"/>
      <c r="B376" s="739"/>
      <c r="C376" s="739"/>
      <c r="D376" s="739"/>
      <c r="E376" s="739"/>
      <c r="F376" s="739"/>
      <c r="G376" s="739"/>
    </row>
    <row r="377" spans="1:7">
      <c r="A377" s="739"/>
      <c r="B377" s="739"/>
      <c r="C377" s="739"/>
      <c r="D377" s="739"/>
      <c r="E377" s="739"/>
      <c r="F377" s="739"/>
      <c r="G377" s="739"/>
    </row>
    <row r="378" spans="1:7">
      <c r="A378" s="739"/>
      <c r="B378" s="739"/>
      <c r="C378" s="739"/>
      <c r="D378" s="739"/>
      <c r="E378" s="739"/>
      <c r="F378" s="739"/>
      <c r="G378" s="739"/>
    </row>
    <row r="379" spans="1:7">
      <c r="A379" s="739"/>
      <c r="B379" s="739"/>
      <c r="C379" s="739"/>
      <c r="D379" s="739"/>
      <c r="E379" s="739"/>
      <c r="F379" s="739"/>
      <c r="G379" s="739"/>
    </row>
    <row r="380" spans="1:7">
      <c r="A380" s="739"/>
      <c r="B380" s="739"/>
      <c r="C380" s="739"/>
      <c r="D380" s="739"/>
      <c r="E380" s="739"/>
      <c r="F380" s="739"/>
      <c r="G380" s="739"/>
    </row>
    <row r="381" spans="1:7">
      <c r="A381" s="739"/>
      <c r="B381" s="739"/>
      <c r="C381" s="739"/>
      <c r="D381" s="739"/>
      <c r="E381" s="739"/>
      <c r="F381" s="739"/>
      <c r="G381" s="739"/>
    </row>
    <row r="382" spans="1:7">
      <c r="A382" s="739"/>
      <c r="B382" s="739"/>
      <c r="C382" s="739"/>
      <c r="D382" s="739"/>
      <c r="E382" s="739"/>
      <c r="F382" s="739"/>
      <c r="G382" s="739"/>
    </row>
    <row r="383" spans="1:7">
      <c r="A383" s="739"/>
      <c r="B383" s="739"/>
      <c r="C383" s="739"/>
      <c r="D383" s="739"/>
      <c r="E383" s="739"/>
      <c r="F383" s="739"/>
      <c r="G383" s="739"/>
    </row>
    <row r="384" spans="1:7">
      <c r="A384" s="739"/>
      <c r="B384" s="739"/>
      <c r="C384" s="739"/>
      <c r="D384" s="739"/>
      <c r="E384" s="739"/>
      <c r="F384" s="739"/>
      <c r="G384" s="739"/>
    </row>
    <row r="385" spans="1:7">
      <c r="A385" s="739"/>
      <c r="B385" s="739"/>
      <c r="C385" s="739"/>
      <c r="D385" s="739"/>
      <c r="E385" s="739"/>
      <c r="F385" s="739"/>
      <c r="G385" s="739"/>
    </row>
    <row r="386" spans="1:7">
      <c r="A386" s="739"/>
      <c r="B386" s="739"/>
      <c r="C386" s="739"/>
      <c r="D386" s="739"/>
      <c r="E386" s="739"/>
      <c r="F386" s="739"/>
      <c r="G386" s="739"/>
    </row>
    <row r="387" spans="1:7">
      <c r="A387" s="739"/>
      <c r="B387" s="739"/>
      <c r="C387" s="739"/>
      <c r="D387" s="739"/>
      <c r="E387" s="739"/>
      <c r="F387" s="739"/>
      <c r="G387" s="739"/>
    </row>
    <row r="388" spans="1:7">
      <c r="A388" s="739"/>
      <c r="B388" s="739"/>
      <c r="C388" s="739"/>
      <c r="D388" s="739"/>
      <c r="E388" s="739"/>
      <c r="F388" s="739"/>
      <c r="G388" s="739"/>
    </row>
    <row r="389" spans="1:7">
      <c r="A389" s="739"/>
      <c r="B389" s="739"/>
      <c r="C389" s="739"/>
      <c r="D389" s="739"/>
      <c r="E389" s="739"/>
      <c r="F389" s="739"/>
      <c r="G389" s="739"/>
    </row>
    <row r="390" spans="1:7">
      <c r="A390" s="739"/>
      <c r="B390" s="739"/>
      <c r="C390" s="739"/>
      <c r="D390" s="739"/>
      <c r="E390" s="739"/>
      <c r="F390" s="739"/>
      <c r="G390" s="739"/>
    </row>
    <row r="391" spans="1:7">
      <c r="A391" s="739"/>
      <c r="B391" s="739"/>
      <c r="C391" s="739"/>
      <c r="D391" s="739"/>
      <c r="E391" s="739"/>
      <c r="F391" s="739"/>
      <c r="G391" s="739"/>
    </row>
    <row r="392" spans="1:7">
      <c r="A392" s="739"/>
      <c r="B392" s="739"/>
      <c r="C392" s="739"/>
      <c r="D392" s="739"/>
      <c r="E392" s="739"/>
      <c r="F392" s="739"/>
      <c r="G392" s="739"/>
    </row>
    <row r="393" spans="1:7">
      <c r="A393" s="739"/>
      <c r="B393" s="739"/>
      <c r="C393" s="739"/>
      <c r="D393" s="739"/>
      <c r="E393" s="739"/>
      <c r="F393" s="739"/>
      <c r="G393" s="739"/>
    </row>
    <row r="394" spans="1:7">
      <c r="A394" s="739"/>
      <c r="B394" s="739"/>
      <c r="C394" s="739"/>
      <c r="D394" s="739"/>
      <c r="E394" s="739"/>
      <c r="F394" s="739"/>
      <c r="G394" s="739"/>
    </row>
    <row r="395" spans="1:7">
      <c r="A395" s="739"/>
      <c r="B395" s="739"/>
      <c r="C395" s="739"/>
      <c r="D395" s="739"/>
      <c r="E395" s="739"/>
      <c r="F395" s="739"/>
      <c r="G395" s="739"/>
    </row>
    <row r="396" spans="1:7">
      <c r="A396" s="739"/>
      <c r="B396" s="739"/>
      <c r="C396" s="739"/>
      <c r="D396" s="739"/>
      <c r="E396" s="739"/>
      <c r="F396" s="739"/>
      <c r="G396" s="739"/>
    </row>
    <row r="397" spans="1:7">
      <c r="A397" s="739"/>
      <c r="B397" s="739"/>
      <c r="C397" s="739"/>
      <c r="D397" s="739"/>
      <c r="E397" s="739"/>
      <c r="F397" s="739"/>
      <c r="G397" s="739"/>
    </row>
    <row r="398" spans="1:7">
      <c r="A398" s="739"/>
      <c r="B398" s="739"/>
      <c r="C398" s="739"/>
      <c r="D398" s="739"/>
      <c r="E398" s="739"/>
      <c r="F398" s="739"/>
      <c r="G398" s="739"/>
    </row>
    <row r="399" spans="1:7">
      <c r="A399" s="739"/>
      <c r="B399" s="739"/>
      <c r="C399" s="739"/>
      <c r="D399" s="739"/>
      <c r="E399" s="739"/>
      <c r="F399" s="739"/>
      <c r="G399" s="739"/>
    </row>
    <row r="400" spans="1:7">
      <c r="A400" s="739"/>
      <c r="B400" s="739"/>
      <c r="C400" s="739"/>
      <c r="D400" s="739"/>
      <c r="E400" s="739"/>
      <c r="F400" s="739"/>
      <c r="G400" s="739"/>
    </row>
    <row r="401" spans="1:7">
      <c r="A401" s="739"/>
      <c r="B401" s="739"/>
      <c r="C401" s="739"/>
      <c r="D401" s="739"/>
      <c r="E401" s="739"/>
      <c r="F401" s="739"/>
      <c r="G401" s="739"/>
    </row>
    <row r="402" spans="1:7">
      <c r="A402" s="739"/>
      <c r="B402" s="739"/>
      <c r="C402" s="739"/>
      <c r="D402" s="739"/>
      <c r="E402" s="739"/>
      <c r="F402" s="739"/>
      <c r="G402" s="739"/>
    </row>
    <row r="403" spans="1:7">
      <c r="A403" s="739"/>
      <c r="B403" s="739"/>
      <c r="C403" s="739"/>
      <c r="D403" s="739"/>
      <c r="E403" s="739"/>
      <c r="F403" s="739"/>
      <c r="G403" s="739"/>
    </row>
    <row r="404" spans="1:7">
      <c r="A404" s="739"/>
      <c r="B404" s="739"/>
      <c r="C404" s="739"/>
      <c r="D404" s="739"/>
      <c r="E404" s="739"/>
      <c r="F404" s="739"/>
      <c r="G404" s="739"/>
    </row>
    <row r="405" spans="1:7">
      <c r="A405" s="739"/>
      <c r="B405" s="739"/>
      <c r="C405" s="739"/>
      <c r="D405" s="739"/>
      <c r="E405" s="739"/>
      <c r="F405" s="739"/>
      <c r="G405" s="739"/>
    </row>
    <row r="406" spans="1:7">
      <c r="A406" s="739"/>
      <c r="B406" s="739"/>
      <c r="C406" s="739"/>
      <c r="D406" s="739"/>
      <c r="E406" s="739"/>
      <c r="F406" s="739"/>
      <c r="G406" s="739"/>
    </row>
    <row r="407" spans="1:7">
      <c r="A407" s="739"/>
      <c r="B407" s="739"/>
      <c r="C407" s="739"/>
      <c r="D407" s="739"/>
      <c r="E407" s="739"/>
      <c r="F407" s="739"/>
      <c r="G407" s="739"/>
    </row>
    <row r="408" spans="1:7">
      <c r="A408" s="739"/>
      <c r="B408" s="739"/>
      <c r="C408" s="739"/>
      <c r="D408" s="739"/>
      <c r="E408" s="739"/>
      <c r="F408" s="739"/>
      <c r="G408" s="739"/>
    </row>
    <row r="409" spans="1:7">
      <c r="A409" s="739"/>
      <c r="B409" s="739"/>
      <c r="C409" s="739"/>
      <c r="D409" s="739"/>
      <c r="E409" s="739"/>
      <c r="F409" s="739"/>
      <c r="G409" s="739"/>
    </row>
    <row r="410" spans="1:7">
      <c r="A410" s="739"/>
      <c r="B410" s="739"/>
      <c r="C410" s="739"/>
      <c r="D410" s="739"/>
      <c r="E410" s="739"/>
      <c r="F410" s="739"/>
      <c r="G410" s="739"/>
    </row>
    <row r="411" spans="1:7">
      <c r="A411" s="739"/>
      <c r="B411" s="739"/>
      <c r="C411" s="739"/>
      <c r="D411" s="739"/>
      <c r="E411" s="739"/>
      <c r="F411" s="739"/>
      <c r="G411" s="739"/>
    </row>
    <row r="412" spans="1:7">
      <c r="A412" s="739"/>
      <c r="B412" s="739"/>
      <c r="C412" s="739"/>
      <c r="D412" s="739"/>
      <c r="E412" s="739"/>
      <c r="F412" s="739"/>
      <c r="G412" s="739"/>
    </row>
    <row r="413" spans="1:7">
      <c r="A413" s="739"/>
      <c r="B413" s="739"/>
      <c r="C413" s="739"/>
      <c r="D413" s="739"/>
      <c r="E413" s="739"/>
      <c r="F413" s="739"/>
      <c r="G413" s="739"/>
    </row>
    <row r="414" spans="1:7">
      <c r="A414" s="739"/>
      <c r="B414" s="739"/>
      <c r="C414" s="739"/>
      <c r="D414" s="739"/>
      <c r="E414" s="739"/>
      <c r="F414" s="739"/>
      <c r="G414" s="739"/>
    </row>
    <row r="415" spans="1:7">
      <c r="A415" s="739"/>
      <c r="B415" s="739"/>
      <c r="C415" s="739"/>
      <c r="D415" s="739"/>
      <c r="E415" s="739"/>
      <c r="F415" s="739"/>
      <c r="G415" s="739"/>
    </row>
    <row r="416" spans="1:7">
      <c r="A416" s="739"/>
      <c r="B416" s="739"/>
      <c r="C416" s="739"/>
      <c r="D416" s="739"/>
      <c r="E416" s="739"/>
      <c r="F416" s="739"/>
      <c r="G416" s="739"/>
    </row>
    <row r="417" spans="1:7">
      <c r="A417" s="739"/>
      <c r="B417" s="739"/>
      <c r="C417" s="739"/>
      <c r="D417" s="739"/>
      <c r="E417" s="739"/>
      <c r="F417" s="739"/>
      <c r="G417" s="739"/>
    </row>
    <row r="418" spans="1:7">
      <c r="A418" s="739"/>
      <c r="B418" s="739"/>
      <c r="C418" s="739"/>
      <c r="D418" s="739"/>
      <c r="E418" s="739"/>
      <c r="F418" s="739"/>
      <c r="G418" s="739"/>
    </row>
    <row r="419" spans="1:7">
      <c r="A419" s="739"/>
      <c r="B419" s="739"/>
      <c r="C419" s="739"/>
      <c r="D419" s="739"/>
      <c r="E419" s="739"/>
      <c r="F419" s="739"/>
      <c r="G419" s="739"/>
    </row>
    <row r="420" spans="1:7">
      <c r="A420" s="739"/>
      <c r="B420" s="739"/>
      <c r="C420" s="739"/>
      <c r="D420" s="739"/>
      <c r="E420" s="739"/>
      <c r="F420" s="739"/>
      <c r="G420" s="739"/>
    </row>
    <row r="421" spans="1:7">
      <c r="A421" s="739"/>
      <c r="B421" s="739"/>
      <c r="C421" s="739"/>
      <c r="D421" s="739"/>
      <c r="E421" s="739"/>
      <c r="F421" s="739"/>
      <c r="G421" s="739"/>
    </row>
    <row r="422" spans="1:7">
      <c r="A422" s="739"/>
      <c r="B422" s="739"/>
      <c r="C422" s="739"/>
      <c r="D422" s="739"/>
      <c r="E422" s="739"/>
      <c r="F422" s="739"/>
      <c r="G422" s="739"/>
    </row>
    <row r="423" spans="1:7">
      <c r="A423" s="739"/>
      <c r="B423" s="739"/>
      <c r="C423" s="739"/>
      <c r="D423" s="739"/>
      <c r="E423" s="739"/>
      <c r="F423" s="739"/>
      <c r="G423" s="739"/>
    </row>
    <row r="424" spans="1:7">
      <c r="A424" s="739"/>
      <c r="B424" s="739"/>
      <c r="C424" s="739"/>
      <c r="D424" s="739"/>
      <c r="E424" s="739"/>
      <c r="F424" s="739"/>
      <c r="G424" s="739"/>
    </row>
    <row r="425" spans="1:7">
      <c r="A425" s="739"/>
      <c r="B425" s="739"/>
      <c r="C425" s="739"/>
      <c r="D425" s="739"/>
      <c r="E425" s="739"/>
      <c r="F425" s="739"/>
      <c r="G425" s="739"/>
    </row>
    <row r="426" spans="1:7">
      <c r="A426" s="739"/>
      <c r="B426" s="739"/>
      <c r="C426" s="739"/>
      <c r="D426" s="739"/>
      <c r="E426" s="739"/>
      <c r="F426" s="739"/>
      <c r="G426" s="739"/>
    </row>
    <row r="427" spans="1:7">
      <c r="A427" s="739"/>
      <c r="B427" s="739"/>
      <c r="C427" s="739"/>
      <c r="D427" s="739"/>
      <c r="E427" s="739"/>
      <c r="F427" s="739"/>
      <c r="G427" s="739"/>
    </row>
    <row r="428" spans="1:7">
      <c r="A428" s="739"/>
      <c r="B428" s="739"/>
      <c r="C428" s="739"/>
      <c r="D428" s="739"/>
      <c r="E428" s="739"/>
      <c r="F428" s="739"/>
      <c r="G428" s="739"/>
    </row>
    <row r="429" spans="1:7">
      <c r="A429" s="739"/>
      <c r="B429" s="739"/>
      <c r="C429" s="739"/>
      <c r="D429" s="739"/>
      <c r="E429" s="739"/>
      <c r="F429" s="739"/>
      <c r="G429" s="739"/>
    </row>
    <row r="430" spans="1:7">
      <c r="A430" s="739"/>
      <c r="B430" s="739"/>
      <c r="C430" s="739"/>
      <c r="D430" s="739"/>
      <c r="E430" s="739"/>
      <c r="F430" s="739"/>
      <c r="G430" s="739"/>
    </row>
    <row r="431" spans="1:7">
      <c r="A431" s="739"/>
      <c r="B431" s="739"/>
      <c r="C431" s="739"/>
      <c r="D431" s="739"/>
      <c r="E431" s="739"/>
      <c r="F431" s="739"/>
      <c r="G431" s="739"/>
    </row>
    <row r="432" spans="1:7">
      <c r="A432" s="739"/>
      <c r="B432" s="739"/>
      <c r="C432" s="739"/>
      <c r="D432" s="739"/>
      <c r="E432" s="739"/>
      <c r="F432" s="739"/>
      <c r="G432" s="739"/>
    </row>
    <row r="433" spans="1:7">
      <c r="A433" s="739"/>
      <c r="B433" s="739"/>
      <c r="C433" s="739"/>
      <c r="D433" s="739"/>
      <c r="E433" s="739"/>
      <c r="F433" s="739"/>
      <c r="G433" s="739"/>
    </row>
    <row r="434" spans="1:7">
      <c r="A434" s="739"/>
      <c r="B434" s="739"/>
      <c r="C434" s="739"/>
      <c r="D434" s="739"/>
      <c r="E434" s="739"/>
      <c r="F434" s="739"/>
      <c r="G434" s="739"/>
    </row>
    <row r="435" spans="1:7">
      <c r="A435" s="739"/>
      <c r="B435" s="739"/>
      <c r="C435" s="739"/>
      <c r="D435" s="739"/>
      <c r="E435" s="739"/>
      <c r="F435" s="739"/>
      <c r="G435" s="739"/>
    </row>
    <row r="436" spans="1:7">
      <c r="A436" s="739"/>
      <c r="B436" s="739"/>
      <c r="C436" s="739"/>
      <c r="D436" s="739"/>
      <c r="E436" s="739"/>
      <c r="F436" s="739"/>
      <c r="G436" s="739"/>
    </row>
    <row r="437" spans="1:7">
      <c r="A437" s="739"/>
      <c r="B437" s="739"/>
      <c r="C437" s="739"/>
      <c r="D437" s="739"/>
      <c r="E437" s="739"/>
      <c r="F437" s="739"/>
      <c r="G437" s="739"/>
    </row>
    <row r="438" spans="1:7">
      <c r="A438" s="739"/>
      <c r="B438" s="739"/>
      <c r="C438" s="739"/>
      <c r="D438" s="739"/>
      <c r="E438" s="739"/>
      <c r="F438" s="739"/>
      <c r="G438" s="739"/>
    </row>
    <row r="439" spans="1:7">
      <c r="A439" s="739"/>
      <c r="B439" s="739"/>
      <c r="C439" s="739"/>
      <c r="D439" s="739"/>
      <c r="E439" s="739"/>
      <c r="F439" s="739"/>
      <c r="G439" s="739"/>
    </row>
    <row r="440" spans="1:7">
      <c r="A440" s="739"/>
      <c r="B440" s="739"/>
      <c r="C440" s="739"/>
      <c r="D440" s="739"/>
      <c r="E440" s="739"/>
      <c r="F440" s="739"/>
      <c r="G440" s="739"/>
    </row>
    <row r="441" spans="1:7">
      <c r="A441" s="739"/>
      <c r="B441" s="739"/>
      <c r="C441" s="739"/>
      <c r="D441" s="739"/>
      <c r="E441" s="739"/>
      <c r="F441" s="739"/>
      <c r="G441" s="739"/>
    </row>
    <row r="442" spans="1:7">
      <c r="A442" s="739"/>
      <c r="B442" s="739"/>
      <c r="C442" s="739"/>
      <c r="D442" s="739"/>
      <c r="E442" s="739"/>
      <c r="F442" s="739"/>
      <c r="G442" s="739"/>
    </row>
    <row r="443" spans="1:7">
      <c r="A443" s="739"/>
      <c r="B443" s="739"/>
      <c r="C443" s="739"/>
      <c r="D443" s="739"/>
      <c r="E443" s="739"/>
      <c r="F443" s="739"/>
      <c r="G443" s="739"/>
    </row>
    <row r="444" spans="1:7">
      <c r="A444" s="739"/>
      <c r="B444" s="739"/>
      <c r="C444" s="739"/>
      <c r="D444" s="739"/>
      <c r="E444" s="739"/>
      <c r="F444" s="739"/>
      <c r="G444" s="739"/>
    </row>
    <row r="445" spans="1:7">
      <c r="A445" s="739"/>
      <c r="B445" s="739"/>
      <c r="C445" s="739"/>
      <c r="D445" s="739"/>
      <c r="E445" s="739"/>
      <c r="F445" s="739"/>
      <c r="G445" s="739"/>
    </row>
    <row r="446" spans="1:7">
      <c r="A446" s="739"/>
      <c r="B446" s="739"/>
      <c r="C446" s="739"/>
      <c r="D446" s="739"/>
      <c r="E446" s="739"/>
      <c r="F446" s="739"/>
      <c r="G446" s="739"/>
    </row>
    <row r="447" spans="1:7">
      <c r="A447" s="739"/>
      <c r="B447" s="739"/>
      <c r="C447" s="739"/>
      <c r="D447" s="739"/>
      <c r="E447" s="739"/>
      <c r="F447" s="739"/>
      <c r="G447" s="739"/>
    </row>
    <row r="448" spans="1:7">
      <c r="A448" s="739"/>
      <c r="B448" s="739"/>
      <c r="C448" s="739"/>
      <c r="D448" s="739"/>
      <c r="E448" s="739"/>
      <c r="F448" s="739"/>
      <c r="G448" s="739"/>
    </row>
    <row r="449" spans="1:7">
      <c r="A449" s="739"/>
      <c r="B449" s="739"/>
      <c r="C449" s="739"/>
      <c r="D449" s="739"/>
      <c r="E449" s="739"/>
      <c r="F449" s="739"/>
      <c r="G449" s="739"/>
    </row>
    <row r="450" spans="1:7">
      <c r="A450" s="739"/>
      <c r="B450" s="739"/>
      <c r="C450" s="739"/>
      <c r="D450" s="739"/>
      <c r="E450" s="739"/>
      <c r="F450" s="739"/>
      <c r="G450" s="739"/>
    </row>
    <row r="451" spans="1:7">
      <c r="A451" s="739"/>
      <c r="B451" s="739"/>
      <c r="C451" s="739"/>
      <c r="D451" s="739"/>
      <c r="E451" s="739"/>
      <c r="F451" s="739"/>
      <c r="G451" s="739"/>
    </row>
    <row r="452" spans="1:7">
      <c r="A452" s="739"/>
      <c r="B452" s="739"/>
      <c r="C452" s="739"/>
      <c r="D452" s="739"/>
      <c r="E452" s="739"/>
      <c r="F452" s="739"/>
      <c r="G452" s="739"/>
    </row>
    <row r="453" spans="1:7">
      <c r="A453" s="739"/>
      <c r="B453" s="739"/>
      <c r="C453" s="739"/>
      <c r="D453" s="739"/>
      <c r="E453" s="739"/>
      <c r="F453" s="739"/>
      <c r="G453" s="739"/>
    </row>
    <row r="454" spans="1:7">
      <c r="A454" s="739"/>
      <c r="B454" s="739"/>
      <c r="C454" s="739"/>
      <c r="D454" s="739"/>
      <c r="E454" s="739"/>
      <c r="F454" s="739"/>
      <c r="G454" s="739"/>
    </row>
    <row r="455" spans="1:7">
      <c r="A455" s="739"/>
      <c r="B455" s="739"/>
      <c r="C455" s="739"/>
      <c r="D455" s="739"/>
      <c r="E455" s="739"/>
      <c r="F455" s="739"/>
      <c r="G455" s="739"/>
    </row>
    <row r="456" spans="1:7">
      <c r="A456" s="739"/>
      <c r="B456" s="739"/>
      <c r="C456" s="739"/>
      <c r="D456" s="739"/>
      <c r="E456" s="739"/>
      <c r="F456" s="739"/>
      <c r="G456" s="739"/>
    </row>
    <row r="457" spans="1:7">
      <c r="A457" s="739"/>
      <c r="B457" s="739"/>
      <c r="C457" s="739"/>
      <c r="D457" s="739"/>
      <c r="E457" s="739"/>
      <c r="F457" s="739"/>
      <c r="G457" s="739"/>
    </row>
    <row r="458" spans="1:7">
      <c r="A458" s="739"/>
      <c r="B458" s="739"/>
      <c r="C458" s="739"/>
      <c r="D458" s="739"/>
      <c r="E458" s="739"/>
      <c r="F458" s="739"/>
      <c r="G458" s="739"/>
    </row>
    <row r="459" spans="1:7">
      <c r="A459" s="739"/>
      <c r="B459" s="739"/>
      <c r="C459" s="739"/>
      <c r="D459" s="739"/>
      <c r="E459" s="739"/>
      <c r="F459" s="739"/>
      <c r="G459" s="739"/>
    </row>
    <row r="460" spans="1:7">
      <c r="A460" s="739"/>
      <c r="B460" s="739"/>
      <c r="C460" s="739"/>
      <c r="D460" s="739"/>
      <c r="E460" s="739"/>
      <c r="F460" s="739"/>
      <c r="G460" s="739"/>
    </row>
    <row r="461" spans="1:7">
      <c r="A461" s="739"/>
      <c r="B461" s="739"/>
      <c r="C461" s="739"/>
      <c r="D461" s="739"/>
      <c r="E461" s="739"/>
      <c r="F461" s="739"/>
      <c r="G461" s="739"/>
    </row>
    <row r="462" spans="1:7">
      <c r="A462" s="739"/>
      <c r="B462" s="739"/>
      <c r="C462" s="739"/>
      <c r="D462" s="739"/>
      <c r="E462" s="739"/>
      <c r="F462" s="739"/>
      <c r="G462" s="739"/>
    </row>
    <row r="463" spans="1:7">
      <c r="A463" s="739"/>
      <c r="B463" s="739"/>
      <c r="C463" s="739"/>
      <c r="D463" s="739"/>
      <c r="E463" s="739"/>
      <c r="F463" s="739"/>
      <c r="G463" s="739"/>
    </row>
    <row r="464" spans="1:7">
      <c r="A464" s="739"/>
      <c r="B464" s="739"/>
      <c r="C464" s="739"/>
      <c r="D464" s="739"/>
      <c r="E464" s="739"/>
      <c r="F464" s="739"/>
      <c r="G464" s="739"/>
    </row>
    <row r="465" spans="1:7">
      <c r="A465" s="739"/>
      <c r="B465" s="739"/>
      <c r="C465" s="739"/>
      <c r="D465" s="739"/>
      <c r="E465" s="739"/>
      <c r="F465" s="739"/>
      <c r="G465" s="739"/>
    </row>
    <row r="466" spans="1:7">
      <c r="A466" s="739"/>
      <c r="B466" s="739"/>
      <c r="C466" s="739"/>
      <c r="D466" s="739"/>
      <c r="E466" s="739"/>
      <c r="F466" s="739"/>
      <c r="G466" s="739"/>
    </row>
    <row r="467" spans="1:7">
      <c r="A467" s="739"/>
      <c r="B467" s="739"/>
      <c r="C467" s="739"/>
      <c r="D467" s="739"/>
      <c r="E467" s="739"/>
      <c r="F467" s="739"/>
      <c r="G467" s="739"/>
    </row>
    <row r="468" spans="1:7">
      <c r="A468" s="739"/>
      <c r="B468" s="739"/>
      <c r="C468" s="739"/>
      <c r="D468" s="739"/>
      <c r="E468" s="739"/>
      <c r="F468" s="739"/>
      <c r="G468" s="739"/>
    </row>
    <row r="469" spans="1:7">
      <c r="A469" s="739"/>
      <c r="B469" s="739"/>
      <c r="C469" s="739"/>
      <c r="D469" s="739"/>
      <c r="E469" s="739"/>
      <c r="F469" s="739"/>
      <c r="G469" s="739"/>
    </row>
    <row r="470" spans="1:7">
      <c r="A470" s="739"/>
      <c r="B470" s="739"/>
      <c r="C470" s="739"/>
      <c r="D470" s="739"/>
      <c r="E470" s="739"/>
      <c r="F470" s="739"/>
      <c r="G470" s="739"/>
    </row>
    <row r="471" spans="1:7">
      <c r="A471" s="739"/>
      <c r="B471" s="739"/>
      <c r="C471" s="739"/>
      <c r="D471" s="739"/>
      <c r="E471" s="739"/>
      <c r="F471" s="739"/>
      <c r="G471" s="739"/>
    </row>
    <row r="472" spans="1:7">
      <c r="A472" s="739"/>
      <c r="B472" s="739"/>
      <c r="C472" s="739"/>
      <c r="D472" s="739"/>
      <c r="E472" s="739"/>
      <c r="F472" s="739"/>
      <c r="G472" s="739"/>
    </row>
    <row r="473" spans="1:7">
      <c r="A473" s="739"/>
      <c r="B473" s="739"/>
      <c r="C473" s="739"/>
      <c r="D473" s="739"/>
      <c r="E473" s="739"/>
      <c r="F473" s="739"/>
      <c r="G473" s="739"/>
    </row>
    <row r="474" spans="1:7">
      <c r="A474" s="739"/>
      <c r="B474" s="739"/>
      <c r="C474" s="739"/>
      <c r="D474" s="739"/>
      <c r="E474" s="739"/>
      <c r="F474" s="739"/>
      <c r="G474" s="739"/>
    </row>
    <row r="475" spans="1:7">
      <c r="A475" s="739"/>
      <c r="B475" s="739"/>
      <c r="C475" s="739"/>
      <c r="D475" s="739"/>
      <c r="E475" s="739"/>
      <c r="F475" s="739"/>
      <c r="G475" s="739"/>
    </row>
    <row r="476" spans="1:7">
      <c r="A476" s="739"/>
      <c r="B476" s="739"/>
      <c r="C476" s="739"/>
      <c r="D476" s="739"/>
      <c r="E476" s="739"/>
      <c r="F476" s="739"/>
      <c r="G476" s="739"/>
    </row>
    <row r="477" spans="1:7">
      <c r="A477" s="739"/>
      <c r="B477" s="739"/>
      <c r="C477" s="739"/>
      <c r="D477" s="739"/>
      <c r="E477" s="739"/>
      <c r="F477" s="739"/>
      <c r="G477" s="739"/>
    </row>
    <row r="478" spans="1:7">
      <c r="A478" s="739"/>
      <c r="B478" s="739"/>
      <c r="C478" s="739"/>
      <c r="D478" s="739"/>
      <c r="E478" s="739"/>
      <c r="F478" s="739"/>
      <c r="G478" s="739"/>
    </row>
    <row r="479" spans="1:7">
      <c r="A479" s="739"/>
      <c r="B479" s="739"/>
      <c r="C479" s="739"/>
      <c r="D479" s="739"/>
      <c r="E479" s="739"/>
      <c r="F479" s="739"/>
      <c r="G479" s="739"/>
    </row>
    <row r="480" spans="1:7">
      <c r="A480" s="739"/>
      <c r="B480" s="739"/>
      <c r="C480" s="739"/>
      <c r="D480" s="739"/>
      <c r="E480" s="739"/>
      <c r="F480" s="739"/>
      <c r="G480" s="739"/>
    </row>
    <row r="481" spans="1:7">
      <c r="A481" s="739"/>
      <c r="B481" s="739"/>
      <c r="C481" s="739"/>
      <c r="D481" s="739"/>
      <c r="E481" s="739"/>
      <c r="F481" s="739"/>
      <c r="G481" s="739"/>
    </row>
    <row r="482" spans="1:7">
      <c r="A482" s="739"/>
      <c r="B482" s="739"/>
      <c r="C482" s="739"/>
      <c r="D482" s="739"/>
      <c r="E482" s="739"/>
      <c r="F482" s="739"/>
      <c r="G482" s="739"/>
    </row>
    <row r="483" spans="1:7">
      <c r="A483" s="739"/>
      <c r="B483" s="739"/>
      <c r="C483" s="739"/>
      <c r="D483" s="739"/>
      <c r="E483" s="739"/>
      <c r="F483" s="739"/>
      <c r="G483" s="739"/>
    </row>
    <row r="484" spans="1:7">
      <c r="A484" s="739"/>
      <c r="B484" s="739"/>
      <c r="C484" s="739"/>
      <c r="D484" s="739"/>
      <c r="E484" s="739"/>
      <c r="F484" s="739"/>
      <c r="G484" s="739"/>
    </row>
    <row r="485" spans="1:7">
      <c r="A485" s="739"/>
      <c r="B485" s="739"/>
      <c r="C485" s="739"/>
      <c r="D485" s="739"/>
      <c r="E485" s="739"/>
      <c r="F485" s="739"/>
      <c r="G485" s="739"/>
    </row>
    <row r="486" spans="1:7">
      <c r="A486" s="739"/>
      <c r="B486" s="739"/>
      <c r="C486" s="739"/>
      <c r="D486" s="739"/>
      <c r="E486" s="739"/>
      <c r="F486" s="739"/>
      <c r="G486" s="739"/>
    </row>
    <row r="487" spans="1:7">
      <c r="A487" s="739"/>
      <c r="B487" s="739"/>
      <c r="C487" s="739"/>
      <c r="D487" s="739"/>
      <c r="E487" s="739"/>
      <c r="F487" s="739"/>
      <c r="G487" s="739"/>
    </row>
    <row r="488" spans="1:7">
      <c r="A488" s="739"/>
      <c r="B488" s="739"/>
      <c r="C488" s="739"/>
      <c r="D488" s="739"/>
      <c r="E488" s="739"/>
      <c r="F488" s="739"/>
      <c r="G488" s="739"/>
    </row>
    <row r="489" spans="1:7">
      <c r="A489" s="739"/>
      <c r="B489" s="739"/>
      <c r="C489" s="739"/>
      <c r="D489" s="739"/>
      <c r="E489" s="739"/>
      <c r="F489" s="739"/>
      <c r="G489" s="739"/>
    </row>
    <row r="490" spans="1:7">
      <c r="A490" s="739"/>
      <c r="B490" s="739"/>
      <c r="C490" s="739"/>
      <c r="D490" s="739"/>
      <c r="E490" s="739"/>
      <c r="F490" s="739"/>
      <c r="G490" s="739"/>
    </row>
    <row r="491" spans="1:7">
      <c r="A491" s="739"/>
      <c r="B491" s="739"/>
      <c r="C491" s="739"/>
      <c r="D491" s="739"/>
      <c r="E491" s="739"/>
      <c r="F491" s="739"/>
      <c r="G491" s="739"/>
    </row>
    <row r="492" spans="1:7">
      <c r="A492" s="739"/>
      <c r="B492" s="739"/>
      <c r="C492" s="739"/>
      <c r="D492" s="739"/>
      <c r="E492" s="739"/>
      <c r="F492" s="739"/>
      <c r="G492" s="739"/>
    </row>
    <row r="493" spans="1:7">
      <c r="A493" s="739"/>
      <c r="B493" s="739"/>
      <c r="C493" s="739"/>
      <c r="D493" s="739"/>
      <c r="E493" s="739"/>
      <c r="F493" s="739"/>
      <c r="G493" s="739"/>
    </row>
    <row r="494" spans="1:7">
      <c r="A494" s="739"/>
      <c r="B494" s="739"/>
      <c r="C494" s="739"/>
      <c r="D494" s="739"/>
      <c r="E494" s="739"/>
      <c r="F494" s="739"/>
      <c r="G494" s="739"/>
    </row>
    <row r="495" spans="1:7">
      <c r="A495" s="739"/>
      <c r="B495" s="739"/>
      <c r="C495" s="739"/>
      <c r="D495" s="739"/>
      <c r="E495" s="739"/>
      <c r="F495" s="739"/>
      <c r="G495" s="739"/>
    </row>
    <row r="496" spans="1:7">
      <c r="A496" s="739"/>
      <c r="B496" s="739"/>
      <c r="C496" s="739"/>
      <c r="D496" s="739"/>
      <c r="E496" s="739"/>
      <c r="F496" s="739"/>
      <c r="G496" s="739"/>
    </row>
    <row r="497" spans="1:7">
      <c r="A497" s="739"/>
      <c r="B497" s="739"/>
      <c r="C497" s="739"/>
      <c r="D497" s="739"/>
      <c r="E497" s="739"/>
      <c r="F497" s="739"/>
      <c r="G497" s="739"/>
    </row>
    <row r="498" spans="1:7">
      <c r="A498" s="739"/>
      <c r="B498" s="739"/>
      <c r="C498" s="739"/>
      <c r="D498" s="739"/>
      <c r="E498" s="739"/>
      <c r="F498" s="739"/>
      <c r="G498" s="739"/>
    </row>
    <row r="499" spans="1:7">
      <c r="A499" s="739"/>
      <c r="B499" s="739"/>
      <c r="C499" s="739"/>
      <c r="D499" s="739"/>
      <c r="E499" s="739"/>
      <c r="F499" s="739"/>
      <c r="G499" s="739"/>
    </row>
    <row r="500" spans="1:7">
      <c r="A500" s="739"/>
      <c r="B500" s="739"/>
      <c r="C500" s="739"/>
      <c r="D500" s="739"/>
      <c r="E500" s="739"/>
      <c r="F500" s="739"/>
      <c r="G500" s="739"/>
    </row>
    <row r="501" spans="1:7">
      <c r="A501" s="739"/>
      <c r="B501" s="739"/>
      <c r="C501" s="739"/>
      <c r="D501" s="739"/>
      <c r="E501" s="739"/>
      <c r="F501" s="739"/>
      <c r="G501" s="739"/>
    </row>
    <row r="502" spans="1:7">
      <c r="A502" s="739"/>
      <c r="B502" s="739"/>
      <c r="C502" s="739"/>
      <c r="D502" s="739"/>
      <c r="E502" s="739"/>
      <c r="F502" s="739"/>
      <c r="G502" s="739"/>
    </row>
    <row r="503" spans="1:7">
      <c r="A503" s="739"/>
      <c r="B503" s="739"/>
      <c r="C503" s="739"/>
      <c r="D503" s="739"/>
      <c r="E503" s="739"/>
      <c r="F503" s="739"/>
      <c r="G503" s="739"/>
    </row>
    <row r="504" spans="1:7">
      <c r="A504" s="739"/>
      <c r="B504" s="739"/>
      <c r="C504" s="739"/>
      <c r="D504" s="739"/>
      <c r="E504" s="739"/>
      <c r="F504" s="739"/>
      <c r="G504" s="739"/>
    </row>
    <row r="505" spans="1:7">
      <c r="A505" s="739"/>
      <c r="B505" s="739"/>
      <c r="C505" s="739"/>
      <c r="D505" s="739"/>
      <c r="E505" s="739"/>
      <c r="F505" s="739"/>
      <c r="G505" s="739"/>
    </row>
    <row r="506" spans="1:7">
      <c r="A506" s="739"/>
      <c r="B506" s="739"/>
      <c r="C506" s="739"/>
      <c r="D506" s="739"/>
      <c r="E506" s="739"/>
      <c r="F506" s="739"/>
      <c r="G506" s="739"/>
    </row>
    <row r="507" spans="1:7">
      <c r="A507" s="739"/>
      <c r="B507" s="739"/>
      <c r="C507" s="739"/>
      <c r="D507" s="739"/>
      <c r="E507" s="739"/>
      <c r="F507" s="739"/>
      <c r="G507" s="739"/>
    </row>
    <row r="508" spans="1:7">
      <c r="A508" s="739"/>
      <c r="B508" s="739"/>
      <c r="C508" s="739"/>
      <c r="D508" s="739"/>
      <c r="E508" s="739"/>
      <c r="F508" s="739"/>
      <c r="G508" s="739"/>
    </row>
    <row r="509" spans="1:7">
      <c r="A509" s="739"/>
      <c r="B509" s="739"/>
      <c r="C509" s="739"/>
      <c r="D509" s="739"/>
      <c r="E509" s="739"/>
      <c r="F509" s="739"/>
      <c r="G509" s="739"/>
    </row>
    <row r="510" spans="1:7">
      <c r="A510" s="739"/>
      <c r="B510" s="739"/>
      <c r="C510" s="739"/>
      <c r="D510" s="739"/>
      <c r="E510" s="739"/>
      <c r="F510" s="739"/>
      <c r="G510" s="739"/>
    </row>
    <row r="511" spans="1:7">
      <c r="A511" s="739"/>
      <c r="B511" s="739"/>
      <c r="C511" s="739"/>
      <c r="D511" s="739"/>
      <c r="E511" s="739"/>
      <c r="F511" s="739"/>
      <c r="G511" s="739"/>
    </row>
    <row r="512" spans="1:7">
      <c r="A512" s="739"/>
      <c r="B512" s="739"/>
      <c r="C512" s="739"/>
      <c r="D512" s="739"/>
      <c r="E512" s="739"/>
      <c r="F512" s="739"/>
      <c r="G512" s="739"/>
    </row>
    <row r="513" spans="1:7">
      <c r="A513" s="739"/>
      <c r="B513" s="739"/>
      <c r="C513" s="739"/>
      <c r="D513" s="739"/>
      <c r="E513" s="739"/>
      <c r="F513" s="739"/>
      <c r="G513" s="739"/>
    </row>
    <row r="514" spans="1:7">
      <c r="A514" s="739"/>
      <c r="B514" s="739"/>
      <c r="C514" s="739"/>
      <c r="D514" s="739"/>
      <c r="E514" s="739"/>
      <c r="F514" s="739"/>
      <c r="G514" s="739"/>
    </row>
    <row r="515" spans="1:7">
      <c r="A515" s="739"/>
      <c r="B515" s="739"/>
      <c r="C515" s="739"/>
      <c r="D515" s="739"/>
      <c r="E515" s="739"/>
      <c r="F515" s="739"/>
      <c r="G515" s="739"/>
    </row>
    <row r="516" spans="1:7">
      <c r="A516" s="739"/>
      <c r="B516" s="739"/>
      <c r="C516" s="739"/>
      <c r="D516" s="739"/>
      <c r="E516" s="739"/>
      <c r="F516" s="739"/>
      <c r="G516" s="739"/>
    </row>
    <row r="517" spans="1:7">
      <c r="A517" s="739"/>
      <c r="B517" s="739"/>
      <c r="C517" s="739"/>
      <c r="D517" s="739"/>
      <c r="E517" s="739"/>
      <c r="F517" s="739"/>
      <c r="G517" s="739"/>
    </row>
    <row r="518" spans="1:7">
      <c r="A518" s="739"/>
      <c r="B518" s="739"/>
      <c r="C518" s="739"/>
      <c r="D518" s="739"/>
      <c r="E518" s="739"/>
      <c r="F518" s="739"/>
      <c r="G518" s="739"/>
    </row>
    <row r="519" spans="1:7">
      <c r="A519" s="739"/>
      <c r="B519" s="739"/>
      <c r="C519" s="739"/>
      <c r="D519" s="739"/>
      <c r="E519" s="739"/>
      <c r="F519" s="739"/>
      <c r="G519" s="739"/>
    </row>
    <row r="520" spans="1:7">
      <c r="A520" s="739"/>
      <c r="B520" s="739"/>
      <c r="C520" s="739"/>
      <c r="D520" s="739"/>
      <c r="E520" s="739"/>
      <c r="F520" s="739"/>
      <c r="G520" s="739"/>
    </row>
    <row r="521" spans="1:7">
      <c r="A521" s="739"/>
      <c r="B521" s="739"/>
      <c r="C521" s="739"/>
      <c r="D521" s="739"/>
      <c r="E521" s="739"/>
      <c r="F521" s="739"/>
      <c r="G521" s="739"/>
    </row>
    <row r="522" spans="1:7">
      <c r="A522" s="739"/>
      <c r="B522" s="739"/>
      <c r="C522" s="739"/>
      <c r="D522" s="739"/>
      <c r="E522" s="739"/>
      <c r="F522" s="739"/>
      <c r="G522" s="739"/>
    </row>
    <row r="523" spans="1:7">
      <c r="A523" s="739"/>
      <c r="B523" s="739"/>
      <c r="C523" s="739"/>
      <c r="D523" s="739"/>
      <c r="E523" s="739"/>
      <c r="F523" s="739"/>
      <c r="G523" s="739"/>
    </row>
    <row r="524" spans="1:7">
      <c r="A524" s="739"/>
      <c r="B524" s="739"/>
      <c r="C524" s="739"/>
      <c r="D524" s="739"/>
      <c r="E524" s="739"/>
      <c r="F524" s="739"/>
      <c r="G524" s="739"/>
    </row>
    <row r="525" spans="1:7">
      <c r="A525" s="739"/>
      <c r="B525" s="739"/>
      <c r="C525" s="739"/>
      <c r="D525" s="739"/>
      <c r="E525" s="739"/>
      <c r="F525" s="739"/>
      <c r="G525" s="739"/>
    </row>
    <row r="526" spans="1:7">
      <c r="A526" s="739"/>
      <c r="B526" s="739"/>
      <c r="C526" s="739"/>
      <c r="D526" s="739"/>
      <c r="E526" s="739"/>
      <c r="F526" s="739"/>
      <c r="G526" s="739"/>
    </row>
    <row r="527" spans="1:7">
      <c r="A527" s="739"/>
      <c r="B527" s="739"/>
      <c r="C527" s="739"/>
      <c r="D527" s="739"/>
      <c r="E527" s="739"/>
      <c r="F527" s="739"/>
      <c r="G527" s="739"/>
    </row>
    <row r="528" spans="1:7">
      <c r="A528" s="739"/>
      <c r="B528" s="739"/>
      <c r="C528" s="739"/>
      <c r="D528" s="739"/>
      <c r="E528" s="739"/>
      <c r="F528" s="739"/>
      <c r="G528" s="739"/>
    </row>
    <row r="529" spans="1:7">
      <c r="A529" s="739"/>
      <c r="B529" s="739"/>
      <c r="C529" s="739"/>
      <c r="D529" s="739"/>
      <c r="E529" s="739"/>
      <c r="F529" s="739"/>
      <c r="G529" s="739"/>
    </row>
    <row r="530" spans="1:7">
      <c r="A530" s="739"/>
      <c r="B530" s="739"/>
      <c r="C530" s="739"/>
      <c r="D530" s="739"/>
      <c r="E530" s="739"/>
      <c r="F530" s="739"/>
      <c r="G530" s="739"/>
    </row>
    <row r="531" spans="1:7">
      <c r="A531" s="739"/>
      <c r="B531" s="739"/>
      <c r="C531" s="739"/>
      <c r="D531" s="739"/>
      <c r="E531" s="739"/>
      <c r="F531" s="739"/>
      <c r="G531" s="739"/>
    </row>
    <row r="532" spans="1:7">
      <c r="A532" s="739"/>
      <c r="B532" s="739"/>
      <c r="C532" s="739"/>
      <c r="D532" s="739"/>
      <c r="E532" s="739"/>
      <c r="F532" s="739"/>
      <c r="G532" s="739"/>
    </row>
    <row r="533" spans="1:7">
      <c r="A533" s="739"/>
      <c r="B533" s="739"/>
      <c r="C533" s="739"/>
      <c r="D533" s="739"/>
      <c r="E533" s="739"/>
      <c r="F533" s="739"/>
      <c r="G533" s="739"/>
    </row>
    <row r="534" spans="1:7">
      <c r="A534" s="739"/>
      <c r="B534" s="739"/>
      <c r="C534" s="739"/>
      <c r="D534" s="739"/>
      <c r="E534" s="739"/>
      <c r="F534" s="739"/>
      <c r="G534" s="739"/>
    </row>
    <row r="535" spans="1:7">
      <c r="A535" s="739"/>
      <c r="B535" s="739"/>
      <c r="C535" s="739"/>
      <c r="D535" s="739"/>
      <c r="E535" s="739"/>
      <c r="F535" s="739"/>
      <c r="G535" s="739"/>
    </row>
    <row r="536" spans="1:7">
      <c r="A536" s="739"/>
      <c r="B536" s="739"/>
      <c r="C536" s="739"/>
      <c r="D536" s="739"/>
      <c r="E536" s="739"/>
      <c r="F536" s="739"/>
      <c r="G536" s="739"/>
    </row>
    <row r="537" spans="1:7">
      <c r="A537" s="739"/>
      <c r="B537" s="739"/>
      <c r="C537" s="739"/>
      <c r="D537" s="739"/>
      <c r="E537" s="739"/>
      <c r="F537" s="739"/>
      <c r="G537" s="739"/>
    </row>
    <row r="538" spans="1:7">
      <c r="A538" s="739"/>
      <c r="B538" s="739"/>
      <c r="C538" s="739"/>
      <c r="D538" s="739"/>
      <c r="E538" s="739"/>
      <c r="F538" s="739"/>
      <c r="G538" s="739"/>
    </row>
    <row r="539" spans="1:7">
      <c r="A539" s="739"/>
      <c r="B539" s="739"/>
      <c r="C539" s="739"/>
      <c r="D539" s="739"/>
      <c r="E539" s="739"/>
      <c r="F539" s="739"/>
      <c r="G539" s="739"/>
    </row>
    <row r="540" spans="1:7">
      <c r="A540" s="739"/>
      <c r="B540" s="739"/>
      <c r="C540" s="739"/>
      <c r="D540" s="739"/>
      <c r="E540" s="739"/>
      <c r="F540" s="739"/>
      <c r="G540" s="739"/>
    </row>
    <row r="541" spans="1:7">
      <c r="A541" s="739"/>
      <c r="B541" s="739"/>
      <c r="C541" s="739"/>
      <c r="D541" s="739"/>
      <c r="E541" s="739"/>
      <c r="F541" s="739"/>
      <c r="G541" s="739"/>
    </row>
    <row r="542" spans="1:7">
      <c r="A542" s="739"/>
      <c r="B542" s="739"/>
      <c r="C542" s="739"/>
      <c r="D542" s="739"/>
      <c r="E542" s="739"/>
      <c r="F542" s="739"/>
      <c r="G542" s="739"/>
    </row>
    <row r="543" spans="1:7">
      <c r="A543" s="739"/>
      <c r="B543" s="739"/>
      <c r="C543" s="739"/>
      <c r="D543" s="739"/>
      <c r="E543" s="739"/>
      <c r="F543" s="739"/>
      <c r="G543" s="739"/>
    </row>
    <row r="544" spans="1:7">
      <c r="A544" s="739"/>
      <c r="B544" s="739"/>
      <c r="C544" s="739"/>
      <c r="D544" s="739"/>
      <c r="E544" s="739"/>
      <c r="F544" s="739"/>
      <c r="G544" s="739"/>
    </row>
    <row r="545" spans="1:7">
      <c r="A545" s="739"/>
      <c r="B545" s="739"/>
      <c r="C545" s="739"/>
      <c r="D545" s="739"/>
      <c r="E545" s="739"/>
      <c r="F545" s="739"/>
      <c r="G545" s="739"/>
    </row>
    <row r="546" spans="1:7">
      <c r="A546" s="739"/>
      <c r="B546" s="739"/>
      <c r="C546" s="739"/>
      <c r="D546" s="739"/>
      <c r="E546" s="739"/>
      <c r="F546" s="739"/>
      <c r="G546" s="739"/>
    </row>
    <row r="547" spans="1:7">
      <c r="A547" s="739"/>
      <c r="B547" s="739"/>
      <c r="C547" s="739"/>
      <c r="D547" s="739"/>
      <c r="E547" s="739"/>
      <c r="F547" s="739"/>
      <c r="G547" s="739"/>
    </row>
    <row r="548" spans="1:7">
      <c r="A548" s="739"/>
      <c r="B548" s="739"/>
      <c r="C548" s="739"/>
      <c r="D548" s="739"/>
      <c r="E548" s="739"/>
      <c r="F548" s="739"/>
      <c r="G548" s="739"/>
    </row>
    <row r="549" spans="1:7">
      <c r="A549" s="739"/>
      <c r="B549" s="739"/>
      <c r="C549" s="739"/>
      <c r="D549" s="739"/>
      <c r="E549" s="739"/>
      <c r="F549" s="739"/>
      <c r="G549" s="739"/>
    </row>
    <row r="550" spans="1:7">
      <c r="A550" s="739"/>
      <c r="B550" s="739"/>
      <c r="C550" s="739"/>
      <c r="D550" s="739"/>
      <c r="E550" s="739"/>
      <c r="F550" s="739"/>
      <c r="G550" s="739"/>
    </row>
    <row r="551" spans="1:7">
      <c r="A551" s="739"/>
      <c r="B551" s="739"/>
      <c r="C551" s="739"/>
      <c r="D551" s="739"/>
      <c r="E551" s="739"/>
      <c r="F551" s="739"/>
      <c r="G551" s="739"/>
    </row>
    <row r="552" spans="1:7">
      <c r="A552" s="739"/>
      <c r="B552" s="739"/>
      <c r="C552" s="739"/>
      <c r="D552" s="739"/>
      <c r="E552" s="739"/>
      <c r="F552" s="739"/>
      <c r="G552" s="739"/>
    </row>
    <row r="553" spans="1:7">
      <c r="A553" s="739"/>
      <c r="B553" s="739"/>
      <c r="C553" s="739"/>
      <c r="D553" s="739"/>
      <c r="E553" s="739"/>
      <c r="F553" s="739"/>
      <c r="G553" s="739"/>
    </row>
    <row r="554" spans="1:7">
      <c r="A554" s="739"/>
      <c r="B554" s="739"/>
      <c r="C554" s="739"/>
      <c r="D554" s="739"/>
      <c r="E554" s="739"/>
      <c r="F554" s="739"/>
      <c r="G554" s="739"/>
    </row>
    <row r="555" spans="1:7">
      <c r="A555" s="739"/>
      <c r="B555" s="739"/>
      <c r="C555" s="739"/>
      <c r="D555" s="739"/>
      <c r="E555" s="739"/>
      <c r="F555" s="739"/>
      <c r="G555" s="739"/>
    </row>
    <row r="556" spans="1:7">
      <c r="A556" s="739"/>
      <c r="B556" s="739"/>
      <c r="C556" s="739"/>
      <c r="D556" s="739"/>
      <c r="E556" s="739"/>
      <c r="F556" s="739"/>
      <c r="G556" s="739"/>
    </row>
    <row r="557" spans="1:7">
      <c r="A557" s="739"/>
      <c r="B557" s="739"/>
      <c r="C557" s="739"/>
      <c r="D557" s="739"/>
      <c r="E557" s="739"/>
      <c r="F557" s="739"/>
      <c r="G557" s="739"/>
    </row>
    <row r="558" spans="1:7">
      <c r="A558" s="739"/>
      <c r="B558" s="739"/>
      <c r="C558" s="739"/>
      <c r="D558" s="739"/>
      <c r="E558" s="739"/>
      <c r="F558" s="739"/>
      <c r="G558" s="739"/>
    </row>
    <row r="559" spans="1:7">
      <c r="A559" s="739"/>
      <c r="B559" s="739"/>
      <c r="C559" s="739"/>
      <c r="D559" s="739"/>
      <c r="E559" s="739"/>
      <c r="F559" s="739"/>
      <c r="G559" s="739"/>
    </row>
    <row r="560" spans="1:7">
      <c r="A560" s="739"/>
      <c r="B560" s="739"/>
      <c r="C560" s="739"/>
      <c r="D560" s="739"/>
      <c r="E560" s="739"/>
      <c r="F560" s="739"/>
      <c r="G560" s="739"/>
    </row>
    <row r="561" spans="1:7">
      <c r="A561" s="739"/>
      <c r="B561" s="739"/>
      <c r="C561" s="739"/>
      <c r="D561" s="739"/>
      <c r="E561" s="739"/>
      <c r="F561" s="739"/>
      <c r="G561" s="739"/>
    </row>
    <row r="562" spans="1:7">
      <c r="A562" s="739"/>
      <c r="B562" s="739"/>
      <c r="C562" s="739"/>
      <c r="D562" s="739"/>
      <c r="E562" s="739"/>
      <c r="F562" s="739"/>
      <c r="G562" s="739"/>
    </row>
    <row r="563" spans="1:7">
      <c r="A563" s="739"/>
      <c r="B563" s="739"/>
      <c r="C563" s="739"/>
      <c r="D563" s="739"/>
      <c r="E563" s="739"/>
      <c r="F563" s="739"/>
      <c r="G563" s="739"/>
    </row>
    <row r="564" spans="1:7">
      <c r="A564" s="739"/>
      <c r="B564" s="739"/>
      <c r="C564" s="739"/>
      <c r="D564" s="739"/>
      <c r="E564" s="739"/>
      <c r="F564" s="739"/>
      <c r="G564" s="739"/>
    </row>
    <row r="565" spans="1:7">
      <c r="A565" s="739"/>
      <c r="B565" s="739"/>
      <c r="C565" s="739"/>
      <c r="D565" s="739"/>
      <c r="E565" s="739"/>
      <c r="F565" s="739"/>
      <c r="G565" s="739"/>
    </row>
    <row r="566" spans="1:7">
      <c r="A566" s="739"/>
      <c r="B566" s="739"/>
      <c r="C566" s="739"/>
      <c r="D566" s="739"/>
      <c r="E566" s="739"/>
      <c r="F566" s="739"/>
      <c r="G566" s="739"/>
    </row>
    <row r="567" spans="1:7">
      <c r="A567" s="739"/>
      <c r="B567" s="739"/>
      <c r="C567" s="739"/>
      <c r="D567" s="739"/>
      <c r="E567" s="739"/>
      <c r="F567" s="739"/>
      <c r="G567" s="739"/>
    </row>
    <row r="568" spans="1:7">
      <c r="A568" s="739"/>
      <c r="B568" s="739"/>
      <c r="C568" s="739"/>
      <c r="D568" s="739"/>
      <c r="E568" s="739"/>
      <c r="F568" s="739"/>
      <c r="G568" s="739"/>
    </row>
    <row r="569" spans="1:7">
      <c r="A569" s="739"/>
      <c r="B569" s="739"/>
      <c r="C569" s="739"/>
      <c r="D569" s="739"/>
      <c r="E569" s="739"/>
      <c r="F569" s="739"/>
      <c r="G569" s="739"/>
    </row>
    <row r="570" spans="1:7">
      <c r="A570" s="739"/>
      <c r="B570" s="739"/>
      <c r="C570" s="739"/>
      <c r="D570" s="739"/>
      <c r="E570" s="739"/>
      <c r="F570" s="739"/>
      <c r="G570" s="739"/>
    </row>
    <row r="571" spans="1:7">
      <c r="A571" s="739"/>
      <c r="B571" s="739"/>
      <c r="C571" s="739"/>
      <c r="D571" s="739"/>
      <c r="E571" s="739"/>
      <c r="F571" s="739"/>
      <c r="G571" s="739"/>
    </row>
    <row r="572" spans="1:7">
      <c r="A572" s="739"/>
      <c r="B572" s="739"/>
      <c r="C572" s="739"/>
      <c r="D572" s="739"/>
      <c r="E572" s="739"/>
      <c r="F572" s="739"/>
      <c r="G572" s="739"/>
    </row>
    <row r="573" spans="1:7">
      <c r="A573" s="739"/>
      <c r="B573" s="739"/>
      <c r="C573" s="739"/>
      <c r="D573" s="739"/>
      <c r="E573" s="739"/>
      <c r="F573" s="739"/>
      <c r="G573" s="739"/>
    </row>
    <row r="574" spans="1:7">
      <c r="A574" s="739"/>
      <c r="B574" s="739"/>
      <c r="C574" s="739"/>
      <c r="D574" s="739"/>
      <c r="E574" s="739"/>
      <c r="F574" s="739"/>
      <c r="G574" s="739"/>
    </row>
    <row r="575" spans="1:7">
      <c r="A575" s="739"/>
      <c r="B575" s="739"/>
      <c r="C575" s="739"/>
      <c r="D575" s="739"/>
      <c r="E575" s="739"/>
      <c r="F575" s="739"/>
      <c r="G575" s="739"/>
    </row>
    <row r="576" spans="1:7">
      <c r="A576" s="739"/>
      <c r="B576" s="739"/>
      <c r="C576" s="739"/>
      <c r="D576" s="739"/>
      <c r="E576" s="739"/>
      <c r="F576" s="739"/>
      <c r="G576" s="739"/>
    </row>
    <row r="577" spans="1:7">
      <c r="A577" s="739"/>
      <c r="B577" s="739"/>
      <c r="C577" s="739"/>
      <c r="D577" s="739"/>
      <c r="E577" s="739"/>
      <c r="F577" s="739"/>
      <c r="G577" s="739"/>
    </row>
    <row r="578" spans="1:7">
      <c r="A578" s="739"/>
      <c r="B578" s="739"/>
      <c r="C578" s="739"/>
      <c r="D578" s="739"/>
      <c r="E578" s="739"/>
      <c r="F578" s="739"/>
      <c r="G578" s="739"/>
    </row>
    <row r="579" spans="1:7">
      <c r="A579" s="739"/>
      <c r="B579" s="739"/>
      <c r="C579" s="739"/>
      <c r="D579" s="739"/>
      <c r="E579" s="739"/>
      <c r="F579" s="739"/>
      <c r="G579" s="739"/>
    </row>
    <row r="580" spans="1:7">
      <c r="A580" s="739"/>
      <c r="B580" s="739"/>
      <c r="C580" s="739"/>
      <c r="D580" s="739"/>
      <c r="E580" s="739"/>
      <c r="F580" s="739"/>
      <c r="G580" s="739"/>
    </row>
    <row r="581" spans="1:7">
      <c r="A581" s="739"/>
      <c r="B581" s="739"/>
      <c r="C581" s="739"/>
      <c r="D581" s="739"/>
      <c r="E581" s="739"/>
      <c r="F581" s="739"/>
      <c r="G581" s="739"/>
    </row>
    <row r="582" spans="1:7">
      <c r="A582" s="739"/>
      <c r="B582" s="739"/>
      <c r="C582" s="739"/>
      <c r="D582" s="739"/>
      <c r="E582" s="739"/>
      <c r="F582" s="739"/>
      <c r="G582" s="739"/>
    </row>
    <row r="583" spans="1:7">
      <c r="A583" s="739"/>
      <c r="B583" s="739"/>
      <c r="C583" s="739"/>
      <c r="D583" s="739"/>
      <c r="E583" s="739"/>
      <c r="F583" s="739"/>
      <c r="G583" s="739"/>
    </row>
    <row r="584" spans="1:7">
      <c r="A584" s="739"/>
      <c r="B584" s="739"/>
      <c r="C584" s="739"/>
      <c r="D584" s="739"/>
      <c r="E584" s="739"/>
      <c r="F584" s="739"/>
      <c r="G584" s="739"/>
    </row>
    <row r="585" spans="1:7">
      <c r="A585" s="739"/>
      <c r="B585" s="739"/>
      <c r="C585" s="739"/>
      <c r="D585" s="739"/>
      <c r="E585" s="739"/>
      <c r="F585" s="739"/>
      <c r="G585" s="739"/>
    </row>
    <row r="586" spans="1:7">
      <c r="A586" s="739"/>
      <c r="B586" s="739"/>
      <c r="C586" s="739"/>
      <c r="D586" s="739"/>
      <c r="E586" s="739"/>
      <c r="F586" s="739"/>
      <c r="G586" s="739"/>
    </row>
    <row r="587" spans="1:7">
      <c r="A587" s="739"/>
      <c r="B587" s="739"/>
      <c r="C587" s="739"/>
      <c r="D587" s="739"/>
      <c r="E587" s="739"/>
      <c r="F587" s="739"/>
      <c r="G587" s="739"/>
    </row>
    <row r="588" spans="1:7">
      <c r="A588" s="739"/>
      <c r="B588" s="739"/>
      <c r="C588" s="739"/>
      <c r="D588" s="739"/>
      <c r="E588" s="739"/>
      <c r="F588" s="739"/>
      <c r="G588" s="739"/>
    </row>
    <row r="589" spans="1:7">
      <c r="A589" s="739"/>
      <c r="B589" s="739"/>
      <c r="C589" s="739"/>
      <c r="D589" s="739"/>
      <c r="E589" s="739"/>
      <c r="F589" s="739"/>
      <c r="G589" s="739"/>
    </row>
    <row r="590" spans="1:7">
      <c r="A590" s="739"/>
      <c r="B590" s="739"/>
      <c r="C590" s="739"/>
      <c r="D590" s="739"/>
      <c r="E590" s="739"/>
      <c r="F590" s="739"/>
      <c r="G590" s="739"/>
    </row>
    <row r="591" spans="1:7">
      <c r="A591" s="739"/>
      <c r="B591" s="739"/>
      <c r="C591" s="739"/>
      <c r="D591" s="739"/>
      <c r="E591" s="739"/>
      <c r="F591" s="739"/>
      <c r="G591" s="739"/>
    </row>
    <row r="592" spans="1:7">
      <c r="A592" s="739"/>
      <c r="B592" s="739"/>
      <c r="C592" s="739"/>
      <c r="D592" s="739"/>
      <c r="E592" s="739"/>
      <c r="F592" s="739"/>
      <c r="G592" s="739"/>
    </row>
    <row r="593" spans="1:7">
      <c r="A593" s="739"/>
      <c r="B593" s="739"/>
      <c r="C593" s="739"/>
      <c r="D593" s="739"/>
      <c r="E593" s="739"/>
      <c r="F593" s="739"/>
      <c r="G593" s="739"/>
    </row>
    <row r="594" spans="1:7">
      <c r="A594" s="739"/>
      <c r="B594" s="739"/>
      <c r="C594" s="739"/>
      <c r="D594" s="739"/>
      <c r="E594" s="739"/>
      <c r="F594" s="739"/>
      <c r="G594" s="739"/>
    </row>
    <row r="595" spans="1:7">
      <c r="A595" s="739"/>
      <c r="B595" s="739"/>
      <c r="C595" s="739"/>
      <c r="D595" s="739"/>
      <c r="E595" s="739"/>
      <c r="F595" s="739"/>
      <c r="G595" s="739"/>
    </row>
    <row r="596" spans="1:7">
      <c r="A596" s="739"/>
      <c r="B596" s="739"/>
      <c r="C596" s="739"/>
      <c r="D596" s="739"/>
      <c r="E596" s="739"/>
      <c r="F596" s="739"/>
      <c r="G596" s="739"/>
    </row>
    <row r="597" spans="1:7">
      <c r="A597" s="739"/>
      <c r="B597" s="739"/>
      <c r="C597" s="739"/>
      <c r="D597" s="739"/>
      <c r="E597" s="739"/>
      <c r="F597" s="739"/>
      <c r="G597" s="739"/>
    </row>
    <row r="598" spans="1:7">
      <c r="A598" s="739"/>
      <c r="B598" s="739"/>
      <c r="C598" s="739"/>
      <c r="D598" s="739"/>
      <c r="E598" s="739"/>
      <c r="F598" s="739"/>
      <c r="G598" s="739"/>
    </row>
    <row r="599" spans="1:7">
      <c r="A599" s="739"/>
      <c r="B599" s="739"/>
      <c r="C599" s="739"/>
      <c r="D599" s="739"/>
      <c r="E599" s="739"/>
      <c r="F599" s="739"/>
      <c r="G599" s="739"/>
    </row>
    <row r="600" spans="1:7">
      <c r="A600" s="739"/>
      <c r="B600" s="739"/>
      <c r="C600" s="739"/>
      <c r="D600" s="739"/>
      <c r="E600" s="739"/>
      <c r="F600" s="739"/>
      <c r="G600" s="739"/>
    </row>
    <row r="601" spans="1:7">
      <c r="A601" s="739"/>
      <c r="B601" s="739"/>
      <c r="C601" s="739"/>
      <c r="D601" s="739"/>
      <c r="E601" s="739"/>
      <c r="F601" s="739"/>
      <c r="G601" s="739"/>
    </row>
    <row r="602" spans="1:7">
      <c r="A602" s="739"/>
      <c r="B602" s="739"/>
      <c r="C602" s="739"/>
      <c r="D602" s="739"/>
      <c r="E602" s="739"/>
      <c r="F602" s="739"/>
      <c r="G602" s="739"/>
    </row>
    <row r="603" spans="1:7">
      <c r="A603" s="739"/>
      <c r="B603" s="739"/>
      <c r="C603" s="739"/>
      <c r="D603" s="739"/>
      <c r="E603" s="739"/>
      <c r="F603" s="739"/>
      <c r="G603" s="739"/>
    </row>
    <row r="604" spans="1:7">
      <c r="A604" s="739"/>
      <c r="B604" s="739"/>
      <c r="C604" s="739"/>
      <c r="D604" s="739"/>
      <c r="E604" s="739"/>
      <c r="F604" s="739"/>
      <c r="G604" s="739"/>
    </row>
    <row r="605" spans="1:7">
      <c r="A605" s="739"/>
      <c r="B605" s="739"/>
      <c r="C605" s="739"/>
      <c r="D605" s="739"/>
      <c r="E605" s="739"/>
      <c r="F605" s="739"/>
      <c r="G605" s="739"/>
    </row>
    <row r="606" spans="1:7">
      <c r="A606" s="739"/>
      <c r="B606" s="739"/>
      <c r="C606" s="739"/>
      <c r="D606" s="739"/>
      <c r="E606" s="739"/>
      <c r="F606" s="739"/>
      <c r="G606" s="739"/>
    </row>
    <row r="607" spans="1:7">
      <c r="A607" s="739"/>
      <c r="B607" s="739"/>
      <c r="C607" s="739"/>
      <c r="D607" s="739"/>
      <c r="E607" s="739"/>
      <c r="F607" s="739"/>
      <c r="G607" s="739"/>
    </row>
    <row r="608" spans="1:7">
      <c r="A608" s="739"/>
      <c r="B608" s="739"/>
      <c r="C608" s="739"/>
      <c r="D608" s="739"/>
      <c r="E608" s="739"/>
      <c r="F608" s="739"/>
      <c r="G608" s="739"/>
    </row>
    <row r="609" spans="1:7">
      <c r="A609" s="739"/>
      <c r="B609" s="739"/>
      <c r="C609" s="739"/>
      <c r="D609" s="739"/>
      <c r="E609" s="739"/>
      <c r="F609" s="739"/>
      <c r="G609" s="739"/>
    </row>
    <row r="610" spans="1:7">
      <c r="A610" s="739"/>
      <c r="B610" s="739"/>
      <c r="C610" s="739"/>
      <c r="D610" s="739"/>
      <c r="E610" s="739"/>
      <c r="F610" s="739"/>
      <c r="G610" s="739"/>
    </row>
    <row r="611" spans="1:7">
      <c r="A611" s="739"/>
      <c r="B611" s="739"/>
      <c r="C611" s="739"/>
      <c r="D611" s="739"/>
      <c r="E611" s="739"/>
      <c r="F611" s="739"/>
      <c r="G611" s="739"/>
    </row>
    <row r="612" spans="1:7">
      <c r="A612" s="739"/>
      <c r="B612" s="739"/>
      <c r="C612" s="739"/>
      <c r="D612" s="739"/>
      <c r="E612" s="739"/>
      <c r="F612" s="739"/>
      <c r="G612" s="739"/>
    </row>
    <row r="613" spans="1:7">
      <c r="A613" s="739"/>
      <c r="B613" s="739"/>
      <c r="C613" s="739"/>
      <c r="D613" s="739"/>
      <c r="E613" s="739"/>
      <c r="F613" s="739"/>
      <c r="G613" s="739"/>
    </row>
    <row r="614" spans="1:7">
      <c r="A614" s="739"/>
      <c r="B614" s="739"/>
      <c r="C614" s="739"/>
      <c r="D614" s="739"/>
      <c r="E614" s="739"/>
      <c r="F614" s="739"/>
      <c r="G614" s="739"/>
    </row>
    <row r="615" spans="1:7">
      <c r="A615" s="739"/>
      <c r="B615" s="739"/>
      <c r="C615" s="739"/>
      <c r="D615" s="739"/>
      <c r="E615" s="739"/>
      <c r="F615" s="739"/>
      <c r="G615" s="739"/>
    </row>
    <row r="616" spans="1:7">
      <c r="A616" s="739"/>
      <c r="B616" s="739"/>
      <c r="C616" s="739"/>
      <c r="D616" s="739"/>
      <c r="E616" s="739"/>
      <c r="F616" s="739"/>
      <c r="G616" s="739"/>
    </row>
    <row r="617" spans="1:7">
      <c r="A617" s="739"/>
      <c r="B617" s="739"/>
      <c r="C617" s="739"/>
      <c r="D617" s="739"/>
      <c r="E617" s="739"/>
      <c r="F617" s="739"/>
      <c r="G617" s="739"/>
    </row>
    <row r="618" spans="1:7">
      <c r="A618" s="739"/>
      <c r="B618" s="739"/>
      <c r="C618" s="739"/>
      <c r="D618" s="739"/>
      <c r="E618" s="739"/>
      <c r="F618" s="739"/>
      <c r="G618" s="739"/>
    </row>
    <row r="619" spans="1:7">
      <c r="A619" s="739"/>
      <c r="B619" s="739"/>
      <c r="C619" s="739"/>
      <c r="D619" s="739"/>
      <c r="E619" s="739"/>
      <c r="F619" s="739"/>
      <c r="G619" s="739"/>
    </row>
    <row r="620" spans="1:7">
      <c r="A620" s="739"/>
      <c r="B620" s="739"/>
      <c r="C620" s="739"/>
      <c r="D620" s="739"/>
      <c r="E620" s="739"/>
      <c r="F620" s="739"/>
      <c r="G620" s="739"/>
    </row>
    <row r="621" spans="1:7">
      <c r="A621" s="739"/>
      <c r="B621" s="739"/>
      <c r="C621" s="739"/>
      <c r="D621" s="739"/>
      <c r="E621" s="739"/>
      <c r="F621" s="739"/>
      <c r="G621" s="739"/>
    </row>
    <row r="622" spans="1:7">
      <c r="A622" s="739"/>
      <c r="B622" s="739"/>
      <c r="C622" s="739"/>
      <c r="D622" s="739"/>
      <c r="E622" s="739"/>
      <c r="F622" s="739"/>
      <c r="G622" s="739"/>
    </row>
    <row r="623" spans="1:7">
      <c r="A623" s="739"/>
      <c r="B623" s="739"/>
      <c r="C623" s="739"/>
      <c r="D623" s="739"/>
      <c r="E623" s="739"/>
      <c r="F623" s="739"/>
      <c r="G623" s="739"/>
    </row>
    <row r="624" spans="1:7">
      <c r="A624" s="739"/>
      <c r="B624" s="739"/>
      <c r="C624" s="739"/>
      <c r="D624" s="739"/>
      <c r="E624" s="739"/>
      <c r="F624" s="739"/>
      <c r="G624" s="739"/>
    </row>
    <row r="625" spans="1:7">
      <c r="A625" s="739"/>
      <c r="B625" s="739"/>
      <c r="C625" s="739"/>
      <c r="D625" s="739"/>
      <c r="E625" s="739"/>
      <c r="F625" s="739"/>
      <c r="G625" s="739"/>
    </row>
    <row r="626" spans="1:7">
      <c r="A626" s="739"/>
      <c r="B626" s="739"/>
      <c r="C626" s="739"/>
      <c r="D626" s="739"/>
      <c r="E626" s="739"/>
      <c r="F626" s="739"/>
      <c r="G626" s="739"/>
    </row>
    <row r="627" spans="1:7">
      <c r="A627" s="739"/>
      <c r="B627" s="739"/>
      <c r="C627" s="739"/>
      <c r="D627" s="739"/>
      <c r="E627" s="739"/>
      <c r="F627" s="739"/>
      <c r="G627" s="739"/>
    </row>
    <row r="628" spans="1:7">
      <c r="A628" s="739"/>
      <c r="B628" s="739"/>
      <c r="C628" s="739"/>
      <c r="D628" s="739"/>
      <c r="E628" s="739"/>
      <c r="F628" s="739"/>
      <c r="G628" s="739"/>
    </row>
    <row r="629" spans="1:7">
      <c r="A629" s="739"/>
      <c r="B629" s="739"/>
      <c r="C629" s="739"/>
      <c r="D629" s="739"/>
      <c r="E629" s="739"/>
      <c r="F629" s="739"/>
      <c r="G629" s="739"/>
    </row>
    <row r="630" spans="1:7">
      <c r="A630" s="739"/>
      <c r="B630" s="739"/>
      <c r="C630" s="739"/>
      <c r="D630" s="739"/>
      <c r="E630" s="739"/>
      <c r="F630" s="739"/>
      <c r="G630" s="739"/>
    </row>
    <row r="631" spans="1:7">
      <c r="A631" s="739"/>
      <c r="B631" s="739"/>
      <c r="C631" s="739"/>
      <c r="D631" s="739"/>
      <c r="E631" s="739"/>
      <c r="F631" s="739"/>
      <c r="G631" s="739"/>
    </row>
    <row r="632" spans="1:7">
      <c r="A632" s="739"/>
      <c r="B632" s="739"/>
      <c r="C632" s="739"/>
      <c r="D632" s="739"/>
      <c r="E632" s="739"/>
      <c r="F632" s="739"/>
      <c r="G632" s="739"/>
    </row>
    <row r="633" spans="1:7">
      <c r="A633" s="739"/>
      <c r="B633" s="739"/>
      <c r="C633" s="739"/>
      <c r="D633" s="739"/>
      <c r="E633" s="739"/>
      <c r="F633" s="739"/>
      <c r="G633" s="739"/>
    </row>
    <row r="634" spans="1:7">
      <c r="A634" s="739"/>
      <c r="B634" s="739"/>
      <c r="C634" s="739"/>
      <c r="D634" s="739"/>
      <c r="E634" s="739"/>
      <c r="F634" s="739"/>
      <c r="G634" s="739"/>
    </row>
    <row r="635" spans="1:7">
      <c r="A635" s="739"/>
      <c r="B635" s="739"/>
      <c r="C635" s="739"/>
      <c r="D635" s="739"/>
      <c r="E635" s="739"/>
      <c r="F635" s="739"/>
      <c r="G635" s="739"/>
    </row>
    <row r="636" spans="1:7">
      <c r="A636" s="739"/>
      <c r="B636" s="739"/>
      <c r="C636" s="739"/>
      <c r="D636" s="739"/>
      <c r="E636" s="739"/>
      <c r="F636" s="739"/>
      <c r="G636" s="739"/>
    </row>
    <row r="637" spans="1:7">
      <c r="A637" s="739"/>
      <c r="B637" s="739"/>
      <c r="C637" s="739"/>
      <c r="D637" s="739"/>
      <c r="E637" s="739"/>
      <c r="F637" s="739"/>
      <c r="G637" s="739"/>
    </row>
    <row r="638" spans="1:7">
      <c r="A638" s="739"/>
      <c r="B638" s="739"/>
      <c r="C638" s="739"/>
      <c r="D638" s="739"/>
      <c r="E638" s="739"/>
      <c r="F638" s="739"/>
      <c r="G638" s="739"/>
    </row>
    <row r="639" spans="1:7">
      <c r="A639" s="739"/>
      <c r="B639" s="739"/>
      <c r="C639" s="739"/>
      <c r="D639" s="739"/>
      <c r="E639" s="739"/>
      <c r="F639" s="739"/>
      <c r="G639" s="739"/>
    </row>
    <row r="640" spans="1:7">
      <c r="A640" s="739"/>
      <c r="B640" s="739"/>
      <c r="C640" s="739"/>
      <c r="D640" s="739"/>
      <c r="E640" s="739"/>
      <c r="F640" s="739"/>
      <c r="G640" s="739"/>
    </row>
    <row r="641" spans="1:7">
      <c r="A641" s="739"/>
      <c r="B641" s="739"/>
      <c r="C641" s="739"/>
      <c r="D641" s="739"/>
      <c r="E641" s="739"/>
      <c r="F641" s="739"/>
      <c r="G641" s="739"/>
    </row>
    <row r="642" spans="1:7">
      <c r="A642" s="739"/>
      <c r="B642" s="739"/>
      <c r="C642" s="739"/>
      <c r="D642" s="739"/>
      <c r="E642" s="739"/>
      <c r="F642" s="739"/>
      <c r="G642" s="739"/>
    </row>
    <row r="643" spans="1:7">
      <c r="A643" s="739"/>
      <c r="B643" s="739"/>
      <c r="C643" s="739"/>
      <c r="D643" s="739"/>
      <c r="E643" s="739"/>
      <c r="F643" s="739"/>
      <c r="G643" s="739"/>
    </row>
    <row r="644" spans="1:7">
      <c r="A644" s="739"/>
      <c r="B644" s="739"/>
      <c r="C644" s="739"/>
      <c r="D644" s="739"/>
      <c r="E644" s="739"/>
      <c r="F644" s="739"/>
      <c r="G644" s="739"/>
    </row>
    <row r="645" spans="1:7">
      <c r="A645" s="739"/>
      <c r="B645" s="739"/>
      <c r="C645" s="739"/>
      <c r="D645" s="739"/>
      <c r="E645" s="739"/>
      <c r="F645" s="739"/>
      <c r="G645" s="739"/>
    </row>
    <row r="646" spans="1:7">
      <c r="A646" s="739"/>
      <c r="B646" s="739"/>
      <c r="C646" s="739"/>
      <c r="D646" s="739"/>
      <c r="E646" s="739"/>
      <c r="F646" s="739"/>
      <c r="G646" s="739"/>
    </row>
    <row r="647" spans="1:7">
      <c r="A647" s="739"/>
      <c r="B647" s="739"/>
      <c r="C647" s="739"/>
      <c r="D647" s="739"/>
      <c r="E647" s="739"/>
      <c r="F647" s="739"/>
      <c r="G647" s="739"/>
    </row>
    <row r="648" spans="1:7">
      <c r="A648" s="739"/>
      <c r="B648" s="739"/>
      <c r="C648" s="739"/>
      <c r="D648" s="739"/>
      <c r="E648" s="739"/>
      <c r="F648" s="739"/>
      <c r="G648" s="739"/>
    </row>
    <row r="649" spans="1:7">
      <c r="A649" s="739"/>
      <c r="B649" s="739"/>
      <c r="C649" s="739"/>
      <c r="D649" s="739"/>
      <c r="E649" s="739"/>
      <c r="F649" s="739"/>
      <c r="G649" s="739"/>
    </row>
    <row r="650" spans="1:7">
      <c r="A650" s="739"/>
      <c r="B650" s="739"/>
      <c r="C650" s="739"/>
      <c r="D650" s="739"/>
      <c r="E650" s="739"/>
      <c r="F650" s="739"/>
      <c r="G650" s="739"/>
    </row>
    <row r="651" spans="1:7">
      <c r="A651" s="739"/>
      <c r="B651" s="739"/>
      <c r="C651" s="739"/>
      <c r="D651" s="739"/>
      <c r="E651" s="739"/>
      <c r="F651" s="739"/>
      <c r="G651" s="739"/>
    </row>
    <row r="652" spans="1:7">
      <c r="A652" s="739"/>
      <c r="B652" s="739"/>
      <c r="C652" s="739"/>
      <c r="D652" s="739"/>
      <c r="E652" s="739"/>
      <c r="F652" s="739"/>
      <c r="G652" s="739"/>
    </row>
    <row r="653" spans="1:7">
      <c r="A653" s="739"/>
      <c r="B653" s="739"/>
      <c r="C653" s="739"/>
      <c r="D653" s="739"/>
      <c r="E653" s="739"/>
      <c r="F653" s="739"/>
      <c r="G653" s="739"/>
    </row>
    <row r="654" spans="1:7">
      <c r="A654" s="739"/>
      <c r="B654" s="739"/>
      <c r="C654" s="739"/>
      <c r="D654" s="739"/>
      <c r="E654" s="739"/>
      <c r="F654" s="739"/>
      <c r="G654" s="739"/>
    </row>
    <row r="655" spans="1:7">
      <c r="A655" s="739"/>
      <c r="B655" s="739"/>
      <c r="C655" s="739"/>
      <c r="D655" s="739"/>
      <c r="E655" s="739"/>
      <c r="F655" s="739"/>
      <c r="G655" s="739"/>
    </row>
    <row r="656" spans="1:7">
      <c r="A656" s="739"/>
      <c r="B656" s="739"/>
      <c r="C656" s="739"/>
      <c r="D656" s="739"/>
      <c r="E656" s="739"/>
      <c r="F656" s="739"/>
      <c r="G656" s="739"/>
    </row>
    <row r="657" spans="1:7">
      <c r="A657" s="739"/>
      <c r="B657" s="739"/>
      <c r="C657" s="739"/>
      <c r="D657" s="739"/>
      <c r="E657" s="739"/>
      <c r="F657" s="739"/>
      <c r="G657" s="739"/>
    </row>
    <row r="658" spans="1:7">
      <c r="A658" s="739"/>
      <c r="B658" s="739"/>
      <c r="C658" s="739"/>
      <c r="D658" s="739"/>
      <c r="E658" s="739"/>
      <c r="F658" s="739"/>
      <c r="G658" s="739"/>
    </row>
    <row r="659" spans="1:7">
      <c r="A659" s="739"/>
      <c r="B659" s="739"/>
      <c r="C659" s="739"/>
      <c r="D659" s="739"/>
      <c r="E659" s="739"/>
      <c r="F659" s="739"/>
      <c r="G659" s="739"/>
    </row>
    <row r="660" spans="1:7">
      <c r="A660" s="739"/>
      <c r="B660" s="739"/>
      <c r="C660" s="739"/>
      <c r="D660" s="739"/>
      <c r="E660" s="739"/>
      <c r="F660" s="739"/>
      <c r="G660" s="739"/>
    </row>
    <row r="661" spans="1:7">
      <c r="A661" s="739"/>
      <c r="B661" s="739"/>
      <c r="C661" s="739"/>
      <c r="D661" s="739"/>
      <c r="E661" s="739"/>
      <c r="F661" s="739"/>
      <c r="G661" s="739"/>
    </row>
    <row r="662" spans="1:7">
      <c r="A662" s="739"/>
      <c r="B662" s="739"/>
      <c r="C662" s="739"/>
      <c r="D662" s="739"/>
      <c r="E662" s="739"/>
      <c r="F662" s="739"/>
      <c r="G662" s="739"/>
    </row>
    <row r="663" spans="1:7">
      <c r="A663" s="739"/>
      <c r="B663" s="739"/>
      <c r="C663" s="739"/>
      <c r="D663" s="739"/>
      <c r="E663" s="739"/>
      <c r="F663" s="739"/>
      <c r="G663" s="739"/>
    </row>
    <row r="664" spans="1:7">
      <c r="A664" s="739"/>
      <c r="B664" s="739"/>
      <c r="C664" s="739"/>
      <c r="D664" s="739"/>
      <c r="E664" s="739"/>
      <c r="F664" s="739"/>
      <c r="G664" s="739"/>
    </row>
    <row r="665" spans="1:7">
      <c r="A665" s="739"/>
      <c r="B665" s="739"/>
      <c r="C665" s="739"/>
      <c r="D665" s="739"/>
      <c r="E665" s="739"/>
      <c r="F665" s="739"/>
      <c r="G665" s="739"/>
    </row>
    <row r="666" spans="1:7">
      <c r="A666" s="739"/>
      <c r="B666" s="739"/>
      <c r="C666" s="739"/>
      <c r="D666" s="739"/>
      <c r="E666" s="739"/>
      <c r="F666" s="739"/>
      <c r="G666" s="739"/>
    </row>
    <row r="667" spans="1:7">
      <c r="A667" s="739"/>
      <c r="B667" s="739"/>
      <c r="C667" s="739"/>
      <c r="D667" s="739"/>
      <c r="E667" s="739"/>
      <c r="F667" s="739"/>
      <c r="G667" s="739"/>
    </row>
    <row r="668" spans="1:7">
      <c r="A668" s="739"/>
      <c r="B668" s="739"/>
      <c r="C668" s="739"/>
      <c r="D668" s="739"/>
      <c r="E668" s="739"/>
      <c r="F668" s="739"/>
      <c r="G668" s="739"/>
    </row>
    <row r="669" spans="1:7">
      <c r="A669" s="739"/>
      <c r="B669" s="739"/>
      <c r="C669" s="739"/>
      <c r="D669" s="739"/>
      <c r="E669" s="739"/>
      <c r="F669" s="739"/>
      <c r="G669" s="739"/>
    </row>
    <row r="670" spans="1:7">
      <c r="A670" s="739"/>
      <c r="B670" s="739"/>
      <c r="C670" s="739"/>
      <c r="D670" s="739"/>
      <c r="E670" s="739"/>
      <c r="F670" s="739"/>
      <c r="G670" s="739"/>
    </row>
    <row r="671" spans="1:7">
      <c r="A671" s="739"/>
      <c r="B671" s="739"/>
      <c r="C671" s="739"/>
      <c r="D671" s="739"/>
      <c r="E671" s="739"/>
      <c r="F671" s="739"/>
      <c r="G671" s="739"/>
    </row>
    <row r="672" spans="1:7">
      <c r="A672" s="739"/>
      <c r="B672" s="739"/>
      <c r="C672" s="739"/>
      <c r="D672" s="739"/>
      <c r="E672" s="739"/>
      <c r="F672" s="739"/>
      <c r="G672" s="739"/>
    </row>
    <row r="673" spans="1:7">
      <c r="A673" s="739"/>
      <c r="B673" s="739"/>
      <c r="C673" s="739"/>
      <c r="D673" s="739"/>
      <c r="E673" s="739"/>
      <c r="F673" s="739"/>
      <c r="G673" s="739"/>
    </row>
    <row r="674" spans="1:7">
      <c r="A674" s="739"/>
      <c r="B674" s="739"/>
      <c r="C674" s="739"/>
      <c r="D674" s="739"/>
      <c r="E674" s="739"/>
      <c r="F674" s="739"/>
      <c r="G674" s="739"/>
    </row>
    <row r="675" spans="1:7">
      <c r="A675" s="739"/>
      <c r="B675" s="739"/>
      <c r="C675" s="739"/>
      <c r="D675" s="739"/>
      <c r="E675" s="739"/>
      <c r="F675" s="739"/>
      <c r="G675" s="739"/>
    </row>
    <row r="676" spans="1:7">
      <c r="A676" s="739"/>
      <c r="B676" s="739"/>
      <c r="C676" s="739"/>
      <c r="D676" s="739"/>
      <c r="E676" s="739"/>
      <c r="F676" s="739"/>
      <c r="G676" s="739"/>
    </row>
    <row r="677" spans="1:7">
      <c r="A677" s="739"/>
      <c r="B677" s="739"/>
      <c r="C677" s="739"/>
      <c r="D677" s="739"/>
      <c r="E677" s="739"/>
      <c r="F677" s="739"/>
      <c r="G677" s="739"/>
    </row>
    <row r="678" spans="1:7">
      <c r="A678" s="739"/>
      <c r="B678" s="739"/>
      <c r="C678" s="739"/>
      <c r="D678" s="739"/>
      <c r="E678" s="739"/>
      <c r="F678" s="739"/>
      <c r="G678" s="739"/>
    </row>
    <row r="679" spans="1:7">
      <c r="A679" s="739"/>
      <c r="B679" s="739"/>
      <c r="C679" s="739"/>
      <c r="D679" s="739"/>
      <c r="E679" s="739"/>
      <c r="F679" s="739"/>
      <c r="G679" s="739"/>
    </row>
    <row r="680" spans="1:7">
      <c r="A680" s="739"/>
      <c r="B680" s="739"/>
      <c r="C680" s="739"/>
      <c r="D680" s="739"/>
      <c r="E680" s="739"/>
      <c r="F680" s="739"/>
      <c r="G680" s="739"/>
    </row>
    <row r="681" spans="1:7">
      <c r="A681" s="739"/>
      <c r="B681" s="739"/>
      <c r="C681" s="739"/>
      <c r="D681" s="739"/>
      <c r="E681" s="739"/>
      <c r="F681" s="739"/>
      <c r="G681" s="739"/>
    </row>
    <row r="682" spans="1:7">
      <c r="A682" s="739"/>
      <c r="B682" s="739"/>
      <c r="C682" s="739"/>
      <c r="D682" s="739"/>
      <c r="E682" s="739"/>
      <c r="F682" s="739"/>
      <c r="G682" s="739"/>
    </row>
    <row r="683" spans="1:7">
      <c r="A683" s="739"/>
      <c r="B683" s="739"/>
      <c r="C683" s="739"/>
      <c r="D683" s="739"/>
      <c r="E683" s="739"/>
      <c r="F683" s="739"/>
      <c r="G683" s="739"/>
    </row>
    <row r="684" spans="1:7">
      <c r="A684" s="739"/>
      <c r="B684" s="739"/>
      <c r="C684" s="739"/>
      <c r="D684" s="739"/>
      <c r="E684" s="739"/>
      <c r="F684" s="739"/>
      <c r="G684" s="739"/>
    </row>
    <row r="685" spans="1:7">
      <c r="A685" s="739"/>
      <c r="B685" s="739"/>
      <c r="C685" s="739"/>
      <c r="D685" s="739"/>
      <c r="E685" s="739"/>
      <c r="F685" s="739"/>
      <c r="G685" s="739"/>
    </row>
    <row r="686" spans="1:7">
      <c r="A686" s="739"/>
      <c r="B686" s="739"/>
      <c r="C686" s="739"/>
      <c r="D686" s="739"/>
      <c r="E686" s="739"/>
      <c r="F686" s="739"/>
      <c r="G686" s="739"/>
    </row>
    <row r="687" spans="1:7">
      <c r="A687" s="739"/>
      <c r="B687" s="739"/>
      <c r="C687" s="739"/>
      <c r="D687" s="739"/>
      <c r="E687" s="739"/>
      <c r="F687" s="739"/>
      <c r="G687" s="739"/>
    </row>
    <row r="688" spans="1:7">
      <c r="A688" s="739"/>
      <c r="B688" s="739"/>
      <c r="C688" s="739"/>
      <c r="D688" s="739"/>
      <c r="E688" s="739"/>
      <c r="F688" s="739"/>
      <c r="G688" s="739"/>
    </row>
    <row r="689" spans="1:7">
      <c r="A689" s="739"/>
      <c r="B689" s="739"/>
      <c r="C689" s="739"/>
      <c r="D689" s="739"/>
      <c r="E689" s="739"/>
      <c r="F689" s="739"/>
      <c r="G689" s="739"/>
    </row>
    <row r="690" spans="1:7">
      <c r="A690" s="739"/>
      <c r="B690" s="739"/>
      <c r="C690" s="739"/>
      <c r="D690" s="739"/>
      <c r="E690" s="739"/>
      <c r="F690" s="739"/>
      <c r="G690" s="739"/>
    </row>
    <row r="691" spans="1:7">
      <c r="A691" s="739"/>
      <c r="B691" s="739"/>
      <c r="C691" s="739"/>
      <c r="D691" s="739"/>
      <c r="E691" s="739"/>
      <c r="F691" s="739"/>
      <c r="G691" s="739"/>
    </row>
    <row r="692" spans="1:7">
      <c r="A692" s="739"/>
      <c r="B692" s="739"/>
      <c r="C692" s="739"/>
      <c r="D692" s="739"/>
      <c r="E692" s="739"/>
      <c r="F692" s="739"/>
      <c r="G692" s="739"/>
    </row>
    <row r="693" spans="1:7">
      <c r="A693" s="739"/>
      <c r="B693" s="739"/>
      <c r="C693" s="739"/>
      <c r="D693" s="739"/>
      <c r="E693" s="739"/>
      <c r="F693" s="739"/>
      <c r="G693" s="739"/>
    </row>
    <row r="694" spans="1:7">
      <c r="A694" s="739"/>
      <c r="B694" s="739"/>
      <c r="C694" s="739"/>
      <c r="D694" s="739"/>
      <c r="E694" s="739"/>
      <c r="F694" s="739"/>
      <c r="G694" s="739"/>
    </row>
    <row r="695" spans="1:7">
      <c r="A695" s="739"/>
      <c r="B695" s="739"/>
      <c r="C695" s="739"/>
      <c r="D695" s="739"/>
      <c r="E695" s="739"/>
      <c r="F695" s="739"/>
      <c r="G695" s="739"/>
    </row>
    <row r="696" spans="1:7">
      <c r="A696" s="739"/>
      <c r="B696" s="739"/>
      <c r="C696" s="739"/>
      <c r="D696" s="739"/>
      <c r="E696" s="739"/>
      <c r="F696" s="739"/>
      <c r="G696" s="739"/>
    </row>
    <row r="697" spans="1:7">
      <c r="A697" s="739"/>
      <c r="B697" s="739"/>
      <c r="C697" s="739"/>
      <c r="D697" s="739"/>
      <c r="E697" s="739"/>
      <c r="F697" s="739"/>
      <c r="G697" s="739"/>
    </row>
    <row r="698" spans="1:7">
      <c r="A698" s="739"/>
      <c r="B698" s="739"/>
      <c r="C698" s="739"/>
      <c r="D698" s="739"/>
      <c r="E698" s="739"/>
      <c r="F698" s="739"/>
      <c r="G698" s="739"/>
    </row>
    <row r="699" spans="1:7">
      <c r="A699" s="739"/>
      <c r="B699" s="739"/>
      <c r="C699" s="739"/>
      <c r="D699" s="739"/>
      <c r="E699" s="739"/>
      <c r="F699" s="739"/>
      <c r="G699" s="739"/>
    </row>
    <row r="700" spans="1:7">
      <c r="A700" s="739"/>
      <c r="B700" s="739"/>
      <c r="C700" s="739"/>
      <c r="D700" s="739"/>
      <c r="E700" s="739"/>
      <c r="F700" s="739"/>
      <c r="G700" s="739"/>
    </row>
    <row r="701" spans="1:7">
      <c r="A701" s="739"/>
      <c r="B701" s="739"/>
      <c r="C701" s="739"/>
      <c r="D701" s="739"/>
      <c r="E701" s="739"/>
      <c r="F701" s="739"/>
      <c r="G701" s="739"/>
    </row>
    <row r="702" spans="1:7">
      <c r="A702" s="739"/>
      <c r="B702" s="739"/>
      <c r="C702" s="739"/>
      <c r="D702" s="739"/>
      <c r="E702" s="739"/>
      <c r="F702" s="739"/>
      <c r="G702" s="739"/>
    </row>
    <row r="703" spans="1:7">
      <c r="A703" s="739"/>
      <c r="B703" s="739"/>
      <c r="C703" s="739"/>
      <c r="D703" s="739"/>
      <c r="E703" s="739"/>
      <c r="F703" s="739"/>
      <c r="G703" s="739"/>
    </row>
    <row r="704" spans="1:7">
      <c r="A704" s="739"/>
      <c r="B704" s="739"/>
      <c r="C704" s="739"/>
      <c r="D704" s="739"/>
      <c r="E704" s="739"/>
      <c r="F704" s="739"/>
      <c r="G704" s="739"/>
    </row>
    <row r="705" spans="1:7">
      <c r="A705" s="739"/>
      <c r="B705" s="739"/>
      <c r="C705" s="739"/>
      <c r="D705" s="739"/>
      <c r="E705" s="739"/>
      <c r="F705" s="739"/>
      <c r="G705" s="739"/>
    </row>
    <row r="706" spans="1:7">
      <c r="A706" s="739"/>
      <c r="B706" s="739"/>
      <c r="C706" s="739"/>
      <c r="D706" s="739"/>
      <c r="E706" s="739"/>
      <c r="F706" s="739"/>
      <c r="G706" s="739"/>
    </row>
    <row r="707" spans="1:7">
      <c r="A707" s="739"/>
      <c r="B707" s="739"/>
      <c r="C707" s="739"/>
      <c r="D707" s="739"/>
      <c r="E707" s="739"/>
      <c r="F707" s="739"/>
      <c r="G707" s="739"/>
    </row>
    <row r="708" spans="1:7">
      <c r="A708" s="739"/>
      <c r="B708" s="739"/>
      <c r="C708" s="739"/>
      <c r="D708" s="739"/>
      <c r="E708" s="739"/>
      <c r="F708" s="739"/>
      <c r="G708" s="739"/>
    </row>
    <row r="709" spans="1:7">
      <c r="A709" s="739"/>
      <c r="B709" s="739"/>
      <c r="C709" s="739"/>
      <c r="D709" s="739"/>
      <c r="E709" s="739"/>
      <c r="F709" s="739"/>
      <c r="G709" s="739"/>
    </row>
    <row r="710" spans="1:7">
      <c r="A710" s="739"/>
      <c r="B710" s="739"/>
      <c r="C710" s="739"/>
      <c r="D710" s="739"/>
      <c r="E710" s="739"/>
      <c r="F710" s="739"/>
      <c r="G710" s="739"/>
    </row>
    <row r="711" spans="1:7">
      <c r="A711" s="739"/>
      <c r="B711" s="739"/>
      <c r="C711" s="739"/>
      <c r="D711" s="739"/>
      <c r="E711" s="739"/>
      <c r="F711" s="739"/>
      <c r="G711" s="739"/>
    </row>
    <row r="712" spans="1:7">
      <c r="A712" s="739"/>
      <c r="B712" s="739"/>
      <c r="C712" s="739"/>
      <c r="D712" s="739"/>
      <c r="E712" s="739"/>
      <c r="F712" s="739"/>
      <c r="G712" s="739"/>
    </row>
    <row r="713" spans="1:7">
      <c r="A713" s="739"/>
      <c r="B713" s="739"/>
      <c r="C713" s="739"/>
      <c r="D713" s="739"/>
      <c r="E713" s="739"/>
      <c r="F713" s="739"/>
      <c r="G713" s="739"/>
    </row>
    <row r="714" spans="1:7">
      <c r="A714" s="739"/>
      <c r="B714" s="739"/>
      <c r="C714" s="739"/>
      <c r="D714" s="739"/>
      <c r="E714" s="739"/>
      <c r="F714" s="739"/>
      <c r="G714" s="739"/>
    </row>
    <row r="715" spans="1:7">
      <c r="A715" s="739"/>
      <c r="B715" s="739"/>
      <c r="C715" s="739"/>
      <c r="D715" s="739"/>
      <c r="E715" s="739"/>
      <c r="F715" s="739"/>
      <c r="G715" s="739"/>
    </row>
    <row r="716" spans="1:7">
      <c r="A716" s="739"/>
      <c r="B716" s="739"/>
      <c r="C716" s="739"/>
      <c r="D716" s="739"/>
      <c r="E716" s="739"/>
      <c r="F716" s="739"/>
      <c r="G716" s="739"/>
    </row>
    <row r="717" spans="1:7">
      <c r="A717" s="739"/>
      <c r="B717" s="739"/>
      <c r="C717" s="739"/>
      <c r="D717" s="739"/>
      <c r="E717" s="739"/>
      <c r="F717" s="739"/>
      <c r="G717" s="739"/>
    </row>
    <row r="718" spans="1:7">
      <c r="A718" s="739"/>
      <c r="B718" s="739"/>
      <c r="C718" s="739"/>
      <c r="D718" s="739"/>
      <c r="E718" s="739"/>
      <c r="F718" s="739"/>
      <c r="G718" s="739"/>
    </row>
    <row r="719" spans="1:7">
      <c r="A719" s="739"/>
      <c r="B719" s="739"/>
      <c r="C719" s="739"/>
      <c r="D719" s="739"/>
      <c r="E719" s="739"/>
      <c r="F719" s="739"/>
      <c r="G719" s="739"/>
    </row>
    <row r="720" spans="1:7">
      <c r="A720" s="739"/>
      <c r="B720" s="739"/>
      <c r="C720" s="739"/>
      <c r="D720" s="739"/>
      <c r="E720" s="739"/>
      <c r="F720" s="739"/>
      <c r="G720" s="739"/>
    </row>
    <row r="721" spans="1:7">
      <c r="A721" s="739"/>
      <c r="B721" s="739"/>
      <c r="C721" s="739"/>
      <c r="D721" s="739"/>
      <c r="E721" s="739"/>
      <c r="F721" s="739"/>
      <c r="G721" s="739"/>
    </row>
    <row r="722" spans="1:7">
      <c r="A722" s="739"/>
      <c r="B722" s="739"/>
      <c r="C722" s="739"/>
      <c r="D722" s="739"/>
      <c r="E722" s="739"/>
      <c r="F722" s="739"/>
      <c r="G722" s="739"/>
    </row>
    <row r="723" spans="1:7">
      <c r="A723" s="739"/>
      <c r="B723" s="739"/>
      <c r="C723" s="739"/>
      <c r="D723" s="739"/>
      <c r="E723" s="739"/>
      <c r="F723" s="739"/>
      <c r="G723" s="739"/>
    </row>
    <row r="724" spans="1:7">
      <c r="A724" s="739"/>
      <c r="B724" s="739"/>
      <c r="C724" s="739"/>
      <c r="D724" s="739"/>
      <c r="E724" s="739"/>
      <c r="F724" s="739"/>
      <c r="G724" s="739"/>
    </row>
    <row r="725" spans="1:7">
      <c r="A725" s="739"/>
      <c r="B725" s="739"/>
      <c r="C725" s="739"/>
      <c r="D725" s="739"/>
      <c r="E725" s="739"/>
      <c r="F725" s="739"/>
      <c r="G725" s="739"/>
    </row>
    <row r="726" spans="1:7">
      <c r="A726" s="739"/>
      <c r="B726" s="739"/>
      <c r="C726" s="739"/>
      <c r="D726" s="739"/>
      <c r="E726" s="739"/>
      <c r="F726" s="739"/>
      <c r="G726" s="739"/>
    </row>
    <row r="727" spans="1:7">
      <c r="A727" s="739"/>
      <c r="B727" s="739"/>
      <c r="C727" s="739"/>
      <c r="D727" s="739"/>
      <c r="E727" s="739"/>
      <c r="F727" s="739"/>
      <c r="G727" s="739"/>
    </row>
    <row r="728" spans="1:7">
      <c r="A728" s="739"/>
      <c r="B728" s="739"/>
      <c r="C728" s="739"/>
      <c r="D728" s="739"/>
      <c r="E728" s="739"/>
      <c r="F728" s="739"/>
      <c r="G728" s="739"/>
    </row>
    <row r="729" spans="1:7">
      <c r="A729" s="739"/>
      <c r="B729" s="739"/>
      <c r="C729" s="739"/>
      <c r="D729" s="739"/>
      <c r="E729" s="739"/>
      <c r="F729" s="739"/>
      <c r="G729" s="739"/>
    </row>
    <row r="730" spans="1:7">
      <c r="A730" s="739"/>
      <c r="B730" s="739"/>
      <c r="C730" s="739"/>
      <c r="D730" s="739"/>
      <c r="E730" s="739"/>
      <c r="F730" s="739"/>
      <c r="G730" s="739"/>
    </row>
    <row r="731" spans="1:7">
      <c r="A731" s="739"/>
      <c r="B731" s="739"/>
      <c r="C731" s="739"/>
      <c r="D731" s="739"/>
      <c r="E731" s="739"/>
      <c r="F731" s="739"/>
      <c r="G731" s="739"/>
    </row>
    <row r="732" spans="1:7">
      <c r="A732" s="739"/>
      <c r="B732" s="739"/>
      <c r="C732" s="739"/>
      <c r="D732" s="739"/>
      <c r="E732" s="739"/>
      <c r="F732" s="739"/>
      <c r="G732" s="739"/>
    </row>
    <row r="733" spans="1:7">
      <c r="A733" s="739"/>
      <c r="B733" s="739"/>
      <c r="C733" s="739"/>
      <c r="D733" s="739"/>
      <c r="E733" s="739"/>
      <c r="F733" s="739"/>
      <c r="G733" s="739"/>
    </row>
    <row r="734" spans="1:7">
      <c r="A734" s="739"/>
      <c r="B734" s="739"/>
      <c r="C734" s="739"/>
      <c r="D734" s="739"/>
      <c r="E734" s="739"/>
      <c r="F734" s="739"/>
      <c r="G734" s="739"/>
    </row>
    <row r="735" spans="1:7">
      <c r="A735" s="739"/>
      <c r="B735" s="739"/>
      <c r="C735" s="739"/>
      <c r="D735" s="739"/>
      <c r="E735" s="739"/>
      <c r="F735" s="739"/>
      <c r="G735" s="739"/>
    </row>
    <row r="736" spans="1:7">
      <c r="A736" s="739"/>
      <c r="B736" s="739"/>
      <c r="C736" s="739"/>
      <c r="D736" s="739"/>
      <c r="E736" s="739"/>
      <c r="F736" s="739"/>
      <c r="G736" s="739"/>
    </row>
    <row r="737" spans="1:7">
      <c r="A737" s="739"/>
      <c r="B737" s="739"/>
      <c r="C737" s="739"/>
      <c r="D737" s="739"/>
      <c r="E737" s="739"/>
      <c r="F737" s="739"/>
      <c r="G737" s="739"/>
    </row>
    <row r="738" spans="1:7">
      <c r="A738" s="739"/>
      <c r="B738" s="739"/>
      <c r="C738" s="739"/>
      <c r="D738" s="739"/>
      <c r="E738" s="739"/>
      <c r="F738" s="739"/>
      <c r="G738" s="739"/>
    </row>
    <row r="739" spans="1:7">
      <c r="A739" s="739"/>
      <c r="B739" s="739"/>
      <c r="C739" s="739"/>
      <c r="D739" s="739"/>
      <c r="E739" s="739"/>
      <c r="F739" s="739"/>
      <c r="G739" s="739"/>
    </row>
    <row r="740" spans="1:7">
      <c r="A740" s="739"/>
      <c r="B740" s="739"/>
      <c r="C740" s="739"/>
      <c r="D740" s="739"/>
      <c r="E740" s="739"/>
      <c r="F740" s="739"/>
      <c r="G740" s="739"/>
    </row>
    <row r="741" spans="1:7">
      <c r="A741" s="739"/>
      <c r="B741" s="739"/>
      <c r="C741" s="739"/>
      <c r="D741" s="739"/>
      <c r="E741" s="739"/>
      <c r="F741" s="739"/>
      <c r="G741" s="739"/>
    </row>
    <row r="742" spans="1:7">
      <c r="A742" s="739"/>
      <c r="B742" s="739"/>
      <c r="C742" s="739"/>
      <c r="D742" s="739"/>
      <c r="E742" s="739"/>
      <c r="F742" s="739"/>
      <c r="G742" s="739"/>
    </row>
    <row r="743" spans="1:7">
      <c r="A743" s="739"/>
      <c r="B743" s="739"/>
      <c r="C743" s="739"/>
      <c r="D743" s="739"/>
      <c r="E743" s="739"/>
      <c r="F743" s="739"/>
      <c r="G743" s="739"/>
    </row>
    <row r="744" spans="1:7">
      <c r="A744" s="739"/>
      <c r="B744" s="739"/>
      <c r="C744" s="739"/>
      <c r="D744" s="739"/>
      <c r="E744" s="739"/>
      <c r="F744" s="739"/>
      <c r="G744" s="739"/>
    </row>
    <row r="745" spans="1:7">
      <c r="A745" s="739"/>
      <c r="B745" s="739"/>
      <c r="C745" s="739"/>
      <c r="D745" s="739"/>
      <c r="E745" s="739"/>
      <c r="F745" s="739"/>
      <c r="G745" s="739"/>
    </row>
    <row r="746" spans="1:7">
      <c r="A746" s="739"/>
      <c r="B746" s="739"/>
      <c r="C746" s="739"/>
      <c r="D746" s="739"/>
      <c r="E746" s="739"/>
      <c r="F746" s="739"/>
      <c r="G746" s="739"/>
    </row>
    <row r="747" spans="1:7">
      <c r="A747" s="739"/>
      <c r="B747" s="739"/>
      <c r="C747" s="739"/>
      <c r="D747" s="739"/>
      <c r="E747" s="739"/>
      <c r="F747" s="739"/>
      <c r="G747" s="739"/>
    </row>
    <row r="748" spans="1:7">
      <c r="A748" s="739"/>
      <c r="B748" s="739"/>
      <c r="C748" s="739"/>
      <c r="D748" s="739"/>
      <c r="E748" s="739"/>
      <c r="F748" s="739"/>
      <c r="G748" s="739"/>
    </row>
    <row r="749" spans="1:7">
      <c r="A749" s="739"/>
      <c r="B749" s="739"/>
      <c r="C749" s="739"/>
      <c r="D749" s="739"/>
      <c r="E749" s="739"/>
      <c r="F749" s="739"/>
      <c r="G749" s="739"/>
    </row>
    <row r="750" spans="1:7">
      <c r="A750" s="739"/>
      <c r="B750" s="739"/>
      <c r="C750" s="739"/>
      <c r="D750" s="739"/>
      <c r="E750" s="739"/>
      <c r="F750" s="739"/>
      <c r="G750" s="739"/>
    </row>
    <row r="751" spans="1:7">
      <c r="A751" s="739"/>
      <c r="B751" s="739"/>
      <c r="C751" s="739"/>
      <c r="D751" s="739"/>
      <c r="E751" s="739"/>
      <c r="F751" s="739"/>
      <c r="G751" s="739"/>
    </row>
    <row r="752" spans="1:7">
      <c r="A752" s="739"/>
      <c r="B752" s="739"/>
      <c r="C752" s="739"/>
      <c r="D752" s="739"/>
      <c r="E752" s="739"/>
      <c r="F752" s="739"/>
      <c r="G752" s="739"/>
    </row>
    <row r="753" spans="1:7">
      <c r="A753" s="739"/>
      <c r="B753" s="739"/>
      <c r="C753" s="739"/>
      <c r="D753" s="739"/>
      <c r="E753" s="739"/>
      <c r="F753" s="739"/>
      <c r="G753" s="739"/>
    </row>
    <row r="754" spans="1:7">
      <c r="A754" s="739"/>
      <c r="B754" s="739"/>
      <c r="C754" s="739"/>
      <c r="D754" s="739"/>
      <c r="E754" s="739"/>
      <c r="F754" s="739"/>
      <c r="G754" s="739"/>
    </row>
    <row r="755" spans="1:7">
      <c r="A755" s="739"/>
      <c r="B755" s="739"/>
      <c r="C755" s="739"/>
      <c r="D755" s="739"/>
      <c r="E755" s="739"/>
      <c r="F755" s="739"/>
      <c r="G755" s="739"/>
    </row>
    <row r="756" spans="1:7">
      <c r="A756" s="739"/>
      <c r="B756" s="739"/>
      <c r="C756" s="739"/>
      <c r="D756" s="739"/>
      <c r="E756" s="739"/>
      <c r="F756" s="739"/>
      <c r="G756" s="739"/>
    </row>
    <row r="757" spans="1:7">
      <c r="A757" s="739"/>
      <c r="B757" s="739"/>
      <c r="C757" s="739"/>
      <c r="D757" s="739"/>
      <c r="E757" s="739"/>
      <c r="F757" s="739"/>
      <c r="G757" s="739"/>
    </row>
    <row r="758" spans="1:7">
      <c r="A758" s="739"/>
      <c r="B758" s="739"/>
      <c r="C758" s="739"/>
      <c r="D758" s="739"/>
      <c r="E758" s="739"/>
      <c r="F758" s="739"/>
      <c r="G758" s="739"/>
    </row>
    <row r="759" spans="1:7">
      <c r="A759" s="739"/>
      <c r="B759" s="739"/>
      <c r="C759" s="739"/>
      <c r="D759" s="739"/>
      <c r="E759" s="739"/>
      <c r="F759" s="739"/>
      <c r="G759" s="739"/>
    </row>
    <row r="760" spans="1:7">
      <c r="A760" s="739"/>
      <c r="B760" s="739"/>
      <c r="C760" s="739"/>
      <c r="D760" s="739"/>
      <c r="E760" s="739"/>
      <c r="F760" s="739"/>
      <c r="G760" s="739"/>
    </row>
    <row r="761" spans="1:7">
      <c r="A761" s="739"/>
      <c r="B761" s="739"/>
      <c r="C761" s="739"/>
      <c r="D761" s="739"/>
      <c r="E761" s="739"/>
      <c r="F761" s="739"/>
      <c r="G761" s="739"/>
    </row>
    <row r="762" spans="1:7">
      <c r="A762" s="739"/>
      <c r="B762" s="739"/>
      <c r="C762" s="739"/>
      <c r="D762" s="739"/>
      <c r="E762" s="739"/>
      <c r="F762" s="739"/>
      <c r="G762" s="739"/>
    </row>
    <row r="763" spans="1:7">
      <c r="A763" s="739"/>
      <c r="B763" s="739"/>
      <c r="C763" s="739"/>
      <c r="D763" s="739"/>
      <c r="E763" s="739"/>
      <c r="F763" s="739"/>
      <c r="G763" s="739"/>
    </row>
    <row r="764" spans="1:7">
      <c r="A764" s="739"/>
      <c r="B764" s="739"/>
      <c r="C764" s="739"/>
      <c r="D764" s="739"/>
      <c r="E764" s="739"/>
      <c r="F764" s="739"/>
      <c r="G764" s="739"/>
    </row>
    <row r="765" spans="1:7">
      <c r="A765" s="739"/>
      <c r="B765" s="739"/>
      <c r="C765" s="739"/>
      <c r="D765" s="739"/>
      <c r="E765" s="739"/>
      <c r="F765" s="739"/>
      <c r="G765" s="739"/>
    </row>
    <row r="766" spans="1:7">
      <c r="A766" s="739"/>
      <c r="B766" s="739"/>
      <c r="C766" s="739"/>
      <c r="D766" s="739"/>
      <c r="E766" s="739"/>
      <c r="F766" s="739"/>
      <c r="G766" s="739"/>
    </row>
    <row r="767" spans="1:7">
      <c r="A767" s="739"/>
      <c r="B767" s="739"/>
      <c r="C767" s="739"/>
      <c r="D767" s="739"/>
      <c r="E767" s="739"/>
      <c r="F767" s="739"/>
      <c r="G767" s="739"/>
    </row>
    <row r="768" spans="1:7">
      <c r="A768" s="739"/>
      <c r="B768" s="739"/>
      <c r="C768" s="739"/>
      <c r="D768" s="739"/>
      <c r="E768" s="739"/>
      <c r="F768" s="739"/>
      <c r="G768" s="739"/>
    </row>
    <row r="769" spans="1:7">
      <c r="A769" s="739"/>
      <c r="B769" s="739"/>
      <c r="C769" s="739"/>
      <c r="D769" s="739"/>
      <c r="E769" s="739"/>
      <c r="F769" s="739"/>
      <c r="G769" s="739"/>
    </row>
    <row r="770" spans="1:7">
      <c r="A770" s="739"/>
      <c r="B770" s="739"/>
      <c r="C770" s="739"/>
      <c r="D770" s="739"/>
      <c r="E770" s="739"/>
      <c r="F770" s="739"/>
      <c r="G770" s="739"/>
    </row>
    <row r="771" spans="1:7">
      <c r="A771" s="739"/>
      <c r="B771" s="739"/>
      <c r="C771" s="739"/>
      <c r="D771" s="739"/>
      <c r="E771" s="739"/>
      <c r="F771" s="739"/>
      <c r="G771" s="739"/>
    </row>
    <row r="772" spans="1:7">
      <c r="A772" s="739"/>
      <c r="B772" s="739"/>
      <c r="C772" s="739"/>
      <c r="D772" s="739"/>
      <c r="E772" s="739"/>
      <c r="F772" s="739"/>
      <c r="G772" s="739"/>
    </row>
    <row r="773" spans="1:7">
      <c r="A773" s="739"/>
      <c r="B773" s="739"/>
      <c r="C773" s="739"/>
      <c r="D773" s="739"/>
      <c r="E773" s="739"/>
      <c r="F773" s="739"/>
      <c r="G773" s="739"/>
    </row>
    <row r="774" spans="1:7">
      <c r="A774" s="739"/>
      <c r="B774" s="739"/>
      <c r="C774" s="739"/>
      <c r="D774" s="739"/>
      <c r="E774" s="739"/>
      <c r="F774" s="739"/>
      <c r="G774" s="739"/>
    </row>
    <row r="775" spans="1:7">
      <c r="A775" s="739"/>
      <c r="B775" s="739"/>
      <c r="C775" s="739"/>
      <c r="D775" s="739"/>
      <c r="E775" s="739"/>
      <c r="F775" s="739"/>
      <c r="G775" s="739"/>
    </row>
    <row r="776" spans="1:7">
      <c r="A776" s="739"/>
      <c r="B776" s="739"/>
      <c r="C776" s="739"/>
      <c r="D776" s="739"/>
      <c r="E776" s="739"/>
      <c r="F776" s="739"/>
      <c r="G776" s="739"/>
    </row>
    <row r="777" spans="1:7">
      <c r="A777" s="739"/>
      <c r="B777" s="739"/>
      <c r="C777" s="739"/>
      <c r="D777" s="739"/>
      <c r="E777" s="739"/>
      <c r="F777" s="739"/>
      <c r="G777" s="739"/>
    </row>
    <row r="778" spans="1:7">
      <c r="A778" s="739"/>
      <c r="B778" s="739"/>
      <c r="C778" s="739"/>
      <c r="D778" s="739"/>
      <c r="E778" s="739"/>
      <c r="F778" s="739"/>
      <c r="G778" s="739"/>
    </row>
    <row r="779" spans="1:7">
      <c r="A779" s="739"/>
      <c r="B779" s="739"/>
      <c r="C779" s="739"/>
      <c r="D779" s="739"/>
      <c r="E779" s="739"/>
      <c r="F779" s="739"/>
      <c r="G779" s="739"/>
    </row>
    <row r="780" spans="1:7">
      <c r="A780" s="739"/>
      <c r="B780" s="739"/>
      <c r="C780" s="739"/>
      <c r="D780" s="739"/>
      <c r="E780" s="739"/>
      <c r="F780" s="739"/>
      <c r="G780" s="739"/>
    </row>
    <row r="781" spans="1:7">
      <c r="A781" s="739"/>
      <c r="B781" s="739"/>
      <c r="C781" s="739"/>
      <c r="D781" s="739"/>
      <c r="E781" s="739"/>
      <c r="F781" s="739"/>
      <c r="G781" s="739"/>
    </row>
    <row r="782" spans="1:7">
      <c r="A782" s="739"/>
      <c r="B782" s="739"/>
      <c r="C782" s="739"/>
      <c r="D782" s="739"/>
      <c r="E782" s="739"/>
      <c r="F782" s="739"/>
      <c r="G782" s="739"/>
    </row>
    <row r="783" spans="1:7">
      <c r="A783" s="739"/>
      <c r="B783" s="739"/>
      <c r="C783" s="739"/>
      <c r="D783" s="739"/>
      <c r="E783" s="739"/>
      <c r="F783" s="739"/>
      <c r="G783" s="739"/>
    </row>
    <row r="784" spans="1:7">
      <c r="A784" s="739"/>
      <c r="B784" s="739"/>
      <c r="C784" s="739"/>
      <c r="D784" s="739"/>
      <c r="E784" s="739"/>
      <c r="F784" s="739"/>
      <c r="G784" s="739"/>
    </row>
    <row r="785" spans="1:7">
      <c r="A785" s="739"/>
      <c r="B785" s="739"/>
      <c r="C785" s="739"/>
      <c r="D785" s="739"/>
      <c r="E785" s="739"/>
      <c r="F785" s="739"/>
      <c r="G785" s="739"/>
    </row>
    <row r="786" spans="1:7">
      <c r="A786" s="739"/>
      <c r="B786" s="739"/>
      <c r="C786" s="739"/>
      <c r="D786" s="739"/>
      <c r="E786" s="739"/>
      <c r="F786" s="739"/>
      <c r="G786" s="739"/>
    </row>
    <row r="787" spans="1:7">
      <c r="A787" s="739"/>
      <c r="B787" s="739"/>
      <c r="C787" s="739"/>
      <c r="D787" s="739"/>
      <c r="E787" s="739"/>
      <c r="F787" s="739"/>
      <c r="G787" s="739"/>
    </row>
    <row r="788" spans="1:7">
      <c r="A788" s="739"/>
      <c r="B788" s="739"/>
      <c r="C788" s="739"/>
      <c r="D788" s="739"/>
      <c r="E788" s="739"/>
      <c r="F788" s="739"/>
      <c r="G788" s="739"/>
    </row>
    <row r="789" spans="1:7">
      <c r="A789" s="739"/>
      <c r="B789" s="739"/>
      <c r="C789" s="739"/>
      <c r="D789" s="739"/>
      <c r="E789" s="739"/>
      <c r="F789" s="739"/>
      <c r="G789" s="739"/>
    </row>
    <row r="790" spans="1:7">
      <c r="A790" s="739"/>
      <c r="B790" s="739"/>
      <c r="C790" s="739"/>
      <c r="D790" s="739"/>
      <c r="E790" s="739"/>
      <c r="F790" s="739"/>
      <c r="G790" s="739"/>
    </row>
    <row r="791" spans="1:7">
      <c r="A791" s="739"/>
      <c r="B791" s="739"/>
      <c r="C791" s="739"/>
      <c r="D791" s="739"/>
      <c r="E791" s="739"/>
      <c r="F791" s="739"/>
      <c r="G791" s="739"/>
    </row>
    <row r="792" spans="1:7">
      <c r="A792" s="739"/>
      <c r="B792" s="739"/>
      <c r="C792" s="739"/>
      <c r="D792" s="739"/>
      <c r="E792" s="739"/>
      <c r="F792" s="739"/>
      <c r="G792" s="739"/>
    </row>
    <row r="793" spans="1:7">
      <c r="A793" s="739"/>
      <c r="B793" s="739"/>
      <c r="C793" s="739"/>
      <c r="D793" s="739"/>
      <c r="E793" s="739"/>
      <c r="F793" s="739"/>
      <c r="G793" s="739"/>
    </row>
    <row r="794" spans="1:7">
      <c r="A794" s="739"/>
      <c r="B794" s="739"/>
      <c r="C794" s="739"/>
      <c r="D794" s="739"/>
      <c r="E794" s="739"/>
      <c r="F794" s="739"/>
      <c r="G794" s="739"/>
    </row>
    <row r="795" spans="1:7">
      <c r="A795" s="739"/>
      <c r="B795" s="739"/>
      <c r="C795" s="739"/>
      <c r="D795" s="739"/>
      <c r="E795" s="739"/>
      <c r="F795" s="739"/>
      <c r="G795" s="739"/>
    </row>
    <row r="796" spans="1:7">
      <c r="A796" s="739"/>
      <c r="B796" s="739"/>
      <c r="C796" s="739"/>
      <c r="D796" s="739"/>
      <c r="E796" s="739"/>
      <c r="F796" s="739"/>
      <c r="G796" s="739"/>
    </row>
    <row r="797" spans="1:7">
      <c r="A797" s="739"/>
      <c r="B797" s="739"/>
      <c r="C797" s="739"/>
      <c r="D797" s="739"/>
      <c r="E797" s="739"/>
      <c r="F797" s="739"/>
      <c r="G797" s="739"/>
    </row>
    <row r="798" spans="1:7">
      <c r="A798" s="739"/>
      <c r="B798" s="739"/>
      <c r="C798" s="739"/>
      <c r="D798" s="739"/>
      <c r="E798" s="739"/>
      <c r="F798" s="739"/>
      <c r="G798" s="739"/>
    </row>
    <row r="799" spans="1:7">
      <c r="A799" s="739"/>
      <c r="B799" s="739"/>
      <c r="C799" s="739"/>
      <c r="D799" s="739"/>
      <c r="E799" s="739"/>
      <c r="F799" s="739"/>
      <c r="G799" s="739"/>
    </row>
    <row r="800" spans="1:7">
      <c r="A800" s="739"/>
      <c r="B800" s="739"/>
      <c r="C800" s="739"/>
      <c r="D800" s="739"/>
      <c r="E800" s="739"/>
      <c r="F800" s="739"/>
      <c r="G800" s="739"/>
    </row>
    <row r="801" spans="1:7">
      <c r="A801" s="739"/>
      <c r="B801" s="739"/>
      <c r="C801" s="739"/>
      <c r="D801" s="739"/>
      <c r="E801" s="739"/>
      <c r="F801" s="739"/>
      <c r="G801" s="739"/>
    </row>
    <row r="802" spans="1:7">
      <c r="A802" s="739"/>
      <c r="B802" s="739"/>
      <c r="C802" s="739"/>
      <c r="D802" s="739"/>
      <c r="E802" s="739"/>
      <c r="F802" s="739"/>
      <c r="G802" s="739"/>
    </row>
    <row r="803" spans="1:7">
      <c r="A803" s="739"/>
      <c r="B803" s="739"/>
      <c r="C803" s="739"/>
      <c r="D803" s="739"/>
      <c r="E803" s="739"/>
      <c r="F803" s="739"/>
      <c r="G803" s="739"/>
    </row>
    <row r="804" spans="1:7">
      <c r="A804" s="739"/>
      <c r="B804" s="739"/>
      <c r="C804" s="739"/>
      <c r="D804" s="739"/>
      <c r="E804" s="739"/>
      <c r="F804" s="739"/>
      <c r="G804" s="739"/>
    </row>
    <row r="805" spans="1:7">
      <c r="A805" s="739"/>
      <c r="B805" s="739"/>
      <c r="C805" s="739"/>
      <c r="D805" s="739"/>
      <c r="E805" s="739"/>
      <c r="F805" s="739"/>
      <c r="G805" s="739"/>
    </row>
    <row r="806" spans="1:7">
      <c r="A806" s="739"/>
      <c r="B806" s="739"/>
      <c r="C806" s="739"/>
      <c r="D806" s="739"/>
      <c r="E806" s="739"/>
      <c r="F806" s="739"/>
      <c r="G806" s="739"/>
    </row>
    <row r="807" spans="1:7">
      <c r="A807" s="739"/>
      <c r="B807" s="739"/>
      <c r="C807" s="739"/>
      <c r="D807" s="739"/>
      <c r="E807" s="739"/>
      <c r="F807" s="739"/>
      <c r="G807" s="739"/>
    </row>
    <row r="808" spans="1:7">
      <c r="A808" s="739"/>
      <c r="B808" s="739"/>
      <c r="C808" s="739"/>
      <c r="D808" s="739"/>
      <c r="E808" s="739"/>
      <c r="F808" s="739"/>
      <c r="G808" s="739"/>
    </row>
    <row r="809" spans="1:7">
      <c r="A809" s="739"/>
      <c r="B809" s="739"/>
      <c r="C809" s="739"/>
      <c r="D809" s="739"/>
      <c r="E809" s="739"/>
      <c r="F809" s="739"/>
      <c r="G809" s="739"/>
    </row>
    <row r="810" spans="1:7">
      <c r="A810" s="739"/>
      <c r="B810" s="739"/>
      <c r="C810" s="739"/>
      <c r="D810" s="739"/>
      <c r="E810" s="739"/>
      <c r="F810" s="739"/>
      <c r="G810" s="739"/>
    </row>
    <row r="811" spans="1:7">
      <c r="A811" s="739"/>
      <c r="B811" s="739"/>
      <c r="C811" s="739"/>
      <c r="D811" s="739"/>
      <c r="E811" s="739"/>
      <c r="F811" s="739"/>
      <c r="G811" s="739"/>
    </row>
    <row r="812" spans="1:7">
      <c r="A812" s="739"/>
      <c r="B812" s="739"/>
      <c r="C812" s="739"/>
      <c r="D812" s="739"/>
      <c r="E812" s="739"/>
      <c r="F812" s="739"/>
      <c r="G812" s="739"/>
    </row>
    <row r="813" spans="1:7">
      <c r="A813" s="739"/>
      <c r="B813" s="739"/>
      <c r="C813" s="739"/>
      <c r="D813" s="739"/>
      <c r="E813" s="739"/>
      <c r="F813" s="739"/>
      <c r="G813" s="739"/>
    </row>
    <row r="814" spans="1:7">
      <c r="A814" s="739"/>
      <c r="B814" s="739"/>
      <c r="C814" s="739"/>
      <c r="D814" s="739"/>
      <c r="E814" s="739"/>
      <c r="F814" s="739"/>
      <c r="G814" s="739"/>
    </row>
    <row r="815" spans="1:7">
      <c r="A815" s="739"/>
      <c r="B815" s="739"/>
      <c r="C815" s="739"/>
      <c r="D815" s="739"/>
      <c r="E815" s="739"/>
      <c r="F815" s="739"/>
      <c r="G815" s="739"/>
    </row>
    <row r="816" spans="1:7">
      <c r="A816" s="739"/>
      <c r="B816" s="739"/>
      <c r="C816" s="739"/>
      <c r="D816" s="739"/>
      <c r="E816" s="739"/>
      <c r="F816" s="739"/>
      <c r="G816" s="739"/>
    </row>
    <row r="817" spans="1:7">
      <c r="A817" s="739"/>
      <c r="B817" s="739"/>
      <c r="C817" s="739"/>
      <c r="D817" s="739"/>
      <c r="E817" s="739"/>
      <c r="F817" s="739"/>
      <c r="G817" s="739"/>
    </row>
    <row r="818" spans="1:7">
      <c r="A818" s="739"/>
      <c r="B818" s="739"/>
      <c r="C818" s="739"/>
      <c r="D818" s="739"/>
      <c r="E818" s="739"/>
      <c r="F818" s="739"/>
      <c r="G818" s="739"/>
    </row>
    <row r="819" spans="1:7">
      <c r="A819" s="739"/>
      <c r="B819" s="739"/>
      <c r="C819" s="739"/>
      <c r="D819" s="739"/>
      <c r="E819" s="739"/>
      <c r="F819" s="739"/>
      <c r="G819" s="739"/>
    </row>
    <row r="820" spans="1:7">
      <c r="A820" s="739"/>
      <c r="B820" s="739"/>
      <c r="C820" s="739"/>
      <c r="D820" s="739"/>
      <c r="E820" s="739"/>
      <c r="F820" s="739"/>
      <c r="G820" s="739"/>
    </row>
    <row r="821" spans="1:7">
      <c r="A821" s="739"/>
      <c r="B821" s="739"/>
      <c r="C821" s="739"/>
      <c r="D821" s="739"/>
      <c r="E821" s="739"/>
      <c r="F821" s="739"/>
      <c r="G821" s="739"/>
    </row>
    <row r="822" spans="1:7">
      <c r="A822" s="739"/>
      <c r="B822" s="739"/>
      <c r="C822" s="739"/>
      <c r="D822" s="739"/>
      <c r="E822" s="739"/>
      <c r="F822" s="739"/>
      <c r="G822" s="739"/>
    </row>
    <row r="823" spans="1:7">
      <c r="A823" s="739"/>
      <c r="B823" s="739"/>
      <c r="C823" s="739"/>
      <c r="D823" s="739"/>
      <c r="E823" s="739"/>
      <c r="F823" s="739"/>
      <c r="G823" s="739"/>
    </row>
    <row r="824" spans="1:7">
      <c r="A824" s="739"/>
      <c r="B824" s="739"/>
      <c r="C824" s="739"/>
      <c r="D824" s="739"/>
      <c r="E824" s="739"/>
      <c r="F824" s="739"/>
      <c r="G824" s="739"/>
    </row>
    <row r="825" spans="1:7">
      <c r="A825" s="739"/>
      <c r="B825" s="739"/>
      <c r="C825" s="739"/>
      <c r="D825" s="739"/>
      <c r="E825" s="739"/>
      <c r="F825" s="739"/>
      <c r="G825" s="739"/>
    </row>
    <row r="826" spans="1:7">
      <c r="A826" s="739"/>
      <c r="B826" s="739"/>
      <c r="C826" s="739"/>
      <c r="D826" s="739"/>
      <c r="E826" s="739"/>
      <c r="F826" s="739"/>
      <c r="G826" s="739"/>
    </row>
    <row r="827" spans="1:7">
      <c r="A827" s="739"/>
      <c r="B827" s="739"/>
      <c r="C827" s="739"/>
      <c r="D827" s="739"/>
      <c r="E827" s="739"/>
      <c r="F827" s="739"/>
      <c r="G827" s="739"/>
    </row>
    <row r="828" spans="1:7">
      <c r="A828" s="739"/>
      <c r="B828" s="739"/>
      <c r="C828" s="739"/>
      <c r="D828" s="739"/>
      <c r="E828" s="739"/>
      <c r="F828" s="739"/>
      <c r="G828" s="739"/>
    </row>
    <row r="829" spans="1:7">
      <c r="A829" s="739"/>
      <c r="B829" s="739"/>
      <c r="C829" s="739"/>
      <c r="D829" s="739"/>
      <c r="E829" s="739"/>
      <c r="F829" s="739"/>
      <c r="G829" s="739"/>
    </row>
    <row r="830" spans="1:7">
      <c r="A830" s="739"/>
      <c r="B830" s="739"/>
      <c r="C830" s="739"/>
      <c r="D830" s="739"/>
      <c r="E830" s="739"/>
      <c r="F830" s="739"/>
      <c r="G830" s="739"/>
    </row>
    <row r="831" spans="1:7">
      <c r="A831" s="739"/>
      <c r="B831" s="739"/>
      <c r="C831" s="739"/>
      <c r="D831" s="739"/>
      <c r="E831" s="739"/>
      <c r="F831" s="739"/>
      <c r="G831" s="739"/>
    </row>
    <row r="832" spans="1:7">
      <c r="A832" s="739"/>
      <c r="B832" s="739"/>
      <c r="C832" s="739"/>
      <c r="D832" s="739"/>
      <c r="E832" s="739"/>
      <c r="F832" s="739"/>
      <c r="G832" s="739"/>
    </row>
    <row r="833" spans="1:7">
      <c r="A833" s="739"/>
      <c r="B833" s="739"/>
      <c r="C833" s="739"/>
      <c r="D833" s="739"/>
      <c r="E833" s="739"/>
      <c r="F833" s="739"/>
      <c r="G833" s="739"/>
    </row>
    <row r="834" spans="1:7">
      <c r="A834" s="739"/>
      <c r="B834" s="739"/>
      <c r="C834" s="739"/>
      <c r="D834" s="739"/>
      <c r="E834" s="739"/>
      <c r="F834" s="739"/>
      <c r="G834" s="739"/>
    </row>
    <row r="835" spans="1:7">
      <c r="A835" s="739"/>
      <c r="B835" s="739"/>
      <c r="C835" s="739"/>
      <c r="D835" s="739"/>
      <c r="E835" s="739"/>
      <c r="F835" s="739"/>
      <c r="G835" s="739"/>
    </row>
    <row r="836" spans="1:7">
      <c r="A836" s="739"/>
      <c r="B836" s="739"/>
      <c r="C836" s="739"/>
      <c r="D836" s="739"/>
      <c r="E836" s="739"/>
      <c r="F836" s="739"/>
      <c r="G836" s="739"/>
    </row>
    <row r="837" spans="1:7">
      <c r="A837" s="739"/>
      <c r="B837" s="739"/>
      <c r="C837" s="739"/>
      <c r="D837" s="739"/>
      <c r="E837" s="739"/>
      <c r="F837" s="739"/>
      <c r="G837" s="739"/>
    </row>
    <row r="838" spans="1:7">
      <c r="A838" s="739"/>
      <c r="B838" s="739"/>
      <c r="C838" s="739"/>
      <c r="D838" s="739"/>
      <c r="E838" s="739"/>
      <c r="F838" s="739"/>
      <c r="G838" s="739"/>
    </row>
    <row r="839" spans="1:7">
      <c r="A839" s="739"/>
      <c r="B839" s="739"/>
      <c r="C839" s="739"/>
      <c r="D839" s="739"/>
      <c r="E839" s="739"/>
      <c r="F839" s="739"/>
      <c r="G839" s="739"/>
    </row>
    <row r="840" spans="1:7">
      <c r="A840" s="739"/>
      <c r="B840" s="739"/>
      <c r="C840" s="739"/>
      <c r="D840" s="739"/>
      <c r="E840" s="739"/>
      <c r="F840" s="739"/>
      <c r="G840" s="739"/>
    </row>
    <row r="841" spans="1:7">
      <c r="A841" s="739"/>
      <c r="B841" s="739"/>
      <c r="C841" s="739"/>
      <c r="D841" s="739"/>
      <c r="E841" s="739"/>
      <c r="F841" s="739"/>
      <c r="G841" s="739"/>
    </row>
    <row r="842" spans="1:7">
      <c r="A842" s="739"/>
      <c r="B842" s="739"/>
      <c r="C842" s="739"/>
      <c r="D842" s="739"/>
      <c r="E842" s="739"/>
      <c r="F842" s="739"/>
      <c r="G842" s="739"/>
    </row>
    <row r="843" spans="1:7">
      <c r="A843" s="739"/>
      <c r="B843" s="739"/>
      <c r="C843" s="739"/>
      <c r="D843" s="739"/>
      <c r="E843" s="739"/>
      <c r="F843" s="739"/>
      <c r="G843" s="739"/>
    </row>
    <row r="844" spans="1:7">
      <c r="A844" s="739"/>
      <c r="B844" s="739"/>
      <c r="C844" s="739"/>
      <c r="D844" s="739"/>
      <c r="E844" s="739"/>
      <c r="F844" s="739"/>
      <c r="G844" s="739"/>
    </row>
    <row r="845" spans="1:7">
      <c r="A845" s="739"/>
      <c r="B845" s="739"/>
      <c r="C845" s="739"/>
      <c r="D845" s="739"/>
      <c r="E845" s="739"/>
      <c r="F845" s="739"/>
      <c r="G845" s="739"/>
    </row>
    <row r="846" spans="1:7">
      <c r="A846" s="739"/>
      <c r="B846" s="739"/>
      <c r="C846" s="739"/>
      <c r="D846" s="739"/>
      <c r="E846" s="739"/>
      <c r="F846" s="739"/>
      <c r="G846" s="739"/>
    </row>
    <row r="847" spans="1:7">
      <c r="A847" s="739"/>
      <c r="B847" s="739"/>
      <c r="C847" s="739"/>
      <c r="D847" s="739"/>
      <c r="E847" s="739"/>
      <c r="F847" s="739"/>
      <c r="G847" s="739"/>
    </row>
    <row r="848" spans="1:7">
      <c r="A848" s="739"/>
      <c r="B848" s="739"/>
      <c r="C848" s="739"/>
      <c r="D848" s="739"/>
      <c r="E848" s="739"/>
      <c r="F848" s="739"/>
      <c r="G848" s="739"/>
    </row>
    <row r="849" spans="1:7">
      <c r="A849" s="739"/>
      <c r="B849" s="739"/>
      <c r="C849" s="739"/>
      <c r="D849" s="739"/>
      <c r="E849" s="739"/>
      <c r="F849" s="739"/>
      <c r="G849" s="739"/>
    </row>
    <row r="850" spans="1:7">
      <c r="A850" s="739"/>
      <c r="B850" s="739"/>
      <c r="C850" s="739"/>
      <c r="D850" s="739"/>
      <c r="E850" s="739"/>
      <c r="F850" s="739"/>
      <c r="G850" s="739"/>
    </row>
    <row r="851" spans="1:7">
      <c r="A851" s="739"/>
      <c r="B851" s="739"/>
      <c r="C851" s="739"/>
      <c r="D851" s="739"/>
      <c r="E851" s="739"/>
      <c r="F851" s="739"/>
      <c r="G851" s="739"/>
    </row>
    <row r="852" spans="1:7">
      <c r="A852" s="739"/>
      <c r="B852" s="739"/>
      <c r="C852" s="739"/>
      <c r="D852" s="739"/>
      <c r="E852" s="739"/>
      <c r="F852" s="739"/>
      <c r="G852" s="739"/>
    </row>
    <row r="853" spans="1:7">
      <c r="A853" s="739"/>
      <c r="B853" s="739"/>
      <c r="C853" s="739"/>
      <c r="D853" s="739"/>
      <c r="E853" s="739"/>
      <c r="F853" s="739"/>
      <c r="G853" s="739"/>
    </row>
    <row r="854" spans="1:7">
      <c r="A854" s="739"/>
      <c r="B854" s="739"/>
      <c r="C854" s="739"/>
      <c r="D854" s="739"/>
      <c r="E854" s="739"/>
      <c r="F854" s="739"/>
      <c r="G854" s="739"/>
    </row>
    <row r="855" spans="1:7">
      <c r="A855" s="739"/>
      <c r="B855" s="739"/>
      <c r="C855" s="739"/>
      <c r="D855" s="739"/>
      <c r="E855" s="739"/>
      <c r="F855" s="739"/>
      <c r="G855" s="739"/>
    </row>
    <row r="856" spans="1:7">
      <c r="A856" s="739"/>
      <c r="B856" s="739"/>
      <c r="C856" s="739"/>
      <c r="D856" s="739"/>
      <c r="E856" s="739"/>
      <c r="F856" s="739"/>
      <c r="G856" s="739"/>
    </row>
    <row r="857" spans="1:7">
      <c r="A857" s="739"/>
      <c r="B857" s="739"/>
      <c r="C857" s="739"/>
      <c r="D857" s="739"/>
      <c r="E857" s="739"/>
      <c r="F857" s="739"/>
      <c r="G857" s="739"/>
    </row>
    <row r="858" spans="1:7">
      <c r="A858" s="739"/>
      <c r="B858" s="739"/>
      <c r="C858" s="739"/>
      <c r="D858" s="739"/>
      <c r="E858" s="739"/>
      <c r="F858" s="739"/>
      <c r="G858" s="739"/>
    </row>
    <row r="859" spans="1:7">
      <c r="A859" s="739"/>
      <c r="B859" s="739"/>
      <c r="C859" s="739"/>
      <c r="D859" s="739"/>
      <c r="E859" s="739"/>
      <c r="F859" s="739"/>
      <c r="G859" s="739"/>
    </row>
    <row r="860" spans="1:7">
      <c r="A860" s="739"/>
      <c r="B860" s="739"/>
      <c r="C860" s="739"/>
      <c r="D860" s="739"/>
      <c r="E860" s="739"/>
      <c r="F860" s="739"/>
      <c r="G860" s="739"/>
    </row>
    <row r="861" spans="1:7">
      <c r="A861" s="739"/>
      <c r="B861" s="739"/>
      <c r="C861" s="739"/>
      <c r="D861" s="739"/>
      <c r="E861" s="739"/>
      <c r="F861" s="739"/>
      <c r="G861" s="739"/>
    </row>
    <row r="862" spans="1:7">
      <c r="A862" s="739"/>
      <c r="B862" s="739"/>
      <c r="C862" s="739"/>
      <c r="D862" s="739"/>
      <c r="E862" s="739"/>
      <c r="F862" s="739"/>
      <c r="G862" s="739"/>
    </row>
    <row r="863" spans="1:7">
      <c r="A863" s="739"/>
      <c r="B863" s="739"/>
      <c r="C863" s="739"/>
      <c r="D863" s="739"/>
      <c r="E863" s="739"/>
      <c r="F863" s="739"/>
      <c r="G863" s="739"/>
    </row>
    <row r="864" spans="1:7">
      <c r="A864" s="739"/>
      <c r="B864" s="739"/>
      <c r="C864" s="739"/>
      <c r="D864" s="739"/>
      <c r="E864" s="739"/>
      <c r="F864" s="739"/>
      <c r="G864" s="739"/>
    </row>
    <row r="865" spans="1:7">
      <c r="A865" s="739"/>
      <c r="B865" s="739"/>
      <c r="C865" s="739"/>
      <c r="D865" s="739"/>
      <c r="E865" s="739"/>
      <c r="F865" s="739"/>
      <c r="G865" s="739"/>
    </row>
    <row r="866" spans="1:7">
      <c r="A866" s="739"/>
      <c r="B866" s="739"/>
      <c r="C866" s="739"/>
      <c r="D866" s="739"/>
      <c r="E866" s="739"/>
      <c r="F866" s="739"/>
      <c r="G866" s="739"/>
    </row>
    <row r="867" spans="1:7">
      <c r="A867" s="739"/>
      <c r="B867" s="739"/>
      <c r="C867" s="739"/>
      <c r="D867" s="739"/>
      <c r="E867" s="739"/>
      <c r="F867" s="739"/>
      <c r="G867" s="739"/>
    </row>
    <row r="868" spans="1:7">
      <c r="A868" s="739"/>
      <c r="B868" s="739"/>
      <c r="C868" s="739"/>
      <c r="D868" s="739"/>
      <c r="E868" s="739"/>
      <c r="F868" s="739"/>
      <c r="G868" s="739"/>
    </row>
    <row r="869" spans="1:7">
      <c r="A869" s="739"/>
      <c r="B869" s="739"/>
      <c r="C869" s="739"/>
      <c r="D869" s="739"/>
      <c r="E869" s="739"/>
      <c r="F869" s="739"/>
      <c r="G869" s="739"/>
    </row>
    <row r="870" spans="1:7">
      <c r="A870" s="739"/>
      <c r="B870" s="739"/>
      <c r="C870" s="739"/>
      <c r="D870" s="739"/>
      <c r="E870" s="739"/>
      <c r="F870" s="739"/>
      <c r="G870" s="739"/>
    </row>
    <row r="871" spans="1:7">
      <c r="A871" s="739"/>
      <c r="B871" s="739"/>
      <c r="C871" s="739"/>
      <c r="D871" s="739"/>
      <c r="E871" s="739"/>
      <c r="F871" s="739"/>
      <c r="G871" s="739"/>
    </row>
    <row r="872" spans="1:7">
      <c r="A872" s="739"/>
      <c r="B872" s="739"/>
      <c r="C872" s="739"/>
      <c r="D872" s="739"/>
      <c r="E872" s="739"/>
      <c r="F872" s="739"/>
      <c r="G872" s="739"/>
    </row>
    <row r="873" spans="1:7">
      <c r="A873" s="739"/>
      <c r="B873" s="739"/>
      <c r="C873" s="739"/>
      <c r="D873" s="739"/>
      <c r="E873" s="739"/>
      <c r="F873" s="739"/>
      <c r="G873" s="739"/>
    </row>
    <row r="874" spans="1:7">
      <c r="A874" s="739"/>
      <c r="B874" s="739"/>
      <c r="C874" s="739"/>
      <c r="D874" s="739"/>
      <c r="E874" s="739"/>
      <c r="F874" s="739"/>
      <c r="G874" s="739"/>
    </row>
    <row r="875" spans="1:7">
      <c r="A875" s="739"/>
      <c r="B875" s="739"/>
      <c r="C875" s="739"/>
      <c r="D875" s="739"/>
      <c r="E875" s="739"/>
      <c r="F875" s="739"/>
      <c r="G875" s="739"/>
    </row>
    <row r="876" spans="1:7">
      <c r="A876" s="739"/>
      <c r="B876" s="739"/>
      <c r="C876" s="739"/>
      <c r="D876" s="739"/>
      <c r="E876" s="739"/>
      <c r="F876" s="739"/>
      <c r="G876" s="739"/>
    </row>
    <row r="877" spans="1:7">
      <c r="A877" s="739"/>
      <c r="B877" s="739"/>
      <c r="C877" s="739"/>
      <c r="D877" s="739"/>
      <c r="E877" s="739"/>
      <c r="F877" s="739"/>
      <c r="G877" s="739"/>
    </row>
    <row r="878" spans="1:7">
      <c r="A878" s="739"/>
      <c r="B878" s="739"/>
      <c r="C878" s="739"/>
      <c r="D878" s="739"/>
      <c r="E878" s="739"/>
      <c r="F878" s="739"/>
      <c r="G878" s="739"/>
    </row>
    <row r="879" spans="1:7">
      <c r="A879" s="739"/>
      <c r="B879" s="739"/>
      <c r="C879" s="739"/>
      <c r="D879" s="739"/>
      <c r="E879" s="739"/>
      <c r="F879" s="739"/>
      <c r="G879" s="739"/>
    </row>
    <row r="880" spans="1:7">
      <c r="A880" s="739"/>
      <c r="B880" s="739"/>
      <c r="C880" s="739"/>
      <c r="D880" s="739"/>
      <c r="E880" s="739"/>
      <c r="F880" s="739"/>
      <c r="G880" s="739"/>
    </row>
    <row r="881" spans="1:7">
      <c r="A881" s="739"/>
      <c r="B881" s="739"/>
      <c r="C881" s="739"/>
      <c r="D881" s="739"/>
      <c r="E881" s="739"/>
      <c r="F881" s="739"/>
      <c r="G881" s="739"/>
    </row>
    <row r="882" spans="1:7">
      <c r="A882" s="739"/>
      <c r="B882" s="739"/>
      <c r="C882" s="739"/>
      <c r="D882" s="739"/>
      <c r="E882" s="739"/>
      <c r="F882" s="739"/>
      <c r="G882" s="739"/>
    </row>
    <row r="883" spans="1:7">
      <c r="A883" s="739"/>
      <c r="B883" s="739"/>
      <c r="C883" s="739"/>
      <c r="D883" s="739"/>
      <c r="E883" s="739"/>
      <c r="F883" s="739"/>
      <c r="G883" s="739"/>
    </row>
    <row r="884" spans="1:7">
      <c r="A884" s="739"/>
      <c r="B884" s="739"/>
      <c r="C884" s="739"/>
      <c r="D884" s="739"/>
      <c r="E884" s="739"/>
      <c r="F884" s="739"/>
      <c r="G884" s="739"/>
    </row>
    <row r="885" spans="1:7">
      <c r="A885" s="739"/>
      <c r="B885" s="739"/>
      <c r="C885" s="739"/>
      <c r="D885" s="739"/>
      <c r="E885" s="739"/>
      <c r="F885" s="739"/>
      <c r="G885" s="739"/>
    </row>
    <row r="886" spans="1:7">
      <c r="A886" s="739"/>
      <c r="B886" s="739"/>
      <c r="C886" s="739"/>
      <c r="D886" s="739"/>
      <c r="E886" s="739"/>
      <c r="F886" s="739"/>
      <c r="G886" s="739"/>
    </row>
    <row r="887" spans="1:7">
      <c r="A887" s="739"/>
      <c r="B887" s="739"/>
      <c r="C887" s="739"/>
      <c r="D887" s="739"/>
      <c r="E887" s="739"/>
      <c r="F887" s="739"/>
      <c r="G887" s="739"/>
    </row>
    <row r="888" spans="1:7">
      <c r="A888" s="739"/>
      <c r="B888" s="739"/>
      <c r="C888" s="739"/>
      <c r="D888" s="739"/>
      <c r="E888" s="739"/>
      <c r="F888" s="739"/>
      <c r="G888" s="739"/>
    </row>
    <row r="889" spans="1:7">
      <c r="A889" s="739"/>
      <c r="B889" s="739"/>
      <c r="C889" s="739"/>
      <c r="D889" s="739"/>
      <c r="E889" s="739"/>
      <c r="F889" s="739"/>
      <c r="G889" s="739"/>
    </row>
    <row r="890" spans="1:7">
      <c r="A890" s="739"/>
      <c r="B890" s="739"/>
      <c r="C890" s="739"/>
      <c r="D890" s="739"/>
      <c r="E890" s="739"/>
      <c r="F890" s="739"/>
      <c r="G890" s="739"/>
    </row>
    <row r="891" spans="1:7">
      <c r="A891" s="739"/>
      <c r="B891" s="739"/>
      <c r="C891" s="739"/>
      <c r="D891" s="739"/>
      <c r="E891" s="739"/>
      <c r="F891" s="739"/>
      <c r="G891" s="739"/>
    </row>
    <row r="892" spans="1:7">
      <c r="A892" s="739"/>
      <c r="B892" s="739"/>
      <c r="C892" s="739"/>
      <c r="D892" s="739"/>
      <c r="E892" s="739"/>
      <c r="F892" s="739"/>
      <c r="G892" s="739"/>
    </row>
    <row r="893" spans="1:7">
      <c r="A893" s="739"/>
      <c r="B893" s="739"/>
      <c r="C893" s="739"/>
      <c r="D893" s="739"/>
      <c r="E893" s="739"/>
      <c r="F893" s="739"/>
      <c r="G893" s="739"/>
    </row>
    <row r="894" spans="1:7">
      <c r="A894" s="739"/>
      <c r="B894" s="739"/>
      <c r="C894" s="739"/>
      <c r="D894" s="739"/>
      <c r="E894" s="739"/>
      <c r="F894" s="739"/>
      <c r="G894" s="739"/>
    </row>
    <row r="895" spans="1:7">
      <c r="A895" s="739"/>
      <c r="B895" s="739"/>
      <c r="C895" s="739"/>
      <c r="D895" s="739"/>
      <c r="E895" s="739"/>
      <c r="F895" s="739"/>
      <c r="G895" s="739"/>
    </row>
    <row r="896" spans="1:7">
      <c r="A896" s="739"/>
      <c r="B896" s="739"/>
      <c r="C896" s="739"/>
      <c r="D896" s="739"/>
      <c r="E896" s="739"/>
      <c r="F896" s="739"/>
      <c r="G896" s="739"/>
    </row>
    <row r="897" spans="1:7">
      <c r="A897" s="739"/>
      <c r="B897" s="739"/>
      <c r="C897" s="739"/>
      <c r="D897" s="739"/>
      <c r="E897" s="739"/>
      <c r="F897" s="739"/>
      <c r="G897" s="739"/>
    </row>
    <row r="898" spans="1:7">
      <c r="A898" s="739"/>
      <c r="B898" s="739"/>
      <c r="C898" s="739"/>
      <c r="D898" s="739"/>
      <c r="E898" s="739"/>
      <c r="F898" s="739"/>
      <c r="G898" s="739"/>
    </row>
    <row r="899" spans="1:7">
      <c r="A899" s="739"/>
      <c r="B899" s="739"/>
      <c r="C899" s="739"/>
      <c r="D899" s="739"/>
      <c r="E899" s="739"/>
      <c r="F899" s="739"/>
      <c r="G899" s="739"/>
    </row>
    <row r="900" spans="1:7">
      <c r="A900" s="739"/>
      <c r="B900" s="739"/>
      <c r="C900" s="739"/>
      <c r="D900" s="739"/>
      <c r="E900" s="739"/>
      <c r="F900" s="739"/>
      <c r="G900" s="739"/>
    </row>
    <row r="901" spans="1:7">
      <c r="A901" s="739"/>
      <c r="B901" s="739"/>
      <c r="C901" s="739"/>
      <c r="D901" s="739"/>
      <c r="E901" s="739"/>
      <c r="F901" s="739"/>
      <c r="G901" s="739"/>
    </row>
    <row r="902" spans="1:7">
      <c r="A902" s="739"/>
      <c r="B902" s="739"/>
      <c r="C902" s="739"/>
      <c r="D902" s="739"/>
      <c r="E902" s="739"/>
      <c r="F902" s="739"/>
      <c r="G902" s="739"/>
    </row>
    <row r="903" spans="1:7">
      <c r="A903" s="739"/>
      <c r="B903" s="739"/>
      <c r="C903" s="739"/>
      <c r="D903" s="739"/>
      <c r="E903" s="739"/>
      <c r="F903" s="739"/>
      <c r="G903" s="739"/>
    </row>
    <row r="904" spans="1:7">
      <c r="A904" s="739"/>
      <c r="B904" s="739"/>
      <c r="C904" s="739"/>
      <c r="D904" s="739"/>
      <c r="E904" s="739"/>
      <c r="F904" s="739"/>
      <c r="G904" s="739"/>
    </row>
    <row r="905" spans="1:7">
      <c r="A905" s="739"/>
      <c r="B905" s="739"/>
      <c r="C905" s="739"/>
      <c r="D905" s="739"/>
      <c r="E905" s="739"/>
      <c r="F905" s="739"/>
      <c r="G905" s="739"/>
    </row>
    <row r="906" spans="1:7">
      <c r="A906" s="739"/>
      <c r="B906" s="739"/>
      <c r="C906" s="739"/>
      <c r="D906" s="739"/>
      <c r="E906" s="739"/>
      <c r="F906" s="739"/>
      <c r="G906" s="739"/>
    </row>
    <row r="907" spans="1:7">
      <c r="A907" s="739"/>
      <c r="B907" s="739"/>
      <c r="C907" s="739"/>
      <c r="D907" s="739"/>
      <c r="E907" s="739"/>
      <c r="F907" s="739"/>
      <c r="G907" s="739"/>
    </row>
    <row r="908" spans="1:7">
      <c r="A908" s="739"/>
      <c r="B908" s="739"/>
      <c r="C908" s="739"/>
      <c r="D908" s="739"/>
      <c r="E908" s="739"/>
      <c r="F908" s="739"/>
      <c r="G908" s="739"/>
    </row>
    <row r="909" spans="1:7">
      <c r="A909" s="739"/>
      <c r="B909" s="739"/>
      <c r="C909" s="739"/>
      <c r="D909" s="739"/>
      <c r="E909" s="739"/>
      <c r="F909" s="739"/>
      <c r="G909" s="739"/>
    </row>
    <row r="910" spans="1:7">
      <c r="A910" s="739"/>
      <c r="B910" s="739"/>
      <c r="C910" s="739"/>
      <c r="D910" s="739"/>
      <c r="E910" s="739"/>
      <c r="F910" s="739"/>
      <c r="G910" s="739"/>
    </row>
    <row r="911" spans="1:7">
      <c r="A911" s="739"/>
      <c r="B911" s="739"/>
      <c r="C911" s="739"/>
      <c r="D911" s="739"/>
      <c r="E911" s="739"/>
      <c r="F911" s="739"/>
      <c r="G911" s="739"/>
    </row>
    <row r="912" spans="1:7">
      <c r="A912" s="739"/>
      <c r="B912" s="739"/>
      <c r="C912" s="739"/>
      <c r="D912" s="739"/>
      <c r="E912" s="739"/>
      <c r="F912" s="739"/>
      <c r="G912" s="739"/>
    </row>
    <row r="913" spans="1:7">
      <c r="A913" s="739"/>
      <c r="B913" s="739"/>
      <c r="C913" s="739"/>
      <c r="D913" s="739"/>
      <c r="E913" s="739"/>
      <c r="F913" s="739"/>
      <c r="G913" s="739"/>
    </row>
    <row r="914" spans="1:7">
      <c r="A914" s="739"/>
      <c r="B914" s="739"/>
      <c r="C914" s="739"/>
      <c r="D914" s="739"/>
      <c r="E914" s="739"/>
      <c r="F914" s="739"/>
      <c r="G914" s="739"/>
    </row>
    <row r="915" spans="1:7">
      <c r="A915" s="739"/>
      <c r="B915" s="739"/>
      <c r="C915" s="739"/>
      <c r="D915" s="739"/>
      <c r="E915" s="739"/>
      <c r="F915" s="739"/>
      <c r="G915" s="739"/>
    </row>
    <row r="916" spans="1:7">
      <c r="A916" s="739"/>
      <c r="B916" s="739"/>
      <c r="C916" s="739"/>
      <c r="D916" s="739"/>
      <c r="E916" s="739"/>
      <c r="F916" s="739"/>
      <c r="G916" s="739"/>
    </row>
    <row r="917" spans="1:7">
      <c r="A917" s="739"/>
      <c r="B917" s="739"/>
      <c r="C917" s="739"/>
      <c r="D917" s="739"/>
      <c r="E917" s="739"/>
      <c r="F917" s="739"/>
      <c r="G917" s="739"/>
    </row>
    <row r="918" spans="1:7">
      <c r="A918" s="739"/>
      <c r="B918" s="739"/>
      <c r="C918" s="739"/>
      <c r="D918" s="739"/>
      <c r="E918" s="739"/>
      <c r="F918" s="739"/>
      <c r="G918" s="739"/>
    </row>
    <row r="919" spans="1:7">
      <c r="A919" s="739"/>
      <c r="B919" s="739"/>
      <c r="C919" s="739"/>
      <c r="D919" s="739"/>
      <c r="E919" s="739"/>
      <c r="F919" s="739"/>
      <c r="G919" s="739"/>
    </row>
    <row r="920" spans="1:7">
      <c r="A920" s="739"/>
      <c r="B920" s="739"/>
      <c r="C920" s="739"/>
      <c r="D920" s="739"/>
      <c r="E920" s="739"/>
      <c r="F920" s="739"/>
      <c r="G920" s="739"/>
    </row>
    <row r="921" spans="1:7">
      <c r="A921" s="739"/>
      <c r="B921" s="739"/>
      <c r="C921" s="739"/>
      <c r="D921" s="739"/>
      <c r="E921" s="739"/>
      <c r="F921" s="739"/>
      <c r="G921" s="739"/>
    </row>
    <row r="922" spans="1:7">
      <c r="A922" s="739"/>
      <c r="B922" s="739"/>
      <c r="C922" s="739"/>
      <c r="D922" s="739"/>
      <c r="E922" s="739"/>
      <c r="F922" s="739"/>
      <c r="G922" s="739"/>
    </row>
    <row r="923" spans="1:7">
      <c r="A923" s="739"/>
      <c r="B923" s="739"/>
      <c r="C923" s="739"/>
      <c r="D923" s="739"/>
      <c r="E923" s="739"/>
      <c r="F923" s="739"/>
      <c r="G923" s="739"/>
    </row>
    <row r="924" spans="1:7">
      <c r="A924" s="739"/>
      <c r="B924" s="739"/>
      <c r="C924" s="739"/>
      <c r="D924" s="739"/>
      <c r="E924" s="739"/>
      <c r="F924" s="739"/>
      <c r="G924" s="739"/>
    </row>
    <row r="925" spans="1:7">
      <c r="A925" s="739"/>
      <c r="B925" s="739"/>
      <c r="C925" s="739"/>
      <c r="D925" s="739"/>
      <c r="E925" s="739"/>
      <c r="F925" s="739"/>
      <c r="G925" s="739"/>
    </row>
    <row r="926" spans="1:7">
      <c r="A926" s="739"/>
      <c r="B926" s="739"/>
      <c r="C926" s="739"/>
      <c r="D926" s="739"/>
      <c r="E926" s="739"/>
      <c r="F926" s="739"/>
      <c r="G926" s="739"/>
    </row>
    <row r="927" spans="1:7">
      <c r="A927" s="739"/>
      <c r="B927" s="739"/>
      <c r="C927" s="739"/>
      <c r="D927" s="739"/>
      <c r="E927" s="739"/>
      <c r="F927" s="739"/>
      <c r="G927" s="739"/>
    </row>
    <row r="928" spans="1:7">
      <c r="A928" s="739"/>
      <c r="B928" s="739"/>
      <c r="C928" s="739"/>
      <c r="D928" s="739"/>
      <c r="E928" s="739"/>
      <c r="F928" s="739"/>
      <c r="G928" s="739"/>
    </row>
    <row r="929" spans="1:7">
      <c r="A929" s="739"/>
      <c r="B929" s="739"/>
      <c r="C929" s="739"/>
      <c r="D929" s="739"/>
      <c r="E929" s="739"/>
      <c r="F929" s="739"/>
      <c r="G929" s="739"/>
    </row>
    <row r="930" spans="1:7">
      <c r="A930" s="739"/>
      <c r="B930" s="739"/>
      <c r="C930" s="739"/>
      <c r="D930" s="739"/>
      <c r="E930" s="739"/>
      <c r="F930" s="739"/>
      <c r="G930" s="739"/>
    </row>
    <row r="931" spans="1:7">
      <c r="A931" s="739"/>
      <c r="B931" s="739"/>
      <c r="C931" s="739"/>
      <c r="D931" s="739"/>
      <c r="E931" s="739"/>
      <c r="F931" s="739"/>
      <c r="G931" s="739"/>
    </row>
    <row r="932" spans="1:7">
      <c r="A932" s="739"/>
      <c r="B932" s="739"/>
      <c r="C932" s="739"/>
      <c r="D932" s="739"/>
      <c r="E932" s="739"/>
      <c r="F932" s="739"/>
      <c r="G932" s="739"/>
    </row>
    <row r="933" spans="1:7">
      <c r="A933" s="739"/>
      <c r="B933" s="739"/>
      <c r="C933" s="739"/>
      <c r="D933" s="739"/>
      <c r="E933" s="739"/>
      <c r="F933" s="739"/>
      <c r="G933" s="739"/>
    </row>
    <row r="934" spans="1:7">
      <c r="A934" s="739"/>
      <c r="B934" s="739"/>
      <c r="C934" s="739"/>
      <c r="D934" s="739"/>
      <c r="E934" s="739"/>
      <c r="F934" s="739"/>
      <c r="G934" s="739"/>
    </row>
    <row r="935" spans="1:7">
      <c r="A935" s="739"/>
      <c r="B935" s="739"/>
      <c r="C935" s="739"/>
      <c r="D935" s="739"/>
      <c r="E935" s="739"/>
      <c r="F935" s="739"/>
      <c r="G935" s="739"/>
    </row>
    <row r="936" spans="1:7">
      <c r="A936" s="739"/>
      <c r="B936" s="739"/>
      <c r="C936" s="739"/>
      <c r="D936" s="739"/>
      <c r="E936" s="739"/>
      <c r="F936" s="739"/>
      <c r="G936" s="739"/>
    </row>
    <row r="937" spans="1:7">
      <c r="A937" s="739"/>
      <c r="B937" s="739"/>
      <c r="C937" s="739"/>
      <c r="D937" s="739"/>
      <c r="E937" s="739"/>
      <c r="F937" s="739"/>
      <c r="G937" s="739"/>
    </row>
    <row r="938" spans="1:7">
      <c r="A938" s="739"/>
      <c r="B938" s="739"/>
      <c r="C938" s="739"/>
      <c r="D938" s="739"/>
      <c r="E938" s="739"/>
      <c r="F938" s="739"/>
      <c r="G938" s="739"/>
    </row>
    <row r="939" spans="1:7">
      <c r="A939" s="739"/>
      <c r="B939" s="739"/>
      <c r="C939" s="739"/>
      <c r="D939" s="739"/>
      <c r="E939" s="739"/>
      <c r="F939" s="739"/>
      <c r="G939" s="739"/>
    </row>
    <row r="940" spans="1:7">
      <c r="A940" s="739"/>
      <c r="B940" s="739"/>
      <c r="C940" s="739"/>
      <c r="D940" s="739"/>
      <c r="E940" s="739"/>
      <c r="F940" s="739"/>
      <c r="G940" s="739"/>
    </row>
    <row r="941" spans="1:7">
      <c r="A941" s="739"/>
      <c r="B941" s="739"/>
      <c r="C941" s="739"/>
      <c r="D941" s="739"/>
      <c r="E941" s="739"/>
      <c r="F941" s="739"/>
      <c r="G941" s="739"/>
    </row>
    <row r="942" spans="1:7">
      <c r="A942" s="739"/>
      <c r="B942" s="739"/>
      <c r="C942" s="739"/>
      <c r="D942" s="739"/>
      <c r="E942" s="739"/>
      <c r="F942" s="739"/>
      <c r="G942" s="739"/>
    </row>
    <row r="943" spans="1:7">
      <c r="A943" s="739"/>
      <c r="B943" s="739"/>
      <c r="C943" s="739"/>
      <c r="D943" s="739"/>
      <c r="E943" s="739"/>
      <c r="F943" s="739"/>
      <c r="G943" s="739"/>
    </row>
    <row r="944" spans="1:7">
      <c r="A944" s="739"/>
      <c r="B944" s="739"/>
      <c r="C944" s="739"/>
      <c r="D944" s="739"/>
      <c r="E944" s="739"/>
      <c r="F944" s="739"/>
      <c r="G944" s="739"/>
    </row>
    <row r="945" spans="1:7">
      <c r="A945" s="739"/>
      <c r="B945" s="739"/>
      <c r="C945" s="739"/>
      <c r="D945" s="739"/>
      <c r="E945" s="739"/>
      <c r="F945" s="739"/>
      <c r="G945" s="739"/>
    </row>
    <row r="946" spans="1:7">
      <c r="A946" s="739"/>
      <c r="B946" s="739"/>
      <c r="C946" s="739"/>
      <c r="D946" s="739"/>
      <c r="E946" s="739"/>
      <c r="F946" s="739"/>
      <c r="G946" s="739"/>
    </row>
    <row r="947" spans="1:7">
      <c r="A947" s="739"/>
      <c r="B947" s="739"/>
      <c r="C947" s="739"/>
      <c r="D947" s="739"/>
      <c r="E947" s="739"/>
      <c r="F947" s="739"/>
      <c r="G947" s="739"/>
    </row>
    <row r="948" spans="1:7">
      <c r="A948" s="739"/>
      <c r="B948" s="739"/>
      <c r="C948" s="739"/>
      <c r="D948" s="739"/>
      <c r="E948" s="739"/>
      <c r="F948" s="739"/>
      <c r="G948" s="739"/>
    </row>
    <row r="949" spans="1:7">
      <c r="A949" s="739"/>
      <c r="B949" s="739"/>
      <c r="C949" s="739"/>
      <c r="D949" s="739"/>
      <c r="E949" s="739"/>
      <c r="F949" s="739"/>
      <c r="G949" s="739"/>
    </row>
    <row r="950" spans="1:7">
      <c r="A950" s="739"/>
      <c r="B950" s="739"/>
      <c r="C950" s="739"/>
      <c r="D950" s="739"/>
      <c r="E950" s="739"/>
      <c r="F950" s="739"/>
      <c r="G950" s="739"/>
    </row>
    <row r="951" spans="1:7">
      <c r="A951" s="739"/>
      <c r="B951" s="739"/>
      <c r="C951" s="739"/>
      <c r="D951" s="739"/>
      <c r="E951" s="739"/>
      <c r="F951" s="739"/>
      <c r="G951" s="739"/>
    </row>
    <row r="952" spans="1:7">
      <c r="A952" s="739"/>
      <c r="B952" s="739"/>
      <c r="C952" s="739"/>
      <c r="D952" s="739"/>
      <c r="E952" s="739"/>
      <c r="F952" s="739"/>
      <c r="G952" s="739"/>
    </row>
    <row r="953" spans="1:7">
      <c r="A953" s="739"/>
      <c r="B953" s="739"/>
      <c r="C953" s="739"/>
      <c r="D953" s="739"/>
      <c r="E953" s="739"/>
      <c r="F953" s="739"/>
      <c r="G953" s="739"/>
    </row>
    <row r="954" spans="1:7">
      <c r="A954" s="739"/>
      <c r="B954" s="739"/>
      <c r="C954" s="739"/>
      <c r="D954" s="739"/>
      <c r="E954" s="739"/>
      <c r="F954" s="739"/>
      <c r="G954" s="739"/>
    </row>
    <row r="955" spans="1:7">
      <c r="A955" s="739"/>
      <c r="B955" s="739"/>
      <c r="C955" s="739"/>
      <c r="D955" s="739"/>
      <c r="E955" s="739"/>
      <c r="F955" s="739"/>
      <c r="G955" s="739"/>
    </row>
    <row r="956" spans="1:7">
      <c r="A956" s="739"/>
      <c r="B956" s="739"/>
      <c r="C956" s="739"/>
      <c r="D956" s="739"/>
      <c r="E956" s="739"/>
      <c r="F956" s="739"/>
      <c r="G956" s="739"/>
    </row>
    <row r="957" spans="1:7">
      <c r="A957" s="739"/>
      <c r="B957" s="739"/>
      <c r="C957" s="739"/>
      <c r="D957" s="739"/>
      <c r="E957" s="739"/>
      <c r="F957" s="739"/>
      <c r="G957" s="739"/>
    </row>
    <row r="958" spans="1:7">
      <c r="A958" s="739"/>
      <c r="B958" s="739"/>
      <c r="C958" s="739"/>
      <c r="D958" s="739"/>
      <c r="E958" s="739"/>
      <c r="F958" s="739"/>
      <c r="G958" s="739"/>
    </row>
    <row r="959" spans="1:7">
      <c r="A959" s="739"/>
      <c r="B959" s="739"/>
      <c r="C959" s="739"/>
      <c r="D959" s="739"/>
      <c r="E959" s="739"/>
      <c r="F959" s="739"/>
      <c r="G959" s="739"/>
    </row>
    <row r="960" spans="1:7">
      <c r="A960" s="739"/>
      <c r="B960" s="739"/>
      <c r="C960" s="739"/>
      <c r="D960" s="739"/>
      <c r="E960" s="739"/>
      <c r="F960" s="739"/>
      <c r="G960" s="739"/>
    </row>
    <row r="961" spans="1:7">
      <c r="A961" s="739"/>
      <c r="B961" s="739"/>
      <c r="C961" s="739"/>
      <c r="D961" s="739"/>
      <c r="E961" s="739"/>
      <c r="F961" s="739"/>
      <c r="G961" s="739"/>
    </row>
    <row r="962" spans="1:7">
      <c r="A962" s="739"/>
      <c r="B962" s="739"/>
      <c r="C962" s="739"/>
      <c r="D962" s="739"/>
      <c r="E962" s="739"/>
      <c r="F962" s="739"/>
      <c r="G962" s="739"/>
    </row>
    <row r="963" spans="1:7">
      <c r="A963" s="739"/>
      <c r="B963" s="739"/>
      <c r="C963" s="739"/>
      <c r="D963" s="739"/>
      <c r="E963" s="739"/>
      <c r="F963" s="739"/>
      <c r="G963" s="739"/>
    </row>
    <row r="964" spans="1:7">
      <c r="A964" s="739"/>
      <c r="B964" s="739"/>
      <c r="C964" s="739"/>
      <c r="D964" s="739"/>
      <c r="E964" s="739"/>
      <c r="F964" s="739"/>
      <c r="G964" s="739"/>
    </row>
    <row r="965" spans="1:7">
      <c r="A965" s="739"/>
      <c r="B965" s="739"/>
      <c r="C965" s="739"/>
      <c r="D965" s="739"/>
      <c r="E965" s="739"/>
      <c r="F965" s="739"/>
      <c r="G965" s="739"/>
    </row>
    <row r="966" spans="1:7">
      <c r="A966" s="739"/>
      <c r="B966" s="739"/>
      <c r="C966" s="739"/>
      <c r="D966" s="739"/>
      <c r="E966" s="739"/>
      <c r="F966" s="739"/>
      <c r="G966" s="739"/>
    </row>
    <row r="967" spans="1:7">
      <c r="A967" s="739"/>
      <c r="B967" s="739"/>
      <c r="C967" s="739"/>
      <c r="D967" s="739"/>
      <c r="E967" s="739"/>
      <c r="F967" s="739"/>
      <c r="G967" s="739"/>
    </row>
    <row r="968" spans="1:7">
      <c r="A968" s="739"/>
      <c r="B968" s="739"/>
      <c r="C968" s="739"/>
      <c r="D968" s="739"/>
      <c r="E968" s="739"/>
      <c r="F968" s="739"/>
      <c r="G968" s="739"/>
    </row>
    <row r="969" spans="1:7">
      <c r="A969" s="739"/>
      <c r="B969" s="739"/>
      <c r="C969" s="739"/>
      <c r="D969" s="739"/>
      <c r="E969" s="739"/>
      <c r="F969" s="739"/>
      <c r="G969" s="739"/>
    </row>
    <row r="970" spans="1:7">
      <c r="A970" s="739"/>
      <c r="B970" s="739"/>
      <c r="C970" s="739"/>
      <c r="D970" s="739"/>
      <c r="E970" s="739"/>
      <c r="F970" s="739"/>
      <c r="G970" s="739"/>
    </row>
    <row r="971" spans="1:7">
      <c r="A971" s="739"/>
      <c r="B971" s="739"/>
      <c r="C971" s="739"/>
      <c r="D971" s="739"/>
      <c r="E971" s="739"/>
      <c r="F971" s="739"/>
      <c r="G971" s="739"/>
    </row>
    <row r="972" spans="1:7">
      <c r="A972" s="739"/>
      <c r="B972" s="739"/>
      <c r="C972" s="739"/>
      <c r="D972" s="739"/>
      <c r="E972" s="739"/>
      <c r="F972" s="739"/>
      <c r="G972" s="739"/>
    </row>
    <row r="973" spans="1:7">
      <c r="A973" s="739"/>
      <c r="B973" s="739"/>
      <c r="C973" s="739"/>
      <c r="D973" s="739"/>
      <c r="E973" s="739"/>
      <c r="F973" s="739"/>
      <c r="G973" s="739"/>
    </row>
    <row r="974" spans="1:7">
      <c r="A974" s="739"/>
      <c r="B974" s="739"/>
      <c r="C974" s="739"/>
      <c r="D974" s="739"/>
      <c r="E974" s="739"/>
      <c r="F974" s="739"/>
      <c r="G974" s="739"/>
    </row>
    <row r="975" spans="1:7">
      <c r="A975" s="739"/>
      <c r="B975" s="739"/>
      <c r="C975" s="739"/>
      <c r="D975" s="739"/>
      <c r="E975" s="739"/>
      <c r="F975" s="739"/>
      <c r="G975" s="739"/>
    </row>
    <row r="976" spans="1:7">
      <c r="A976" s="739"/>
      <c r="B976" s="739"/>
      <c r="C976" s="739"/>
      <c r="D976" s="739"/>
      <c r="E976" s="739"/>
      <c r="F976" s="739"/>
      <c r="G976" s="739"/>
    </row>
    <row r="977" spans="1:7">
      <c r="A977" s="739"/>
      <c r="B977" s="739"/>
      <c r="C977" s="739"/>
      <c r="D977" s="739"/>
      <c r="E977" s="739"/>
      <c r="F977" s="739"/>
      <c r="G977" s="739"/>
    </row>
    <row r="978" spans="1:7">
      <c r="A978" s="739"/>
      <c r="B978" s="739"/>
      <c r="C978" s="739"/>
      <c r="D978" s="739"/>
      <c r="E978" s="739"/>
      <c r="F978" s="739"/>
      <c r="G978" s="739"/>
    </row>
    <row r="979" spans="1:7">
      <c r="A979" s="739"/>
      <c r="B979" s="739"/>
      <c r="C979" s="739"/>
      <c r="D979" s="739"/>
      <c r="E979" s="739"/>
      <c r="F979" s="739"/>
      <c r="G979" s="739"/>
    </row>
    <row r="980" spans="1:7">
      <c r="A980" s="739"/>
      <c r="B980" s="739"/>
      <c r="C980" s="739"/>
      <c r="D980" s="739"/>
      <c r="E980" s="739"/>
      <c r="F980" s="739"/>
      <c r="G980" s="739"/>
    </row>
    <row r="981" spans="1:7">
      <c r="A981" s="739"/>
      <c r="B981" s="739"/>
      <c r="C981" s="739"/>
      <c r="D981" s="739"/>
      <c r="E981" s="739"/>
      <c r="F981" s="739"/>
      <c r="G981" s="739"/>
    </row>
    <row r="982" spans="1:7">
      <c r="A982" s="739"/>
      <c r="B982" s="739"/>
      <c r="C982" s="739"/>
      <c r="D982" s="739"/>
      <c r="E982" s="739"/>
      <c r="F982" s="739"/>
      <c r="G982" s="739"/>
    </row>
    <row r="983" spans="1:7">
      <c r="A983" s="739"/>
      <c r="B983" s="739"/>
      <c r="C983" s="739"/>
      <c r="D983" s="739"/>
      <c r="E983" s="739"/>
      <c r="F983" s="739"/>
      <c r="G983" s="739"/>
    </row>
    <row r="984" spans="1:7">
      <c r="A984" s="739"/>
      <c r="B984" s="739"/>
      <c r="C984" s="739"/>
      <c r="D984" s="739"/>
      <c r="E984" s="739"/>
      <c r="F984" s="739"/>
      <c r="G984" s="739"/>
    </row>
    <row r="985" spans="1:7">
      <c r="A985" s="739"/>
      <c r="B985" s="739"/>
      <c r="C985" s="739"/>
      <c r="D985" s="739"/>
      <c r="E985" s="739"/>
      <c r="F985" s="739"/>
      <c r="G985" s="739"/>
    </row>
    <row r="986" spans="1:7">
      <c r="A986" s="739"/>
      <c r="B986" s="739"/>
      <c r="C986" s="739"/>
      <c r="D986" s="739"/>
      <c r="E986" s="739"/>
      <c r="F986" s="739"/>
      <c r="G986" s="739"/>
    </row>
    <row r="987" spans="1:7">
      <c r="A987" s="739"/>
      <c r="B987" s="739"/>
      <c r="C987" s="739"/>
      <c r="D987" s="739"/>
      <c r="E987" s="739"/>
      <c r="F987" s="739"/>
      <c r="G987" s="739"/>
    </row>
    <row r="988" spans="1:7">
      <c r="A988" s="739"/>
      <c r="B988" s="739"/>
      <c r="C988" s="739"/>
      <c r="D988" s="739"/>
      <c r="E988" s="739"/>
      <c r="F988" s="739"/>
      <c r="G988" s="739"/>
    </row>
    <row r="989" spans="1:7">
      <c r="A989" s="739"/>
      <c r="B989" s="739"/>
      <c r="C989" s="739"/>
      <c r="D989" s="739"/>
      <c r="E989" s="739"/>
      <c r="F989" s="739"/>
      <c r="G989" s="739"/>
    </row>
    <row r="990" spans="1:7">
      <c r="A990" s="739"/>
      <c r="B990" s="739"/>
      <c r="C990" s="739"/>
      <c r="D990" s="739"/>
      <c r="E990" s="739"/>
      <c r="F990" s="739"/>
      <c r="G990" s="739"/>
    </row>
    <row r="991" spans="1:7">
      <c r="A991" s="739"/>
      <c r="B991" s="739"/>
      <c r="C991" s="739"/>
      <c r="D991" s="739"/>
      <c r="E991" s="739"/>
      <c r="F991" s="739"/>
      <c r="G991" s="739"/>
    </row>
    <row r="992" spans="1:7">
      <c r="A992" s="739"/>
      <c r="B992" s="739"/>
      <c r="C992" s="739"/>
      <c r="D992" s="739"/>
      <c r="E992" s="739"/>
      <c r="F992" s="739"/>
      <c r="G992" s="739"/>
    </row>
    <row r="993" spans="1:7">
      <c r="A993" s="739"/>
      <c r="B993" s="739"/>
      <c r="C993" s="739"/>
      <c r="D993" s="739"/>
      <c r="E993" s="739"/>
      <c r="F993" s="739"/>
      <c r="G993" s="739"/>
    </row>
    <row r="994" spans="1:7">
      <c r="A994" s="739"/>
      <c r="B994" s="739"/>
      <c r="C994" s="739"/>
      <c r="D994" s="739"/>
      <c r="E994" s="739"/>
      <c r="F994" s="739"/>
      <c r="G994" s="739"/>
    </row>
    <row r="995" spans="1:7">
      <c r="A995" s="739"/>
      <c r="B995" s="739"/>
      <c r="C995" s="739"/>
      <c r="D995" s="739"/>
      <c r="E995" s="739"/>
      <c r="F995" s="739"/>
      <c r="G995" s="739"/>
    </row>
    <row r="996" spans="1:7">
      <c r="A996" s="739"/>
      <c r="B996" s="739"/>
      <c r="C996" s="739"/>
      <c r="D996" s="739"/>
      <c r="E996" s="739"/>
      <c r="F996" s="739"/>
      <c r="G996" s="739"/>
    </row>
    <row r="997" spans="1:7">
      <c r="A997" s="739"/>
      <c r="B997" s="739"/>
      <c r="C997" s="739"/>
      <c r="D997" s="739"/>
      <c r="E997" s="739"/>
      <c r="F997" s="739"/>
      <c r="G997" s="739"/>
    </row>
    <row r="998" spans="1:7">
      <c r="A998" s="739"/>
      <c r="B998" s="739"/>
      <c r="C998" s="739"/>
      <c r="D998" s="739"/>
      <c r="E998" s="739"/>
      <c r="F998" s="739"/>
      <c r="G998" s="739"/>
    </row>
    <row r="999" spans="1:7">
      <c r="A999" s="739"/>
      <c r="B999" s="739"/>
      <c r="C999" s="739"/>
      <c r="D999" s="739"/>
      <c r="E999" s="739"/>
      <c r="F999" s="739"/>
      <c r="G999" s="739"/>
    </row>
    <row r="1000" spans="1:7">
      <c r="A1000" s="739"/>
      <c r="B1000" s="739"/>
      <c r="C1000" s="739"/>
      <c r="D1000" s="739"/>
      <c r="E1000" s="739"/>
      <c r="F1000" s="739"/>
      <c r="G1000" s="739"/>
    </row>
    <row r="1001" spans="1:7">
      <c r="A1001" s="739"/>
      <c r="B1001" s="739"/>
      <c r="C1001" s="739"/>
      <c r="D1001" s="739"/>
      <c r="E1001" s="739"/>
      <c r="F1001" s="739"/>
      <c r="G1001" s="739"/>
    </row>
    <row r="1002" spans="1:7">
      <c r="A1002" s="739"/>
      <c r="B1002" s="739"/>
      <c r="C1002" s="739"/>
      <c r="D1002" s="739"/>
      <c r="E1002" s="739"/>
      <c r="F1002" s="739"/>
      <c r="G1002" s="739"/>
    </row>
    <row r="1003" spans="1:7">
      <c r="A1003" s="739"/>
      <c r="B1003" s="739"/>
      <c r="C1003" s="739"/>
      <c r="D1003" s="739"/>
      <c r="E1003" s="739"/>
      <c r="F1003" s="739"/>
      <c r="G1003" s="739"/>
    </row>
    <row r="1004" spans="1:7">
      <c r="A1004" s="739"/>
      <c r="B1004" s="739"/>
      <c r="C1004" s="739"/>
      <c r="D1004" s="739"/>
      <c r="E1004" s="739"/>
      <c r="F1004" s="739"/>
      <c r="G1004" s="739"/>
    </row>
    <row r="1005" spans="1:7">
      <c r="A1005" s="739"/>
      <c r="B1005" s="739"/>
      <c r="C1005" s="739"/>
      <c r="D1005" s="739"/>
      <c r="E1005" s="739"/>
      <c r="F1005" s="739"/>
      <c r="G1005" s="739"/>
    </row>
    <row r="1006" spans="1:7">
      <c r="A1006" s="739"/>
      <c r="B1006" s="739"/>
      <c r="C1006" s="739"/>
      <c r="D1006" s="739"/>
      <c r="E1006" s="739"/>
      <c r="F1006" s="739"/>
      <c r="G1006" s="739"/>
    </row>
    <row r="1007" spans="1:7">
      <c r="A1007" s="739"/>
      <c r="B1007" s="739"/>
      <c r="C1007" s="739"/>
      <c r="D1007" s="739"/>
      <c r="E1007" s="739"/>
      <c r="F1007" s="739"/>
      <c r="G1007" s="739"/>
    </row>
    <row r="1008" spans="1:7">
      <c r="A1008" s="739"/>
      <c r="B1008" s="739"/>
      <c r="C1008" s="739"/>
      <c r="D1008" s="739"/>
      <c r="E1008" s="739"/>
      <c r="F1008" s="739"/>
      <c r="G1008" s="739"/>
    </row>
    <row r="1009" spans="1:7">
      <c r="A1009" s="739"/>
      <c r="B1009" s="739"/>
      <c r="C1009" s="739"/>
      <c r="D1009" s="739"/>
      <c r="E1009" s="739"/>
      <c r="F1009" s="739"/>
      <c r="G1009" s="739"/>
    </row>
    <row r="1010" spans="1:7">
      <c r="A1010" s="739"/>
      <c r="B1010" s="739"/>
      <c r="C1010" s="739"/>
      <c r="D1010" s="739"/>
      <c r="E1010" s="739"/>
      <c r="F1010" s="739"/>
      <c r="G1010" s="739"/>
    </row>
    <row r="1011" spans="1:7">
      <c r="A1011" s="739"/>
      <c r="B1011" s="739"/>
      <c r="C1011" s="739"/>
      <c r="D1011" s="739"/>
      <c r="E1011" s="739"/>
      <c r="F1011" s="739"/>
      <c r="G1011" s="739"/>
    </row>
    <row r="1012" spans="1:7">
      <c r="A1012" s="739"/>
      <c r="B1012" s="739"/>
      <c r="C1012" s="739"/>
      <c r="D1012" s="739"/>
      <c r="E1012" s="739"/>
      <c r="F1012" s="739"/>
      <c r="G1012" s="739"/>
    </row>
    <row r="1013" spans="1:7">
      <c r="A1013" s="739"/>
      <c r="B1013" s="739"/>
      <c r="C1013" s="739"/>
      <c r="D1013" s="739"/>
      <c r="E1013" s="739"/>
      <c r="F1013" s="739"/>
      <c r="G1013" s="739"/>
    </row>
    <row r="1014" spans="1:7">
      <c r="A1014" s="739"/>
      <c r="B1014" s="739"/>
      <c r="C1014" s="739"/>
      <c r="D1014" s="739"/>
      <c r="E1014" s="739"/>
      <c r="F1014" s="739"/>
      <c r="G1014" s="739"/>
    </row>
    <row r="1015" spans="1:7">
      <c r="A1015" s="739"/>
      <c r="B1015" s="739"/>
      <c r="C1015" s="739"/>
      <c r="D1015" s="739"/>
      <c r="E1015" s="739"/>
      <c r="F1015" s="739"/>
      <c r="G1015" s="739"/>
    </row>
    <row r="1016" spans="1:7">
      <c r="A1016" s="739"/>
      <c r="B1016" s="739"/>
      <c r="C1016" s="739"/>
      <c r="D1016" s="739"/>
      <c r="E1016" s="739"/>
      <c r="F1016" s="739"/>
      <c r="G1016" s="739"/>
    </row>
    <row r="1017" spans="1:7">
      <c r="A1017" s="739"/>
      <c r="B1017" s="739"/>
      <c r="C1017" s="739"/>
      <c r="D1017" s="739"/>
      <c r="E1017" s="739"/>
      <c r="F1017" s="739"/>
      <c r="G1017" s="739"/>
    </row>
    <row r="1018" spans="1:7">
      <c r="A1018" s="739"/>
      <c r="B1018" s="739"/>
      <c r="C1018" s="739"/>
      <c r="D1018" s="739"/>
      <c r="E1018" s="739"/>
      <c r="F1018" s="739"/>
      <c r="G1018" s="739"/>
    </row>
    <row r="1019" spans="1:7">
      <c r="A1019" s="739"/>
      <c r="B1019" s="739"/>
      <c r="C1019" s="739"/>
      <c r="D1019" s="739"/>
      <c r="E1019" s="739"/>
      <c r="F1019" s="739"/>
      <c r="G1019" s="739"/>
    </row>
    <row r="1020" spans="1:7">
      <c r="A1020" s="739"/>
      <c r="B1020" s="739"/>
      <c r="C1020" s="739"/>
      <c r="D1020" s="739"/>
      <c r="E1020" s="739"/>
      <c r="F1020" s="739"/>
      <c r="G1020" s="739"/>
    </row>
    <row r="1021" spans="1:7">
      <c r="A1021" s="739"/>
      <c r="B1021" s="739"/>
      <c r="C1021" s="739"/>
      <c r="D1021" s="739"/>
      <c r="E1021" s="739"/>
      <c r="F1021" s="739"/>
      <c r="G1021" s="739"/>
    </row>
    <row r="1022" spans="1:7">
      <c r="A1022" s="739"/>
      <c r="B1022" s="739"/>
      <c r="C1022" s="739"/>
      <c r="D1022" s="739"/>
      <c r="E1022" s="739"/>
      <c r="F1022" s="739"/>
      <c r="G1022" s="739"/>
    </row>
    <row r="1023" spans="1:7">
      <c r="A1023" s="739"/>
      <c r="B1023" s="739"/>
      <c r="C1023" s="739"/>
      <c r="D1023" s="739"/>
      <c r="E1023" s="739"/>
      <c r="F1023" s="739"/>
      <c r="G1023" s="739"/>
    </row>
    <row r="1024" spans="1:7">
      <c r="A1024" s="739"/>
      <c r="B1024" s="739"/>
      <c r="C1024" s="739"/>
      <c r="D1024" s="739"/>
      <c r="E1024" s="739"/>
      <c r="F1024" s="739"/>
      <c r="G1024" s="739"/>
    </row>
    <row r="1025" spans="1:7">
      <c r="A1025" s="739"/>
      <c r="B1025" s="739"/>
      <c r="C1025" s="739"/>
      <c r="D1025" s="739"/>
      <c r="E1025" s="739"/>
      <c r="F1025" s="739"/>
      <c r="G1025" s="739"/>
    </row>
    <row r="1026" spans="1:7">
      <c r="A1026" s="739"/>
      <c r="B1026" s="739"/>
      <c r="C1026" s="739"/>
      <c r="D1026" s="739"/>
      <c r="E1026" s="739"/>
      <c r="F1026" s="739"/>
      <c r="G1026" s="739"/>
    </row>
    <row r="1027" spans="1:7">
      <c r="A1027" s="739"/>
      <c r="B1027" s="739"/>
      <c r="C1027" s="739"/>
      <c r="D1027" s="739"/>
      <c r="E1027" s="739"/>
      <c r="F1027" s="739"/>
      <c r="G1027" s="739"/>
    </row>
    <row r="1028" spans="1:7">
      <c r="A1028" s="739"/>
      <c r="B1028" s="739"/>
      <c r="C1028" s="739"/>
      <c r="D1028" s="739"/>
      <c r="E1028" s="739"/>
      <c r="F1028" s="739"/>
      <c r="G1028" s="739"/>
    </row>
    <row r="1029" spans="1:7">
      <c r="A1029" s="739"/>
      <c r="B1029" s="739"/>
      <c r="C1029" s="739"/>
      <c r="D1029" s="739"/>
      <c r="E1029" s="739"/>
      <c r="F1029" s="739"/>
      <c r="G1029" s="739"/>
    </row>
    <row r="1030" spans="1:7">
      <c r="A1030" s="739"/>
      <c r="B1030" s="739"/>
      <c r="C1030" s="739"/>
      <c r="D1030" s="739"/>
      <c r="E1030" s="739"/>
      <c r="F1030" s="739"/>
      <c r="G1030" s="739"/>
    </row>
    <row r="1031" spans="1:7">
      <c r="A1031" s="739"/>
      <c r="B1031" s="739"/>
      <c r="C1031" s="739"/>
      <c r="D1031" s="739"/>
      <c r="E1031" s="739"/>
      <c r="F1031" s="739"/>
      <c r="G1031" s="739"/>
    </row>
    <row r="1032" spans="1:7">
      <c r="A1032" s="739"/>
      <c r="B1032" s="739"/>
      <c r="C1032" s="739"/>
      <c r="D1032" s="739"/>
      <c r="E1032" s="739"/>
      <c r="F1032" s="739"/>
      <c r="G1032" s="739"/>
    </row>
    <row r="1033" spans="1:7">
      <c r="A1033" s="739"/>
      <c r="B1033" s="739"/>
      <c r="C1033" s="739"/>
      <c r="D1033" s="739"/>
      <c r="E1033" s="739"/>
      <c r="F1033" s="739"/>
      <c r="G1033" s="739"/>
    </row>
    <row r="1034" spans="1:7">
      <c r="A1034" s="739"/>
      <c r="B1034" s="739"/>
      <c r="C1034" s="739"/>
      <c r="D1034" s="739"/>
      <c r="E1034" s="739"/>
      <c r="F1034" s="739"/>
      <c r="G1034" s="739"/>
    </row>
    <row r="1035" spans="1:7">
      <c r="A1035" s="739"/>
      <c r="B1035" s="739"/>
      <c r="C1035" s="739"/>
      <c r="D1035" s="739"/>
      <c r="E1035" s="739"/>
      <c r="F1035" s="739"/>
      <c r="G1035" s="739"/>
    </row>
    <row r="1036" spans="1:7">
      <c r="A1036" s="739"/>
      <c r="B1036" s="739"/>
      <c r="C1036" s="739"/>
      <c r="D1036" s="739"/>
      <c r="E1036" s="739"/>
      <c r="F1036" s="739"/>
      <c r="G1036" s="739"/>
    </row>
    <row r="1037" spans="1:7">
      <c r="A1037" s="739"/>
      <c r="B1037" s="739"/>
      <c r="C1037" s="739"/>
      <c r="D1037" s="739"/>
      <c r="E1037" s="739"/>
      <c r="F1037" s="739"/>
      <c r="G1037" s="739"/>
    </row>
    <row r="1038" spans="1:7">
      <c r="A1038" s="739"/>
      <c r="B1038" s="739"/>
      <c r="C1038" s="739"/>
      <c r="D1038" s="739"/>
      <c r="E1038" s="739"/>
      <c r="F1038" s="739"/>
      <c r="G1038" s="739"/>
    </row>
    <row r="1039" spans="1:7">
      <c r="A1039" s="739"/>
      <c r="B1039" s="739"/>
      <c r="C1039" s="739"/>
      <c r="D1039" s="739"/>
      <c r="E1039" s="739"/>
      <c r="F1039" s="739"/>
      <c r="G1039" s="739"/>
    </row>
    <row r="1040" spans="1:7">
      <c r="A1040" s="739"/>
      <c r="B1040" s="739"/>
      <c r="C1040" s="739"/>
      <c r="D1040" s="739"/>
      <c r="E1040" s="739"/>
      <c r="F1040" s="739"/>
      <c r="G1040" s="739"/>
    </row>
    <row r="1041" spans="1:7">
      <c r="A1041" s="739"/>
      <c r="B1041" s="739"/>
      <c r="C1041" s="739"/>
      <c r="D1041" s="739"/>
      <c r="E1041" s="739"/>
      <c r="F1041" s="739"/>
      <c r="G1041" s="739"/>
    </row>
    <row r="1042" spans="1:7">
      <c r="A1042" s="739"/>
      <c r="B1042" s="739"/>
      <c r="C1042" s="739"/>
      <c r="D1042" s="739"/>
      <c r="E1042" s="739"/>
      <c r="F1042" s="739"/>
      <c r="G1042" s="739"/>
    </row>
    <row r="1043" spans="1:7">
      <c r="A1043" s="739"/>
      <c r="B1043" s="739"/>
      <c r="C1043" s="739"/>
      <c r="D1043" s="739"/>
      <c r="E1043" s="739"/>
      <c r="F1043" s="739"/>
      <c r="G1043" s="739"/>
    </row>
    <row r="1044" spans="1:7">
      <c r="A1044" s="739"/>
      <c r="B1044" s="739"/>
      <c r="C1044" s="739"/>
      <c r="D1044" s="739"/>
      <c r="E1044" s="739"/>
      <c r="F1044" s="739"/>
      <c r="G1044" s="739"/>
    </row>
    <row r="1045" spans="1:7">
      <c r="A1045" s="739"/>
      <c r="B1045" s="739"/>
      <c r="C1045" s="739"/>
      <c r="D1045" s="739"/>
      <c r="E1045" s="739"/>
      <c r="F1045" s="739"/>
      <c r="G1045" s="739"/>
    </row>
    <row r="1046" spans="1:7">
      <c r="A1046" s="739"/>
      <c r="B1046" s="739"/>
      <c r="C1046" s="739"/>
      <c r="D1046" s="739"/>
      <c r="E1046" s="739"/>
      <c r="F1046" s="739"/>
      <c r="G1046" s="739"/>
    </row>
    <row r="1047" spans="1:7">
      <c r="A1047" s="739"/>
      <c r="B1047" s="739"/>
      <c r="C1047" s="739"/>
      <c r="D1047" s="739"/>
      <c r="E1047" s="739"/>
      <c r="F1047" s="739"/>
      <c r="G1047" s="739"/>
    </row>
    <row r="1048" spans="1:7">
      <c r="A1048" s="739"/>
      <c r="B1048" s="739"/>
      <c r="C1048" s="739"/>
      <c r="D1048" s="739"/>
      <c r="E1048" s="739"/>
      <c r="F1048" s="739"/>
      <c r="G1048" s="739"/>
    </row>
    <row r="1049" spans="1:7">
      <c r="A1049" s="739"/>
      <c r="B1049" s="739"/>
      <c r="C1049" s="739"/>
      <c r="D1049" s="739"/>
      <c r="E1049" s="739"/>
      <c r="F1049" s="739"/>
      <c r="G1049" s="739"/>
    </row>
    <row r="1050" spans="1:7">
      <c r="A1050" s="739"/>
      <c r="B1050" s="739"/>
      <c r="C1050" s="739"/>
      <c r="D1050" s="739"/>
      <c r="E1050" s="739"/>
      <c r="F1050" s="739"/>
      <c r="G1050" s="739"/>
    </row>
    <row r="1051" spans="1:7">
      <c r="A1051" s="739"/>
      <c r="B1051" s="739"/>
      <c r="C1051" s="739"/>
      <c r="D1051" s="739"/>
      <c r="E1051" s="739"/>
      <c r="F1051" s="739"/>
      <c r="G1051" s="739"/>
    </row>
    <row r="1052" spans="1:7">
      <c r="A1052" s="739"/>
      <c r="B1052" s="739"/>
      <c r="C1052" s="739"/>
      <c r="D1052" s="739"/>
      <c r="E1052" s="739"/>
      <c r="F1052" s="739"/>
      <c r="G1052" s="739"/>
    </row>
    <row r="1053" spans="1:7">
      <c r="A1053" s="739"/>
      <c r="B1053" s="739"/>
      <c r="C1053" s="739"/>
      <c r="D1053" s="739"/>
      <c r="E1053" s="739"/>
      <c r="F1053" s="739"/>
      <c r="G1053" s="739"/>
    </row>
    <row r="1054" spans="1:7">
      <c r="A1054" s="739"/>
      <c r="B1054" s="739"/>
      <c r="C1054" s="739"/>
      <c r="D1054" s="739"/>
      <c r="E1054" s="739"/>
      <c r="F1054" s="739"/>
      <c r="G1054" s="739"/>
    </row>
    <row r="1055" spans="1:7">
      <c r="A1055" s="739"/>
      <c r="B1055" s="739"/>
      <c r="C1055" s="739"/>
      <c r="D1055" s="739"/>
      <c r="E1055" s="739"/>
      <c r="F1055" s="739"/>
      <c r="G1055" s="739"/>
    </row>
    <row r="1056" spans="1:7">
      <c r="A1056" s="739"/>
      <c r="B1056" s="739"/>
      <c r="C1056" s="739"/>
      <c r="D1056" s="739"/>
      <c r="E1056" s="739"/>
      <c r="F1056" s="739"/>
      <c r="G1056" s="739"/>
    </row>
    <row r="1057" spans="1:7">
      <c r="A1057" s="739"/>
      <c r="B1057" s="739"/>
      <c r="C1057" s="739"/>
      <c r="D1057" s="739"/>
      <c r="E1057" s="739"/>
      <c r="F1057" s="739"/>
      <c r="G1057" s="739"/>
    </row>
    <row r="1058" spans="1:7">
      <c r="A1058" s="739"/>
      <c r="B1058" s="739"/>
      <c r="C1058" s="739"/>
      <c r="D1058" s="739"/>
      <c r="E1058" s="739"/>
      <c r="F1058" s="739"/>
      <c r="G1058" s="739"/>
    </row>
    <row r="1059" spans="1:7">
      <c r="A1059" s="739"/>
      <c r="B1059" s="739"/>
      <c r="C1059" s="739"/>
      <c r="D1059" s="739"/>
      <c r="E1059" s="739"/>
      <c r="F1059" s="739"/>
      <c r="G1059" s="739"/>
    </row>
    <row r="1060" spans="1:7">
      <c r="A1060" s="739"/>
      <c r="B1060" s="739"/>
      <c r="C1060" s="739"/>
      <c r="D1060" s="739"/>
      <c r="E1060" s="739"/>
      <c r="F1060" s="739"/>
      <c r="G1060" s="739"/>
    </row>
    <row r="1061" spans="1:7">
      <c r="A1061" s="739"/>
      <c r="B1061" s="739"/>
      <c r="C1061" s="739"/>
      <c r="D1061" s="739"/>
      <c r="E1061" s="739"/>
      <c r="F1061" s="739"/>
      <c r="G1061" s="739"/>
    </row>
    <row r="1062" spans="1:7">
      <c r="A1062" s="739"/>
      <c r="B1062" s="739"/>
      <c r="C1062" s="739"/>
      <c r="D1062" s="739"/>
      <c r="E1062" s="739"/>
      <c r="F1062" s="739"/>
      <c r="G1062" s="739"/>
    </row>
    <row r="1063" spans="1:7">
      <c r="A1063" s="739"/>
      <c r="B1063" s="739"/>
      <c r="C1063" s="739"/>
      <c r="D1063" s="739"/>
      <c r="E1063" s="739"/>
      <c r="F1063" s="739"/>
      <c r="G1063" s="739"/>
    </row>
    <row r="1064" spans="1:7">
      <c r="A1064" s="739"/>
      <c r="B1064" s="739"/>
      <c r="C1064" s="739"/>
      <c r="D1064" s="739"/>
      <c r="E1064" s="739"/>
      <c r="F1064" s="739"/>
      <c r="G1064" s="739"/>
    </row>
    <row r="1065" spans="1:7">
      <c r="A1065" s="739"/>
      <c r="B1065" s="739"/>
      <c r="C1065" s="739"/>
      <c r="D1065" s="739"/>
      <c r="E1065" s="739"/>
      <c r="F1065" s="739"/>
      <c r="G1065" s="739"/>
    </row>
    <row r="1066" spans="1:7">
      <c r="A1066" s="739"/>
      <c r="B1066" s="739"/>
      <c r="C1066" s="739"/>
      <c r="D1066" s="739"/>
      <c r="E1066" s="739"/>
      <c r="F1066" s="739"/>
      <c r="G1066" s="739"/>
    </row>
    <row r="1067" spans="1:7">
      <c r="A1067" s="739"/>
      <c r="B1067" s="739"/>
      <c r="C1067" s="739"/>
      <c r="D1067" s="739"/>
      <c r="E1067" s="739"/>
      <c r="F1067" s="739"/>
      <c r="G1067" s="739"/>
    </row>
    <row r="1068" spans="1:7">
      <c r="A1068" s="739"/>
      <c r="B1068" s="739"/>
      <c r="C1068" s="739"/>
      <c r="D1068" s="739"/>
      <c r="E1068" s="739"/>
      <c r="F1068" s="739"/>
      <c r="G1068" s="739"/>
    </row>
    <row r="1069" spans="1:7">
      <c r="A1069" s="739"/>
      <c r="B1069" s="739"/>
      <c r="C1069" s="739"/>
      <c r="D1069" s="739"/>
      <c r="E1069" s="739"/>
      <c r="F1069" s="739"/>
      <c r="G1069" s="739"/>
    </row>
    <row r="1070" spans="1:7">
      <c r="A1070" s="739"/>
      <c r="B1070" s="739"/>
      <c r="C1070" s="739"/>
      <c r="D1070" s="739"/>
      <c r="E1070" s="739"/>
      <c r="F1070" s="739"/>
      <c r="G1070" s="739"/>
    </row>
    <row r="1071" spans="1:7">
      <c r="A1071" s="739"/>
      <c r="B1071" s="739"/>
      <c r="C1071" s="739"/>
      <c r="D1071" s="739"/>
      <c r="E1071" s="739"/>
      <c r="F1071" s="739"/>
      <c r="G1071" s="739"/>
    </row>
    <row r="1072" spans="1:7">
      <c r="A1072" s="739"/>
      <c r="B1072" s="739"/>
      <c r="C1072" s="739"/>
      <c r="D1072" s="739"/>
      <c r="E1072" s="739"/>
      <c r="F1072" s="739"/>
      <c r="G1072" s="739"/>
    </row>
    <row r="1073" spans="1:7">
      <c r="A1073" s="739"/>
      <c r="B1073" s="739"/>
      <c r="C1073" s="739"/>
      <c r="D1073" s="739"/>
      <c r="E1073" s="739"/>
      <c r="F1073" s="739"/>
      <c r="G1073" s="739"/>
    </row>
    <row r="1074" spans="1:7">
      <c r="A1074" s="739"/>
      <c r="B1074" s="739"/>
      <c r="C1074" s="739"/>
      <c r="D1074" s="739"/>
      <c r="E1074" s="739"/>
      <c r="F1074" s="739"/>
      <c r="G1074" s="739"/>
    </row>
    <row r="1075" spans="1:7">
      <c r="A1075" s="739"/>
      <c r="B1075" s="739"/>
      <c r="C1075" s="739"/>
      <c r="D1075" s="739"/>
      <c r="E1075" s="739"/>
      <c r="F1075" s="739"/>
      <c r="G1075" s="739"/>
    </row>
    <row r="1076" spans="1:7">
      <c r="A1076" s="739"/>
      <c r="B1076" s="739"/>
      <c r="C1076" s="739"/>
      <c r="D1076" s="739"/>
      <c r="E1076" s="739"/>
      <c r="F1076" s="739"/>
      <c r="G1076" s="739"/>
    </row>
    <row r="1077" spans="1:7">
      <c r="A1077" s="739"/>
      <c r="B1077" s="739"/>
      <c r="C1077" s="739"/>
      <c r="D1077" s="739"/>
      <c r="E1077" s="739"/>
      <c r="F1077" s="739"/>
      <c r="G1077" s="739"/>
    </row>
    <row r="1078" spans="1:7">
      <c r="A1078" s="739"/>
      <c r="B1078" s="739"/>
      <c r="C1078" s="739"/>
      <c r="D1078" s="739"/>
      <c r="E1078" s="739"/>
      <c r="F1078" s="739"/>
      <c r="G1078" s="739"/>
    </row>
    <row r="1079" spans="1:7">
      <c r="A1079" s="739"/>
      <c r="B1079" s="739"/>
      <c r="C1079" s="739"/>
      <c r="D1079" s="739"/>
      <c r="E1079" s="739"/>
      <c r="F1079" s="739"/>
      <c r="G1079" s="739"/>
    </row>
    <row r="1080" spans="1:7">
      <c r="A1080" s="739"/>
      <c r="B1080" s="739"/>
      <c r="C1080" s="739"/>
      <c r="D1080" s="739"/>
      <c r="E1080" s="739"/>
      <c r="F1080" s="739"/>
      <c r="G1080" s="739"/>
    </row>
    <row r="1081" spans="1:7">
      <c r="A1081" s="739"/>
      <c r="B1081" s="739"/>
      <c r="C1081" s="739"/>
      <c r="D1081" s="739"/>
      <c r="E1081" s="739"/>
      <c r="F1081" s="739"/>
      <c r="G1081" s="739"/>
    </row>
    <row r="1082" spans="1:7">
      <c r="A1082" s="739"/>
      <c r="B1082" s="739"/>
      <c r="C1082" s="739"/>
      <c r="D1082" s="739"/>
      <c r="E1082" s="739"/>
      <c r="F1082" s="739"/>
      <c r="G1082" s="739"/>
    </row>
    <row r="1083" spans="1:7">
      <c r="A1083" s="739"/>
      <c r="B1083" s="739"/>
      <c r="C1083" s="739"/>
      <c r="D1083" s="739"/>
      <c r="E1083" s="739"/>
      <c r="F1083" s="739"/>
      <c r="G1083" s="739"/>
    </row>
    <row r="1084" spans="1:7">
      <c r="A1084" s="739"/>
      <c r="B1084" s="739"/>
      <c r="C1084" s="739"/>
      <c r="D1084" s="739"/>
      <c r="E1084" s="739"/>
      <c r="F1084" s="739"/>
      <c r="G1084" s="739"/>
    </row>
    <row r="1085" spans="1:7">
      <c r="A1085" s="739"/>
      <c r="B1085" s="739"/>
      <c r="C1085" s="739"/>
      <c r="D1085" s="739"/>
      <c r="E1085" s="739"/>
      <c r="F1085" s="739"/>
      <c r="G1085" s="739"/>
    </row>
    <row r="1086" spans="1:7">
      <c r="A1086" s="739"/>
      <c r="B1086" s="739"/>
      <c r="C1086" s="739"/>
      <c r="D1086" s="739"/>
      <c r="E1086" s="739"/>
      <c r="F1086" s="739"/>
      <c r="G1086" s="739"/>
    </row>
    <row r="1087" spans="1:7">
      <c r="A1087" s="739"/>
      <c r="B1087" s="739"/>
      <c r="C1087" s="739"/>
      <c r="D1087" s="739"/>
      <c r="E1087" s="739"/>
      <c r="F1087" s="739"/>
      <c r="G1087" s="739"/>
    </row>
    <row r="1088" spans="1:7">
      <c r="A1088" s="739"/>
      <c r="B1088" s="739"/>
      <c r="C1088" s="739"/>
      <c r="D1088" s="739"/>
      <c r="E1088" s="739"/>
      <c r="F1088" s="739"/>
      <c r="G1088" s="739"/>
    </row>
    <row r="1089" spans="1:7">
      <c r="A1089" s="739"/>
      <c r="B1089" s="739"/>
      <c r="C1089" s="739"/>
      <c r="D1089" s="739"/>
      <c r="E1089" s="739"/>
      <c r="F1089" s="739"/>
      <c r="G1089" s="739"/>
    </row>
    <row r="1090" spans="1:7">
      <c r="A1090" s="739"/>
      <c r="B1090" s="739"/>
      <c r="C1090" s="739"/>
      <c r="D1090" s="739"/>
      <c r="E1090" s="739"/>
      <c r="F1090" s="739"/>
      <c r="G1090" s="739"/>
    </row>
    <row r="1091" spans="1:7">
      <c r="A1091" s="739"/>
      <c r="B1091" s="739"/>
      <c r="C1091" s="739"/>
      <c r="D1091" s="739"/>
      <c r="E1091" s="739"/>
      <c r="F1091" s="739"/>
      <c r="G1091" s="739"/>
    </row>
    <row r="1092" spans="1:7">
      <c r="A1092" s="739"/>
      <c r="B1092" s="739"/>
      <c r="C1092" s="739"/>
      <c r="D1092" s="739"/>
      <c r="E1092" s="739"/>
      <c r="F1092" s="739"/>
      <c r="G1092" s="739"/>
    </row>
    <row r="1093" spans="1:7">
      <c r="A1093" s="739"/>
      <c r="B1093" s="739"/>
      <c r="C1093" s="739"/>
      <c r="D1093" s="739"/>
      <c r="E1093" s="739"/>
      <c r="F1093" s="739"/>
      <c r="G1093" s="739"/>
    </row>
    <row r="1094" spans="1:7">
      <c r="A1094" s="739"/>
      <c r="B1094" s="739"/>
      <c r="C1094" s="739"/>
      <c r="D1094" s="739"/>
      <c r="E1094" s="739"/>
      <c r="F1094" s="739"/>
      <c r="G1094" s="739"/>
    </row>
    <row r="1095" spans="1:7">
      <c r="A1095" s="739"/>
      <c r="B1095" s="739"/>
      <c r="C1095" s="739"/>
      <c r="D1095" s="739"/>
      <c r="E1095" s="739"/>
      <c r="F1095" s="739"/>
      <c r="G1095" s="739"/>
    </row>
    <row r="1096" spans="1:7">
      <c r="A1096" s="739"/>
      <c r="B1096" s="739"/>
      <c r="C1096" s="739"/>
      <c r="D1096" s="739"/>
      <c r="E1096" s="739"/>
      <c r="F1096" s="739"/>
      <c r="G1096" s="739"/>
    </row>
    <row r="1097" spans="1:7">
      <c r="A1097" s="739"/>
      <c r="B1097" s="739"/>
      <c r="C1097" s="739"/>
      <c r="D1097" s="739"/>
      <c r="E1097" s="739"/>
      <c r="F1097" s="739"/>
      <c r="G1097" s="739"/>
    </row>
    <row r="1098" spans="1:7">
      <c r="A1098" s="739"/>
      <c r="B1098" s="739"/>
      <c r="C1098" s="739"/>
      <c r="D1098" s="739"/>
      <c r="E1098" s="739"/>
      <c r="F1098" s="739"/>
      <c r="G1098" s="739"/>
    </row>
    <row r="1099" spans="1:7">
      <c r="A1099" s="739"/>
      <c r="B1099" s="739"/>
      <c r="C1099" s="739"/>
      <c r="D1099" s="739"/>
      <c r="E1099" s="739"/>
      <c r="F1099" s="739"/>
      <c r="G1099" s="739"/>
    </row>
    <row r="1100" spans="1:7">
      <c r="A1100" s="739"/>
      <c r="B1100" s="739"/>
      <c r="C1100" s="739"/>
      <c r="D1100" s="739"/>
      <c r="E1100" s="739"/>
      <c r="F1100" s="739"/>
      <c r="G1100" s="739"/>
    </row>
    <row r="1101" spans="1:7">
      <c r="A1101" s="739"/>
      <c r="B1101" s="739"/>
      <c r="C1101" s="739"/>
      <c r="D1101" s="739"/>
      <c r="E1101" s="739"/>
      <c r="F1101" s="739"/>
      <c r="G1101" s="739"/>
    </row>
    <row r="1102" spans="1:7">
      <c r="A1102" s="739"/>
      <c r="B1102" s="739"/>
      <c r="C1102" s="739"/>
      <c r="D1102" s="739"/>
      <c r="E1102" s="739"/>
      <c r="F1102" s="739"/>
      <c r="G1102" s="739"/>
    </row>
    <row r="1103" spans="1:7">
      <c r="A1103" s="739"/>
      <c r="B1103" s="739"/>
      <c r="C1103" s="739"/>
      <c r="D1103" s="739"/>
      <c r="E1103" s="739"/>
      <c r="F1103" s="739"/>
      <c r="G1103" s="739"/>
    </row>
    <row r="1104" spans="1:7">
      <c r="A1104" s="739"/>
      <c r="B1104" s="739"/>
      <c r="C1104" s="739"/>
      <c r="D1104" s="739"/>
      <c r="E1104" s="739"/>
      <c r="F1104" s="739"/>
      <c r="G1104" s="739"/>
    </row>
    <row r="1105" spans="1:7">
      <c r="A1105" s="739"/>
      <c r="B1105" s="739"/>
      <c r="C1105" s="739"/>
      <c r="D1105" s="739"/>
      <c r="E1105" s="739"/>
      <c r="F1105" s="739"/>
      <c r="G1105" s="739"/>
    </row>
    <row r="1106" spans="1:7">
      <c r="A1106" s="739"/>
      <c r="B1106" s="739"/>
      <c r="C1106" s="739"/>
      <c r="D1106" s="739"/>
      <c r="E1106" s="739"/>
      <c r="F1106" s="739"/>
      <c r="G1106" s="739"/>
    </row>
    <row r="1107" spans="1:7">
      <c r="A1107" s="739"/>
      <c r="B1107" s="739"/>
      <c r="C1107" s="739"/>
      <c r="D1107" s="739"/>
      <c r="E1107" s="739"/>
      <c r="F1107" s="739"/>
      <c r="G1107" s="739"/>
    </row>
    <row r="1108" spans="1:7">
      <c r="A1108" s="739"/>
      <c r="B1108" s="739"/>
      <c r="C1108" s="739"/>
      <c r="D1108" s="739"/>
      <c r="E1108" s="739"/>
      <c r="F1108" s="739"/>
      <c r="G1108" s="739"/>
    </row>
    <row r="1109" spans="1:7">
      <c r="A1109" s="739"/>
      <c r="B1109" s="739"/>
      <c r="C1109" s="739"/>
      <c r="D1109" s="739"/>
      <c r="E1109" s="739"/>
      <c r="F1109" s="739"/>
      <c r="G1109" s="739"/>
    </row>
    <row r="1110" spans="1:7">
      <c r="A1110" s="739"/>
      <c r="B1110" s="739"/>
      <c r="C1110" s="739"/>
      <c r="D1110" s="739"/>
      <c r="E1110" s="739"/>
      <c r="F1110" s="739"/>
      <c r="G1110" s="739"/>
    </row>
    <row r="1111" spans="1:7">
      <c r="A1111" s="739"/>
      <c r="B1111" s="739"/>
      <c r="C1111" s="739"/>
      <c r="D1111" s="739"/>
      <c r="E1111" s="739"/>
      <c r="F1111" s="739"/>
      <c r="G1111" s="739"/>
    </row>
    <row r="1112" spans="1:7">
      <c r="A1112" s="739"/>
      <c r="B1112" s="739"/>
      <c r="C1112" s="739"/>
      <c r="D1112" s="739"/>
      <c r="E1112" s="739"/>
      <c r="F1112" s="739"/>
      <c r="G1112" s="739"/>
    </row>
    <row r="1113" spans="1:7">
      <c r="A1113" s="739"/>
      <c r="B1113" s="739"/>
      <c r="C1113" s="739"/>
      <c r="D1113" s="739"/>
      <c r="E1113" s="739"/>
      <c r="F1113" s="739"/>
      <c r="G1113" s="739"/>
    </row>
    <row r="1114" spans="1:7">
      <c r="A1114" s="739"/>
      <c r="B1114" s="739"/>
      <c r="C1114" s="739"/>
      <c r="D1114" s="739"/>
      <c r="E1114" s="739"/>
      <c r="F1114" s="739"/>
      <c r="G1114" s="739"/>
    </row>
    <row r="1115" spans="1:7">
      <c r="A1115" s="739"/>
      <c r="B1115" s="739"/>
      <c r="C1115" s="739"/>
      <c r="D1115" s="739"/>
      <c r="E1115" s="739"/>
      <c r="F1115" s="739"/>
      <c r="G1115" s="739"/>
    </row>
    <row r="1116" spans="1:7">
      <c r="A1116" s="739"/>
      <c r="B1116" s="739"/>
      <c r="C1116" s="739"/>
      <c r="D1116" s="739"/>
      <c r="E1116" s="739"/>
      <c r="F1116" s="739"/>
      <c r="G1116" s="739"/>
    </row>
    <row r="1117" spans="1:7">
      <c r="A1117" s="739"/>
      <c r="B1117" s="739"/>
      <c r="C1117" s="739"/>
      <c r="D1117" s="739"/>
      <c r="E1117" s="739"/>
      <c r="F1117" s="739"/>
      <c r="G1117" s="739"/>
    </row>
    <row r="1118" spans="1:7">
      <c r="A1118" s="739"/>
      <c r="B1118" s="739"/>
      <c r="C1118" s="739"/>
      <c r="D1118" s="739"/>
      <c r="E1118" s="739"/>
      <c r="F1118" s="739"/>
      <c r="G1118" s="739"/>
    </row>
    <row r="1119" spans="1:7">
      <c r="A1119" s="739"/>
      <c r="B1119" s="739"/>
      <c r="C1119" s="739"/>
      <c r="D1119" s="739"/>
      <c r="E1119" s="739"/>
      <c r="F1119" s="739"/>
      <c r="G1119" s="739"/>
    </row>
    <row r="1120" spans="1:7">
      <c r="A1120" s="739"/>
      <c r="B1120" s="739"/>
      <c r="C1120" s="739"/>
      <c r="D1120" s="739"/>
      <c r="E1120" s="739"/>
      <c r="F1120" s="739"/>
      <c r="G1120" s="739"/>
    </row>
    <row r="1121" spans="1:7">
      <c r="A1121" s="739"/>
      <c r="B1121" s="739"/>
      <c r="C1121" s="739"/>
      <c r="D1121" s="739"/>
      <c r="E1121" s="739"/>
      <c r="F1121" s="739"/>
      <c r="G1121" s="739"/>
    </row>
    <row r="1122" spans="1:7">
      <c r="A1122" s="739"/>
      <c r="B1122" s="739"/>
      <c r="C1122" s="739"/>
      <c r="D1122" s="739"/>
      <c r="E1122" s="739"/>
      <c r="F1122" s="739"/>
      <c r="G1122" s="739"/>
    </row>
    <row r="1123" spans="1:7">
      <c r="A1123" s="739"/>
      <c r="B1123" s="739"/>
      <c r="C1123" s="739"/>
      <c r="D1123" s="739"/>
      <c r="E1123" s="739"/>
      <c r="F1123" s="739"/>
      <c r="G1123" s="739"/>
    </row>
    <row r="1124" spans="1:7">
      <c r="A1124" s="739"/>
      <c r="B1124" s="739"/>
      <c r="C1124" s="739"/>
      <c r="D1124" s="739"/>
      <c r="E1124" s="739"/>
      <c r="F1124" s="739"/>
      <c r="G1124" s="739"/>
    </row>
    <row r="1125" spans="1:7">
      <c r="A1125" s="739"/>
      <c r="B1125" s="739"/>
      <c r="C1125" s="739"/>
      <c r="D1125" s="739"/>
      <c r="E1125" s="739"/>
      <c r="F1125" s="739"/>
      <c r="G1125" s="739"/>
    </row>
    <row r="1126" spans="1:7">
      <c r="A1126" s="739"/>
      <c r="B1126" s="739"/>
      <c r="C1126" s="739"/>
      <c r="D1126" s="739"/>
      <c r="E1126" s="739"/>
      <c r="F1126" s="739"/>
      <c r="G1126" s="739"/>
    </row>
    <row r="1127" spans="1:7">
      <c r="A1127" s="739"/>
      <c r="B1127" s="739"/>
      <c r="C1127" s="739"/>
      <c r="D1127" s="739"/>
      <c r="E1127" s="739"/>
      <c r="F1127" s="739"/>
      <c r="G1127" s="739"/>
    </row>
    <row r="1128" spans="1:7">
      <c r="A1128" s="739"/>
      <c r="B1128" s="739"/>
      <c r="C1128" s="739"/>
      <c r="D1128" s="739"/>
      <c r="E1128" s="739"/>
      <c r="F1128" s="739"/>
      <c r="G1128" s="739"/>
    </row>
    <row r="1129" spans="1:7">
      <c r="A1129" s="739"/>
      <c r="B1129" s="739"/>
      <c r="C1129" s="739"/>
      <c r="D1129" s="739"/>
      <c r="E1129" s="739"/>
      <c r="F1129" s="739"/>
      <c r="G1129" s="739"/>
    </row>
    <row r="1130" spans="1:7">
      <c r="A1130" s="739"/>
      <c r="B1130" s="739"/>
      <c r="C1130" s="739"/>
      <c r="D1130" s="739"/>
      <c r="E1130" s="739"/>
      <c r="F1130" s="739"/>
      <c r="G1130" s="739"/>
    </row>
    <row r="1131" spans="1:7">
      <c r="A1131" s="739"/>
      <c r="B1131" s="739"/>
      <c r="C1131" s="739"/>
      <c r="D1131" s="739"/>
      <c r="E1131" s="739"/>
      <c r="F1131" s="739"/>
      <c r="G1131" s="739"/>
    </row>
    <row r="1132" spans="1:7">
      <c r="A1132" s="739"/>
      <c r="B1132" s="739"/>
      <c r="C1132" s="739"/>
      <c r="D1132" s="739"/>
      <c r="E1132" s="739"/>
      <c r="F1132" s="739"/>
      <c r="G1132" s="739"/>
    </row>
    <row r="1133" spans="1:7">
      <c r="A1133" s="739"/>
      <c r="B1133" s="739"/>
      <c r="C1133" s="739"/>
      <c r="D1133" s="739"/>
      <c r="E1133" s="739"/>
      <c r="F1133" s="739"/>
      <c r="G1133" s="739"/>
    </row>
    <row r="1134" spans="1:7">
      <c r="A1134" s="739"/>
      <c r="B1134" s="739"/>
      <c r="C1134" s="739"/>
      <c r="D1134" s="739"/>
      <c r="E1134" s="739"/>
      <c r="F1134" s="739"/>
      <c r="G1134" s="739"/>
    </row>
    <row r="1135" spans="1:7">
      <c r="A1135" s="739"/>
      <c r="B1135" s="739"/>
      <c r="C1135" s="739"/>
      <c r="D1135" s="739"/>
      <c r="E1135" s="739"/>
      <c r="F1135" s="739"/>
      <c r="G1135" s="739"/>
    </row>
    <row r="1136" spans="1:7">
      <c r="A1136" s="739"/>
      <c r="B1136" s="739"/>
      <c r="C1136" s="739"/>
      <c r="D1136" s="739"/>
      <c r="E1136" s="739"/>
      <c r="F1136" s="739"/>
      <c r="G1136" s="739"/>
    </row>
    <row r="1137" spans="1:7">
      <c r="A1137" s="739"/>
      <c r="B1137" s="739"/>
      <c r="C1137" s="739"/>
      <c r="D1137" s="739"/>
      <c r="E1137" s="739"/>
      <c r="F1137" s="739"/>
      <c r="G1137" s="739"/>
    </row>
    <row r="1138" spans="1:7">
      <c r="A1138" s="739"/>
      <c r="B1138" s="739"/>
      <c r="C1138" s="739"/>
      <c r="D1138" s="739"/>
      <c r="E1138" s="739"/>
      <c r="F1138" s="739"/>
      <c r="G1138" s="739"/>
    </row>
    <row r="1139" spans="1:7">
      <c r="A1139" s="739"/>
      <c r="B1139" s="739"/>
      <c r="C1139" s="739"/>
      <c r="D1139" s="739"/>
      <c r="E1139" s="739"/>
      <c r="F1139" s="739"/>
      <c r="G1139" s="739"/>
    </row>
    <row r="1140" spans="1:7">
      <c r="A1140" s="739"/>
      <c r="B1140" s="739"/>
      <c r="C1140" s="739"/>
      <c r="D1140" s="739"/>
      <c r="E1140" s="739"/>
      <c r="F1140" s="739"/>
      <c r="G1140" s="739"/>
    </row>
    <row r="1141" spans="1:7">
      <c r="A1141" s="739"/>
      <c r="B1141" s="739"/>
      <c r="C1141" s="739"/>
      <c r="D1141" s="739"/>
      <c r="E1141" s="739"/>
      <c r="F1141" s="739"/>
      <c r="G1141" s="739"/>
    </row>
    <row r="1142" spans="1:7">
      <c r="A1142" s="739"/>
      <c r="B1142" s="739"/>
      <c r="C1142" s="739"/>
      <c r="D1142" s="739"/>
      <c r="E1142" s="739"/>
      <c r="F1142" s="739"/>
      <c r="G1142" s="739"/>
    </row>
    <row r="1143" spans="1:7">
      <c r="A1143" s="739"/>
      <c r="B1143" s="739"/>
      <c r="C1143" s="739"/>
      <c r="D1143" s="739"/>
      <c r="E1143" s="739"/>
      <c r="F1143" s="739"/>
      <c r="G1143" s="739"/>
    </row>
    <row r="1144" spans="1:7">
      <c r="A1144" s="739"/>
      <c r="B1144" s="739"/>
      <c r="C1144" s="739"/>
      <c r="D1144" s="739"/>
      <c r="E1144" s="739"/>
      <c r="F1144" s="739"/>
      <c r="G1144" s="739"/>
    </row>
    <row r="1145" spans="1:7">
      <c r="A1145" s="739"/>
      <c r="B1145" s="739"/>
      <c r="C1145" s="739"/>
      <c r="D1145" s="739"/>
      <c r="E1145" s="739"/>
      <c r="F1145" s="739"/>
      <c r="G1145" s="739"/>
    </row>
    <row r="1146" spans="1:7">
      <c r="A1146" s="739"/>
      <c r="B1146" s="739"/>
      <c r="C1146" s="739"/>
      <c r="D1146" s="739"/>
      <c r="E1146" s="739"/>
      <c r="F1146" s="739"/>
      <c r="G1146" s="739"/>
    </row>
    <row r="1147" spans="1:7">
      <c r="A1147" s="739"/>
      <c r="B1147" s="739"/>
      <c r="C1147" s="739"/>
      <c r="D1147" s="739"/>
      <c r="E1147" s="739"/>
      <c r="F1147" s="739"/>
      <c r="G1147" s="739"/>
    </row>
    <row r="1148" spans="1:7">
      <c r="A1148" s="739"/>
      <c r="B1148" s="739"/>
      <c r="C1148" s="739"/>
      <c r="D1148" s="739"/>
      <c r="E1148" s="739"/>
      <c r="F1148" s="739"/>
      <c r="G1148" s="739"/>
    </row>
    <row r="1149" spans="1:7">
      <c r="A1149" s="739"/>
      <c r="B1149" s="739"/>
      <c r="C1149" s="739"/>
      <c r="D1149" s="739"/>
      <c r="E1149" s="739"/>
      <c r="F1149" s="739"/>
      <c r="G1149" s="739"/>
    </row>
    <row r="1150" spans="1:7">
      <c r="A1150" s="739"/>
      <c r="B1150" s="739"/>
      <c r="C1150" s="739"/>
      <c r="D1150" s="739"/>
      <c r="E1150" s="739"/>
      <c r="F1150" s="739"/>
      <c r="G1150" s="739"/>
    </row>
    <row r="1151" spans="1:7">
      <c r="A1151" s="739"/>
      <c r="B1151" s="739"/>
      <c r="C1151" s="739"/>
      <c r="D1151" s="739"/>
      <c r="E1151" s="739"/>
      <c r="F1151" s="739"/>
      <c r="G1151" s="739"/>
    </row>
    <row r="1152" spans="1:7">
      <c r="A1152" s="739"/>
      <c r="B1152" s="739"/>
      <c r="C1152" s="739"/>
      <c r="D1152" s="739"/>
      <c r="E1152" s="739"/>
      <c r="F1152" s="739"/>
      <c r="G1152" s="739"/>
    </row>
    <row r="1153" spans="1:7">
      <c r="A1153" s="739"/>
      <c r="B1153" s="739"/>
      <c r="C1153" s="739"/>
      <c r="D1153" s="739"/>
      <c r="E1153" s="739"/>
      <c r="F1153" s="739"/>
      <c r="G1153" s="739"/>
    </row>
    <row r="1154" spans="1:7">
      <c r="A1154" s="739"/>
      <c r="B1154" s="739"/>
      <c r="C1154" s="739"/>
      <c r="D1154" s="739"/>
      <c r="E1154" s="739"/>
      <c r="F1154" s="739"/>
      <c r="G1154" s="739"/>
    </row>
    <row r="1155" spans="1:7">
      <c r="A1155" s="739"/>
      <c r="B1155" s="739"/>
      <c r="C1155" s="739"/>
      <c r="D1155" s="739"/>
      <c r="E1155" s="739"/>
      <c r="F1155" s="739"/>
      <c r="G1155" s="739"/>
    </row>
    <row r="1156" spans="1:7">
      <c r="A1156" s="739"/>
      <c r="B1156" s="739"/>
      <c r="C1156" s="739"/>
      <c r="D1156" s="739"/>
      <c r="E1156" s="739"/>
      <c r="F1156" s="739"/>
      <c r="G1156" s="739"/>
    </row>
    <row r="1157" spans="1:7">
      <c r="A1157" s="739"/>
      <c r="B1157" s="739"/>
      <c r="C1157" s="739"/>
      <c r="D1157" s="739"/>
      <c r="E1157" s="739"/>
      <c r="F1157" s="739"/>
      <c r="G1157" s="739"/>
    </row>
    <row r="1158" spans="1:7">
      <c r="A1158" s="739"/>
      <c r="B1158" s="739"/>
      <c r="C1158" s="739"/>
      <c r="D1158" s="739"/>
      <c r="E1158" s="739"/>
      <c r="F1158" s="739"/>
      <c r="G1158" s="739"/>
    </row>
    <row r="1159" spans="1:7">
      <c r="A1159" s="739"/>
      <c r="B1159" s="739"/>
      <c r="C1159" s="739"/>
      <c r="D1159" s="739"/>
      <c r="E1159" s="739"/>
      <c r="F1159" s="739"/>
      <c r="G1159" s="739"/>
    </row>
    <row r="1160" spans="1:7">
      <c r="A1160" s="739"/>
      <c r="B1160" s="739"/>
      <c r="C1160" s="739"/>
      <c r="D1160" s="739"/>
      <c r="E1160" s="739"/>
      <c r="F1160" s="739"/>
      <c r="G1160" s="739"/>
    </row>
    <row r="1161" spans="1:7">
      <c r="A1161" s="739"/>
      <c r="B1161" s="739"/>
      <c r="C1161" s="739"/>
      <c r="D1161" s="739"/>
      <c r="E1161" s="739"/>
      <c r="F1161" s="739"/>
      <c r="G1161" s="739"/>
    </row>
    <row r="1162" spans="1:7">
      <c r="A1162" s="739"/>
      <c r="B1162" s="739"/>
      <c r="C1162" s="739"/>
      <c r="D1162" s="739"/>
      <c r="E1162" s="739"/>
      <c r="F1162" s="739"/>
      <c r="G1162" s="739"/>
    </row>
    <row r="1163" spans="1:7">
      <c r="A1163" s="739"/>
      <c r="B1163" s="739"/>
      <c r="C1163" s="739"/>
      <c r="D1163" s="739"/>
      <c r="E1163" s="739"/>
      <c r="F1163" s="739"/>
      <c r="G1163" s="739"/>
    </row>
    <row r="1164" spans="1:7">
      <c r="A1164" s="739"/>
      <c r="B1164" s="739"/>
      <c r="C1164" s="739"/>
      <c r="D1164" s="739"/>
      <c r="E1164" s="739"/>
      <c r="F1164" s="739"/>
      <c r="G1164" s="739"/>
    </row>
    <row r="1165" spans="1:7">
      <c r="A1165" s="739"/>
      <c r="B1165" s="739"/>
      <c r="C1165" s="739"/>
      <c r="D1165" s="739"/>
      <c r="E1165" s="739"/>
      <c r="F1165" s="739"/>
      <c r="G1165" s="739"/>
    </row>
    <row r="1166" spans="1:7">
      <c r="A1166" s="739"/>
      <c r="B1166" s="739"/>
      <c r="C1166" s="739"/>
      <c r="D1166" s="739"/>
      <c r="E1166" s="739"/>
      <c r="F1166" s="739"/>
      <c r="G1166" s="739"/>
    </row>
    <row r="1167" spans="1:7">
      <c r="A1167" s="739"/>
      <c r="B1167" s="739"/>
      <c r="C1167" s="739"/>
      <c r="D1167" s="739"/>
      <c r="E1167" s="739"/>
      <c r="F1167" s="739"/>
      <c r="G1167" s="739"/>
    </row>
    <row r="1168" spans="1:7">
      <c r="A1168" s="739"/>
      <c r="B1168" s="739"/>
      <c r="C1168" s="739"/>
      <c r="D1168" s="739"/>
      <c r="E1168" s="739"/>
      <c r="F1168" s="739"/>
      <c r="G1168" s="739"/>
    </row>
    <row r="1169" spans="1:7">
      <c r="A1169" s="739"/>
      <c r="B1169" s="739"/>
      <c r="C1169" s="739"/>
      <c r="D1169" s="739"/>
      <c r="E1169" s="739"/>
      <c r="F1169" s="739"/>
      <c r="G1169" s="739"/>
    </row>
    <row r="1170" spans="1:7">
      <c r="A1170" s="739"/>
      <c r="B1170" s="739"/>
      <c r="C1170" s="739"/>
      <c r="D1170" s="739"/>
      <c r="E1170" s="739"/>
      <c r="F1170" s="739"/>
      <c r="G1170" s="739"/>
    </row>
    <row r="1171" spans="1:7">
      <c r="A1171" s="739"/>
      <c r="B1171" s="739"/>
      <c r="C1171" s="739"/>
      <c r="D1171" s="739"/>
      <c r="E1171" s="739"/>
      <c r="F1171" s="739"/>
      <c r="G1171" s="739"/>
    </row>
    <row r="1172" spans="1:7">
      <c r="A1172" s="739"/>
      <c r="B1172" s="739"/>
      <c r="C1172" s="739"/>
      <c r="D1172" s="739"/>
      <c r="E1172" s="739"/>
      <c r="F1172" s="739"/>
      <c r="G1172" s="739"/>
    </row>
    <row r="1173" spans="1:7">
      <c r="A1173" s="739"/>
      <c r="B1173" s="739"/>
      <c r="C1173" s="739"/>
      <c r="D1173" s="739"/>
      <c r="E1173" s="739"/>
      <c r="F1173" s="739"/>
      <c r="G1173" s="739"/>
    </row>
    <row r="1174" spans="1:7">
      <c r="A1174" s="739"/>
      <c r="B1174" s="739"/>
      <c r="C1174" s="739"/>
      <c r="D1174" s="739"/>
      <c r="E1174" s="739"/>
      <c r="F1174" s="739"/>
      <c r="G1174" s="739"/>
    </row>
    <row r="1175" spans="1:7">
      <c r="A1175" s="739"/>
      <c r="B1175" s="739"/>
      <c r="C1175" s="739"/>
      <c r="D1175" s="739"/>
      <c r="E1175" s="739"/>
      <c r="F1175" s="739"/>
      <c r="G1175" s="739"/>
    </row>
    <row r="1176" spans="1:7">
      <c r="A1176" s="739"/>
      <c r="B1176" s="739"/>
      <c r="C1176" s="739"/>
      <c r="D1176" s="739"/>
      <c r="E1176" s="739"/>
      <c r="F1176" s="739"/>
      <c r="G1176" s="739"/>
    </row>
    <row r="1177" spans="1:7">
      <c r="A1177" s="739"/>
      <c r="B1177" s="739"/>
      <c r="C1177" s="739"/>
      <c r="D1177" s="739"/>
      <c r="E1177" s="739"/>
      <c r="F1177" s="739"/>
      <c r="G1177" s="739"/>
    </row>
    <row r="1178" spans="1:7">
      <c r="A1178" s="739"/>
      <c r="B1178" s="739"/>
      <c r="C1178" s="739"/>
      <c r="D1178" s="739"/>
      <c r="E1178" s="739"/>
      <c r="F1178" s="739"/>
      <c r="G1178" s="739"/>
    </row>
    <row r="1179" spans="1:7">
      <c r="A1179" s="739"/>
      <c r="B1179" s="739"/>
      <c r="C1179" s="739"/>
      <c r="D1179" s="739"/>
      <c r="E1179" s="739"/>
      <c r="F1179" s="739"/>
      <c r="G1179" s="739"/>
    </row>
    <row r="1180" spans="1:7">
      <c r="A1180" s="739"/>
      <c r="B1180" s="739"/>
      <c r="C1180" s="739"/>
      <c r="D1180" s="739"/>
      <c r="E1180" s="739"/>
      <c r="F1180" s="739"/>
      <c r="G1180" s="739"/>
    </row>
    <row r="1181" spans="1:7">
      <c r="A1181" s="739"/>
      <c r="B1181" s="739"/>
      <c r="C1181" s="739"/>
      <c r="D1181" s="739"/>
      <c r="E1181" s="739"/>
      <c r="F1181" s="739"/>
      <c r="G1181" s="739"/>
    </row>
    <row r="1182" spans="1:7">
      <c r="A1182" s="739"/>
      <c r="B1182" s="739"/>
      <c r="C1182" s="739"/>
      <c r="D1182" s="739"/>
      <c r="E1182" s="739"/>
      <c r="F1182" s="739"/>
      <c r="G1182" s="739"/>
    </row>
    <row r="1183" spans="1:7">
      <c r="A1183" s="739"/>
      <c r="B1183" s="739"/>
      <c r="C1183" s="739"/>
      <c r="D1183" s="739"/>
      <c r="E1183" s="739"/>
      <c r="F1183" s="739"/>
      <c r="G1183" s="739"/>
    </row>
    <row r="1184" spans="1:7">
      <c r="A1184" s="739"/>
      <c r="B1184" s="739"/>
      <c r="C1184" s="739"/>
      <c r="D1184" s="739"/>
      <c r="E1184" s="739"/>
      <c r="F1184" s="739"/>
      <c r="G1184" s="739"/>
    </row>
    <row r="1185" spans="1:7">
      <c r="A1185" s="739"/>
      <c r="B1185" s="739"/>
      <c r="C1185" s="739"/>
      <c r="D1185" s="739"/>
      <c r="E1185" s="739"/>
      <c r="F1185" s="739"/>
      <c r="G1185" s="739"/>
    </row>
    <row r="1186" spans="1:7">
      <c r="A1186" s="739"/>
      <c r="B1186" s="739"/>
      <c r="C1186" s="739"/>
      <c r="D1186" s="739"/>
      <c r="E1186" s="739"/>
      <c r="F1186" s="739"/>
      <c r="G1186" s="739"/>
    </row>
    <row r="1187" spans="1:7">
      <c r="A1187" s="739"/>
      <c r="B1187" s="739"/>
      <c r="C1187" s="739"/>
      <c r="D1187" s="739"/>
      <c r="E1187" s="739"/>
      <c r="F1187" s="739"/>
      <c r="G1187" s="739"/>
    </row>
    <row r="1188" spans="1:7">
      <c r="A1188" s="739"/>
      <c r="B1188" s="739"/>
      <c r="C1188" s="739"/>
      <c r="D1188" s="739"/>
      <c r="E1188" s="739"/>
      <c r="F1188" s="739"/>
      <c r="G1188" s="739"/>
    </row>
    <row r="1189" spans="1:7">
      <c r="A1189" s="739"/>
      <c r="B1189" s="739"/>
      <c r="C1189" s="739"/>
      <c r="D1189" s="739"/>
      <c r="E1189" s="739"/>
      <c r="F1189" s="739"/>
      <c r="G1189" s="739"/>
    </row>
    <row r="1190" spans="1:7">
      <c r="A1190" s="739"/>
      <c r="B1190" s="739"/>
      <c r="C1190" s="739"/>
      <c r="D1190" s="739"/>
      <c r="E1190" s="739"/>
      <c r="F1190" s="739"/>
      <c r="G1190" s="739"/>
    </row>
    <row r="1191" spans="1:7">
      <c r="A1191" s="739"/>
      <c r="B1191" s="739"/>
      <c r="C1191" s="739"/>
      <c r="D1191" s="739"/>
      <c r="E1191" s="739"/>
      <c r="F1191" s="739"/>
      <c r="G1191" s="739"/>
    </row>
    <row r="1192" spans="1:7">
      <c r="A1192" s="739"/>
      <c r="B1192" s="739"/>
      <c r="C1192" s="739"/>
      <c r="D1192" s="739"/>
      <c r="E1192" s="739"/>
      <c r="F1192" s="739"/>
      <c r="G1192" s="739"/>
    </row>
    <row r="1193" spans="1:7">
      <c r="A1193" s="739"/>
      <c r="B1193" s="739"/>
      <c r="C1193" s="739"/>
      <c r="D1193" s="739"/>
      <c r="E1193" s="739"/>
      <c r="F1193" s="739"/>
      <c r="G1193" s="739"/>
    </row>
    <row r="1194" spans="1:7">
      <c r="A1194" s="739"/>
      <c r="B1194" s="739"/>
      <c r="C1194" s="739"/>
      <c r="D1194" s="739"/>
      <c r="E1194" s="739"/>
      <c r="F1194" s="739"/>
      <c r="G1194" s="739"/>
    </row>
    <row r="1195" spans="1:7">
      <c r="A1195" s="739"/>
      <c r="B1195" s="739"/>
      <c r="C1195" s="739"/>
      <c r="D1195" s="739"/>
      <c r="E1195" s="739"/>
      <c r="F1195" s="739"/>
      <c r="G1195" s="739"/>
    </row>
    <row r="1196" spans="1:7">
      <c r="A1196" s="739"/>
      <c r="B1196" s="739"/>
      <c r="C1196" s="739"/>
      <c r="D1196" s="739"/>
      <c r="E1196" s="739"/>
      <c r="F1196" s="739"/>
      <c r="G1196" s="739"/>
    </row>
    <row r="1197" spans="1:7">
      <c r="A1197" s="739"/>
      <c r="B1197" s="739"/>
      <c r="C1197" s="739"/>
      <c r="D1197" s="739"/>
      <c r="E1197" s="739"/>
      <c r="F1197" s="739"/>
      <c r="G1197" s="739"/>
    </row>
    <row r="1198" spans="1:7">
      <c r="A1198" s="739"/>
      <c r="B1198" s="739"/>
      <c r="C1198" s="739"/>
      <c r="D1198" s="739"/>
      <c r="E1198" s="739"/>
      <c r="F1198" s="739"/>
      <c r="G1198" s="739"/>
    </row>
    <row r="1199" spans="1:7">
      <c r="A1199" s="739"/>
      <c r="B1199" s="739"/>
      <c r="C1199" s="739"/>
      <c r="D1199" s="739"/>
      <c r="E1199" s="739"/>
      <c r="F1199" s="739"/>
      <c r="G1199" s="739"/>
    </row>
    <row r="1200" spans="1:7">
      <c r="A1200" s="739"/>
      <c r="B1200" s="739"/>
      <c r="C1200" s="739"/>
      <c r="D1200" s="739"/>
      <c r="E1200" s="739"/>
      <c r="F1200" s="739"/>
      <c r="G1200" s="739"/>
    </row>
    <row r="1201" spans="1:7">
      <c r="A1201" s="739"/>
      <c r="B1201" s="739"/>
      <c r="C1201" s="739"/>
      <c r="D1201" s="739"/>
      <c r="E1201" s="739"/>
      <c r="F1201" s="739"/>
      <c r="G1201" s="739"/>
    </row>
    <row r="1202" spans="1:7">
      <c r="A1202" s="739"/>
      <c r="B1202" s="739"/>
      <c r="C1202" s="739"/>
      <c r="D1202" s="739"/>
      <c r="E1202" s="739"/>
      <c r="F1202" s="739"/>
      <c r="G1202" s="739"/>
    </row>
    <row r="1203" spans="1:7">
      <c r="A1203" s="739"/>
      <c r="B1203" s="739"/>
      <c r="C1203" s="739"/>
      <c r="D1203" s="739"/>
      <c r="E1203" s="739"/>
      <c r="F1203" s="739"/>
      <c r="G1203" s="739"/>
    </row>
    <row r="1204" spans="1:7">
      <c r="A1204" s="739"/>
      <c r="B1204" s="739"/>
      <c r="C1204" s="739"/>
      <c r="D1204" s="739"/>
      <c r="E1204" s="739"/>
      <c r="F1204" s="739"/>
      <c r="G1204" s="739"/>
    </row>
    <row r="1205" spans="1:7">
      <c r="A1205" s="739"/>
      <c r="B1205" s="739"/>
      <c r="C1205" s="739"/>
      <c r="D1205" s="739"/>
      <c r="E1205" s="739"/>
      <c r="F1205" s="739"/>
      <c r="G1205" s="739"/>
    </row>
    <row r="1206" spans="1:7">
      <c r="A1206" s="739"/>
      <c r="B1206" s="739"/>
      <c r="C1206" s="739"/>
      <c r="D1206" s="739"/>
      <c r="E1206" s="739"/>
      <c r="F1206" s="739"/>
      <c r="G1206" s="739"/>
    </row>
    <row r="1207" spans="1:7">
      <c r="A1207" s="739"/>
      <c r="B1207" s="739"/>
      <c r="C1207" s="739"/>
      <c r="D1207" s="739"/>
      <c r="E1207" s="739"/>
      <c r="F1207" s="739"/>
      <c r="G1207" s="739"/>
    </row>
    <row r="1208" spans="1:7">
      <c r="A1208" s="739"/>
      <c r="B1208" s="739"/>
      <c r="C1208" s="739"/>
      <c r="D1208" s="739"/>
      <c r="E1208" s="739"/>
      <c r="F1208" s="739"/>
      <c r="G1208" s="739"/>
    </row>
    <row r="1209" spans="1:7">
      <c r="A1209" s="739"/>
      <c r="B1209" s="739"/>
      <c r="C1209" s="739"/>
      <c r="D1209" s="739"/>
      <c r="E1209" s="739"/>
      <c r="F1209" s="739"/>
      <c r="G1209" s="739"/>
    </row>
    <row r="1210" spans="1:7">
      <c r="A1210" s="739"/>
      <c r="B1210" s="739"/>
      <c r="C1210" s="739"/>
      <c r="D1210" s="739"/>
      <c r="E1210" s="739"/>
      <c r="F1210" s="739"/>
      <c r="G1210" s="739"/>
    </row>
    <row r="1211" spans="1:7">
      <c r="A1211" s="739"/>
      <c r="B1211" s="739"/>
      <c r="C1211" s="739"/>
      <c r="D1211" s="739"/>
      <c r="E1211" s="739"/>
      <c r="F1211" s="739"/>
      <c r="G1211" s="739"/>
    </row>
    <row r="1212" spans="1:7">
      <c r="A1212" s="739"/>
      <c r="B1212" s="739"/>
      <c r="C1212" s="739"/>
      <c r="D1212" s="739"/>
      <c r="E1212" s="739"/>
      <c r="F1212" s="739"/>
      <c r="G1212" s="739"/>
    </row>
    <row r="1213" spans="1:7">
      <c r="A1213" s="739"/>
      <c r="B1213" s="739"/>
      <c r="C1213" s="739"/>
      <c r="D1213" s="739"/>
      <c r="E1213" s="739"/>
      <c r="F1213" s="739"/>
      <c r="G1213" s="739"/>
    </row>
    <row r="1214" spans="1:7">
      <c r="A1214" s="739"/>
      <c r="B1214" s="739"/>
      <c r="C1214" s="739"/>
      <c r="D1214" s="739"/>
      <c r="E1214" s="739"/>
      <c r="F1214" s="739"/>
      <c r="G1214" s="739"/>
    </row>
    <row r="1215" spans="1:7">
      <c r="A1215" s="739"/>
      <c r="B1215" s="739"/>
      <c r="C1215" s="739"/>
      <c r="D1215" s="739"/>
      <c r="E1215" s="739"/>
      <c r="F1215" s="739"/>
      <c r="G1215" s="739"/>
    </row>
    <row r="1216" spans="1:7">
      <c r="A1216" s="739"/>
      <c r="B1216" s="739"/>
      <c r="C1216" s="739"/>
      <c r="D1216" s="739"/>
      <c r="E1216" s="739"/>
      <c r="F1216" s="739"/>
      <c r="G1216" s="739"/>
    </row>
    <row r="1217" spans="1:7">
      <c r="A1217" s="739"/>
      <c r="B1217" s="739"/>
      <c r="C1217" s="739"/>
      <c r="D1217" s="739"/>
      <c r="E1217" s="739"/>
      <c r="F1217" s="739"/>
      <c r="G1217" s="739"/>
    </row>
    <row r="1218" spans="1:7">
      <c r="A1218" s="739"/>
      <c r="B1218" s="739"/>
      <c r="C1218" s="739"/>
      <c r="D1218" s="739"/>
      <c r="E1218" s="739"/>
      <c r="F1218" s="739"/>
      <c r="G1218" s="739"/>
    </row>
    <row r="1219" spans="1:7">
      <c r="A1219" s="739"/>
      <c r="B1219" s="739"/>
      <c r="C1219" s="739"/>
      <c r="D1219" s="739"/>
      <c r="E1219" s="739"/>
      <c r="F1219" s="739"/>
      <c r="G1219" s="739"/>
    </row>
    <row r="1220" spans="1:7">
      <c r="A1220" s="739"/>
      <c r="B1220" s="739"/>
      <c r="C1220" s="739"/>
      <c r="D1220" s="739"/>
      <c r="E1220" s="739"/>
      <c r="F1220" s="739"/>
      <c r="G1220" s="739"/>
    </row>
    <row r="1221" spans="1:7">
      <c r="A1221" s="739"/>
      <c r="B1221" s="739"/>
      <c r="C1221" s="739"/>
      <c r="D1221" s="739"/>
      <c r="E1221" s="739"/>
      <c r="F1221" s="739"/>
      <c r="G1221" s="739"/>
    </row>
    <row r="1222" spans="1:7">
      <c r="A1222" s="739"/>
      <c r="B1222" s="739"/>
      <c r="C1222" s="739"/>
      <c r="D1222" s="739"/>
      <c r="E1222" s="739"/>
      <c r="F1222" s="739"/>
      <c r="G1222" s="739"/>
    </row>
    <row r="1223" spans="1:7">
      <c r="A1223" s="739"/>
      <c r="B1223" s="739"/>
      <c r="C1223" s="739"/>
      <c r="D1223" s="739"/>
      <c r="E1223" s="739"/>
      <c r="F1223" s="739"/>
      <c r="G1223" s="739"/>
    </row>
    <row r="1224" spans="1:7">
      <c r="A1224" s="739"/>
      <c r="B1224" s="739"/>
      <c r="C1224" s="739"/>
      <c r="D1224" s="739"/>
      <c r="E1224" s="739"/>
      <c r="F1224" s="739"/>
      <c r="G1224" s="739"/>
    </row>
    <row r="1225" spans="1:7">
      <c r="A1225" s="739"/>
      <c r="B1225" s="739"/>
      <c r="C1225" s="739"/>
      <c r="D1225" s="739"/>
      <c r="E1225" s="739"/>
      <c r="F1225" s="739"/>
      <c r="G1225" s="739"/>
    </row>
    <row r="1226" spans="1:7">
      <c r="A1226" s="739"/>
      <c r="B1226" s="739"/>
      <c r="C1226" s="739"/>
      <c r="D1226" s="739"/>
      <c r="E1226" s="739"/>
      <c r="F1226" s="739"/>
      <c r="G1226" s="739"/>
    </row>
    <row r="1227" spans="1:7">
      <c r="A1227" s="739"/>
      <c r="B1227" s="739"/>
      <c r="C1227" s="739"/>
      <c r="D1227" s="739"/>
      <c r="E1227" s="739"/>
      <c r="F1227" s="739"/>
      <c r="G1227" s="739"/>
    </row>
    <row r="1228" spans="1:7">
      <c r="A1228" s="739"/>
      <c r="B1228" s="739"/>
      <c r="C1228" s="739"/>
      <c r="D1228" s="739"/>
      <c r="E1228" s="739"/>
      <c r="F1228" s="739"/>
      <c r="G1228" s="739"/>
    </row>
    <row r="1229" spans="1:7">
      <c r="A1229" s="739"/>
      <c r="B1229" s="739"/>
      <c r="C1229" s="739"/>
      <c r="D1229" s="739"/>
      <c r="E1229" s="739"/>
      <c r="F1229" s="739"/>
      <c r="G1229" s="739"/>
    </row>
    <row r="1230" spans="1:7">
      <c r="A1230" s="739"/>
      <c r="B1230" s="739"/>
      <c r="C1230" s="739"/>
      <c r="D1230" s="739"/>
      <c r="E1230" s="739"/>
      <c r="F1230" s="739"/>
      <c r="G1230" s="739"/>
    </row>
    <row r="1231" spans="1:7">
      <c r="A1231" s="739"/>
      <c r="B1231" s="739"/>
      <c r="C1231" s="739"/>
      <c r="D1231" s="739"/>
      <c r="E1231" s="739"/>
      <c r="F1231" s="739"/>
      <c r="G1231" s="739"/>
    </row>
    <row r="1232" spans="1:7">
      <c r="A1232" s="739"/>
      <c r="B1232" s="739"/>
      <c r="C1232" s="739"/>
      <c r="D1232" s="739"/>
      <c r="E1232" s="739"/>
      <c r="F1232" s="739"/>
      <c r="G1232" s="739"/>
    </row>
    <row r="1233" spans="1:7">
      <c r="A1233" s="739"/>
      <c r="B1233" s="739"/>
      <c r="C1233" s="739"/>
      <c r="D1233" s="739"/>
      <c r="E1233" s="739"/>
      <c r="F1233" s="739"/>
      <c r="G1233" s="739"/>
    </row>
    <row r="1234" spans="1:7">
      <c r="A1234" s="739"/>
      <c r="B1234" s="739"/>
      <c r="C1234" s="739"/>
      <c r="D1234" s="739"/>
      <c r="E1234" s="739"/>
      <c r="F1234" s="739"/>
      <c r="G1234" s="739"/>
    </row>
    <row r="1235" spans="1:7">
      <c r="A1235" s="739"/>
      <c r="B1235" s="739"/>
      <c r="C1235" s="739"/>
      <c r="D1235" s="739"/>
      <c r="E1235" s="739"/>
      <c r="F1235" s="739"/>
      <c r="G1235" s="739"/>
    </row>
    <row r="1236" spans="1:7">
      <c r="A1236" s="739"/>
      <c r="B1236" s="739"/>
      <c r="C1236" s="739"/>
      <c r="D1236" s="739"/>
      <c r="E1236" s="739"/>
      <c r="F1236" s="739"/>
      <c r="G1236" s="739"/>
    </row>
    <row r="1237" spans="1:7">
      <c r="A1237" s="739"/>
      <c r="B1237" s="739"/>
      <c r="C1237" s="739"/>
      <c r="D1237" s="739"/>
      <c r="E1237" s="739"/>
      <c r="F1237" s="739"/>
      <c r="G1237" s="739"/>
    </row>
    <row r="1238" spans="1:7">
      <c r="A1238" s="739"/>
      <c r="B1238" s="739"/>
      <c r="C1238" s="739"/>
      <c r="D1238" s="739"/>
      <c r="E1238" s="739"/>
      <c r="F1238" s="739"/>
      <c r="G1238" s="739"/>
    </row>
    <row r="1239" spans="1:7">
      <c r="A1239" s="739"/>
      <c r="B1239" s="739"/>
      <c r="C1239" s="739"/>
      <c r="D1239" s="739"/>
      <c r="E1239" s="739"/>
      <c r="F1239" s="739"/>
      <c r="G1239" s="739"/>
    </row>
    <row r="1240" spans="1:7">
      <c r="A1240" s="739"/>
      <c r="B1240" s="739"/>
      <c r="C1240" s="739"/>
      <c r="D1240" s="739"/>
      <c r="E1240" s="739"/>
      <c r="F1240" s="739"/>
      <c r="G1240" s="739"/>
    </row>
    <row r="1241" spans="1:7">
      <c r="A1241" s="739"/>
      <c r="B1241" s="739"/>
      <c r="C1241" s="739"/>
      <c r="D1241" s="739"/>
      <c r="E1241" s="739"/>
      <c r="F1241" s="739"/>
      <c r="G1241" s="739"/>
    </row>
    <row r="1242" spans="1:7">
      <c r="A1242" s="739"/>
      <c r="B1242" s="739"/>
      <c r="C1242" s="739"/>
      <c r="D1242" s="739"/>
      <c r="E1242" s="739"/>
      <c r="F1242" s="739"/>
      <c r="G1242" s="739"/>
    </row>
    <row r="1243" spans="1:7">
      <c r="A1243" s="739"/>
      <c r="B1243" s="739"/>
      <c r="C1243" s="739"/>
      <c r="D1243" s="739"/>
      <c r="E1243" s="739"/>
      <c r="F1243" s="739"/>
      <c r="G1243" s="739"/>
    </row>
    <row r="1244" spans="1:7">
      <c r="A1244" s="739"/>
      <c r="B1244" s="739"/>
      <c r="C1244" s="739"/>
      <c r="D1244" s="739"/>
      <c r="E1244" s="739"/>
      <c r="F1244" s="739"/>
      <c r="G1244" s="739"/>
    </row>
    <row r="1245" spans="1:7">
      <c r="A1245" s="739"/>
      <c r="B1245" s="739"/>
      <c r="C1245" s="739"/>
      <c r="D1245" s="739"/>
      <c r="E1245" s="739"/>
      <c r="F1245" s="739"/>
      <c r="G1245" s="739"/>
    </row>
    <row r="1246" spans="1:7">
      <c r="A1246" s="739"/>
      <c r="B1246" s="739"/>
      <c r="C1246" s="739"/>
      <c r="D1246" s="739"/>
      <c r="E1246" s="739"/>
      <c r="F1246" s="739"/>
      <c r="G1246" s="739"/>
    </row>
    <row r="1247" spans="1:7">
      <c r="A1247" s="739"/>
      <c r="B1247" s="739"/>
      <c r="C1247" s="739"/>
      <c r="D1247" s="739"/>
      <c r="E1247" s="739"/>
      <c r="F1247" s="739"/>
      <c r="G1247" s="739"/>
    </row>
    <row r="1248" spans="1:7">
      <c r="A1248" s="739"/>
      <c r="B1248" s="739"/>
      <c r="C1248" s="739"/>
      <c r="D1248" s="739"/>
      <c r="E1248" s="739"/>
      <c r="F1248" s="739"/>
      <c r="G1248" s="739"/>
    </row>
    <row r="1249" spans="1:7">
      <c r="A1249" s="739"/>
      <c r="B1249" s="739"/>
      <c r="C1249" s="739"/>
      <c r="D1249" s="739"/>
      <c r="E1249" s="739"/>
      <c r="F1249" s="739"/>
      <c r="G1249" s="739"/>
    </row>
    <row r="1250" spans="1:7">
      <c r="A1250" s="739"/>
      <c r="B1250" s="739"/>
      <c r="C1250" s="739"/>
      <c r="D1250" s="739"/>
      <c r="E1250" s="739"/>
      <c r="F1250" s="739"/>
      <c r="G1250" s="739"/>
    </row>
    <row r="1251" spans="1:7">
      <c r="A1251" s="739"/>
      <c r="B1251" s="739"/>
      <c r="C1251" s="739"/>
      <c r="D1251" s="739"/>
      <c r="E1251" s="739"/>
      <c r="F1251" s="739"/>
      <c r="G1251" s="739"/>
    </row>
    <row r="1252" spans="1:7">
      <c r="A1252" s="739"/>
      <c r="B1252" s="739"/>
      <c r="C1252" s="739"/>
      <c r="D1252" s="739"/>
      <c r="E1252" s="739"/>
      <c r="F1252" s="739"/>
      <c r="G1252" s="739"/>
    </row>
    <row r="1253" spans="1:7">
      <c r="A1253" s="739"/>
      <c r="B1253" s="739"/>
      <c r="C1253" s="739"/>
      <c r="D1253" s="739"/>
      <c r="E1253" s="739"/>
      <c r="F1253" s="739"/>
      <c r="G1253" s="739"/>
    </row>
    <row r="1254" spans="1:7">
      <c r="A1254" s="739"/>
      <c r="B1254" s="739"/>
      <c r="C1254" s="739"/>
      <c r="D1254" s="739"/>
      <c r="E1254" s="739"/>
      <c r="F1254" s="739"/>
      <c r="G1254" s="739"/>
    </row>
    <row r="1255" spans="1:7">
      <c r="A1255" s="739"/>
      <c r="B1255" s="739"/>
      <c r="C1255" s="739"/>
      <c r="D1255" s="739"/>
      <c r="E1255" s="739"/>
      <c r="F1255" s="739"/>
      <c r="G1255" s="739"/>
    </row>
    <row r="1256" spans="1:7">
      <c r="A1256" s="739"/>
      <c r="B1256" s="739"/>
      <c r="C1256" s="739"/>
      <c r="D1256" s="739"/>
      <c r="E1256" s="739"/>
      <c r="F1256" s="739"/>
      <c r="G1256" s="739"/>
    </row>
    <row r="1257" spans="1:7">
      <c r="A1257" s="739"/>
      <c r="B1257" s="739"/>
      <c r="C1257" s="739"/>
      <c r="D1257" s="739"/>
      <c r="E1257" s="739"/>
      <c r="F1257" s="739"/>
      <c r="G1257" s="739"/>
    </row>
    <row r="1258" spans="1:7">
      <c r="A1258" s="739"/>
      <c r="B1258" s="739"/>
      <c r="C1258" s="739"/>
      <c r="D1258" s="739"/>
      <c r="E1258" s="739"/>
      <c r="F1258" s="739"/>
      <c r="G1258" s="739"/>
    </row>
    <row r="1259" spans="1:7">
      <c r="A1259" s="739"/>
      <c r="B1259" s="739"/>
      <c r="C1259" s="739"/>
      <c r="D1259" s="739"/>
      <c r="E1259" s="739"/>
      <c r="F1259" s="739"/>
      <c r="G1259" s="739"/>
    </row>
    <row r="1260" spans="1:7">
      <c r="A1260" s="739"/>
      <c r="B1260" s="739"/>
      <c r="C1260" s="739"/>
      <c r="D1260" s="739"/>
      <c r="E1260" s="739"/>
      <c r="F1260" s="739"/>
      <c r="G1260" s="739"/>
    </row>
    <row r="1261" spans="1:7">
      <c r="A1261" s="739"/>
      <c r="B1261" s="739"/>
      <c r="C1261" s="739"/>
      <c r="D1261" s="739"/>
      <c r="E1261" s="739"/>
      <c r="F1261" s="739"/>
      <c r="G1261" s="739"/>
    </row>
    <row r="1262" spans="1:7">
      <c r="A1262" s="739"/>
      <c r="B1262" s="739"/>
      <c r="C1262" s="739"/>
      <c r="D1262" s="739"/>
      <c r="E1262" s="739"/>
      <c r="F1262" s="739"/>
      <c r="G1262" s="739"/>
    </row>
    <row r="1263" spans="1:7">
      <c r="A1263" s="739"/>
      <c r="B1263" s="739"/>
      <c r="C1263" s="739"/>
      <c r="D1263" s="739"/>
      <c r="E1263" s="739"/>
      <c r="F1263" s="739"/>
      <c r="G1263" s="739"/>
    </row>
    <row r="1264" spans="1:7">
      <c r="A1264" s="739"/>
      <c r="B1264" s="739"/>
      <c r="C1264" s="739"/>
      <c r="D1264" s="739"/>
      <c r="E1264" s="739"/>
      <c r="F1264" s="739"/>
      <c r="G1264" s="739"/>
    </row>
    <row r="1265" spans="1:7">
      <c r="A1265" s="739"/>
      <c r="B1265" s="739"/>
      <c r="C1265" s="739"/>
      <c r="D1265" s="739"/>
      <c r="E1265" s="739"/>
      <c r="F1265" s="739"/>
      <c r="G1265" s="739"/>
    </row>
    <row r="1266" spans="1:7">
      <c r="A1266" s="739"/>
      <c r="B1266" s="739"/>
      <c r="C1266" s="739"/>
      <c r="D1266" s="739"/>
      <c r="E1266" s="739"/>
      <c r="F1266" s="739"/>
      <c r="G1266" s="739"/>
    </row>
    <row r="1267" spans="1:7">
      <c r="A1267" s="739"/>
      <c r="B1267" s="739"/>
      <c r="C1267" s="739"/>
      <c r="D1267" s="739"/>
      <c r="E1267" s="739"/>
      <c r="F1267" s="739"/>
      <c r="G1267" s="739"/>
    </row>
    <row r="1268" spans="1:7">
      <c r="A1268" s="739"/>
      <c r="B1268" s="739"/>
      <c r="C1268" s="739"/>
      <c r="D1268" s="739"/>
      <c r="E1268" s="739"/>
      <c r="F1268" s="739"/>
      <c r="G1268" s="739"/>
    </row>
    <row r="1269" spans="1:7">
      <c r="A1269" s="739"/>
      <c r="B1269" s="739"/>
      <c r="C1269" s="739"/>
      <c r="D1269" s="739"/>
      <c r="E1269" s="739"/>
      <c r="F1269" s="739"/>
      <c r="G1269" s="739"/>
    </row>
    <row r="1270" spans="1:7">
      <c r="A1270" s="739"/>
      <c r="B1270" s="739"/>
      <c r="C1270" s="739"/>
      <c r="D1270" s="739"/>
      <c r="E1270" s="739"/>
      <c r="F1270" s="739"/>
      <c r="G1270" s="739"/>
    </row>
    <row r="1271" spans="1:7">
      <c r="A1271" s="739"/>
      <c r="B1271" s="739"/>
      <c r="C1271" s="739"/>
      <c r="D1271" s="739"/>
      <c r="E1271" s="739"/>
      <c r="F1271" s="739"/>
      <c r="G1271" s="739"/>
    </row>
    <row r="1272" spans="1:7">
      <c r="A1272" s="739"/>
      <c r="B1272" s="739"/>
      <c r="C1272" s="739"/>
      <c r="D1272" s="739"/>
      <c r="E1272" s="739"/>
      <c r="F1272" s="739"/>
      <c r="G1272" s="739"/>
    </row>
    <row r="1273" spans="1:7">
      <c r="A1273" s="739"/>
      <c r="B1273" s="739"/>
      <c r="C1273" s="739"/>
      <c r="D1273" s="739"/>
      <c r="E1273" s="739"/>
      <c r="F1273" s="739"/>
      <c r="G1273" s="739"/>
    </row>
    <row r="1274" spans="1:7">
      <c r="A1274" s="739"/>
      <c r="B1274" s="739"/>
      <c r="C1274" s="739"/>
      <c r="D1274" s="739"/>
      <c r="E1274" s="739"/>
      <c r="F1274" s="739"/>
      <c r="G1274" s="739"/>
    </row>
    <row r="1275" spans="1:7">
      <c r="A1275" s="739"/>
      <c r="B1275" s="739"/>
      <c r="C1275" s="739"/>
      <c r="D1275" s="739"/>
      <c r="E1275" s="739"/>
      <c r="F1275" s="739"/>
      <c r="G1275" s="739"/>
    </row>
    <row r="1276" spans="1:7">
      <c r="A1276" s="739"/>
      <c r="B1276" s="739"/>
      <c r="C1276" s="739"/>
      <c r="D1276" s="739"/>
      <c r="E1276" s="739"/>
      <c r="F1276" s="739"/>
      <c r="G1276" s="739"/>
    </row>
    <row r="1277" spans="1:7">
      <c r="A1277" s="739"/>
      <c r="B1277" s="739"/>
      <c r="C1277" s="739"/>
      <c r="D1277" s="739"/>
      <c r="E1277" s="739"/>
      <c r="F1277" s="739"/>
      <c r="G1277" s="739"/>
    </row>
    <row r="1278" spans="1:7">
      <c r="A1278" s="739"/>
      <c r="B1278" s="739"/>
      <c r="C1278" s="739"/>
      <c r="D1278" s="739"/>
      <c r="E1278" s="739"/>
      <c r="F1278" s="739"/>
      <c r="G1278" s="739"/>
    </row>
    <row r="1279" spans="1:7">
      <c r="A1279" s="739"/>
      <c r="B1279" s="739"/>
      <c r="C1279" s="739"/>
      <c r="D1279" s="739"/>
      <c r="E1279" s="739"/>
      <c r="F1279" s="739"/>
      <c r="G1279" s="739"/>
    </row>
    <row r="1280" spans="1:7">
      <c r="A1280" s="739"/>
      <c r="B1280" s="739"/>
      <c r="C1280" s="739"/>
      <c r="D1280" s="739"/>
      <c r="E1280" s="739"/>
      <c r="F1280" s="739"/>
      <c r="G1280" s="739"/>
    </row>
    <row r="1281" spans="1:7">
      <c r="A1281" s="739"/>
      <c r="B1281" s="739"/>
      <c r="C1281" s="739"/>
      <c r="D1281" s="739"/>
      <c r="E1281" s="739"/>
      <c r="F1281" s="739"/>
      <c r="G1281" s="739"/>
    </row>
    <row r="1282" spans="1:7">
      <c r="A1282" s="739"/>
      <c r="B1282" s="739"/>
      <c r="C1282" s="739"/>
      <c r="D1282" s="739"/>
      <c r="E1282" s="739"/>
      <c r="F1282" s="739"/>
      <c r="G1282" s="739"/>
    </row>
    <row r="1283" spans="1:7">
      <c r="A1283" s="739"/>
      <c r="B1283" s="739"/>
      <c r="C1283" s="739"/>
      <c r="D1283" s="739"/>
      <c r="E1283" s="739"/>
      <c r="F1283" s="739"/>
      <c r="G1283" s="739"/>
    </row>
    <row r="1284" spans="1:7">
      <c r="A1284" s="739"/>
      <c r="B1284" s="739"/>
      <c r="C1284" s="739"/>
      <c r="D1284" s="739"/>
      <c r="E1284" s="739"/>
      <c r="F1284" s="739"/>
      <c r="G1284" s="739"/>
    </row>
    <row r="1285" spans="1:7">
      <c r="A1285" s="739"/>
      <c r="B1285" s="739"/>
      <c r="C1285" s="739"/>
      <c r="D1285" s="739"/>
      <c r="E1285" s="739"/>
      <c r="F1285" s="739"/>
      <c r="G1285" s="739"/>
    </row>
    <row r="1286" spans="1:7">
      <c r="A1286" s="739"/>
      <c r="B1286" s="739"/>
      <c r="C1286" s="739"/>
      <c r="D1286" s="739"/>
      <c r="E1286" s="739"/>
      <c r="F1286" s="739"/>
      <c r="G1286" s="739"/>
    </row>
    <row r="1287" spans="1:7">
      <c r="A1287" s="739"/>
      <c r="B1287" s="739"/>
      <c r="C1287" s="739"/>
      <c r="D1287" s="739"/>
      <c r="E1287" s="739"/>
      <c r="F1287" s="739"/>
      <c r="G1287" s="739"/>
    </row>
    <row r="1288" spans="1:7">
      <c r="A1288" s="739"/>
      <c r="B1288" s="739"/>
      <c r="C1288" s="739"/>
      <c r="D1288" s="739"/>
      <c r="E1288" s="739"/>
      <c r="F1288" s="739"/>
      <c r="G1288" s="739"/>
    </row>
    <row r="1289" spans="1:7">
      <c r="A1289" s="739"/>
      <c r="B1289" s="739"/>
      <c r="C1289" s="739"/>
      <c r="D1289" s="739"/>
      <c r="E1289" s="739"/>
      <c r="F1289" s="739"/>
      <c r="G1289" s="739"/>
    </row>
    <row r="1290" spans="1:7">
      <c r="A1290" s="739"/>
      <c r="B1290" s="739"/>
      <c r="C1290" s="739"/>
      <c r="D1290" s="739"/>
      <c r="E1290" s="739"/>
      <c r="F1290" s="739"/>
      <c r="G1290" s="739"/>
    </row>
    <row r="1291" spans="1:7">
      <c r="A1291" s="739"/>
      <c r="B1291" s="739"/>
      <c r="C1291" s="739"/>
      <c r="D1291" s="739"/>
      <c r="E1291" s="739"/>
      <c r="F1291" s="739"/>
      <c r="G1291" s="739"/>
    </row>
    <row r="1292" spans="1:7">
      <c r="A1292" s="739"/>
      <c r="B1292" s="739"/>
      <c r="C1292" s="739"/>
      <c r="D1292" s="739"/>
      <c r="E1292" s="739"/>
      <c r="F1292" s="739"/>
      <c r="G1292" s="739"/>
    </row>
    <row r="1293" spans="1:7">
      <c r="A1293" s="739"/>
      <c r="B1293" s="739"/>
      <c r="C1293" s="739"/>
      <c r="D1293" s="739"/>
      <c r="E1293" s="739"/>
      <c r="F1293" s="739"/>
      <c r="G1293" s="739"/>
    </row>
    <row r="1294" spans="1:7">
      <c r="A1294" s="739"/>
      <c r="B1294" s="739"/>
      <c r="C1294" s="739"/>
      <c r="D1294" s="739"/>
      <c r="E1294" s="739"/>
      <c r="F1294" s="739"/>
      <c r="G1294" s="739"/>
    </row>
    <row r="1295" spans="1:7">
      <c r="A1295" s="739"/>
      <c r="B1295" s="739"/>
      <c r="C1295" s="739"/>
      <c r="D1295" s="739"/>
      <c r="E1295" s="739"/>
      <c r="F1295" s="739"/>
      <c r="G1295" s="739"/>
    </row>
    <row r="1296" spans="1:7">
      <c r="A1296" s="739"/>
      <c r="B1296" s="739"/>
      <c r="C1296" s="739"/>
      <c r="D1296" s="739"/>
      <c r="E1296" s="739"/>
      <c r="F1296" s="739"/>
      <c r="G1296" s="739"/>
    </row>
    <row r="1297" spans="1:7">
      <c r="A1297" s="739"/>
      <c r="B1297" s="739"/>
      <c r="C1297" s="739"/>
      <c r="D1297" s="739"/>
      <c r="E1297" s="739"/>
      <c r="F1297" s="739"/>
      <c r="G1297" s="739"/>
    </row>
    <row r="1298" spans="1:7">
      <c r="A1298" s="739"/>
      <c r="B1298" s="739"/>
      <c r="C1298" s="739"/>
      <c r="D1298" s="739"/>
      <c r="E1298" s="739"/>
      <c r="F1298" s="739"/>
      <c r="G1298" s="739"/>
    </row>
    <row r="1299" spans="1:7">
      <c r="A1299" s="739"/>
      <c r="B1299" s="739"/>
      <c r="C1299" s="739"/>
      <c r="D1299" s="739"/>
      <c r="E1299" s="739"/>
      <c r="F1299" s="739"/>
      <c r="G1299" s="739"/>
    </row>
    <row r="1300" spans="1:7">
      <c r="A1300" s="739"/>
      <c r="B1300" s="739"/>
      <c r="C1300" s="739"/>
      <c r="D1300" s="739"/>
      <c r="E1300" s="739"/>
      <c r="F1300" s="739"/>
      <c r="G1300" s="739"/>
    </row>
    <row r="1301" spans="1:7">
      <c r="A1301" s="739"/>
      <c r="B1301" s="739"/>
      <c r="C1301" s="739"/>
      <c r="D1301" s="739"/>
      <c r="E1301" s="739"/>
      <c r="F1301" s="739"/>
      <c r="G1301" s="739"/>
    </row>
    <row r="1302" spans="1:7">
      <c r="A1302" s="739"/>
      <c r="B1302" s="739"/>
      <c r="C1302" s="739"/>
      <c r="D1302" s="739"/>
      <c r="E1302" s="739"/>
      <c r="F1302" s="739"/>
      <c r="G1302" s="739"/>
    </row>
    <row r="1303" spans="1:7">
      <c r="A1303" s="739"/>
      <c r="B1303" s="739"/>
      <c r="C1303" s="739"/>
      <c r="D1303" s="739"/>
      <c r="E1303" s="739"/>
      <c r="F1303" s="739"/>
      <c r="G1303" s="739"/>
    </row>
    <row r="1304" spans="1:7">
      <c r="A1304" s="739"/>
      <c r="B1304" s="739"/>
      <c r="C1304" s="739"/>
      <c r="D1304" s="739"/>
      <c r="E1304" s="739"/>
      <c r="F1304" s="739"/>
      <c r="G1304" s="739"/>
    </row>
    <row r="1305" spans="1:7">
      <c r="A1305" s="739"/>
      <c r="B1305" s="739"/>
      <c r="C1305" s="739"/>
      <c r="D1305" s="739"/>
      <c r="E1305" s="739"/>
      <c r="F1305" s="739"/>
      <c r="G1305" s="739"/>
    </row>
    <row r="1306" spans="1:7">
      <c r="A1306" s="739"/>
      <c r="B1306" s="739"/>
      <c r="C1306" s="739"/>
      <c r="D1306" s="739"/>
      <c r="E1306" s="739"/>
      <c r="F1306" s="739"/>
      <c r="G1306" s="739"/>
    </row>
    <row r="1307" spans="1:7">
      <c r="A1307" s="739"/>
      <c r="B1307" s="739"/>
      <c r="C1307" s="739"/>
      <c r="D1307" s="739"/>
      <c r="E1307" s="739"/>
      <c r="F1307" s="739"/>
      <c r="G1307" s="739"/>
    </row>
    <row r="1308" spans="1:7">
      <c r="A1308" s="739"/>
      <c r="B1308" s="739"/>
      <c r="C1308" s="739"/>
      <c r="D1308" s="739"/>
      <c r="E1308" s="739"/>
      <c r="F1308" s="739"/>
      <c r="G1308" s="739"/>
    </row>
    <row r="1309" spans="1:7">
      <c r="A1309" s="739"/>
      <c r="B1309" s="739"/>
      <c r="C1309" s="739"/>
      <c r="D1309" s="739"/>
      <c r="E1309" s="739"/>
      <c r="F1309" s="739"/>
      <c r="G1309" s="739"/>
    </row>
    <row r="1310" spans="1:7">
      <c r="A1310" s="739"/>
      <c r="B1310" s="739"/>
      <c r="C1310" s="739"/>
      <c r="D1310" s="739"/>
      <c r="E1310" s="739"/>
      <c r="F1310" s="739"/>
      <c r="G1310" s="739"/>
    </row>
    <row r="1311" spans="1:7">
      <c r="A1311" s="739"/>
      <c r="B1311" s="739"/>
      <c r="C1311" s="739"/>
      <c r="D1311" s="739"/>
      <c r="E1311" s="739"/>
      <c r="F1311" s="739"/>
      <c r="G1311" s="739"/>
    </row>
    <row r="1312" spans="1:7">
      <c r="A1312" s="739"/>
      <c r="B1312" s="739"/>
      <c r="C1312" s="739"/>
      <c r="D1312" s="739"/>
      <c r="E1312" s="739"/>
      <c r="F1312" s="739"/>
      <c r="G1312" s="739"/>
    </row>
    <row r="1313" spans="1:7">
      <c r="A1313" s="739"/>
      <c r="B1313" s="739"/>
      <c r="C1313" s="739"/>
      <c r="D1313" s="739"/>
      <c r="E1313" s="739"/>
      <c r="F1313" s="739"/>
      <c r="G1313" s="739"/>
    </row>
    <row r="1314" spans="1:7">
      <c r="A1314" s="739"/>
      <c r="B1314" s="739"/>
      <c r="C1314" s="739"/>
      <c r="D1314" s="739"/>
      <c r="E1314" s="739"/>
      <c r="F1314" s="739"/>
      <c r="G1314" s="739"/>
    </row>
    <row r="1315" spans="1:7">
      <c r="A1315" s="739"/>
      <c r="B1315" s="739"/>
      <c r="C1315" s="739"/>
      <c r="D1315" s="739"/>
      <c r="E1315" s="739"/>
      <c r="F1315" s="739"/>
      <c r="G1315" s="739"/>
    </row>
    <row r="1316" spans="1:7">
      <c r="A1316" s="739"/>
      <c r="B1316" s="739"/>
      <c r="C1316" s="739"/>
      <c r="D1316" s="739"/>
      <c r="E1316" s="739"/>
      <c r="F1316" s="739"/>
      <c r="G1316" s="739"/>
    </row>
    <row r="1317" spans="1:7">
      <c r="A1317" s="739"/>
      <c r="B1317" s="739"/>
      <c r="C1317" s="739"/>
      <c r="D1317" s="739"/>
      <c r="E1317" s="739"/>
      <c r="F1317" s="739"/>
      <c r="G1317" s="739"/>
    </row>
    <row r="1318" spans="1:7">
      <c r="A1318" s="739"/>
      <c r="B1318" s="739"/>
      <c r="C1318" s="739"/>
      <c r="D1318" s="739"/>
      <c r="E1318" s="739"/>
      <c r="F1318" s="739"/>
      <c r="G1318" s="739"/>
    </row>
    <row r="1319" spans="1:7">
      <c r="A1319" s="739"/>
      <c r="B1319" s="739"/>
      <c r="C1319" s="739"/>
      <c r="D1319" s="739"/>
      <c r="E1319" s="739"/>
      <c r="F1319" s="739"/>
      <c r="G1319" s="739"/>
    </row>
    <row r="1320" spans="1:7">
      <c r="A1320" s="739"/>
      <c r="B1320" s="739"/>
      <c r="C1320" s="739"/>
      <c r="D1320" s="739"/>
      <c r="E1320" s="739"/>
      <c r="F1320" s="739"/>
      <c r="G1320" s="739"/>
    </row>
    <row r="1321" spans="1:7">
      <c r="A1321" s="739"/>
      <c r="B1321" s="739"/>
      <c r="C1321" s="739"/>
      <c r="D1321" s="739"/>
      <c r="E1321" s="739"/>
      <c r="F1321" s="739"/>
      <c r="G1321" s="739"/>
    </row>
    <row r="1322" spans="1:7">
      <c r="A1322" s="739"/>
      <c r="B1322" s="739"/>
      <c r="C1322" s="739"/>
      <c r="D1322" s="739"/>
      <c r="E1322" s="739"/>
      <c r="F1322" s="739"/>
      <c r="G1322" s="739"/>
    </row>
    <row r="1323" spans="1:7">
      <c r="A1323" s="739"/>
      <c r="B1323" s="739"/>
      <c r="C1323" s="739"/>
      <c r="D1323" s="739"/>
      <c r="E1323" s="739"/>
      <c r="F1323" s="739"/>
      <c r="G1323" s="739"/>
    </row>
    <row r="1324" spans="1:7">
      <c r="A1324" s="739"/>
      <c r="B1324" s="739"/>
      <c r="C1324" s="739"/>
      <c r="D1324" s="739"/>
      <c r="E1324" s="739"/>
      <c r="F1324" s="739"/>
      <c r="G1324" s="739"/>
    </row>
    <row r="1325" spans="1:7">
      <c r="A1325" s="739"/>
      <c r="B1325" s="739"/>
      <c r="C1325" s="739"/>
      <c r="D1325" s="739"/>
      <c r="E1325" s="739"/>
      <c r="F1325" s="739"/>
      <c r="G1325" s="739"/>
    </row>
    <row r="1326" spans="1:7">
      <c r="A1326" s="739"/>
      <c r="B1326" s="739"/>
      <c r="C1326" s="739"/>
      <c r="D1326" s="739"/>
      <c r="E1326" s="739"/>
      <c r="F1326" s="739"/>
      <c r="G1326" s="739"/>
    </row>
    <row r="1327" spans="1:7">
      <c r="A1327" s="739"/>
      <c r="B1327" s="739"/>
      <c r="C1327" s="739"/>
      <c r="D1327" s="739"/>
      <c r="E1327" s="739"/>
      <c r="F1327" s="739"/>
      <c r="G1327" s="739"/>
    </row>
    <row r="1328" spans="1:7">
      <c r="A1328" s="739"/>
      <c r="B1328" s="739"/>
      <c r="C1328" s="739"/>
      <c r="D1328" s="739"/>
      <c r="E1328" s="739"/>
      <c r="F1328" s="739"/>
      <c r="G1328" s="739"/>
    </row>
    <row r="1329" spans="1:7">
      <c r="A1329" s="739"/>
      <c r="B1329" s="739"/>
      <c r="C1329" s="739"/>
      <c r="D1329" s="739"/>
      <c r="E1329" s="739"/>
      <c r="F1329" s="739"/>
      <c r="G1329" s="739"/>
    </row>
    <row r="1330" spans="1:7">
      <c r="A1330" s="739"/>
      <c r="B1330" s="739"/>
      <c r="C1330" s="739"/>
      <c r="D1330" s="739"/>
      <c r="E1330" s="739"/>
      <c r="F1330" s="739"/>
      <c r="G1330" s="739"/>
    </row>
    <row r="1331" spans="1:7">
      <c r="A1331" s="739"/>
      <c r="B1331" s="739"/>
      <c r="C1331" s="739"/>
      <c r="D1331" s="739"/>
      <c r="E1331" s="739"/>
      <c r="F1331" s="739"/>
      <c r="G1331" s="739"/>
    </row>
    <row r="1332" spans="1:7">
      <c r="A1332" s="739"/>
      <c r="B1332" s="739"/>
      <c r="C1332" s="739"/>
      <c r="D1332" s="739"/>
      <c r="E1332" s="739"/>
      <c r="F1332" s="739"/>
      <c r="G1332" s="739"/>
    </row>
    <row r="1333" spans="1:7">
      <c r="A1333" s="739"/>
      <c r="B1333" s="739"/>
      <c r="C1333" s="739"/>
      <c r="D1333" s="739"/>
      <c r="E1333" s="739"/>
      <c r="F1333" s="739"/>
      <c r="G1333" s="739"/>
    </row>
    <row r="1334" spans="1:7">
      <c r="A1334" s="739"/>
      <c r="B1334" s="739"/>
      <c r="C1334" s="739"/>
      <c r="D1334" s="739"/>
      <c r="E1334" s="739"/>
      <c r="F1334" s="739"/>
      <c r="G1334" s="739"/>
    </row>
    <row r="1335" spans="1:7">
      <c r="A1335" s="739"/>
      <c r="B1335" s="739"/>
      <c r="C1335" s="739"/>
      <c r="D1335" s="739"/>
      <c r="E1335" s="739"/>
      <c r="F1335" s="739"/>
      <c r="G1335" s="739"/>
    </row>
    <row r="1336" spans="1:7">
      <c r="A1336" s="739"/>
      <c r="B1336" s="739"/>
      <c r="C1336" s="739"/>
      <c r="D1336" s="739"/>
      <c r="E1336" s="739"/>
      <c r="F1336" s="739"/>
      <c r="G1336" s="739"/>
    </row>
    <row r="1337" spans="1:7">
      <c r="A1337" s="739"/>
      <c r="B1337" s="739"/>
      <c r="C1337" s="739"/>
      <c r="D1337" s="739"/>
      <c r="E1337" s="739"/>
      <c r="F1337" s="739"/>
      <c r="G1337" s="739"/>
    </row>
    <row r="1338" spans="1:7">
      <c r="A1338" s="739"/>
      <c r="B1338" s="739"/>
      <c r="C1338" s="739"/>
      <c r="D1338" s="739"/>
      <c r="E1338" s="739"/>
      <c r="F1338" s="739"/>
      <c r="G1338" s="739"/>
    </row>
    <row r="1339" spans="1:7">
      <c r="A1339" s="739"/>
      <c r="B1339" s="739"/>
      <c r="C1339" s="739"/>
      <c r="D1339" s="739"/>
      <c r="E1339" s="739"/>
      <c r="F1339" s="739"/>
      <c r="G1339" s="739"/>
    </row>
    <row r="1340" spans="1:7">
      <c r="A1340" s="739"/>
      <c r="B1340" s="739"/>
      <c r="C1340" s="739"/>
      <c r="D1340" s="739"/>
      <c r="E1340" s="739"/>
      <c r="F1340" s="739"/>
      <c r="G1340" s="739"/>
    </row>
    <row r="1341" spans="1:7">
      <c r="A1341" s="739"/>
      <c r="B1341" s="739"/>
      <c r="C1341" s="739"/>
      <c r="D1341" s="739"/>
      <c r="E1341" s="739"/>
      <c r="F1341" s="739"/>
      <c r="G1341" s="739"/>
    </row>
    <row r="1342" spans="1:7">
      <c r="A1342" s="739"/>
      <c r="B1342" s="739"/>
      <c r="C1342" s="739"/>
      <c r="D1342" s="739"/>
      <c r="E1342" s="739"/>
      <c r="F1342" s="739"/>
      <c r="G1342" s="739"/>
    </row>
    <row r="1343" spans="1:7">
      <c r="A1343" s="739"/>
      <c r="B1343" s="739"/>
      <c r="C1343" s="739"/>
      <c r="D1343" s="739"/>
      <c r="E1343" s="739"/>
      <c r="F1343" s="739"/>
      <c r="G1343" s="739"/>
    </row>
    <row r="1344" spans="1:7">
      <c r="A1344" s="739"/>
      <c r="B1344" s="739"/>
      <c r="C1344" s="739"/>
      <c r="D1344" s="739"/>
      <c r="E1344" s="739"/>
      <c r="F1344" s="739"/>
      <c r="G1344" s="739"/>
    </row>
    <row r="1345" spans="1:7">
      <c r="A1345" s="739"/>
      <c r="B1345" s="739"/>
      <c r="C1345" s="739"/>
      <c r="D1345" s="739"/>
      <c r="E1345" s="739"/>
      <c r="F1345" s="739"/>
      <c r="G1345" s="739"/>
    </row>
    <row r="1346" spans="1:7">
      <c r="A1346" s="739"/>
      <c r="B1346" s="739"/>
      <c r="C1346" s="739"/>
      <c r="D1346" s="739"/>
      <c r="E1346" s="739"/>
      <c r="F1346" s="739"/>
      <c r="G1346" s="739"/>
    </row>
    <row r="1347" spans="1:7">
      <c r="A1347" s="739"/>
      <c r="B1347" s="739"/>
      <c r="C1347" s="739"/>
      <c r="D1347" s="739"/>
      <c r="E1347" s="739"/>
      <c r="F1347" s="739"/>
      <c r="G1347" s="739"/>
    </row>
    <row r="1348" spans="1:7">
      <c r="A1348" s="739"/>
      <c r="B1348" s="739"/>
      <c r="C1348" s="739"/>
      <c r="D1348" s="739"/>
      <c r="E1348" s="739"/>
      <c r="F1348" s="739"/>
      <c r="G1348" s="739"/>
    </row>
    <row r="1349" spans="1:7">
      <c r="A1349" s="739"/>
      <c r="B1349" s="739"/>
      <c r="C1349" s="739"/>
      <c r="D1349" s="739"/>
      <c r="E1349" s="739"/>
      <c r="F1349" s="739"/>
      <c r="G1349" s="739"/>
    </row>
    <row r="1350" spans="1:7">
      <c r="A1350" s="739"/>
      <c r="B1350" s="739"/>
      <c r="C1350" s="739"/>
      <c r="D1350" s="739"/>
      <c r="E1350" s="739"/>
      <c r="F1350" s="739"/>
      <c r="G1350" s="739"/>
    </row>
    <row r="1351" spans="1:7">
      <c r="A1351" s="739"/>
      <c r="B1351" s="739"/>
      <c r="C1351" s="739"/>
      <c r="D1351" s="739"/>
      <c r="E1351" s="739"/>
      <c r="F1351" s="739"/>
      <c r="G1351" s="739"/>
    </row>
    <row r="1352" spans="1:7">
      <c r="A1352" s="739"/>
      <c r="B1352" s="739"/>
      <c r="C1352" s="739"/>
      <c r="D1352" s="739"/>
      <c r="E1352" s="739"/>
      <c r="F1352" s="739"/>
      <c r="G1352" s="739"/>
    </row>
    <row r="1353" spans="1:7">
      <c r="A1353" s="739"/>
      <c r="B1353" s="739"/>
      <c r="C1353" s="739"/>
      <c r="D1353" s="739"/>
      <c r="E1353" s="739"/>
      <c r="F1353" s="739"/>
      <c r="G1353" s="739"/>
    </row>
    <row r="1354" spans="1:7">
      <c r="A1354" s="739"/>
      <c r="B1354" s="739"/>
      <c r="C1354" s="739"/>
      <c r="D1354" s="739"/>
      <c r="E1354" s="739"/>
      <c r="F1354" s="739"/>
      <c r="G1354" s="739"/>
    </row>
    <row r="1355" spans="1:7">
      <c r="A1355" s="739"/>
      <c r="B1355" s="739"/>
      <c r="C1355" s="739"/>
      <c r="D1355" s="739"/>
      <c r="E1355" s="739"/>
      <c r="F1355" s="739"/>
      <c r="G1355" s="739"/>
    </row>
    <row r="1356" spans="1:7">
      <c r="A1356" s="739"/>
      <c r="B1356" s="739"/>
      <c r="C1356" s="739"/>
      <c r="D1356" s="739"/>
      <c r="E1356" s="739"/>
      <c r="F1356" s="739"/>
      <c r="G1356" s="739"/>
    </row>
    <row r="1357" spans="1:7">
      <c r="A1357" s="739"/>
      <c r="B1357" s="739"/>
      <c r="C1357" s="739"/>
      <c r="D1357" s="739"/>
      <c r="E1357" s="739"/>
      <c r="F1357" s="739"/>
      <c r="G1357" s="739"/>
    </row>
    <row r="1358" spans="1:7">
      <c r="A1358" s="739"/>
      <c r="B1358" s="739"/>
      <c r="C1358" s="739"/>
      <c r="D1358" s="739"/>
      <c r="E1358" s="739"/>
      <c r="F1358" s="739"/>
      <c r="G1358" s="739"/>
    </row>
    <row r="1359" spans="1:7">
      <c r="A1359" s="739"/>
      <c r="B1359" s="739"/>
      <c r="C1359" s="739"/>
      <c r="D1359" s="739"/>
      <c r="E1359" s="739"/>
      <c r="F1359" s="739"/>
      <c r="G1359" s="739"/>
    </row>
    <row r="1360" spans="1:7">
      <c r="A1360" s="739"/>
      <c r="B1360" s="739"/>
      <c r="C1360" s="739"/>
      <c r="D1360" s="739"/>
      <c r="E1360" s="739"/>
      <c r="F1360" s="739"/>
      <c r="G1360" s="739"/>
    </row>
    <row r="1361" spans="1:7">
      <c r="A1361" s="739"/>
      <c r="B1361" s="739"/>
      <c r="C1361" s="739"/>
      <c r="D1361" s="739"/>
      <c r="E1361" s="739"/>
      <c r="F1361" s="739"/>
      <c r="G1361" s="739"/>
    </row>
    <row r="1362" spans="1:7">
      <c r="A1362" s="739"/>
      <c r="B1362" s="739"/>
      <c r="C1362" s="739"/>
      <c r="D1362" s="739"/>
      <c r="E1362" s="739"/>
      <c r="F1362" s="739"/>
      <c r="G1362" s="739"/>
    </row>
    <row r="1363" spans="1:7">
      <c r="A1363" s="739"/>
      <c r="B1363" s="739"/>
      <c r="C1363" s="739"/>
      <c r="D1363" s="739"/>
      <c r="E1363" s="739"/>
      <c r="F1363" s="739"/>
      <c r="G1363" s="739"/>
    </row>
    <row r="1364" spans="1:7">
      <c r="A1364" s="739"/>
      <c r="B1364" s="739"/>
      <c r="C1364" s="739"/>
      <c r="D1364" s="739"/>
      <c r="E1364" s="739"/>
      <c r="F1364" s="739"/>
      <c r="G1364" s="739"/>
    </row>
    <row r="1365" spans="1:7">
      <c r="A1365" s="739"/>
      <c r="B1365" s="739"/>
      <c r="C1365" s="739"/>
      <c r="D1365" s="739"/>
      <c r="E1365" s="739"/>
      <c r="F1365" s="739"/>
      <c r="G1365" s="739"/>
    </row>
    <row r="1366" spans="1:7">
      <c r="A1366" s="739"/>
      <c r="B1366" s="739"/>
      <c r="C1366" s="739"/>
      <c r="D1366" s="739"/>
      <c r="E1366" s="739"/>
      <c r="F1366" s="739"/>
      <c r="G1366" s="739"/>
    </row>
    <row r="1367" spans="1:7">
      <c r="A1367" s="739"/>
      <c r="B1367" s="739"/>
      <c r="C1367" s="739"/>
      <c r="D1367" s="739"/>
      <c r="E1367" s="739"/>
      <c r="F1367" s="739"/>
      <c r="G1367" s="739"/>
    </row>
    <row r="1368" spans="1:7">
      <c r="A1368" s="739"/>
      <c r="B1368" s="739"/>
      <c r="C1368" s="739"/>
      <c r="D1368" s="739"/>
      <c r="E1368" s="739"/>
      <c r="F1368" s="739"/>
      <c r="G1368" s="739"/>
    </row>
    <row r="1369" spans="1:7">
      <c r="A1369" s="739"/>
      <c r="B1369" s="739"/>
      <c r="C1369" s="739"/>
      <c r="D1369" s="739"/>
      <c r="E1369" s="739"/>
      <c r="F1369" s="739"/>
      <c r="G1369" s="739"/>
    </row>
    <row r="1370" spans="1:7">
      <c r="A1370" s="739"/>
      <c r="B1370" s="739"/>
      <c r="C1370" s="739"/>
      <c r="D1370" s="739"/>
      <c r="E1370" s="739"/>
      <c r="F1370" s="739"/>
      <c r="G1370" s="739"/>
    </row>
    <row r="1371" spans="1:7">
      <c r="A1371" s="739"/>
      <c r="B1371" s="739"/>
      <c r="C1371" s="739"/>
      <c r="D1371" s="739"/>
      <c r="E1371" s="739"/>
      <c r="F1371" s="739"/>
      <c r="G1371" s="739"/>
    </row>
    <row r="1372" spans="1:7">
      <c r="A1372" s="739"/>
      <c r="B1372" s="739"/>
      <c r="C1372" s="739"/>
      <c r="D1372" s="739"/>
      <c r="E1372" s="739"/>
      <c r="F1372" s="739"/>
      <c r="G1372" s="739"/>
    </row>
    <row r="1373" spans="1:7">
      <c r="A1373" s="739"/>
      <c r="B1373" s="739"/>
      <c r="C1373" s="739"/>
      <c r="D1373" s="739"/>
      <c r="E1373" s="739"/>
      <c r="F1373" s="739"/>
      <c r="G1373" s="739"/>
    </row>
    <row r="1374" spans="1:7">
      <c r="A1374" s="739"/>
      <c r="B1374" s="739"/>
      <c r="C1374" s="739"/>
      <c r="D1374" s="739"/>
      <c r="E1374" s="739"/>
      <c r="F1374" s="739"/>
      <c r="G1374" s="739"/>
    </row>
    <row r="1375" spans="1:7">
      <c r="A1375" s="739"/>
      <c r="B1375" s="739"/>
      <c r="C1375" s="739"/>
      <c r="D1375" s="739"/>
      <c r="E1375" s="739"/>
      <c r="F1375" s="739"/>
      <c r="G1375" s="739"/>
    </row>
    <row r="1376" spans="1:7">
      <c r="A1376" s="739"/>
      <c r="B1376" s="739"/>
      <c r="C1376" s="739"/>
      <c r="D1376" s="739"/>
      <c r="E1376" s="739"/>
      <c r="F1376" s="739"/>
      <c r="G1376" s="739"/>
    </row>
    <row r="1377" spans="1:7">
      <c r="A1377" s="739"/>
      <c r="B1377" s="739"/>
      <c r="C1377" s="739"/>
      <c r="D1377" s="739"/>
      <c r="E1377" s="739"/>
      <c r="F1377" s="739"/>
      <c r="G1377" s="739"/>
    </row>
    <row r="1378" spans="1:7">
      <c r="A1378" s="739"/>
      <c r="B1378" s="739"/>
      <c r="C1378" s="739"/>
      <c r="D1378" s="739"/>
      <c r="E1378" s="739"/>
      <c r="F1378" s="739"/>
      <c r="G1378" s="739"/>
    </row>
    <row r="1379" spans="1:7">
      <c r="A1379" s="739"/>
      <c r="B1379" s="739"/>
      <c r="C1379" s="739"/>
      <c r="D1379" s="739"/>
      <c r="E1379" s="739"/>
      <c r="F1379" s="739"/>
      <c r="G1379" s="739"/>
    </row>
    <row r="1380" spans="1:7">
      <c r="A1380" s="739"/>
      <c r="B1380" s="739"/>
      <c r="C1380" s="739"/>
      <c r="D1380" s="739"/>
      <c r="E1380" s="739"/>
      <c r="F1380" s="739"/>
      <c r="G1380" s="739"/>
    </row>
    <row r="1381" spans="1:7">
      <c r="A1381" s="739"/>
      <c r="B1381" s="739"/>
      <c r="C1381" s="739"/>
      <c r="D1381" s="739"/>
      <c r="E1381" s="739"/>
      <c r="F1381" s="739"/>
      <c r="G1381" s="739"/>
    </row>
    <row r="1382" spans="1:7">
      <c r="A1382" s="739"/>
      <c r="B1382" s="739"/>
      <c r="C1382" s="739"/>
      <c r="D1382" s="739"/>
      <c r="E1382" s="739"/>
      <c r="F1382" s="739"/>
      <c r="G1382" s="739"/>
    </row>
    <row r="1383" spans="1:7">
      <c r="A1383" s="739"/>
      <c r="B1383" s="739"/>
      <c r="C1383" s="739"/>
      <c r="D1383" s="739"/>
      <c r="E1383" s="739"/>
      <c r="F1383" s="739"/>
      <c r="G1383" s="739"/>
    </row>
    <row r="1384" spans="1:7">
      <c r="A1384" s="739"/>
      <c r="B1384" s="739"/>
      <c r="C1384" s="739"/>
      <c r="D1384" s="739"/>
      <c r="E1384" s="739"/>
      <c r="F1384" s="739"/>
      <c r="G1384" s="739"/>
    </row>
    <row r="1385" spans="1:7">
      <c r="A1385" s="739"/>
      <c r="B1385" s="739"/>
      <c r="C1385" s="739"/>
      <c r="D1385" s="739"/>
      <c r="E1385" s="739"/>
      <c r="F1385" s="739"/>
      <c r="G1385" s="739"/>
    </row>
    <row r="1386" spans="1:7">
      <c r="A1386" s="739"/>
      <c r="B1386" s="739"/>
      <c r="C1386" s="739"/>
      <c r="D1386" s="739"/>
      <c r="E1386" s="739"/>
      <c r="F1386" s="739"/>
      <c r="G1386" s="739"/>
    </row>
    <row r="1387" spans="1:7">
      <c r="A1387" s="739"/>
      <c r="B1387" s="739"/>
      <c r="C1387" s="739"/>
      <c r="D1387" s="739"/>
      <c r="E1387" s="739"/>
      <c r="F1387" s="739"/>
      <c r="G1387" s="739"/>
    </row>
    <row r="1388" spans="1:7">
      <c r="A1388" s="739"/>
      <c r="B1388" s="739"/>
      <c r="C1388" s="739"/>
      <c r="D1388" s="739"/>
      <c r="E1388" s="739"/>
      <c r="F1388" s="739"/>
      <c r="G1388" s="739"/>
    </row>
    <row r="1389" spans="1:7">
      <c r="A1389" s="739"/>
      <c r="B1389" s="739"/>
      <c r="C1389" s="739"/>
      <c r="D1389" s="739"/>
      <c r="E1389" s="739"/>
      <c r="F1389" s="739"/>
      <c r="G1389" s="739"/>
    </row>
    <row r="1390" spans="1:7">
      <c r="A1390" s="739"/>
      <c r="B1390" s="739"/>
      <c r="C1390" s="739"/>
      <c r="D1390" s="739"/>
      <c r="E1390" s="739"/>
      <c r="F1390" s="739"/>
      <c r="G1390" s="739"/>
    </row>
    <row r="1391" spans="1:7">
      <c r="A1391" s="739"/>
      <c r="B1391" s="739"/>
      <c r="C1391" s="739"/>
      <c r="D1391" s="739"/>
      <c r="E1391" s="739"/>
      <c r="F1391" s="739"/>
      <c r="G1391" s="739"/>
    </row>
    <row r="1392" spans="1:7">
      <c r="A1392" s="739"/>
      <c r="B1392" s="739"/>
      <c r="C1392" s="739"/>
      <c r="D1392" s="739"/>
      <c r="E1392" s="739"/>
      <c r="F1392" s="739"/>
      <c r="G1392" s="739"/>
    </row>
    <row r="1393" spans="1:7">
      <c r="A1393" s="739"/>
      <c r="B1393" s="739"/>
      <c r="C1393" s="739"/>
      <c r="D1393" s="739"/>
      <c r="E1393" s="739"/>
      <c r="F1393" s="739"/>
      <c r="G1393" s="739"/>
    </row>
    <row r="1394" spans="1:7">
      <c r="A1394" s="739"/>
      <c r="B1394" s="739"/>
      <c r="C1394" s="739"/>
      <c r="D1394" s="739"/>
      <c r="E1394" s="739"/>
      <c r="F1394" s="739"/>
      <c r="G1394" s="739"/>
    </row>
    <row r="1395" spans="1:7">
      <c r="A1395" s="739"/>
      <c r="B1395" s="739"/>
      <c r="C1395" s="739"/>
      <c r="D1395" s="739"/>
      <c r="E1395" s="739"/>
      <c r="F1395" s="739"/>
      <c r="G1395" s="739"/>
    </row>
    <row r="1396" spans="1:7">
      <c r="A1396" s="739"/>
      <c r="B1396" s="739"/>
      <c r="C1396" s="739"/>
      <c r="D1396" s="739"/>
      <c r="E1396" s="739"/>
      <c r="F1396" s="739"/>
      <c r="G1396" s="739"/>
    </row>
    <row r="1397" spans="1:7">
      <c r="A1397" s="739"/>
      <c r="B1397" s="739"/>
      <c r="C1397" s="739"/>
      <c r="D1397" s="739"/>
      <c r="E1397" s="739"/>
      <c r="F1397" s="739"/>
      <c r="G1397" s="739"/>
    </row>
    <row r="1398" spans="1:7">
      <c r="A1398" s="739"/>
      <c r="B1398" s="739"/>
      <c r="C1398" s="739"/>
      <c r="D1398" s="739"/>
      <c r="E1398" s="739"/>
      <c r="F1398" s="739"/>
      <c r="G1398" s="739"/>
    </row>
    <row r="1399" spans="1:7">
      <c r="A1399" s="739"/>
      <c r="B1399" s="739"/>
      <c r="C1399" s="739"/>
      <c r="D1399" s="739"/>
      <c r="E1399" s="739"/>
      <c r="F1399" s="739"/>
      <c r="G1399" s="739"/>
    </row>
    <row r="1400" spans="1:7">
      <c r="A1400" s="739"/>
      <c r="B1400" s="739"/>
      <c r="C1400" s="739"/>
      <c r="D1400" s="739"/>
      <c r="E1400" s="739"/>
      <c r="F1400" s="739"/>
      <c r="G1400" s="739"/>
    </row>
    <row r="1401" spans="1:7">
      <c r="A1401" s="739"/>
      <c r="B1401" s="739"/>
      <c r="C1401" s="739"/>
      <c r="D1401" s="739"/>
      <c r="E1401" s="739"/>
      <c r="F1401" s="739"/>
      <c r="G1401" s="739"/>
    </row>
    <row r="1402" spans="1:7">
      <c r="A1402" s="739"/>
      <c r="B1402" s="739"/>
      <c r="C1402" s="739"/>
      <c r="D1402" s="739"/>
      <c r="E1402" s="739"/>
      <c r="F1402" s="739"/>
      <c r="G1402" s="739"/>
    </row>
    <row r="1403" spans="1:7">
      <c r="A1403" s="739"/>
      <c r="B1403" s="739"/>
      <c r="C1403" s="739"/>
      <c r="D1403" s="739"/>
      <c r="E1403" s="739"/>
      <c r="F1403" s="739"/>
      <c r="G1403" s="739"/>
    </row>
    <row r="1404" spans="1:7">
      <c r="A1404" s="739"/>
      <c r="B1404" s="739"/>
      <c r="C1404" s="739"/>
      <c r="D1404" s="739"/>
      <c r="E1404" s="739"/>
      <c r="F1404" s="739"/>
      <c r="G1404" s="739"/>
    </row>
    <row r="1405" spans="1:7">
      <c r="A1405" s="739"/>
      <c r="B1405" s="739"/>
      <c r="C1405" s="739"/>
      <c r="D1405" s="739"/>
      <c r="E1405" s="739"/>
      <c r="F1405" s="739"/>
      <c r="G1405" s="739"/>
    </row>
    <row r="1406" spans="1:7">
      <c r="A1406" s="739"/>
      <c r="B1406" s="739"/>
      <c r="C1406" s="739"/>
      <c r="D1406" s="739"/>
      <c r="E1406" s="739"/>
      <c r="F1406" s="739"/>
      <c r="G1406" s="739"/>
    </row>
    <row r="1407" spans="1:7">
      <c r="A1407" s="739"/>
      <c r="B1407" s="739"/>
      <c r="C1407" s="739"/>
      <c r="D1407" s="739"/>
      <c r="E1407" s="739"/>
      <c r="F1407" s="739"/>
      <c r="G1407" s="739"/>
    </row>
    <row r="1408" spans="1:7">
      <c r="A1408" s="739"/>
      <c r="B1408" s="739"/>
      <c r="C1408" s="739"/>
      <c r="D1408" s="739"/>
      <c r="E1408" s="739"/>
      <c r="F1408" s="739"/>
      <c r="G1408" s="739"/>
    </row>
    <row r="1409" spans="1:7">
      <c r="A1409" s="739"/>
      <c r="B1409" s="739"/>
      <c r="C1409" s="739"/>
      <c r="D1409" s="739"/>
      <c r="E1409" s="739"/>
      <c r="F1409" s="739"/>
      <c r="G1409" s="739"/>
    </row>
    <row r="1410" spans="1:7">
      <c r="A1410" s="739"/>
      <c r="B1410" s="739"/>
      <c r="C1410" s="739"/>
      <c r="D1410" s="739"/>
      <c r="E1410" s="739"/>
      <c r="F1410" s="739"/>
      <c r="G1410" s="739"/>
    </row>
    <row r="1411" spans="1:7">
      <c r="A1411" s="739"/>
      <c r="B1411" s="739"/>
      <c r="C1411" s="739"/>
      <c r="D1411" s="739"/>
      <c r="E1411" s="739"/>
      <c r="F1411" s="739"/>
      <c r="G1411" s="739"/>
    </row>
    <row r="1412" spans="1:7">
      <c r="A1412" s="739"/>
      <c r="B1412" s="739"/>
      <c r="C1412" s="739"/>
      <c r="D1412" s="739"/>
      <c r="E1412" s="739"/>
      <c r="F1412" s="739"/>
      <c r="G1412" s="739"/>
    </row>
    <row r="1413" spans="1:7">
      <c r="A1413" s="739"/>
      <c r="B1413" s="739"/>
      <c r="C1413" s="739"/>
      <c r="D1413" s="739"/>
      <c r="E1413" s="739"/>
      <c r="F1413" s="739"/>
      <c r="G1413" s="739"/>
    </row>
    <row r="1414" spans="1:7">
      <c r="A1414" s="739"/>
      <c r="B1414" s="739"/>
      <c r="C1414" s="739"/>
      <c r="D1414" s="739"/>
      <c r="E1414" s="739"/>
      <c r="F1414" s="739"/>
      <c r="G1414" s="739"/>
    </row>
    <row r="1415" spans="1:7">
      <c r="A1415" s="739"/>
      <c r="B1415" s="739"/>
      <c r="C1415" s="739"/>
      <c r="D1415" s="739"/>
      <c r="E1415" s="739"/>
      <c r="F1415" s="739"/>
      <c r="G1415" s="739"/>
    </row>
    <row r="1416" spans="1:7">
      <c r="A1416" s="739"/>
      <c r="B1416" s="739"/>
      <c r="C1416" s="739"/>
      <c r="D1416" s="739"/>
      <c r="E1416" s="739"/>
      <c r="F1416" s="739"/>
      <c r="G1416" s="739"/>
    </row>
    <row r="1417" spans="1:7">
      <c r="A1417" s="739"/>
      <c r="B1417" s="739"/>
      <c r="C1417" s="739"/>
      <c r="D1417" s="739"/>
      <c r="E1417" s="739"/>
      <c r="F1417" s="739"/>
      <c r="G1417" s="739"/>
    </row>
    <row r="1418" spans="1:7">
      <c r="A1418" s="739"/>
      <c r="B1418" s="739"/>
      <c r="C1418" s="739"/>
      <c r="D1418" s="739"/>
      <c r="E1418" s="739"/>
      <c r="F1418" s="739"/>
      <c r="G1418" s="739"/>
    </row>
    <row r="1419" spans="1:7">
      <c r="A1419" s="739"/>
      <c r="B1419" s="739"/>
      <c r="C1419" s="739"/>
      <c r="D1419" s="739"/>
      <c r="E1419" s="739"/>
      <c r="F1419" s="739"/>
      <c r="G1419" s="739"/>
    </row>
    <row r="1420" spans="1:7">
      <c r="A1420" s="739"/>
      <c r="B1420" s="739"/>
      <c r="C1420" s="739"/>
      <c r="D1420" s="739"/>
      <c r="E1420" s="739"/>
      <c r="F1420" s="739"/>
      <c r="G1420" s="739"/>
    </row>
    <row r="1421" spans="1:7">
      <c r="A1421" s="739"/>
      <c r="B1421" s="739"/>
      <c r="C1421" s="739"/>
      <c r="D1421" s="739"/>
      <c r="E1421" s="739"/>
      <c r="F1421" s="739"/>
      <c r="G1421" s="739"/>
    </row>
    <row r="1422" spans="1:7">
      <c r="A1422" s="739"/>
      <c r="B1422" s="739"/>
      <c r="C1422" s="739"/>
      <c r="D1422" s="739"/>
      <c r="E1422" s="739"/>
      <c r="F1422" s="739"/>
      <c r="G1422" s="739"/>
    </row>
    <row r="1423" spans="1:7">
      <c r="A1423" s="739"/>
      <c r="B1423" s="739"/>
      <c r="C1423" s="739"/>
      <c r="D1423" s="739"/>
      <c r="E1423" s="739"/>
      <c r="F1423" s="739"/>
      <c r="G1423" s="739"/>
    </row>
    <row r="1424" spans="1:7">
      <c r="A1424" s="739"/>
      <c r="B1424" s="739"/>
      <c r="C1424" s="739"/>
      <c r="D1424" s="739"/>
      <c r="E1424" s="739"/>
      <c r="F1424" s="739"/>
      <c r="G1424" s="739"/>
    </row>
    <row r="1425" spans="1:7">
      <c r="A1425" s="739"/>
      <c r="B1425" s="739"/>
      <c r="C1425" s="739"/>
      <c r="D1425" s="739"/>
      <c r="E1425" s="739"/>
      <c r="F1425" s="739"/>
      <c r="G1425" s="739"/>
    </row>
    <row r="1426" spans="1:7">
      <c r="A1426" s="739"/>
      <c r="B1426" s="739"/>
      <c r="C1426" s="739"/>
      <c r="D1426" s="739"/>
      <c r="E1426" s="739"/>
      <c r="F1426" s="739"/>
      <c r="G1426" s="739"/>
    </row>
    <row r="1427" spans="1:7">
      <c r="A1427" s="739"/>
      <c r="B1427" s="739"/>
      <c r="C1427" s="739"/>
      <c r="D1427" s="739"/>
      <c r="E1427" s="739"/>
      <c r="F1427" s="739"/>
      <c r="G1427" s="739"/>
    </row>
    <row r="1428" spans="1:7">
      <c r="A1428" s="739"/>
      <c r="B1428" s="739"/>
      <c r="C1428" s="739"/>
      <c r="D1428" s="739"/>
      <c r="E1428" s="739"/>
      <c r="F1428" s="739"/>
      <c r="G1428" s="739"/>
    </row>
    <row r="1429" spans="1:7">
      <c r="A1429" s="739"/>
      <c r="B1429" s="739"/>
      <c r="C1429" s="739"/>
      <c r="D1429" s="739"/>
      <c r="E1429" s="739"/>
      <c r="F1429" s="739"/>
      <c r="G1429" s="739"/>
    </row>
    <row r="1430" spans="1:7">
      <c r="A1430" s="739"/>
      <c r="B1430" s="739"/>
      <c r="C1430" s="739"/>
      <c r="D1430" s="739"/>
      <c r="E1430" s="739"/>
      <c r="F1430" s="739"/>
      <c r="G1430" s="739"/>
    </row>
    <row r="1431" spans="1:7">
      <c r="A1431" s="739"/>
      <c r="B1431" s="739"/>
      <c r="C1431" s="739"/>
      <c r="D1431" s="739"/>
      <c r="E1431" s="739"/>
      <c r="F1431" s="739"/>
      <c r="G1431" s="739"/>
    </row>
    <row r="1432" spans="1:7">
      <c r="A1432" s="739"/>
      <c r="B1432" s="739"/>
      <c r="C1432" s="739"/>
      <c r="D1432" s="739"/>
      <c r="E1432" s="739"/>
      <c r="F1432" s="739"/>
      <c r="G1432" s="739"/>
    </row>
    <row r="1433" spans="1:7">
      <c r="A1433" s="739"/>
      <c r="B1433" s="739"/>
      <c r="C1433" s="739"/>
      <c r="D1433" s="739"/>
      <c r="E1433" s="739"/>
      <c r="F1433" s="739"/>
      <c r="G1433" s="739"/>
    </row>
    <row r="1434" spans="1:7">
      <c r="A1434" s="739"/>
      <c r="B1434" s="739"/>
      <c r="C1434" s="739"/>
      <c r="D1434" s="739"/>
      <c r="E1434" s="739"/>
      <c r="F1434" s="739"/>
      <c r="G1434" s="739"/>
    </row>
    <row r="1435" spans="1:7">
      <c r="A1435" s="739"/>
      <c r="B1435" s="739"/>
      <c r="C1435" s="739"/>
      <c r="D1435" s="739"/>
      <c r="E1435" s="739"/>
      <c r="F1435" s="739"/>
      <c r="G1435" s="739"/>
    </row>
    <row r="1436" spans="1:7">
      <c r="A1436" s="739"/>
      <c r="B1436" s="739"/>
      <c r="C1436" s="739"/>
      <c r="D1436" s="739"/>
      <c r="E1436" s="739"/>
      <c r="F1436" s="739"/>
      <c r="G1436" s="739"/>
    </row>
    <row r="1437" spans="1:7">
      <c r="A1437" s="739"/>
      <c r="B1437" s="739"/>
      <c r="C1437" s="739"/>
      <c r="D1437" s="739"/>
      <c r="E1437" s="739"/>
      <c r="F1437" s="739"/>
      <c r="G1437" s="739"/>
    </row>
    <row r="1438" spans="1:7">
      <c r="A1438" s="739"/>
      <c r="B1438" s="739"/>
      <c r="C1438" s="739"/>
      <c r="D1438" s="739"/>
      <c r="E1438" s="739"/>
      <c r="F1438" s="739"/>
      <c r="G1438" s="739"/>
    </row>
    <row r="1439" spans="1:7">
      <c r="A1439" s="739"/>
      <c r="B1439" s="739"/>
      <c r="C1439" s="739"/>
      <c r="D1439" s="739"/>
      <c r="E1439" s="739"/>
      <c r="F1439" s="739"/>
      <c r="G1439" s="739"/>
    </row>
    <row r="1440" spans="1:7">
      <c r="A1440" s="739"/>
      <c r="B1440" s="739"/>
      <c r="C1440" s="739"/>
      <c r="D1440" s="739"/>
      <c r="E1440" s="739"/>
      <c r="F1440" s="739"/>
      <c r="G1440" s="739"/>
    </row>
    <row r="1441" spans="1:7">
      <c r="A1441" s="739"/>
      <c r="B1441" s="739"/>
      <c r="C1441" s="739"/>
      <c r="D1441" s="739"/>
      <c r="E1441" s="739"/>
      <c r="F1441" s="739"/>
      <c r="G1441" s="739"/>
    </row>
    <row r="1442" spans="1:7">
      <c r="A1442" s="739"/>
      <c r="B1442" s="739"/>
      <c r="C1442" s="739"/>
      <c r="D1442" s="739"/>
      <c r="E1442" s="739"/>
      <c r="F1442" s="739"/>
      <c r="G1442" s="739"/>
    </row>
    <row r="1443" spans="1:7">
      <c r="A1443" s="739"/>
      <c r="B1443" s="739"/>
      <c r="C1443" s="739"/>
      <c r="D1443" s="739"/>
      <c r="E1443" s="739"/>
      <c r="F1443" s="739"/>
      <c r="G1443" s="739"/>
    </row>
    <row r="1444" spans="1:7">
      <c r="A1444" s="739"/>
      <c r="B1444" s="739"/>
      <c r="C1444" s="739"/>
      <c r="D1444" s="739"/>
      <c r="E1444" s="739"/>
      <c r="F1444" s="739"/>
      <c r="G1444" s="739"/>
    </row>
    <row r="1445" spans="1:7">
      <c r="A1445" s="739"/>
      <c r="B1445" s="739"/>
      <c r="C1445" s="739"/>
      <c r="D1445" s="739"/>
      <c r="E1445" s="739"/>
      <c r="F1445" s="739"/>
      <c r="G1445" s="739"/>
    </row>
    <row r="1446" spans="1:7">
      <c r="A1446" s="739"/>
      <c r="B1446" s="739"/>
      <c r="C1446" s="739"/>
      <c r="D1446" s="739"/>
      <c r="E1446" s="739"/>
      <c r="F1446" s="739"/>
      <c r="G1446" s="739"/>
    </row>
    <row r="1447" spans="1:7">
      <c r="A1447" s="739"/>
      <c r="B1447" s="739"/>
      <c r="C1447" s="739"/>
      <c r="D1447" s="739"/>
      <c r="E1447" s="739"/>
      <c r="F1447" s="739"/>
      <c r="G1447" s="739"/>
    </row>
    <row r="1448" spans="1:7">
      <c r="A1448" s="739"/>
      <c r="B1448" s="739"/>
      <c r="C1448" s="739"/>
      <c r="D1448" s="739"/>
      <c r="E1448" s="739"/>
      <c r="F1448" s="739"/>
      <c r="G1448" s="739"/>
    </row>
    <row r="1449" spans="1:7">
      <c r="A1449" s="739"/>
      <c r="B1449" s="739"/>
      <c r="C1449" s="739"/>
      <c r="D1449" s="739"/>
      <c r="E1449" s="739"/>
      <c r="F1449" s="739"/>
      <c r="G1449" s="739"/>
    </row>
    <row r="1450" spans="1:7">
      <c r="A1450" s="739"/>
      <c r="B1450" s="739"/>
      <c r="C1450" s="739"/>
      <c r="D1450" s="739"/>
      <c r="E1450" s="739"/>
      <c r="F1450" s="739"/>
      <c r="G1450" s="739"/>
    </row>
    <row r="1451" spans="1:7">
      <c r="A1451" s="739"/>
      <c r="B1451" s="739"/>
      <c r="C1451" s="739"/>
      <c r="D1451" s="739"/>
      <c r="E1451" s="739"/>
      <c r="F1451" s="739"/>
      <c r="G1451" s="739"/>
    </row>
    <row r="1452" spans="1:7">
      <c r="A1452" s="739"/>
      <c r="B1452" s="739"/>
      <c r="C1452" s="739"/>
      <c r="D1452" s="739"/>
      <c r="E1452" s="739"/>
      <c r="F1452" s="739"/>
      <c r="G1452" s="739"/>
    </row>
    <row r="1453" spans="1:7">
      <c r="A1453" s="739"/>
      <c r="B1453" s="739"/>
      <c r="C1453" s="739"/>
      <c r="D1453" s="739"/>
      <c r="E1453" s="739"/>
      <c r="F1453" s="739"/>
      <c r="G1453" s="739"/>
    </row>
    <row r="1454" spans="1:7">
      <c r="A1454" s="739"/>
      <c r="B1454" s="739"/>
      <c r="C1454" s="739"/>
      <c r="D1454" s="739"/>
      <c r="E1454" s="739"/>
      <c r="F1454" s="739"/>
      <c r="G1454" s="739"/>
    </row>
    <row r="1455" spans="1:7">
      <c r="A1455" s="739"/>
      <c r="B1455" s="739"/>
      <c r="C1455" s="739"/>
      <c r="D1455" s="739"/>
      <c r="E1455" s="739"/>
      <c r="F1455" s="739"/>
      <c r="G1455" s="739"/>
    </row>
    <row r="1456" spans="1:7">
      <c r="A1456" s="739"/>
      <c r="B1456" s="739"/>
      <c r="C1456" s="739"/>
      <c r="D1456" s="739"/>
      <c r="E1456" s="739"/>
      <c r="F1456" s="739"/>
      <c r="G1456" s="739"/>
    </row>
    <row r="1457" spans="1:7">
      <c r="A1457" s="739"/>
      <c r="B1457" s="739"/>
      <c r="C1457" s="739"/>
      <c r="D1457" s="739"/>
      <c r="E1457" s="739"/>
      <c r="F1457" s="739"/>
      <c r="G1457" s="739"/>
    </row>
    <row r="1458" spans="1:7">
      <c r="A1458" s="739"/>
      <c r="B1458" s="739"/>
      <c r="C1458" s="739"/>
      <c r="D1458" s="739"/>
      <c r="E1458" s="739"/>
      <c r="F1458" s="739"/>
      <c r="G1458" s="739"/>
    </row>
    <row r="1459" spans="1:7">
      <c r="A1459" s="739"/>
      <c r="B1459" s="739"/>
      <c r="C1459" s="739"/>
      <c r="D1459" s="739"/>
      <c r="E1459" s="739"/>
      <c r="F1459" s="739"/>
      <c r="G1459" s="739"/>
    </row>
    <row r="1460" spans="1:7">
      <c r="A1460" s="739"/>
      <c r="B1460" s="739"/>
      <c r="C1460" s="739"/>
      <c r="D1460" s="739"/>
      <c r="E1460" s="739"/>
      <c r="F1460" s="739"/>
      <c r="G1460" s="739"/>
    </row>
    <row r="1461" spans="1:7">
      <c r="A1461" s="739"/>
      <c r="B1461" s="739"/>
      <c r="C1461" s="739"/>
      <c r="D1461" s="739"/>
      <c r="E1461" s="739"/>
      <c r="F1461" s="739"/>
      <c r="G1461" s="739"/>
    </row>
    <row r="1462" spans="1:7">
      <c r="A1462" s="739"/>
      <c r="B1462" s="739"/>
      <c r="C1462" s="739"/>
      <c r="D1462" s="739"/>
      <c r="E1462" s="739"/>
      <c r="F1462" s="739"/>
      <c r="G1462" s="739"/>
    </row>
    <row r="1463" spans="1:7">
      <c r="A1463" s="739"/>
      <c r="B1463" s="739"/>
      <c r="C1463" s="739"/>
      <c r="D1463" s="739"/>
      <c r="E1463" s="739"/>
      <c r="F1463" s="739"/>
      <c r="G1463" s="739"/>
    </row>
    <row r="1464" spans="1:7">
      <c r="A1464" s="739"/>
      <c r="B1464" s="739"/>
      <c r="C1464" s="739"/>
      <c r="D1464" s="739"/>
      <c r="E1464" s="739"/>
      <c r="F1464" s="739"/>
      <c r="G1464" s="739"/>
    </row>
    <row r="1465" spans="1:7">
      <c r="A1465" s="739"/>
      <c r="B1465" s="739"/>
      <c r="C1465" s="739"/>
      <c r="D1465" s="739"/>
      <c r="E1465" s="739"/>
      <c r="F1465" s="739"/>
      <c r="G1465" s="739"/>
    </row>
    <row r="1466" spans="1:7">
      <c r="A1466" s="739"/>
      <c r="B1466" s="739"/>
      <c r="C1466" s="739"/>
      <c r="D1466" s="739"/>
      <c r="E1466" s="739"/>
      <c r="F1466" s="739"/>
      <c r="G1466" s="739"/>
    </row>
    <row r="1467" spans="1:7">
      <c r="A1467" s="739"/>
      <c r="B1467" s="739"/>
      <c r="C1467" s="739"/>
      <c r="D1467" s="739"/>
      <c r="E1467" s="739"/>
      <c r="F1467" s="739"/>
      <c r="G1467" s="739"/>
    </row>
    <row r="1468" spans="1:7">
      <c r="A1468" s="739"/>
      <c r="B1468" s="739"/>
      <c r="C1468" s="739"/>
      <c r="D1468" s="739"/>
      <c r="E1468" s="739"/>
      <c r="F1468" s="739"/>
      <c r="G1468" s="739"/>
    </row>
    <row r="1469" spans="1:7">
      <c r="A1469" s="739"/>
      <c r="B1469" s="739"/>
      <c r="C1469" s="739"/>
      <c r="D1469" s="739"/>
      <c r="E1469" s="739"/>
      <c r="F1469" s="739"/>
      <c r="G1469" s="739"/>
    </row>
    <row r="1470" spans="1:7">
      <c r="A1470" s="739"/>
      <c r="B1470" s="739"/>
      <c r="C1470" s="739"/>
      <c r="D1470" s="739"/>
      <c r="E1470" s="739"/>
      <c r="F1470" s="739"/>
      <c r="G1470" s="739"/>
    </row>
    <row r="1471" spans="1:7">
      <c r="A1471" s="739"/>
      <c r="B1471" s="739"/>
      <c r="C1471" s="739"/>
      <c r="D1471" s="739"/>
      <c r="E1471" s="739"/>
      <c r="F1471" s="739"/>
      <c r="G1471" s="739"/>
    </row>
    <row r="1472" spans="1:7">
      <c r="A1472" s="739"/>
      <c r="B1472" s="739"/>
      <c r="C1472" s="739"/>
      <c r="D1472" s="739"/>
      <c r="E1472" s="739"/>
      <c r="F1472" s="739"/>
      <c r="G1472" s="739"/>
    </row>
    <row r="1473" spans="1:7">
      <c r="A1473" s="739"/>
      <c r="B1473" s="739"/>
      <c r="C1473" s="739"/>
      <c r="D1473" s="739"/>
      <c r="E1473" s="739"/>
      <c r="F1473" s="739"/>
      <c r="G1473" s="739"/>
    </row>
    <row r="1474" spans="1:7">
      <c r="A1474" s="739"/>
      <c r="B1474" s="739"/>
      <c r="C1474" s="739"/>
      <c r="D1474" s="739"/>
      <c r="E1474" s="739"/>
      <c r="F1474" s="739"/>
      <c r="G1474" s="739"/>
    </row>
    <row r="1475" spans="1:7">
      <c r="A1475" s="739"/>
      <c r="B1475" s="739"/>
      <c r="C1475" s="739"/>
      <c r="D1475" s="739"/>
      <c r="E1475" s="739"/>
      <c r="F1475" s="739"/>
      <c r="G1475" s="739"/>
    </row>
    <row r="1476" spans="1:7">
      <c r="A1476" s="739"/>
      <c r="B1476" s="739"/>
      <c r="C1476" s="739"/>
      <c r="D1476" s="739"/>
      <c r="E1476" s="739"/>
      <c r="F1476" s="739"/>
      <c r="G1476" s="739"/>
    </row>
    <row r="1477" spans="1:7">
      <c r="A1477" s="739"/>
      <c r="B1477" s="739"/>
      <c r="C1477" s="739"/>
      <c r="D1477" s="739"/>
      <c r="E1477" s="739"/>
      <c r="F1477" s="739"/>
      <c r="G1477" s="739"/>
    </row>
    <row r="1478" spans="1:7">
      <c r="A1478" s="739"/>
      <c r="B1478" s="739"/>
      <c r="C1478" s="739"/>
      <c r="D1478" s="739"/>
      <c r="E1478" s="739"/>
      <c r="F1478" s="739"/>
      <c r="G1478" s="739"/>
    </row>
    <row r="1479" spans="1:7">
      <c r="A1479" s="739"/>
      <c r="B1479" s="739"/>
      <c r="C1479" s="739"/>
      <c r="D1479" s="739"/>
      <c r="E1479" s="739"/>
      <c r="F1479" s="739"/>
      <c r="G1479" s="739"/>
    </row>
    <row r="1480" spans="1:7">
      <c r="A1480" s="739"/>
      <c r="B1480" s="739"/>
      <c r="C1480" s="739"/>
      <c r="D1480" s="739"/>
      <c r="E1480" s="739"/>
      <c r="F1480" s="739"/>
      <c r="G1480" s="739"/>
    </row>
    <row r="1481" spans="1:7">
      <c r="A1481" s="739"/>
      <c r="B1481" s="739"/>
      <c r="C1481" s="739"/>
      <c r="D1481" s="739"/>
      <c r="E1481" s="739"/>
      <c r="F1481" s="739"/>
      <c r="G1481" s="739"/>
    </row>
    <row r="1482" spans="1:7">
      <c r="A1482" s="739"/>
      <c r="B1482" s="739"/>
      <c r="C1482" s="739"/>
      <c r="D1482" s="739"/>
      <c r="E1482" s="739"/>
      <c r="F1482" s="739"/>
      <c r="G1482" s="739"/>
    </row>
    <row r="1483" spans="1:7">
      <c r="A1483" s="739"/>
      <c r="B1483" s="739"/>
      <c r="C1483" s="739"/>
      <c r="D1483" s="739"/>
      <c r="E1483" s="739"/>
      <c r="F1483" s="739"/>
      <c r="G1483" s="739"/>
    </row>
    <row r="1484" spans="1:7">
      <c r="A1484" s="739"/>
      <c r="B1484" s="739"/>
      <c r="C1484" s="739"/>
      <c r="D1484" s="739"/>
      <c r="E1484" s="739"/>
      <c r="F1484" s="739"/>
      <c r="G1484" s="739"/>
    </row>
    <row r="1485" spans="1:7">
      <c r="A1485" s="739"/>
      <c r="B1485" s="739"/>
      <c r="C1485" s="739"/>
      <c r="D1485" s="739"/>
      <c r="E1485" s="739"/>
      <c r="F1485" s="739"/>
      <c r="G1485" s="739"/>
    </row>
    <row r="1486" spans="1:7">
      <c r="A1486" s="739"/>
      <c r="B1486" s="739"/>
      <c r="C1486" s="739"/>
      <c r="D1486" s="739"/>
      <c r="E1486" s="739"/>
      <c r="F1486" s="739"/>
      <c r="G1486" s="739"/>
    </row>
    <row r="1487" spans="1:7">
      <c r="A1487" s="739"/>
      <c r="B1487" s="739"/>
      <c r="C1487" s="739"/>
      <c r="D1487" s="739"/>
      <c r="E1487" s="739"/>
      <c r="F1487" s="739"/>
      <c r="G1487" s="739"/>
    </row>
    <row r="1488" spans="1:7">
      <c r="A1488" s="739"/>
      <c r="B1488" s="739"/>
      <c r="C1488" s="739"/>
      <c r="D1488" s="739"/>
      <c r="E1488" s="739"/>
      <c r="F1488" s="739"/>
      <c r="G1488" s="739"/>
    </row>
    <row r="1489" spans="1:7">
      <c r="A1489" s="739"/>
      <c r="B1489" s="739"/>
      <c r="C1489" s="739"/>
      <c r="D1489" s="739"/>
      <c r="E1489" s="739"/>
      <c r="F1489" s="739"/>
      <c r="G1489" s="739"/>
    </row>
    <row r="1490" spans="1:7">
      <c r="A1490" s="739"/>
      <c r="B1490" s="739"/>
      <c r="C1490" s="739"/>
      <c r="D1490" s="739"/>
      <c r="E1490" s="739"/>
      <c r="F1490" s="739"/>
      <c r="G1490" s="739"/>
    </row>
    <row r="1491" spans="1:7">
      <c r="A1491" s="739"/>
      <c r="B1491" s="739"/>
      <c r="C1491" s="739"/>
      <c r="D1491" s="739"/>
      <c r="E1491" s="739"/>
      <c r="F1491" s="739"/>
      <c r="G1491" s="739"/>
    </row>
    <row r="1492" spans="1:7">
      <c r="A1492" s="739"/>
      <c r="B1492" s="739"/>
      <c r="C1492" s="739"/>
      <c r="D1492" s="739"/>
      <c r="E1492" s="739"/>
      <c r="F1492" s="739"/>
      <c r="G1492" s="739"/>
    </row>
    <row r="1493" spans="1:7">
      <c r="A1493" s="739"/>
      <c r="B1493" s="739"/>
      <c r="C1493" s="739"/>
      <c r="D1493" s="739"/>
      <c r="E1493" s="739"/>
      <c r="F1493" s="739"/>
      <c r="G1493" s="739"/>
    </row>
    <row r="1494" spans="1:7">
      <c r="A1494" s="739"/>
      <c r="B1494" s="739"/>
      <c r="C1494" s="739"/>
      <c r="D1494" s="739"/>
      <c r="E1494" s="739"/>
      <c r="F1494" s="739"/>
      <c r="G1494" s="739"/>
    </row>
    <row r="1495" spans="1:7">
      <c r="A1495" s="739"/>
      <c r="B1495" s="739"/>
      <c r="C1495" s="739"/>
      <c r="D1495" s="739"/>
      <c r="E1495" s="739"/>
      <c r="F1495" s="739"/>
      <c r="G1495" s="739"/>
    </row>
    <row r="1496" spans="1:7">
      <c r="A1496" s="739"/>
      <c r="B1496" s="739"/>
      <c r="C1496" s="739"/>
      <c r="D1496" s="739"/>
      <c r="E1496" s="739"/>
      <c r="F1496" s="739"/>
      <c r="G1496" s="739"/>
    </row>
    <row r="1497" spans="1:7">
      <c r="A1497" s="739"/>
      <c r="B1497" s="739"/>
      <c r="C1497" s="739"/>
      <c r="D1497" s="739"/>
      <c r="E1497" s="739"/>
      <c r="F1497" s="739"/>
      <c r="G1497" s="739"/>
    </row>
    <row r="1498" spans="1:7">
      <c r="A1498" s="739"/>
      <c r="B1498" s="739"/>
      <c r="C1498" s="739"/>
      <c r="D1498" s="739"/>
      <c r="E1498" s="739"/>
      <c r="F1498" s="739"/>
      <c r="G1498" s="739"/>
    </row>
    <row r="1499" spans="1:7">
      <c r="A1499" s="739"/>
      <c r="B1499" s="739"/>
      <c r="C1499" s="739"/>
      <c r="D1499" s="739"/>
      <c r="E1499" s="739"/>
      <c r="F1499" s="739"/>
      <c r="G1499" s="739"/>
    </row>
    <row r="1500" spans="1:7">
      <c r="A1500" s="739"/>
      <c r="B1500" s="739"/>
      <c r="C1500" s="739"/>
      <c r="D1500" s="739"/>
      <c r="E1500" s="739"/>
      <c r="F1500" s="739"/>
      <c r="G1500" s="739"/>
    </row>
    <row r="1501" spans="1:7">
      <c r="A1501" s="739"/>
      <c r="B1501" s="739"/>
      <c r="C1501" s="739"/>
      <c r="D1501" s="739"/>
      <c r="E1501" s="739"/>
      <c r="F1501" s="739"/>
      <c r="G1501" s="739"/>
    </row>
    <row r="1502" spans="1:7">
      <c r="A1502" s="739"/>
      <c r="B1502" s="739"/>
      <c r="C1502" s="739"/>
      <c r="D1502" s="739"/>
      <c r="E1502" s="739"/>
      <c r="F1502" s="739"/>
      <c r="G1502" s="739"/>
    </row>
    <row r="1503" spans="1:7">
      <c r="A1503" s="739"/>
      <c r="B1503" s="739"/>
      <c r="C1503" s="739"/>
      <c r="D1503" s="739"/>
      <c r="E1503" s="739"/>
      <c r="F1503" s="739"/>
      <c r="G1503" s="739"/>
    </row>
    <row r="1504" spans="1:7">
      <c r="A1504" s="739"/>
      <c r="B1504" s="739"/>
      <c r="C1504" s="739"/>
      <c r="D1504" s="739"/>
      <c r="E1504" s="739"/>
      <c r="F1504" s="739"/>
      <c r="G1504" s="739"/>
    </row>
    <row r="1505" spans="1:7">
      <c r="A1505" s="739"/>
      <c r="B1505" s="739"/>
      <c r="C1505" s="739"/>
      <c r="D1505" s="739"/>
      <c r="E1505" s="739"/>
      <c r="F1505" s="739"/>
      <c r="G1505" s="739"/>
    </row>
    <row r="1506" spans="1:7">
      <c r="A1506" s="739"/>
      <c r="B1506" s="739"/>
      <c r="C1506" s="739"/>
      <c r="D1506" s="739"/>
      <c r="E1506" s="739"/>
      <c r="F1506" s="739"/>
      <c r="G1506" s="739"/>
    </row>
    <row r="1507" spans="1:7">
      <c r="A1507" s="739"/>
      <c r="B1507" s="739"/>
      <c r="C1507" s="739"/>
      <c r="D1507" s="739"/>
      <c r="E1507" s="739"/>
      <c r="F1507" s="739"/>
      <c r="G1507" s="739"/>
    </row>
    <row r="1508" spans="1:7">
      <c r="A1508" s="739"/>
      <c r="B1508" s="739"/>
      <c r="C1508" s="739"/>
      <c r="D1508" s="739"/>
      <c r="E1508" s="739"/>
      <c r="F1508" s="739"/>
      <c r="G1508" s="739"/>
    </row>
    <row r="1509" spans="1:7">
      <c r="A1509" s="739"/>
      <c r="B1509" s="739"/>
      <c r="C1509" s="739"/>
      <c r="D1509" s="739"/>
      <c r="E1509" s="739"/>
      <c r="F1509" s="739"/>
      <c r="G1509" s="739"/>
    </row>
    <row r="1510" spans="1:7">
      <c r="A1510" s="739"/>
      <c r="B1510" s="739"/>
      <c r="C1510" s="739"/>
      <c r="D1510" s="739"/>
      <c r="E1510" s="739"/>
      <c r="F1510" s="739"/>
      <c r="G1510" s="739"/>
    </row>
    <row r="1511" spans="1:7">
      <c r="A1511" s="739"/>
      <c r="B1511" s="739"/>
      <c r="C1511" s="739"/>
      <c r="D1511" s="739"/>
      <c r="E1511" s="739"/>
      <c r="F1511" s="739"/>
      <c r="G1511" s="739"/>
    </row>
    <row r="1512" spans="1:7">
      <c r="A1512" s="739"/>
      <c r="B1512" s="739"/>
      <c r="C1512" s="739"/>
      <c r="D1512" s="739"/>
      <c r="E1512" s="739"/>
      <c r="F1512" s="739"/>
      <c r="G1512" s="739"/>
    </row>
    <row r="1513" spans="1:7">
      <c r="A1513" s="739"/>
      <c r="B1513" s="739"/>
      <c r="C1513" s="739"/>
      <c r="D1513" s="739"/>
      <c r="E1513" s="739"/>
      <c r="F1513" s="739"/>
      <c r="G1513" s="739"/>
    </row>
    <row r="1514" spans="1:7">
      <c r="A1514" s="739"/>
      <c r="B1514" s="739"/>
      <c r="C1514" s="739"/>
      <c r="D1514" s="739"/>
      <c r="E1514" s="739"/>
      <c r="F1514" s="739"/>
      <c r="G1514" s="739"/>
    </row>
    <row r="1515" spans="1:7">
      <c r="A1515" s="739"/>
      <c r="B1515" s="739"/>
      <c r="C1515" s="739"/>
      <c r="D1515" s="739"/>
      <c r="E1515" s="739"/>
      <c r="F1515" s="739"/>
      <c r="G1515" s="739"/>
    </row>
    <row r="1516" spans="1:7">
      <c r="A1516" s="739"/>
      <c r="B1516" s="739"/>
      <c r="C1516" s="739"/>
      <c r="D1516" s="739"/>
      <c r="E1516" s="739"/>
      <c r="F1516" s="739"/>
      <c r="G1516" s="739"/>
    </row>
    <row r="1517" spans="1:7">
      <c r="A1517" s="739"/>
      <c r="B1517" s="739"/>
      <c r="C1517" s="739"/>
      <c r="D1517" s="739"/>
      <c r="E1517" s="739"/>
      <c r="F1517" s="739"/>
      <c r="G1517" s="739"/>
    </row>
    <row r="1518" spans="1:7">
      <c r="A1518" s="739"/>
      <c r="B1518" s="739"/>
      <c r="C1518" s="739"/>
      <c r="D1518" s="739"/>
      <c r="E1518" s="739"/>
      <c r="F1518" s="739"/>
      <c r="G1518" s="739"/>
    </row>
    <row r="1519" spans="1:7">
      <c r="A1519" s="739"/>
      <c r="B1519" s="739"/>
      <c r="C1519" s="739"/>
      <c r="D1519" s="739"/>
      <c r="E1519" s="739"/>
      <c r="F1519" s="739"/>
      <c r="G1519" s="739"/>
    </row>
    <row r="1520" spans="1:7">
      <c r="A1520" s="739"/>
      <c r="B1520" s="739"/>
      <c r="C1520" s="739"/>
      <c r="D1520" s="739"/>
      <c r="E1520" s="739"/>
      <c r="F1520" s="739"/>
      <c r="G1520" s="739"/>
    </row>
    <row r="1521" spans="1:7">
      <c r="A1521" s="739"/>
      <c r="B1521" s="739"/>
      <c r="C1521" s="739"/>
      <c r="D1521" s="739"/>
      <c r="E1521" s="739"/>
      <c r="F1521" s="739"/>
      <c r="G1521" s="739"/>
    </row>
    <row r="1522" spans="1:7">
      <c r="A1522" s="739"/>
      <c r="B1522" s="739"/>
      <c r="C1522" s="739"/>
      <c r="D1522" s="739"/>
      <c r="E1522" s="739"/>
      <c r="F1522" s="739"/>
      <c r="G1522" s="739"/>
    </row>
    <row r="1523" spans="1:7">
      <c r="A1523" s="739"/>
      <c r="B1523" s="739"/>
      <c r="C1523" s="739"/>
      <c r="D1523" s="739"/>
      <c r="E1523" s="739"/>
      <c r="F1523" s="739"/>
      <c r="G1523" s="739"/>
    </row>
    <row r="1524" spans="1:7">
      <c r="A1524" s="739"/>
      <c r="B1524" s="739"/>
      <c r="C1524" s="739"/>
      <c r="D1524" s="739"/>
      <c r="E1524" s="739"/>
      <c r="F1524" s="739"/>
      <c r="G1524" s="739"/>
    </row>
    <row r="1525" spans="1:7">
      <c r="A1525" s="739"/>
      <c r="B1525" s="739"/>
      <c r="C1525" s="739"/>
      <c r="D1525" s="739"/>
      <c r="E1525" s="739"/>
      <c r="F1525" s="739"/>
      <c r="G1525" s="739"/>
    </row>
    <row r="1526" spans="1:7">
      <c r="A1526" s="739"/>
      <c r="B1526" s="739"/>
      <c r="C1526" s="739"/>
      <c r="D1526" s="739"/>
      <c r="E1526" s="739"/>
      <c r="F1526" s="739"/>
      <c r="G1526" s="739"/>
    </row>
    <row r="1527" spans="1:7">
      <c r="A1527" s="739"/>
      <c r="B1527" s="739"/>
      <c r="C1527" s="739"/>
      <c r="D1527" s="739"/>
      <c r="E1527" s="739"/>
      <c r="F1527" s="739"/>
      <c r="G1527" s="739"/>
    </row>
    <row r="1528" spans="1:7">
      <c r="A1528" s="739"/>
      <c r="B1528" s="739"/>
      <c r="C1528" s="739"/>
      <c r="D1528" s="739"/>
      <c r="E1528" s="739"/>
      <c r="F1528" s="739"/>
      <c r="G1528" s="739"/>
    </row>
    <row r="1529" spans="1:7">
      <c r="A1529" s="739"/>
      <c r="B1529" s="739"/>
      <c r="C1529" s="739"/>
      <c r="D1529" s="739"/>
      <c r="E1529" s="739"/>
      <c r="F1529" s="739"/>
      <c r="G1529" s="739"/>
    </row>
    <row r="1530" spans="1:7">
      <c r="A1530" s="739"/>
      <c r="B1530" s="739"/>
      <c r="C1530" s="739"/>
      <c r="D1530" s="739"/>
      <c r="E1530" s="739"/>
      <c r="F1530" s="739"/>
      <c r="G1530" s="739"/>
    </row>
    <row r="1531" spans="1:7">
      <c r="A1531" s="739"/>
      <c r="B1531" s="739"/>
      <c r="C1531" s="739"/>
      <c r="D1531" s="739"/>
      <c r="E1531" s="739"/>
      <c r="F1531" s="739"/>
      <c r="G1531" s="739"/>
    </row>
    <row r="1532" spans="1:7">
      <c r="A1532" s="739"/>
      <c r="B1532" s="739"/>
      <c r="C1532" s="739"/>
      <c r="D1532" s="739"/>
      <c r="E1532" s="739"/>
      <c r="F1532" s="739"/>
      <c r="G1532" s="739"/>
    </row>
    <row r="1533" spans="1:7">
      <c r="A1533" s="739"/>
      <c r="B1533" s="739"/>
      <c r="C1533" s="739"/>
      <c r="D1533" s="739"/>
      <c r="E1533" s="739"/>
      <c r="F1533" s="739"/>
      <c r="G1533" s="739"/>
    </row>
    <row r="1534" spans="1:7">
      <c r="A1534" s="739"/>
      <c r="B1534" s="739"/>
      <c r="C1534" s="739"/>
      <c r="D1534" s="739"/>
      <c r="E1534" s="739"/>
      <c r="F1534" s="739"/>
      <c r="G1534" s="739"/>
    </row>
    <row r="1535" spans="1:7">
      <c r="A1535" s="739"/>
      <c r="B1535" s="739"/>
      <c r="C1535" s="739"/>
      <c r="D1535" s="739"/>
      <c r="E1535" s="739"/>
      <c r="F1535" s="739"/>
      <c r="G1535" s="739"/>
    </row>
    <row r="1536" spans="1:7">
      <c r="A1536" s="739"/>
      <c r="B1536" s="739"/>
      <c r="C1536" s="739"/>
      <c r="D1536" s="739"/>
      <c r="E1536" s="739"/>
      <c r="F1536" s="739"/>
      <c r="G1536" s="739"/>
    </row>
    <row r="1537" spans="1:7">
      <c r="A1537" s="739"/>
      <c r="B1537" s="739"/>
      <c r="C1537" s="739"/>
      <c r="D1537" s="739"/>
      <c r="E1537" s="739"/>
      <c r="F1537" s="739"/>
      <c r="G1537" s="739"/>
    </row>
    <row r="1538" spans="1:7">
      <c r="A1538" s="739"/>
      <c r="B1538" s="739"/>
      <c r="C1538" s="739"/>
      <c r="D1538" s="739"/>
      <c r="E1538" s="739"/>
      <c r="F1538" s="739"/>
      <c r="G1538" s="739"/>
    </row>
    <row r="1539" spans="1:7">
      <c r="A1539" s="739"/>
      <c r="B1539" s="739"/>
      <c r="C1539" s="739"/>
      <c r="D1539" s="739"/>
      <c r="E1539" s="739"/>
      <c r="F1539" s="739"/>
      <c r="G1539" s="739"/>
    </row>
    <row r="1540" spans="1:7">
      <c r="A1540" s="739"/>
      <c r="B1540" s="739"/>
      <c r="C1540" s="739"/>
      <c r="D1540" s="739"/>
      <c r="E1540" s="739"/>
      <c r="F1540" s="739"/>
      <c r="G1540" s="739"/>
    </row>
    <row r="1541" spans="1:7">
      <c r="A1541" s="739"/>
      <c r="B1541" s="739"/>
      <c r="C1541" s="739"/>
      <c r="D1541" s="739"/>
      <c r="E1541" s="739"/>
      <c r="F1541" s="739"/>
      <c r="G1541" s="739"/>
    </row>
    <row r="1542" spans="1:7">
      <c r="A1542" s="739"/>
      <c r="B1542" s="739"/>
      <c r="C1542" s="739"/>
      <c r="D1542" s="739"/>
      <c r="E1542" s="739"/>
      <c r="F1542" s="739"/>
      <c r="G1542" s="739"/>
    </row>
    <row r="1543" spans="1:7">
      <c r="A1543" s="739"/>
      <c r="B1543" s="739"/>
      <c r="C1543" s="739"/>
      <c r="D1543" s="739"/>
      <c r="E1543" s="739"/>
      <c r="F1543" s="739"/>
      <c r="G1543" s="739"/>
    </row>
    <row r="1544" spans="1:7">
      <c r="A1544" s="739"/>
      <c r="B1544" s="739"/>
      <c r="C1544" s="739"/>
      <c r="D1544" s="739"/>
      <c r="E1544" s="739"/>
      <c r="F1544" s="739"/>
      <c r="G1544" s="739"/>
    </row>
    <row r="1545" spans="1:7">
      <c r="A1545" s="739"/>
      <c r="B1545" s="739"/>
      <c r="C1545" s="739"/>
      <c r="D1545" s="739"/>
      <c r="E1545" s="739"/>
      <c r="F1545" s="739"/>
      <c r="G1545" s="739"/>
    </row>
    <row r="1546" spans="1:7">
      <c r="A1546" s="739"/>
      <c r="B1546" s="739"/>
      <c r="C1546" s="739"/>
      <c r="D1546" s="739"/>
      <c r="E1546" s="739"/>
      <c r="F1546" s="739"/>
      <c r="G1546" s="739"/>
    </row>
    <row r="1547" spans="1:7">
      <c r="A1547" s="739"/>
      <c r="B1547" s="739"/>
      <c r="C1547" s="739"/>
      <c r="D1547" s="739"/>
      <c r="E1547" s="739"/>
      <c r="F1547" s="739"/>
      <c r="G1547" s="739"/>
    </row>
    <row r="1548" spans="1:7">
      <c r="A1548" s="739"/>
      <c r="B1548" s="739"/>
      <c r="C1548" s="739"/>
      <c r="D1548" s="739"/>
      <c r="E1548" s="739"/>
      <c r="F1548" s="739"/>
      <c r="G1548" s="739"/>
    </row>
    <row r="1549" spans="1:7">
      <c r="A1549" s="739"/>
      <c r="B1549" s="739"/>
      <c r="C1549" s="739"/>
      <c r="D1549" s="739"/>
      <c r="E1549" s="739"/>
      <c r="F1549" s="739"/>
      <c r="G1549" s="739"/>
    </row>
    <row r="1550" spans="1:7">
      <c r="A1550" s="739"/>
      <c r="B1550" s="739"/>
      <c r="C1550" s="739"/>
      <c r="D1550" s="739"/>
      <c r="E1550" s="739"/>
      <c r="F1550" s="739"/>
      <c r="G1550" s="739"/>
    </row>
    <row r="1551" spans="1:7">
      <c r="A1551" s="739"/>
      <c r="B1551" s="739"/>
      <c r="C1551" s="739"/>
      <c r="D1551" s="739"/>
      <c r="E1551" s="739"/>
      <c r="F1551" s="739"/>
      <c r="G1551" s="739"/>
    </row>
    <row r="1552" spans="1:7">
      <c r="A1552" s="739"/>
      <c r="B1552" s="739"/>
      <c r="C1552" s="739"/>
      <c r="D1552" s="739"/>
      <c r="E1552" s="739"/>
      <c r="F1552" s="739"/>
      <c r="G1552" s="739"/>
    </row>
    <row r="1553" spans="1:7">
      <c r="A1553" s="739"/>
      <c r="B1553" s="739"/>
      <c r="C1553" s="739"/>
      <c r="D1553" s="739"/>
      <c r="E1553" s="739"/>
      <c r="F1553" s="739"/>
      <c r="G1553" s="739"/>
    </row>
    <row r="1554" spans="1:7">
      <c r="A1554" s="739"/>
      <c r="B1554" s="739"/>
      <c r="C1554" s="739"/>
      <c r="D1554" s="739"/>
      <c r="E1554" s="739"/>
      <c r="F1554" s="739"/>
      <c r="G1554" s="739"/>
    </row>
    <row r="1555" spans="1:7">
      <c r="A1555" s="739"/>
      <c r="B1555" s="739"/>
      <c r="C1555" s="739"/>
      <c r="D1555" s="739"/>
      <c r="E1555" s="739"/>
      <c r="F1555" s="739"/>
      <c r="G1555" s="739"/>
    </row>
    <row r="1556" spans="1:7">
      <c r="A1556" s="739"/>
      <c r="B1556" s="739"/>
      <c r="C1556" s="739"/>
      <c r="D1556" s="739"/>
      <c r="E1556" s="739"/>
      <c r="F1556" s="739"/>
      <c r="G1556" s="739"/>
    </row>
    <row r="1557" spans="1:7">
      <c r="A1557" s="739"/>
      <c r="B1557" s="739"/>
      <c r="C1557" s="739"/>
      <c r="D1557" s="739"/>
      <c r="E1557" s="739"/>
      <c r="F1557" s="739"/>
      <c r="G1557" s="739"/>
    </row>
    <row r="1558" spans="1:7">
      <c r="A1558" s="739"/>
      <c r="B1558" s="739"/>
      <c r="C1558" s="739"/>
      <c r="D1558" s="739"/>
      <c r="E1558" s="739"/>
      <c r="F1558" s="739"/>
      <c r="G1558" s="739"/>
    </row>
    <row r="1559" spans="1:7">
      <c r="A1559" s="739"/>
      <c r="B1559" s="739"/>
      <c r="C1559" s="739"/>
      <c r="D1559" s="739"/>
      <c r="E1559" s="739"/>
      <c r="F1559" s="739"/>
      <c r="G1559" s="739"/>
    </row>
    <row r="1560" spans="1:7">
      <c r="A1560" s="739"/>
      <c r="B1560" s="739"/>
      <c r="C1560" s="739"/>
      <c r="D1560" s="739"/>
      <c r="E1560" s="739"/>
      <c r="F1560" s="739"/>
      <c r="G1560" s="739"/>
    </row>
    <row r="1561" spans="1:7">
      <c r="A1561" s="739"/>
      <c r="B1561" s="739"/>
      <c r="C1561" s="739"/>
      <c r="D1561" s="739"/>
      <c r="E1561" s="739"/>
      <c r="F1561" s="739"/>
      <c r="G1561" s="739"/>
    </row>
    <row r="1562" spans="1:7">
      <c r="A1562" s="739"/>
      <c r="B1562" s="739"/>
      <c r="C1562" s="739"/>
      <c r="D1562" s="739"/>
      <c r="E1562" s="739"/>
      <c r="F1562" s="739"/>
      <c r="G1562" s="739"/>
    </row>
    <row r="1563" spans="1:7">
      <c r="A1563" s="739"/>
      <c r="B1563" s="739"/>
      <c r="C1563" s="739"/>
      <c r="D1563" s="739"/>
      <c r="E1563" s="739"/>
      <c r="F1563" s="739"/>
      <c r="G1563" s="739"/>
    </row>
    <row r="1564" spans="1:7">
      <c r="A1564" s="739"/>
      <c r="B1564" s="739"/>
      <c r="C1564" s="739"/>
      <c r="D1564" s="739"/>
      <c r="E1564" s="739"/>
      <c r="F1564" s="739"/>
      <c r="G1564" s="739"/>
    </row>
    <row r="1565" spans="1:7">
      <c r="A1565" s="739"/>
      <c r="B1565" s="739"/>
      <c r="C1565" s="739"/>
      <c r="D1565" s="739"/>
      <c r="E1565" s="739"/>
      <c r="F1565" s="739"/>
      <c r="G1565" s="739"/>
    </row>
    <row r="1566" spans="1:7">
      <c r="A1566" s="739"/>
      <c r="B1566" s="739"/>
      <c r="C1566" s="739"/>
      <c r="D1566" s="739"/>
      <c r="E1566" s="739"/>
      <c r="F1566" s="739"/>
      <c r="G1566" s="739"/>
    </row>
    <row r="1567" spans="1:7">
      <c r="A1567" s="739"/>
      <c r="B1567" s="739"/>
      <c r="C1567" s="739"/>
      <c r="D1567" s="739"/>
      <c r="E1567" s="739"/>
      <c r="F1567" s="739"/>
      <c r="G1567" s="739"/>
    </row>
    <row r="1568" spans="1:7">
      <c r="A1568" s="739"/>
      <c r="B1568" s="739"/>
      <c r="C1568" s="739"/>
      <c r="D1568" s="739"/>
      <c r="E1568" s="739"/>
      <c r="F1568" s="739"/>
      <c r="G1568" s="739"/>
    </row>
    <row r="1569" spans="1:7">
      <c r="A1569" s="739"/>
      <c r="B1569" s="739"/>
      <c r="C1569" s="739"/>
      <c r="D1569" s="739"/>
      <c r="E1569" s="739"/>
      <c r="F1569" s="739"/>
      <c r="G1569" s="739"/>
    </row>
    <row r="1570" spans="1:7">
      <c r="A1570" s="739"/>
      <c r="B1570" s="739"/>
      <c r="C1570" s="739"/>
      <c r="D1570" s="739"/>
      <c r="E1570" s="739"/>
      <c r="F1570" s="739"/>
      <c r="G1570" s="739"/>
    </row>
    <row r="1571" spans="1:7">
      <c r="A1571" s="739"/>
      <c r="B1571" s="739"/>
      <c r="C1571" s="739"/>
      <c r="D1571" s="739"/>
      <c r="E1571" s="739"/>
      <c r="F1571" s="739"/>
      <c r="G1571" s="739"/>
    </row>
    <row r="1572" spans="1:7">
      <c r="A1572" s="739"/>
      <c r="B1572" s="739"/>
      <c r="C1572" s="739"/>
      <c r="D1572" s="739"/>
      <c r="E1572" s="739"/>
      <c r="F1572" s="739"/>
      <c r="G1572" s="739"/>
    </row>
    <row r="1573" spans="1:7">
      <c r="A1573" s="739"/>
      <c r="B1573" s="739"/>
      <c r="C1573" s="739"/>
      <c r="D1573" s="739"/>
      <c r="E1573" s="739"/>
      <c r="F1573" s="739"/>
      <c r="G1573" s="739"/>
    </row>
    <row r="1574" spans="1:7">
      <c r="A1574" s="739"/>
      <c r="B1574" s="739"/>
      <c r="C1574" s="739"/>
      <c r="D1574" s="739"/>
      <c r="E1574" s="739"/>
      <c r="F1574" s="739"/>
      <c r="G1574" s="739"/>
    </row>
    <row r="1575" spans="1:7">
      <c r="A1575" s="739"/>
      <c r="B1575" s="739"/>
      <c r="C1575" s="739"/>
      <c r="D1575" s="739"/>
      <c r="E1575" s="739"/>
      <c r="F1575" s="739"/>
      <c r="G1575" s="739"/>
    </row>
    <row r="1576" spans="1:7">
      <c r="A1576" s="739"/>
      <c r="B1576" s="739"/>
      <c r="C1576" s="739"/>
      <c r="D1576" s="739"/>
      <c r="E1576" s="739"/>
      <c r="F1576" s="739"/>
      <c r="G1576" s="739"/>
    </row>
    <row r="1577" spans="1:7">
      <c r="A1577" s="739"/>
      <c r="B1577" s="739"/>
      <c r="C1577" s="739"/>
      <c r="D1577" s="739"/>
      <c r="E1577" s="739"/>
      <c r="F1577" s="739"/>
      <c r="G1577" s="739"/>
    </row>
    <row r="1578" spans="1:7">
      <c r="A1578" s="739"/>
      <c r="B1578" s="739"/>
      <c r="C1578" s="739"/>
      <c r="D1578" s="739"/>
      <c r="E1578" s="739"/>
      <c r="F1578" s="739"/>
      <c r="G1578" s="739"/>
    </row>
    <row r="1579" spans="1:7">
      <c r="A1579" s="739"/>
      <c r="B1579" s="739"/>
      <c r="C1579" s="739"/>
      <c r="D1579" s="739"/>
      <c r="E1579" s="739"/>
      <c r="F1579" s="739"/>
      <c r="G1579" s="739"/>
    </row>
    <row r="1580" spans="1:7">
      <c r="A1580" s="739"/>
      <c r="B1580" s="739"/>
      <c r="C1580" s="739"/>
      <c r="D1580" s="739"/>
      <c r="E1580" s="739"/>
      <c r="F1580" s="739"/>
      <c r="G1580" s="739"/>
    </row>
    <row r="1581" spans="1:7">
      <c r="A1581" s="739"/>
      <c r="B1581" s="739"/>
      <c r="C1581" s="739"/>
      <c r="D1581" s="739"/>
      <c r="E1581" s="739"/>
      <c r="F1581" s="739"/>
      <c r="G1581" s="739"/>
    </row>
    <row r="1582" spans="1:7">
      <c r="A1582" s="739"/>
      <c r="B1582" s="739"/>
      <c r="C1582" s="739"/>
      <c r="D1582" s="739"/>
      <c r="E1582" s="739"/>
      <c r="F1582" s="739"/>
      <c r="G1582" s="739"/>
    </row>
    <row r="1583" spans="1:7">
      <c r="A1583" s="739"/>
      <c r="B1583" s="739"/>
      <c r="C1583" s="739"/>
      <c r="D1583" s="739"/>
      <c r="E1583" s="739"/>
      <c r="F1583" s="739"/>
      <c r="G1583" s="739"/>
    </row>
    <row r="1584" spans="1:7">
      <c r="A1584" s="739"/>
      <c r="B1584" s="739"/>
      <c r="C1584" s="739"/>
      <c r="D1584" s="739"/>
      <c r="E1584" s="739"/>
      <c r="F1584" s="739"/>
      <c r="G1584" s="739"/>
    </row>
    <row r="1585" spans="1:7">
      <c r="A1585" s="739"/>
      <c r="B1585" s="739"/>
      <c r="C1585" s="739"/>
      <c r="D1585" s="739"/>
      <c r="E1585" s="739"/>
      <c r="F1585" s="739"/>
      <c r="G1585" s="739"/>
    </row>
    <row r="1586" spans="1:7">
      <c r="A1586" s="739"/>
      <c r="B1586" s="739"/>
      <c r="C1586" s="739"/>
      <c r="D1586" s="739"/>
      <c r="E1586" s="739"/>
      <c r="F1586" s="739"/>
      <c r="G1586" s="739"/>
    </row>
    <row r="1587" spans="1:7">
      <c r="A1587" s="739"/>
      <c r="B1587" s="739"/>
      <c r="C1587" s="739"/>
      <c r="D1587" s="739"/>
      <c r="E1587" s="739"/>
      <c r="F1587" s="739"/>
      <c r="G1587" s="739"/>
    </row>
    <row r="1588" spans="1:7">
      <c r="A1588" s="739"/>
      <c r="B1588" s="739"/>
      <c r="C1588" s="739"/>
      <c r="D1588" s="739"/>
      <c r="E1588" s="739"/>
      <c r="F1588" s="739"/>
      <c r="G1588" s="739"/>
    </row>
    <row r="1589" spans="1:7">
      <c r="A1589" s="739"/>
      <c r="B1589" s="739"/>
      <c r="C1589" s="739"/>
      <c r="D1589" s="739"/>
      <c r="E1589" s="739"/>
      <c r="F1589" s="739"/>
      <c r="G1589" s="739"/>
    </row>
    <row r="1590" spans="1:7">
      <c r="A1590" s="739"/>
      <c r="B1590" s="739"/>
      <c r="C1590" s="739"/>
      <c r="D1590" s="739"/>
      <c r="E1590" s="739"/>
      <c r="F1590" s="739"/>
      <c r="G1590" s="739"/>
    </row>
    <row r="1591" spans="1:7">
      <c r="A1591" s="739"/>
      <c r="B1591" s="739"/>
      <c r="C1591" s="739"/>
      <c r="D1591" s="739"/>
      <c r="E1591" s="739"/>
      <c r="F1591" s="739"/>
      <c r="G1591" s="739"/>
    </row>
    <row r="1592" spans="1:7">
      <c r="A1592" s="739"/>
      <c r="B1592" s="739"/>
      <c r="C1592" s="739"/>
      <c r="D1592" s="739"/>
      <c r="E1592" s="739"/>
      <c r="F1592" s="739"/>
      <c r="G1592" s="739"/>
    </row>
    <row r="1593" spans="1:7">
      <c r="A1593" s="739"/>
      <c r="B1593" s="739"/>
      <c r="C1593" s="739"/>
      <c r="D1593" s="739"/>
      <c r="E1593" s="739"/>
      <c r="F1593" s="739"/>
      <c r="G1593" s="739"/>
    </row>
    <row r="1594" spans="1:7">
      <c r="A1594" s="739"/>
      <c r="B1594" s="739"/>
      <c r="C1594" s="739"/>
      <c r="D1594" s="739"/>
      <c r="E1594" s="739"/>
      <c r="F1594" s="739"/>
      <c r="G1594" s="739"/>
    </row>
    <row r="1595" spans="1:7">
      <c r="A1595" s="739"/>
      <c r="B1595" s="739"/>
      <c r="C1595" s="739"/>
      <c r="D1595" s="739"/>
      <c r="E1595" s="739"/>
      <c r="F1595" s="739"/>
      <c r="G1595" s="739"/>
    </row>
    <row r="1596" spans="1:7">
      <c r="A1596" s="739"/>
      <c r="B1596" s="739"/>
      <c r="C1596" s="739"/>
      <c r="D1596" s="739"/>
      <c r="E1596" s="739"/>
      <c r="F1596" s="739"/>
      <c r="G1596" s="739"/>
    </row>
    <row r="1597" spans="1:7">
      <c r="A1597" s="739"/>
      <c r="B1597" s="739"/>
      <c r="C1597" s="739"/>
      <c r="D1597" s="739"/>
      <c r="E1597" s="739"/>
      <c r="F1597" s="739"/>
      <c r="G1597" s="739"/>
    </row>
    <row r="1598" spans="1:7">
      <c r="A1598" s="739"/>
      <c r="B1598" s="739"/>
      <c r="C1598" s="739"/>
      <c r="D1598" s="739"/>
      <c r="E1598" s="739"/>
      <c r="F1598" s="739"/>
      <c r="G1598" s="739"/>
    </row>
    <row r="1599" spans="1:7">
      <c r="A1599" s="739"/>
      <c r="B1599" s="739"/>
      <c r="C1599" s="739"/>
      <c r="D1599" s="739"/>
      <c r="E1599" s="739"/>
      <c r="F1599" s="739"/>
      <c r="G1599" s="739"/>
    </row>
    <row r="1600" spans="1:7">
      <c r="A1600" s="739"/>
      <c r="B1600" s="739"/>
      <c r="C1600" s="739"/>
      <c r="D1600" s="739"/>
      <c r="E1600" s="739"/>
      <c r="F1600" s="739"/>
      <c r="G1600" s="739"/>
    </row>
    <row r="1601" spans="1:7">
      <c r="A1601" s="739"/>
      <c r="B1601" s="739"/>
      <c r="C1601" s="739"/>
      <c r="D1601" s="739"/>
      <c r="E1601" s="739"/>
      <c r="F1601" s="739"/>
      <c r="G1601" s="739"/>
    </row>
    <row r="1602" spans="1:7">
      <c r="A1602" s="739"/>
      <c r="B1602" s="739"/>
      <c r="C1602" s="739"/>
      <c r="D1602" s="739"/>
      <c r="E1602" s="739"/>
      <c r="F1602" s="739"/>
      <c r="G1602" s="739"/>
    </row>
    <row r="1603" spans="1:7">
      <c r="A1603" s="739"/>
      <c r="B1603" s="739"/>
      <c r="C1603" s="739"/>
      <c r="D1603" s="739"/>
      <c r="E1603" s="739"/>
      <c r="F1603" s="739"/>
      <c r="G1603" s="739"/>
    </row>
    <row r="1604" spans="1:7">
      <c r="A1604" s="739"/>
      <c r="B1604" s="739"/>
      <c r="C1604" s="739"/>
      <c r="D1604" s="739"/>
      <c r="E1604" s="739"/>
      <c r="F1604" s="739"/>
      <c r="G1604" s="739"/>
    </row>
    <row r="1605" spans="1:7">
      <c r="A1605" s="739"/>
      <c r="B1605" s="739"/>
      <c r="C1605" s="739"/>
      <c r="D1605" s="739"/>
      <c r="E1605" s="739"/>
      <c r="F1605" s="739"/>
      <c r="G1605" s="739"/>
    </row>
    <row r="1606" spans="1:7">
      <c r="A1606" s="739"/>
      <c r="B1606" s="739"/>
      <c r="C1606" s="739"/>
      <c r="D1606" s="739"/>
      <c r="E1606" s="739"/>
      <c r="F1606" s="739"/>
      <c r="G1606" s="739"/>
    </row>
    <row r="1607" spans="1:7">
      <c r="A1607" s="739"/>
      <c r="B1607" s="739"/>
      <c r="C1607" s="739"/>
      <c r="D1607" s="739"/>
      <c r="E1607" s="739"/>
      <c r="F1607" s="739"/>
      <c r="G1607" s="739"/>
    </row>
    <row r="1608" spans="1:7">
      <c r="A1608" s="739"/>
      <c r="B1608" s="739"/>
      <c r="C1608" s="739"/>
      <c r="D1608" s="739"/>
      <c r="E1608" s="739"/>
      <c r="F1608" s="739"/>
      <c r="G1608" s="739"/>
    </row>
    <row r="1609" spans="1:7">
      <c r="A1609" s="739"/>
      <c r="B1609" s="739"/>
      <c r="C1609" s="739"/>
      <c r="D1609" s="739"/>
      <c r="E1609" s="739"/>
      <c r="F1609" s="739"/>
      <c r="G1609" s="739"/>
    </row>
    <row r="1610" spans="1:7">
      <c r="A1610" s="739"/>
      <c r="B1610" s="739"/>
      <c r="C1610" s="739"/>
      <c r="D1610" s="739"/>
      <c r="E1610" s="739"/>
      <c r="F1610" s="739"/>
      <c r="G1610" s="739"/>
    </row>
    <row r="1611" spans="1:7">
      <c r="A1611" s="739"/>
      <c r="B1611" s="739"/>
      <c r="C1611" s="739"/>
      <c r="D1611" s="739"/>
      <c r="E1611" s="739"/>
      <c r="F1611" s="739"/>
      <c r="G1611" s="739"/>
    </row>
    <row r="1612" spans="1:7">
      <c r="A1612" s="739"/>
      <c r="B1612" s="739"/>
      <c r="C1612" s="739"/>
      <c r="D1612" s="739"/>
      <c r="E1612" s="739"/>
      <c r="F1612" s="739"/>
      <c r="G1612" s="739"/>
    </row>
    <row r="1613" spans="1:7">
      <c r="A1613" s="739"/>
      <c r="B1613" s="739"/>
      <c r="C1613" s="739"/>
      <c r="D1613" s="739"/>
      <c r="E1613" s="739"/>
      <c r="F1613" s="739"/>
      <c r="G1613" s="739"/>
    </row>
    <row r="1614" spans="1:7">
      <c r="A1614" s="739"/>
      <c r="B1614" s="739"/>
      <c r="C1614" s="739"/>
      <c r="D1614" s="739"/>
      <c r="E1614" s="739"/>
      <c r="F1614" s="739"/>
      <c r="G1614" s="739"/>
    </row>
    <row r="1615" spans="1:7">
      <c r="A1615" s="739"/>
      <c r="B1615" s="739"/>
      <c r="C1615" s="739"/>
      <c r="D1615" s="739"/>
      <c r="E1615" s="739"/>
      <c r="F1615" s="739"/>
      <c r="G1615" s="739"/>
    </row>
    <row r="1616" spans="1:7">
      <c r="A1616" s="739"/>
      <c r="B1616" s="739"/>
      <c r="C1616" s="739"/>
      <c r="D1616" s="739"/>
      <c r="E1616" s="739"/>
      <c r="F1616" s="739"/>
      <c r="G1616" s="739"/>
    </row>
    <row r="1617" spans="1:7">
      <c r="A1617" s="739"/>
      <c r="B1617" s="739"/>
      <c r="C1617" s="739"/>
      <c r="D1617" s="739"/>
      <c r="E1617" s="739"/>
      <c r="F1617" s="739"/>
      <c r="G1617" s="739"/>
    </row>
    <row r="1618" spans="1:7">
      <c r="A1618" s="739"/>
      <c r="B1618" s="739"/>
      <c r="C1618" s="739"/>
      <c r="D1618" s="739"/>
      <c r="E1618" s="739"/>
      <c r="F1618" s="739"/>
      <c r="G1618" s="739"/>
    </row>
    <row r="1619" spans="1:7">
      <c r="A1619" s="739"/>
      <c r="B1619" s="739"/>
      <c r="C1619" s="739"/>
      <c r="D1619" s="739"/>
      <c r="E1619" s="739"/>
      <c r="F1619" s="739"/>
      <c r="G1619" s="739"/>
    </row>
    <row r="1620" spans="1:7">
      <c r="A1620" s="739"/>
      <c r="B1620" s="739"/>
      <c r="C1620" s="739"/>
      <c r="D1620" s="739"/>
      <c r="E1620" s="739"/>
      <c r="F1620" s="739"/>
      <c r="G1620" s="739"/>
    </row>
    <row r="1621" spans="1:7">
      <c r="A1621" s="739"/>
      <c r="B1621" s="739"/>
      <c r="C1621" s="739"/>
      <c r="D1621" s="739"/>
      <c r="E1621" s="739"/>
      <c r="F1621" s="739"/>
      <c r="G1621" s="739"/>
    </row>
    <row r="1622" spans="1:7">
      <c r="A1622" s="739"/>
      <c r="B1622" s="739"/>
      <c r="C1622" s="739"/>
      <c r="D1622" s="739"/>
      <c r="E1622" s="739"/>
      <c r="F1622" s="739"/>
      <c r="G1622" s="739"/>
    </row>
    <row r="1623" spans="1:7">
      <c r="A1623" s="739"/>
      <c r="B1623" s="739"/>
      <c r="C1623" s="739"/>
      <c r="D1623" s="739"/>
      <c r="E1623" s="739"/>
      <c r="F1623" s="739"/>
      <c r="G1623" s="739"/>
    </row>
    <row r="1624" spans="1:7">
      <c r="A1624" s="739"/>
      <c r="B1624" s="739"/>
      <c r="C1624" s="739"/>
      <c r="D1624" s="739"/>
      <c r="E1624" s="739"/>
      <c r="F1624" s="739"/>
      <c r="G1624" s="739"/>
    </row>
    <row r="1625" spans="1:7">
      <c r="A1625" s="739"/>
      <c r="B1625" s="739"/>
      <c r="C1625" s="739"/>
      <c r="D1625" s="739"/>
      <c r="E1625" s="739"/>
      <c r="F1625" s="739"/>
      <c r="G1625" s="739"/>
    </row>
    <row r="1626" spans="1:7">
      <c r="A1626" s="739"/>
      <c r="B1626" s="739"/>
      <c r="C1626" s="739"/>
      <c r="D1626" s="739"/>
      <c r="E1626" s="739"/>
      <c r="F1626" s="739"/>
      <c r="G1626" s="739"/>
    </row>
    <row r="1627" spans="1:7">
      <c r="A1627" s="739"/>
      <c r="B1627" s="739"/>
      <c r="C1627" s="739"/>
      <c r="D1627" s="739"/>
      <c r="E1627" s="739"/>
      <c r="F1627" s="739"/>
      <c r="G1627" s="739"/>
    </row>
    <row r="1628" spans="1:7">
      <c r="A1628" s="739"/>
      <c r="B1628" s="739"/>
      <c r="C1628" s="739"/>
      <c r="D1628" s="739"/>
      <c r="E1628" s="739"/>
      <c r="F1628" s="739"/>
      <c r="G1628" s="739"/>
    </row>
    <row r="1629" spans="1:7">
      <c r="A1629" s="739"/>
      <c r="B1629" s="739"/>
      <c r="C1629" s="739"/>
      <c r="D1629" s="739"/>
      <c r="E1629" s="739"/>
      <c r="F1629" s="739"/>
      <c r="G1629" s="739"/>
    </row>
    <row r="1630" spans="1:7">
      <c r="A1630" s="739"/>
      <c r="B1630" s="739"/>
      <c r="C1630" s="739"/>
      <c r="D1630" s="739"/>
      <c r="E1630" s="739"/>
      <c r="F1630" s="739"/>
      <c r="G1630" s="739"/>
    </row>
    <row r="1631" spans="1:7">
      <c r="A1631" s="739"/>
      <c r="B1631" s="739"/>
      <c r="C1631" s="739"/>
      <c r="D1631" s="739"/>
      <c r="E1631" s="739"/>
      <c r="F1631" s="739"/>
      <c r="G1631" s="739"/>
    </row>
    <row r="1632" spans="1:7">
      <c r="A1632" s="739"/>
      <c r="B1632" s="739"/>
      <c r="C1632" s="739"/>
      <c r="D1632" s="739"/>
      <c r="E1632" s="739"/>
      <c r="F1632" s="739"/>
      <c r="G1632" s="739"/>
    </row>
    <row r="1633" spans="1:7">
      <c r="A1633" s="739"/>
      <c r="B1633" s="739"/>
      <c r="C1633" s="739"/>
      <c r="D1633" s="739"/>
      <c r="E1633" s="739"/>
      <c r="F1633" s="739"/>
      <c r="G1633" s="739"/>
    </row>
    <row r="1634" spans="1:7">
      <c r="A1634" s="739"/>
      <c r="B1634" s="739"/>
      <c r="C1634" s="739"/>
      <c r="D1634" s="739"/>
      <c r="E1634" s="739"/>
      <c r="F1634" s="739"/>
      <c r="G1634" s="739"/>
    </row>
    <row r="1635" spans="1:7">
      <c r="A1635" s="739"/>
      <c r="B1635" s="739"/>
      <c r="C1635" s="739"/>
      <c r="D1635" s="739"/>
      <c r="E1635" s="739"/>
      <c r="F1635" s="739"/>
      <c r="G1635" s="739"/>
    </row>
    <row r="1636" spans="1:7">
      <c r="A1636" s="739"/>
      <c r="B1636" s="739"/>
      <c r="C1636" s="739"/>
      <c r="D1636" s="739"/>
      <c r="E1636" s="739"/>
      <c r="F1636" s="739"/>
      <c r="G1636" s="739"/>
    </row>
    <row r="1637" spans="1:7">
      <c r="A1637" s="739"/>
      <c r="B1637" s="739"/>
      <c r="C1637" s="739"/>
      <c r="D1637" s="739"/>
      <c r="E1637" s="739"/>
      <c r="F1637" s="739"/>
      <c r="G1637" s="739"/>
    </row>
    <row r="1638" spans="1:7">
      <c r="A1638" s="739"/>
      <c r="B1638" s="739"/>
      <c r="C1638" s="739"/>
      <c r="D1638" s="739"/>
      <c r="E1638" s="739"/>
      <c r="F1638" s="739"/>
      <c r="G1638" s="739"/>
    </row>
    <row r="1639" spans="1:7">
      <c r="A1639" s="739"/>
      <c r="B1639" s="739"/>
      <c r="C1639" s="739"/>
      <c r="D1639" s="739"/>
      <c r="E1639" s="739"/>
      <c r="F1639" s="739"/>
      <c r="G1639" s="739"/>
    </row>
    <row r="1640" spans="1:7">
      <c r="A1640" s="739"/>
      <c r="B1640" s="739"/>
      <c r="C1640" s="739"/>
      <c r="D1640" s="739"/>
      <c r="E1640" s="739"/>
      <c r="F1640" s="739"/>
      <c r="G1640" s="739"/>
    </row>
    <row r="1641" spans="1:7">
      <c r="A1641" s="739"/>
      <c r="B1641" s="739"/>
      <c r="C1641" s="739"/>
      <c r="D1641" s="739"/>
      <c r="E1641" s="739"/>
      <c r="F1641" s="739"/>
      <c r="G1641" s="739"/>
    </row>
    <row r="1642" spans="1:7">
      <c r="A1642" s="739"/>
      <c r="B1642" s="739"/>
      <c r="C1642" s="739"/>
      <c r="D1642" s="739"/>
      <c r="E1642" s="739"/>
      <c r="F1642" s="739"/>
      <c r="G1642" s="739"/>
    </row>
    <row r="1643" spans="1:7">
      <c r="A1643" s="739"/>
      <c r="B1643" s="739"/>
      <c r="C1643" s="739"/>
      <c r="D1643" s="739"/>
      <c r="E1643" s="739"/>
      <c r="F1643" s="739"/>
      <c r="G1643" s="739"/>
    </row>
    <row r="1644" spans="1:7">
      <c r="A1644" s="739"/>
      <c r="B1644" s="739"/>
      <c r="C1644" s="739"/>
      <c r="D1644" s="739"/>
      <c r="E1644" s="739"/>
      <c r="F1644" s="739"/>
      <c r="G1644" s="739"/>
    </row>
    <row r="1645" spans="1:7">
      <c r="A1645" s="739"/>
      <c r="B1645" s="739"/>
      <c r="C1645" s="739"/>
      <c r="D1645" s="739"/>
      <c r="E1645" s="739"/>
      <c r="F1645" s="739"/>
      <c r="G1645" s="739"/>
    </row>
    <row r="1646" spans="1:7">
      <c r="A1646" s="739"/>
      <c r="B1646" s="739"/>
      <c r="C1646" s="739"/>
      <c r="D1646" s="739"/>
      <c r="E1646" s="739"/>
      <c r="F1646" s="739"/>
      <c r="G1646" s="739"/>
    </row>
    <row r="1647" spans="1:7">
      <c r="A1647" s="739"/>
      <c r="B1647" s="739"/>
      <c r="C1647" s="739"/>
      <c r="D1647" s="739"/>
      <c r="E1647" s="739"/>
      <c r="F1647" s="739"/>
      <c r="G1647" s="739"/>
    </row>
    <row r="1648" spans="1:7">
      <c r="A1648" s="739"/>
      <c r="B1648" s="739"/>
      <c r="C1648" s="739"/>
      <c r="D1648" s="739"/>
      <c r="E1648" s="739"/>
      <c r="F1648" s="739"/>
      <c r="G1648" s="739"/>
    </row>
    <row r="1649" spans="1:7">
      <c r="A1649" s="739"/>
      <c r="B1649" s="739"/>
      <c r="C1649" s="739"/>
      <c r="D1649" s="739"/>
      <c r="E1649" s="739"/>
      <c r="F1649" s="739"/>
      <c r="G1649" s="739"/>
    </row>
    <row r="1650" spans="1:7">
      <c r="A1650" s="739"/>
      <c r="B1650" s="739"/>
      <c r="C1650" s="739"/>
      <c r="D1650" s="739"/>
      <c r="E1650" s="739"/>
      <c r="F1650" s="739"/>
      <c r="G1650" s="739"/>
    </row>
    <row r="1651" spans="1:7">
      <c r="A1651" s="739"/>
      <c r="B1651" s="739"/>
      <c r="C1651" s="739"/>
      <c r="D1651" s="739"/>
      <c r="E1651" s="739"/>
      <c r="F1651" s="739"/>
      <c r="G1651" s="739"/>
    </row>
    <row r="1652" spans="1:7">
      <c r="A1652" s="739"/>
      <c r="B1652" s="739"/>
      <c r="C1652" s="739"/>
      <c r="D1652" s="739"/>
      <c r="E1652" s="739"/>
      <c r="F1652" s="739"/>
      <c r="G1652" s="739"/>
    </row>
    <row r="1653" spans="1:7">
      <c r="A1653" s="739"/>
      <c r="B1653" s="739"/>
      <c r="C1653" s="739"/>
      <c r="D1653" s="739"/>
      <c r="E1653" s="739"/>
      <c r="F1653" s="739"/>
      <c r="G1653" s="739"/>
    </row>
    <row r="1654" spans="1:7">
      <c r="A1654" s="739"/>
      <c r="B1654" s="739"/>
      <c r="C1654" s="739"/>
      <c r="D1654" s="739"/>
      <c r="E1654" s="739"/>
      <c r="F1654" s="739"/>
      <c r="G1654" s="739"/>
    </row>
    <row r="1655" spans="1:7">
      <c r="A1655" s="739"/>
      <c r="B1655" s="739"/>
      <c r="C1655" s="739"/>
      <c r="D1655" s="739"/>
      <c r="E1655" s="739"/>
      <c r="F1655" s="739"/>
      <c r="G1655" s="739"/>
    </row>
    <row r="1656" spans="1:7">
      <c r="A1656" s="739"/>
      <c r="B1656" s="739"/>
      <c r="C1656" s="739"/>
      <c r="D1656" s="739"/>
      <c r="E1656" s="739"/>
      <c r="F1656" s="739"/>
      <c r="G1656" s="739"/>
    </row>
    <row r="1657" spans="1:7">
      <c r="A1657" s="739"/>
      <c r="B1657" s="739"/>
      <c r="C1657" s="739"/>
      <c r="D1657" s="739"/>
      <c r="E1657" s="739"/>
      <c r="F1657" s="739"/>
      <c r="G1657" s="739"/>
    </row>
    <row r="1658" spans="1:7">
      <c r="A1658" s="739"/>
      <c r="B1658" s="739"/>
      <c r="C1658" s="739"/>
      <c r="D1658" s="739"/>
      <c r="E1658" s="739"/>
      <c r="F1658" s="739"/>
      <c r="G1658" s="739"/>
    </row>
    <row r="1659" spans="1:7">
      <c r="A1659" s="739"/>
      <c r="B1659" s="739"/>
      <c r="C1659" s="739"/>
      <c r="D1659" s="739"/>
      <c r="E1659" s="739"/>
      <c r="F1659" s="739"/>
      <c r="G1659" s="739"/>
    </row>
    <row r="1660" spans="1:7">
      <c r="A1660" s="739"/>
      <c r="B1660" s="739"/>
      <c r="C1660" s="739"/>
      <c r="D1660" s="739"/>
      <c r="E1660" s="739"/>
      <c r="F1660" s="739"/>
      <c r="G1660" s="739"/>
    </row>
    <row r="1661" spans="1:7">
      <c r="A1661" s="739"/>
      <c r="B1661" s="739"/>
      <c r="C1661" s="739"/>
      <c r="D1661" s="739"/>
      <c r="E1661" s="739"/>
      <c r="F1661" s="739"/>
      <c r="G1661" s="739"/>
    </row>
    <row r="1662" spans="1:7">
      <c r="A1662" s="739"/>
      <c r="B1662" s="739"/>
      <c r="C1662" s="739"/>
      <c r="D1662" s="739"/>
      <c r="E1662" s="739"/>
      <c r="F1662" s="739"/>
      <c r="G1662" s="739"/>
    </row>
    <row r="1663" spans="1:7">
      <c r="A1663" s="739"/>
      <c r="B1663" s="739"/>
      <c r="C1663" s="739"/>
      <c r="D1663" s="739"/>
      <c r="E1663" s="739"/>
      <c r="F1663" s="739"/>
      <c r="G1663" s="739"/>
    </row>
    <row r="1664" spans="1:7">
      <c r="A1664" s="739"/>
      <c r="B1664" s="739"/>
      <c r="C1664" s="739"/>
      <c r="D1664" s="739"/>
      <c r="E1664" s="739"/>
      <c r="F1664" s="739"/>
      <c r="G1664" s="739"/>
    </row>
    <row r="1665" spans="1:7">
      <c r="A1665" s="739"/>
      <c r="B1665" s="739"/>
      <c r="C1665" s="739"/>
      <c r="D1665" s="739"/>
      <c r="E1665" s="739"/>
      <c r="F1665" s="739"/>
      <c r="G1665" s="739"/>
    </row>
    <row r="1666" spans="1:7">
      <c r="A1666" s="739"/>
      <c r="B1666" s="739"/>
      <c r="C1666" s="739"/>
      <c r="D1666" s="739"/>
      <c r="E1666" s="739"/>
      <c r="F1666" s="739"/>
      <c r="G1666" s="739"/>
    </row>
    <row r="1667" spans="1:7">
      <c r="A1667" s="739"/>
      <c r="B1667" s="739"/>
      <c r="C1667" s="739"/>
      <c r="D1667" s="739"/>
      <c r="E1667" s="739"/>
      <c r="F1667" s="739"/>
      <c r="G1667" s="739"/>
    </row>
    <row r="1668" spans="1:7">
      <c r="A1668" s="739"/>
      <c r="B1668" s="739"/>
      <c r="C1668" s="739"/>
      <c r="D1668" s="739"/>
      <c r="E1668" s="739"/>
      <c r="F1668" s="739"/>
      <c r="G1668" s="739"/>
    </row>
    <row r="1669" spans="1:7">
      <c r="A1669" s="739"/>
      <c r="B1669" s="739"/>
      <c r="C1669" s="739"/>
      <c r="D1669" s="739"/>
      <c r="E1669" s="739"/>
      <c r="F1669" s="739"/>
      <c r="G1669" s="739"/>
    </row>
    <row r="1670" spans="1:7">
      <c r="A1670" s="739"/>
      <c r="B1670" s="739"/>
      <c r="C1670" s="739"/>
      <c r="D1670" s="739"/>
      <c r="E1670" s="739"/>
      <c r="F1670" s="739"/>
      <c r="G1670" s="739"/>
    </row>
    <row r="1671" spans="1:7">
      <c r="A1671" s="739"/>
      <c r="B1671" s="739"/>
      <c r="C1671" s="739"/>
      <c r="D1671" s="739"/>
      <c r="E1671" s="739"/>
      <c r="F1671" s="739"/>
      <c r="G1671" s="739"/>
    </row>
    <row r="1672" spans="1:7">
      <c r="A1672" s="739"/>
      <c r="B1672" s="739"/>
      <c r="C1672" s="739"/>
      <c r="D1672" s="739"/>
      <c r="E1672" s="739"/>
      <c r="F1672" s="739"/>
      <c r="G1672" s="739"/>
    </row>
    <row r="1673" spans="1:7">
      <c r="A1673" s="739"/>
      <c r="B1673" s="739"/>
      <c r="C1673" s="739"/>
      <c r="D1673" s="739"/>
      <c r="E1673" s="739"/>
      <c r="F1673" s="739"/>
      <c r="G1673" s="739"/>
    </row>
    <row r="1674" spans="1:7">
      <c r="A1674" s="739"/>
      <c r="B1674" s="739"/>
      <c r="C1674" s="739"/>
      <c r="D1674" s="739"/>
      <c r="E1674" s="739"/>
      <c r="F1674" s="739"/>
      <c r="G1674" s="739"/>
    </row>
    <row r="1675" spans="1:7">
      <c r="A1675" s="739"/>
      <c r="B1675" s="739"/>
      <c r="C1675" s="739"/>
      <c r="D1675" s="739"/>
      <c r="E1675" s="739"/>
      <c r="F1675" s="739"/>
      <c r="G1675" s="739"/>
    </row>
    <row r="1676" spans="1:7">
      <c r="A1676" s="739"/>
      <c r="B1676" s="739"/>
      <c r="C1676" s="739"/>
      <c r="D1676" s="739"/>
      <c r="E1676" s="739"/>
      <c r="F1676" s="739"/>
      <c r="G1676" s="739"/>
    </row>
    <row r="1677" spans="1:7">
      <c r="A1677" s="739"/>
      <c r="B1677" s="739"/>
      <c r="C1677" s="739"/>
      <c r="D1677" s="739"/>
      <c r="E1677" s="739"/>
      <c r="F1677" s="739"/>
      <c r="G1677" s="739"/>
    </row>
    <row r="1678" spans="1:7">
      <c r="A1678" s="739"/>
      <c r="B1678" s="739"/>
      <c r="C1678" s="739"/>
      <c r="D1678" s="739"/>
      <c r="E1678" s="739"/>
      <c r="F1678" s="739"/>
      <c r="G1678" s="739"/>
    </row>
    <row r="1679" spans="1:7">
      <c r="A1679" s="739"/>
      <c r="B1679" s="739"/>
      <c r="C1679" s="739"/>
      <c r="D1679" s="739"/>
      <c r="E1679" s="739"/>
      <c r="F1679" s="739"/>
      <c r="G1679" s="739"/>
    </row>
    <row r="1680" spans="1:7">
      <c r="A1680" s="739"/>
      <c r="B1680" s="739"/>
      <c r="C1680" s="739"/>
      <c r="D1680" s="739"/>
      <c r="E1680" s="739"/>
      <c r="F1680" s="739"/>
      <c r="G1680" s="739"/>
    </row>
    <row r="1681" spans="1:7">
      <c r="A1681" s="739"/>
      <c r="B1681" s="739"/>
      <c r="C1681" s="739"/>
      <c r="D1681" s="739"/>
      <c r="E1681" s="739"/>
      <c r="F1681" s="739"/>
      <c r="G1681" s="739"/>
    </row>
    <row r="1682" spans="1:7">
      <c r="A1682" s="739"/>
      <c r="B1682" s="739"/>
      <c r="C1682" s="739"/>
      <c r="D1682" s="739"/>
      <c r="E1682" s="739"/>
      <c r="F1682" s="739"/>
      <c r="G1682" s="739"/>
    </row>
    <row r="1683" spans="1:7">
      <c r="A1683" s="739"/>
      <c r="B1683" s="739"/>
      <c r="C1683" s="739"/>
      <c r="D1683" s="739"/>
      <c r="E1683" s="739"/>
      <c r="F1683" s="739"/>
      <c r="G1683" s="739"/>
    </row>
    <row r="1684" spans="1:7">
      <c r="A1684" s="739"/>
      <c r="B1684" s="739"/>
      <c r="C1684" s="739"/>
      <c r="D1684" s="739"/>
      <c r="E1684" s="739"/>
      <c r="F1684" s="739"/>
      <c r="G1684" s="739"/>
    </row>
    <row r="1685" spans="1:7">
      <c r="A1685" s="739"/>
      <c r="B1685" s="739"/>
      <c r="C1685" s="739"/>
      <c r="D1685" s="739"/>
      <c r="E1685" s="739"/>
      <c r="F1685" s="739"/>
      <c r="G1685" s="739"/>
    </row>
    <row r="1686" spans="1:7">
      <c r="A1686" s="739"/>
      <c r="B1686" s="739"/>
      <c r="C1686" s="739"/>
      <c r="D1686" s="739"/>
      <c r="E1686" s="739"/>
      <c r="F1686" s="739"/>
      <c r="G1686" s="739"/>
    </row>
    <row r="1687" spans="1:7">
      <c r="A1687" s="739"/>
      <c r="B1687" s="739"/>
      <c r="C1687" s="739"/>
      <c r="D1687" s="739"/>
      <c r="E1687" s="739"/>
      <c r="F1687" s="739"/>
      <c r="G1687" s="739"/>
    </row>
    <row r="1688" spans="1:7">
      <c r="A1688" s="739"/>
      <c r="B1688" s="739"/>
      <c r="C1688" s="739"/>
      <c r="D1688" s="739"/>
      <c r="E1688" s="739"/>
      <c r="F1688" s="739"/>
      <c r="G1688" s="739"/>
    </row>
    <row r="1689" spans="1:7">
      <c r="A1689" s="739"/>
      <c r="B1689" s="739"/>
      <c r="C1689" s="739"/>
      <c r="D1689" s="739"/>
      <c r="E1689" s="739"/>
      <c r="F1689" s="739"/>
      <c r="G1689" s="739"/>
    </row>
    <row r="1690" spans="1:7">
      <c r="A1690" s="739"/>
      <c r="B1690" s="739"/>
      <c r="C1690" s="739"/>
      <c r="D1690" s="739"/>
      <c r="E1690" s="739"/>
      <c r="F1690" s="739"/>
      <c r="G1690" s="739"/>
    </row>
    <row r="1691" spans="1:7">
      <c r="A1691" s="739"/>
      <c r="B1691" s="739"/>
      <c r="C1691" s="739"/>
      <c r="D1691" s="739"/>
      <c r="E1691" s="739"/>
      <c r="F1691" s="739"/>
      <c r="G1691" s="739"/>
    </row>
    <row r="1692" spans="1:7">
      <c r="A1692" s="739"/>
      <c r="B1692" s="739"/>
      <c r="C1692" s="739"/>
      <c r="D1692" s="739"/>
      <c r="E1692" s="739"/>
      <c r="F1692" s="739"/>
      <c r="G1692" s="739"/>
    </row>
    <row r="1693" spans="1:7">
      <c r="A1693" s="739"/>
      <c r="B1693" s="739"/>
      <c r="C1693" s="739"/>
      <c r="D1693" s="739"/>
      <c r="E1693" s="739"/>
      <c r="F1693" s="739"/>
      <c r="G1693" s="739"/>
    </row>
    <row r="1694" spans="1:7">
      <c r="A1694" s="739"/>
      <c r="B1694" s="739"/>
      <c r="C1694" s="739"/>
      <c r="D1694" s="739"/>
      <c r="E1694" s="739"/>
      <c r="F1694" s="739"/>
      <c r="G1694" s="739"/>
    </row>
    <row r="1695" spans="1:7">
      <c r="A1695" s="739"/>
      <c r="B1695" s="739"/>
      <c r="C1695" s="739"/>
      <c r="D1695" s="739"/>
      <c r="E1695" s="739"/>
      <c r="F1695" s="739"/>
      <c r="G1695" s="739"/>
    </row>
    <row r="1696" spans="1:7">
      <c r="A1696" s="739"/>
      <c r="B1696" s="739"/>
      <c r="C1696" s="739"/>
      <c r="D1696" s="739"/>
      <c r="E1696" s="739"/>
      <c r="F1696" s="739"/>
      <c r="G1696" s="739"/>
    </row>
    <row r="1697" spans="1:7">
      <c r="A1697" s="739"/>
      <c r="B1697" s="739"/>
      <c r="C1697" s="739"/>
      <c r="D1697" s="739"/>
      <c r="E1697" s="739"/>
      <c r="F1697" s="739"/>
      <c r="G1697" s="739"/>
    </row>
    <row r="1698" spans="1:7">
      <c r="A1698" s="739"/>
      <c r="B1698" s="739"/>
      <c r="C1698" s="739"/>
      <c r="D1698" s="739"/>
      <c r="E1698" s="739"/>
      <c r="F1698" s="739"/>
      <c r="G1698" s="739"/>
    </row>
    <row r="1699" spans="1:7">
      <c r="A1699" s="739"/>
      <c r="B1699" s="739"/>
      <c r="C1699" s="739"/>
      <c r="D1699" s="739"/>
      <c r="E1699" s="739"/>
      <c r="F1699" s="739"/>
      <c r="G1699" s="739"/>
    </row>
    <row r="1700" spans="1:7">
      <c r="A1700" s="739"/>
      <c r="B1700" s="739"/>
      <c r="C1700" s="739"/>
      <c r="D1700" s="739"/>
      <c r="E1700" s="739"/>
      <c r="F1700" s="739"/>
      <c r="G1700" s="739"/>
    </row>
    <row r="1701" spans="1:7">
      <c r="A1701" s="739"/>
      <c r="B1701" s="739"/>
      <c r="C1701" s="739"/>
      <c r="D1701" s="739"/>
      <c r="E1701" s="739"/>
      <c r="F1701" s="739"/>
      <c r="G1701" s="739"/>
    </row>
    <row r="1702" spans="1:7">
      <c r="A1702" s="739"/>
      <c r="B1702" s="739"/>
      <c r="C1702" s="739"/>
      <c r="D1702" s="739"/>
      <c r="E1702" s="739"/>
      <c r="F1702" s="739"/>
      <c r="G1702" s="739"/>
    </row>
    <row r="1703" spans="1:7">
      <c r="A1703" s="739"/>
      <c r="B1703" s="739"/>
      <c r="C1703" s="739"/>
      <c r="D1703" s="739"/>
      <c r="E1703" s="739"/>
      <c r="F1703" s="739"/>
      <c r="G1703" s="739"/>
    </row>
    <row r="1704" spans="1:7">
      <c r="A1704" s="739"/>
      <c r="B1704" s="739"/>
      <c r="C1704" s="739"/>
      <c r="D1704" s="739"/>
      <c r="E1704" s="739"/>
      <c r="F1704" s="739"/>
      <c r="G1704" s="739"/>
    </row>
    <row r="1705" spans="1:7">
      <c r="A1705" s="739"/>
      <c r="B1705" s="739"/>
      <c r="C1705" s="739"/>
      <c r="D1705" s="739"/>
      <c r="E1705" s="739"/>
      <c r="F1705" s="739"/>
      <c r="G1705" s="739"/>
    </row>
    <row r="1706" spans="1:7">
      <c r="A1706" s="739"/>
      <c r="B1706" s="739"/>
      <c r="C1706" s="739"/>
      <c r="D1706" s="739"/>
      <c r="E1706" s="739"/>
      <c r="F1706" s="739"/>
      <c r="G1706" s="739"/>
    </row>
    <row r="1707" spans="1:7">
      <c r="A1707" s="739"/>
      <c r="B1707" s="739"/>
      <c r="C1707" s="739"/>
      <c r="D1707" s="739"/>
      <c r="E1707" s="739"/>
      <c r="F1707" s="739"/>
      <c r="G1707" s="739"/>
    </row>
    <row r="1708" spans="1:7">
      <c r="A1708" s="739"/>
      <c r="B1708" s="739"/>
      <c r="C1708" s="739"/>
      <c r="D1708" s="739"/>
      <c r="E1708" s="739"/>
      <c r="F1708" s="739"/>
      <c r="G1708" s="739"/>
    </row>
    <row r="1709" spans="1:7">
      <c r="A1709" s="739"/>
      <c r="B1709" s="739"/>
      <c r="C1709" s="739"/>
      <c r="D1709" s="739"/>
      <c r="E1709" s="739"/>
      <c r="F1709" s="739"/>
      <c r="G1709" s="739"/>
    </row>
    <row r="1710" spans="1:7">
      <c r="A1710" s="739"/>
      <c r="B1710" s="739"/>
      <c r="C1710" s="739"/>
      <c r="D1710" s="739"/>
      <c r="E1710" s="739"/>
      <c r="F1710" s="739"/>
      <c r="G1710" s="739"/>
    </row>
    <row r="1711" spans="1:7">
      <c r="A1711" s="739"/>
      <c r="B1711" s="739"/>
      <c r="C1711" s="739"/>
      <c r="D1711" s="739"/>
      <c r="E1711" s="739"/>
      <c r="F1711" s="739"/>
      <c r="G1711" s="739"/>
    </row>
    <row r="1712" spans="1:7">
      <c r="A1712" s="739"/>
      <c r="B1712" s="739"/>
      <c r="C1712" s="739"/>
      <c r="D1712" s="739"/>
      <c r="E1712" s="739"/>
      <c r="F1712" s="739"/>
      <c r="G1712" s="739"/>
    </row>
    <row r="1713" spans="1:7">
      <c r="A1713" s="739"/>
      <c r="B1713" s="739"/>
      <c r="C1713" s="739"/>
      <c r="D1713" s="739"/>
      <c r="E1713" s="739"/>
      <c r="F1713" s="739"/>
      <c r="G1713" s="739"/>
    </row>
    <row r="1714" spans="1:7">
      <c r="A1714" s="739"/>
      <c r="B1714" s="739"/>
      <c r="C1714" s="739"/>
      <c r="D1714" s="739"/>
      <c r="E1714" s="739"/>
      <c r="F1714" s="739"/>
      <c r="G1714" s="739"/>
    </row>
    <row r="1715" spans="1:7">
      <c r="A1715" s="739"/>
      <c r="B1715" s="739"/>
      <c r="C1715" s="739"/>
      <c r="D1715" s="739"/>
      <c r="E1715" s="739"/>
      <c r="F1715" s="739"/>
      <c r="G1715" s="739"/>
    </row>
    <row r="1716" spans="1:7">
      <c r="A1716" s="739"/>
      <c r="B1716" s="739"/>
      <c r="C1716" s="739"/>
      <c r="D1716" s="739"/>
      <c r="E1716" s="739"/>
      <c r="F1716" s="739"/>
      <c r="G1716" s="739"/>
    </row>
    <row r="1717" spans="1:7">
      <c r="A1717" s="739"/>
      <c r="B1717" s="739"/>
      <c r="C1717" s="739"/>
      <c r="D1717" s="739"/>
      <c r="E1717" s="739"/>
      <c r="F1717" s="739"/>
      <c r="G1717" s="739"/>
    </row>
    <row r="1718" spans="1:7">
      <c r="A1718" s="739"/>
      <c r="B1718" s="739"/>
      <c r="C1718" s="739"/>
      <c r="D1718" s="739"/>
      <c r="E1718" s="739"/>
      <c r="F1718" s="739"/>
      <c r="G1718" s="739"/>
    </row>
    <row r="1719" spans="1:7">
      <c r="A1719" s="739"/>
      <c r="B1719" s="739"/>
      <c r="C1719" s="739"/>
      <c r="D1719" s="739"/>
      <c r="E1719" s="739"/>
      <c r="F1719" s="739"/>
      <c r="G1719" s="739"/>
    </row>
    <row r="1720" spans="1:7">
      <c r="A1720" s="739"/>
      <c r="B1720" s="739"/>
      <c r="C1720" s="739"/>
      <c r="D1720" s="739"/>
      <c r="E1720" s="739"/>
      <c r="F1720" s="739"/>
      <c r="G1720" s="739"/>
    </row>
    <row r="1721" spans="1:7">
      <c r="A1721" s="739"/>
      <c r="B1721" s="739"/>
      <c r="C1721" s="739"/>
      <c r="D1721" s="739"/>
      <c r="E1721" s="739"/>
      <c r="F1721" s="739"/>
      <c r="G1721" s="739"/>
    </row>
    <row r="1722" spans="1:7">
      <c r="A1722" s="739"/>
      <c r="B1722" s="739"/>
      <c r="C1722" s="739"/>
      <c r="D1722" s="739"/>
      <c r="E1722" s="739"/>
      <c r="F1722" s="739"/>
      <c r="G1722" s="739"/>
    </row>
    <row r="1723" spans="1:7">
      <c r="A1723" s="739"/>
      <c r="B1723" s="739"/>
      <c r="C1723" s="739"/>
      <c r="D1723" s="739"/>
      <c r="E1723" s="739"/>
      <c r="F1723" s="739"/>
      <c r="G1723" s="739"/>
    </row>
    <row r="1724" spans="1:7">
      <c r="A1724" s="739"/>
      <c r="B1724" s="739"/>
      <c r="C1724" s="739"/>
      <c r="D1724" s="739"/>
      <c r="E1724" s="739"/>
      <c r="F1724" s="739"/>
      <c r="G1724" s="739"/>
    </row>
    <row r="1725" spans="1:7">
      <c r="A1725" s="739"/>
      <c r="B1725" s="739"/>
      <c r="C1725" s="739"/>
      <c r="D1725" s="739"/>
      <c r="E1725" s="739"/>
      <c r="F1725" s="739"/>
      <c r="G1725" s="739"/>
    </row>
    <row r="1726" spans="1:7">
      <c r="A1726" s="739"/>
      <c r="B1726" s="739"/>
      <c r="C1726" s="739"/>
      <c r="D1726" s="739"/>
      <c r="E1726" s="739"/>
      <c r="F1726" s="739"/>
      <c r="G1726" s="739"/>
    </row>
    <row r="1727" spans="1:7">
      <c r="A1727" s="739"/>
      <c r="B1727" s="739"/>
      <c r="C1727" s="739"/>
      <c r="D1727" s="739"/>
      <c r="E1727" s="739"/>
      <c r="F1727" s="739"/>
      <c r="G1727" s="739"/>
    </row>
    <row r="1728" spans="1:7">
      <c r="A1728" s="739"/>
      <c r="B1728" s="739"/>
      <c r="C1728" s="739"/>
      <c r="D1728" s="739"/>
      <c r="E1728" s="739"/>
      <c r="F1728" s="739"/>
      <c r="G1728" s="739"/>
    </row>
    <row r="1729" spans="1:7">
      <c r="A1729" s="739"/>
      <c r="B1729" s="739"/>
      <c r="C1729" s="739"/>
      <c r="D1729" s="739"/>
      <c r="E1729" s="739"/>
      <c r="F1729" s="739"/>
      <c r="G1729" s="739"/>
    </row>
    <row r="1730" spans="1:7">
      <c r="A1730" s="739"/>
      <c r="B1730" s="739"/>
      <c r="C1730" s="739"/>
      <c r="D1730" s="739"/>
      <c r="E1730" s="739"/>
      <c r="F1730" s="739"/>
      <c r="G1730" s="739"/>
    </row>
    <row r="1731" spans="1:7">
      <c r="A1731" s="739"/>
      <c r="B1731" s="739"/>
      <c r="C1731" s="739"/>
      <c r="D1731" s="739"/>
      <c r="E1731" s="739"/>
      <c r="F1731" s="739"/>
      <c r="G1731" s="739"/>
    </row>
    <row r="1732" spans="1:7">
      <c r="A1732" s="739"/>
      <c r="B1732" s="739"/>
      <c r="C1732" s="739"/>
      <c r="D1732" s="739"/>
      <c r="E1732" s="739"/>
      <c r="F1732" s="739"/>
      <c r="G1732" s="739"/>
    </row>
    <row r="1733" spans="1:7">
      <c r="A1733" s="739"/>
      <c r="B1733" s="739"/>
      <c r="C1733" s="739"/>
      <c r="D1733" s="739"/>
      <c r="E1733" s="739"/>
      <c r="F1733" s="739"/>
      <c r="G1733" s="739"/>
    </row>
    <row r="1734" spans="1:7">
      <c r="A1734" s="739"/>
      <c r="B1734" s="739"/>
      <c r="C1734" s="739"/>
      <c r="D1734" s="739"/>
      <c r="E1734" s="739"/>
      <c r="F1734" s="739"/>
      <c r="G1734" s="739"/>
    </row>
    <row r="1735" spans="1:7">
      <c r="A1735" s="739"/>
      <c r="B1735" s="739"/>
      <c r="C1735" s="739"/>
      <c r="D1735" s="739"/>
      <c r="E1735" s="739"/>
      <c r="F1735" s="739"/>
      <c r="G1735" s="739"/>
    </row>
    <row r="1736" spans="1:7">
      <c r="A1736" s="739"/>
      <c r="B1736" s="739"/>
      <c r="C1736" s="739"/>
      <c r="D1736" s="739"/>
      <c r="E1736" s="739"/>
      <c r="F1736" s="739"/>
      <c r="G1736" s="739"/>
    </row>
    <row r="1737" spans="1:7">
      <c r="A1737" s="739"/>
      <c r="B1737" s="739"/>
      <c r="C1737" s="739"/>
      <c r="D1737" s="739"/>
      <c r="E1737" s="739"/>
      <c r="F1737" s="739"/>
      <c r="G1737" s="739"/>
    </row>
    <row r="1738" spans="1:7">
      <c r="A1738" s="739"/>
      <c r="B1738" s="739"/>
      <c r="C1738" s="739"/>
      <c r="D1738" s="739"/>
      <c r="E1738" s="739"/>
      <c r="F1738" s="739"/>
      <c r="G1738" s="739"/>
    </row>
    <row r="1739" spans="1:7">
      <c r="A1739" s="739"/>
      <c r="B1739" s="739"/>
      <c r="C1739" s="739"/>
      <c r="D1739" s="739"/>
      <c r="E1739" s="739"/>
      <c r="F1739" s="739"/>
      <c r="G1739" s="739"/>
    </row>
    <row r="1740" spans="1:7">
      <c r="A1740" s="739"/>
      <c r="B1740" s="739"/>
      <c r="C1740" s="739"/>
      <c r="D1740" s="739"/>
      <c r="E1740" s="739"/>
      <c r="F1740" s="739"/>
      <c r="G1740" s="739"/>
    </row>
    <row r="1741" spans="1:7">
      <c r="A1741" s="739"/>
      <c r="B1741" s="739"/>
      <c r="C1741" s="739"/>
      <c r="D1741" s="739"/>
      <c r="E1741" s="739"/>
      <c r="F1741" s="739"/>
      <c r="G1741" s="739"/>
    </row>
    <row r="1742" spans="1:7">
      <c r="A1742" s="739"/>
      <c r="B1742" s="739"/>
      <c r="C1742" s="739"/>
      <c r="D1742" s="739"/>
      <c r="E1742" s="739"/>
      <c r="F1742" s="739"/>
      <c r="G1742" s="739"/>
    </row>
    <row r="1743" spans="1:7">
      <c r="A1743" s="739"/>
      <c r="B1743" s="739"/>
      <c r="C1743" s="739"/>
      <c r="D1743" s="739"/>
      <c r="E1743" s="739"/>
      <c r="F1743" s="739"/>
      <c r="G1743" s="739"/>
    </row>
    <row r="1744" spans="1:7">
      <c r="A1744" s="739"/>
      <c r="B1744" s="739"/>
      <c r="C1744" s="739"/>
      <c r="D1744" s="739"/>
      <c r="E1744" s="739"/>
      <c r="F1744" s="739"/>
      <c r="G1744" s="739"/>
    </row>
    <row r="1745" spans="1:7">
      <c r="A1745" s="739"/>
      <c r="B1745" s="739"/>
      <c r="C1745" s="739"/>
      <c r="D1745" s="739"/>
      <c r="E1745" s="739"/>
      <c r="F1745" s="739"/>
      <c r="G1745" s="739"/>
    </row>
    <row r="1746" spans="1:7">
      <c r="A1746" s="739"/>
      <c r="B1746" s="739"/>
      <c r="C1746" s="739"/>
      <c r="D1746" s="739"/>
      <c r="E1746" s="739"/>
      <c r="F1746" s="739"/>
      <c r="G1746" s="739"/>
    </row>
    <row r="1747" spans="1:7">
      <c r="A1747" s="739"/>
      <c r="B1747" s="739"/>
      <c r="C1747" s="739"/>
      <c r="D1747" s="739"/>
      <c r="E1747" s="739"/>
      <c r="F1747" s="739"/>
      <c r="G1747" s="739"/>
    </row>
    <row r="1748" spans="1:7">
      <c r="A1748" s="739"/>
      <c r="B1748" s="739"/>
      <c r="C1748" s="739"/>
      <c r="D1748" s="739"/>
      <c r="E1748" s="739"/>
      <c r="F1748" s="739"/>
      <c r="G1748" s="739"/>
    </row>
    <row r="1749" spans="1:7">
      <c r="A1749" s="739"/>
      <c r="B1749" s="739"/>
      <c r="C1749" s="739"/>
      <c r="D1749" s="739"/>
      <c r="E1749" s="739"/>
      <c r="F1749" s="739"/>
      <c r="G1749" s="739"/>
    </row>
    <row r="1750" spans="1:7">
      <c r="A1750" s="739"/>
      <c r="B1750" s="739"/>
      <c r="C1750" s="739"/>
      <c r="D1750" s="739"/>
      <c r="E1750" s="739"/>
      <c r="F1750" s="739"/>
      <c r="G1750" s="739"/>
    </row>
    <row r="1751" spans="1:7">
      <c r="A1751" s="739"/>
      <c r="B1751" s="739"/>
      <c r="C1751" s="739"/>
      <c r="D1751" s="739"/>
      <c r="E1751" s="739"/>
      <c r="F1751" s="739"/>
      <c r="G1751" s="739"/>
    </row>
    <row r="1752" spans="1:7">
      <c r="A1752" s="739"/>
      <c r="B1752" s="739"/>
      <c r="C1752" s="739"/>
      <c r="D1752" s="739"/>
      <c r="E1752" s="739"/>
      <c r="F1752" s="739"/>
      <c r="G1752" s="739"/>
    </row>
    <row r="1753" spans="1:7">
      <c r="A1753" s="739"/>
      <c r="B1753" s="739"/>
      <c r="C1753" s="739"/>
      <c r="D1753" s="739"/>
      <c r="E1753" s="739"/>
      <c r="F1753" s="739"/>
      <c r="G1753" s="739"/>
    </row>
    <row r="1754" spans="1:7">
      <c r="A1754" s="739"/>
      <c r="B1754" s="739"/>
      <c r="C1754" s="739"/>
      <c r="D1754" s="739"/>
      <c r="E1754" s="739"/>
      <c r="F1754" s="739"/>
      <c r="G1754" s="739"/>
    </row>
    <row r="1755" spans="1:7">
      <c r="A1755" s="739"/>
      <c r="B1755" s="739"/>
      <c r="C1755" s="739"/>
      <c r="D1755" s="739"/>
      <c r="E1755" s="739"/>
      <c r="F1755" s="739"/>
      <c r="G1755" s="739"/>
    </row>
    <row r="1756" spans="1:7">
      <c r="A1756" s="739"/>
      <c r="B1756" s="739"/>
      <c r="C1756" s="739"/>
      <c r="D1756" s="739"/>
      <c r="E1756" s="739"/>
      <c r="F1756" s="739"/>
      <c r="G1756" s="739"/>
    </row>
    <row r="1757" spans="1:7">
      <c r="A1757" s="739"/>
      <c r="B1757" s="739"/>
      <c r="C1757" s="739"/>
      <c r="D1757" s="739"/>
      <c r="E1757" s="739"/>
      <c r="F1757" s="739"/>
      <c r="G1757" s="739"/>
    </row>
    <row r="1758" spans="1:7">
      <c r="A1758" s="739"/>
      <c r="B1758" s="739"/>
      <c r="C1758" s="739"/>
      <c r="D1758" s="739"/>
      <c r="E1758" s="739"/>
      <c r="F1758" s="739"/>
      <c r="G1758" s="739"/>
    </row>
    <row r="1759" spans="1:7">
      <c r="A1759" s="739"/>
      <c r="B1759" s="739"/>
      <c r="C1759" s="739"/>
      <c r="D1759" s="739"/>
      <c r="E1759" s="739"/>
      <c r="F1759" s="739"/>
      <c r="G1759" s="739"/>
    </row>
    <row r="1760" spans="1:7">
      <c r="A1760" s="739"/>
      <c r="B1760" s="739"/>
      <c r="C1760" s="739"/>
      <c r="D1760" s="739"/>
      <c r="E1760" s="739"/>
      <c r="F1760" s="739"/>
      <c r="G1760" s="739"/>
    </row>
    <row r="1761" spans="1:7">
      <c r="A1761" s="739"/>
      <c r="B1761" s="739"/>
      <c r="C1761" s="739"/>
      <c r="D1761" s="739"/>
      <c r="E1761" s="739"/>
      <c r="F1761" s="739"/>
      <c r="G1761" s="739"/>
    </row>
    <row r="1762" spans="1:7">
      <c r="A1762" s="739"/>
      <c r="B1762" s="739"/>
      <c r="C1762" s="739"/>
      <c r="D1762" s="739"/>
      <c r="E1762" s="739"/>
      <c r="F1762" s="739"/>
      <c r="G1762" s="739"/>
    </row>
    <row r="1763" spans="1:7">
      <c r="A1763" s="739"/>
      <c r="B1763" s="739"/>
      <c r="C1763" s="739"/>
      <c r="D1763" s="739"/>
      <c r="E1763" s="739"/>
      <c r="F1763" s="739"/>
      <c r="G1763" s="739"/>
    </row>
    <row r="1764" spans="1:7">
      <c r="A1764" s="739"/>
      <c r="B1764" s="739"/>
      <c r="C1764" s="739"/>
      <c r="D1764" s="739"/>
      <c r="E1764" s="739"/>
      <c r="F1764" s="739"/>
      <c r="G1764" s="739"/>
    </row>
    <row r="1765" spans="1:7">
      <c r="A1765" s="739"/>
      <c r="B1765" s="739"/>
      <c r="C1765" s="739"/>
      <c r="D1765" s="739"/>
      <c r="E1765" s="739"/>
      <c r="F1765" s="739"/>
      <c r="G1765" s="739"/>
    </row>
    <row r="1766" spans="1:7">
      <c r="A1766" s="739"/>
      <c r="B1766" s="739"/>
      <c r="C1766" s="739"/>
      <c r="D1766" s="739"/>
      <c r="E1766" s="739"/>
      <c r="F1766" s="739"/>
      <c r="G1766" s="739"/>
    </row>
    <row r="1767" spans="1:7">
      <c r="A1767" s="739"/>
      <c r="B1767" s="739"/>
      <c r="C1767" s="739"/>
      <c r="D1767" s="739"/>
      <c r="E1767" s="739"/>
      <c r="F1767" s="739"/>
      <c r="G1767" s="739"/>
    </row>
    <row r="1768" spans="1:7">
      <c r="A1768" s="739"/>
      <c r="B1768" s="739"/>
      <c r="C1768" s="739"/>
      <c r="D1768" s="739"/>
      <c r="E1768" s="739"/>
      <c r="F1768" s="739"/>
      <c r="G1768" s="739"/>
    </row>
    <row r="1769" spans="1:7">
      <c r="A1769" s="739"/>
      <c r="B1769" s="739"/>
      <c r="C1769" s="739"/>
      <c r="D1769" s="739"/>
      <c r="E1769" s="739"/>
      <c r="F1769" s="739"/>
      <c r="G1769" s="739"/>
    </row>
    <row r="1770" spans="1:7">
      <c r="A1770" s="739"/>
      <c r="B1770" s="739"/>
      <c r="C1770" s="739"/>
      <c r="D1770" s="739"/>
      <c r="E1770" s="739"/>
      <c r="F1770" s="739"/>
      <c r="G1770" s="739"/>
    </row>
    <row r="1771" spans="1:7">
      <c r="A1771" s="739"/>
      <c r="B1771" s="739"/>
      <c r="C1771" s="739"/>
      <c r="D1771" s="739"/>
      <c r="E1771" s="739"/>
      <c r="F1771" s="739"/>
      <c r="G1771" s="739"/>
    </row>
    <row r="1772" spans="1:7">
      <c r="A1772" s="739"/>
      <c r="B1772" s="739"/>
      <c r="C1772" s="739"/>
      <c r="D1772" s="739"/>
      <c r="E1772" s="739"/>
      <c r="F1772" s="739"/>
      <c r="G1772" s="739"/>
    </row>
    <row r="1773" spans="1:7">
      <c r="A1773" s="739"/>
      <c r="B1773" s="739"/>
      <c r="C1773" s="739"/>
      <c r="D1773" s="739"/>
      <c r="E1773" s="739"/>
      <c r="F1773" s="739"/>
      <c r="G1773" s="739"/>
    </row>
    <row r="1774" spans="1:7">
      <c r="A1774" s="739"/>
      <c r="B1774" s="739"/>
      <c r="C1774" s="739"/>
      <c r="D1774" s="739"/>
      <c r="E1774" s="739"/>
      <c r="F1774" s="739"/>
      <c r="G1774" s="739"/>
    </row>
    <row r="1775" spans="1:7">
      <c r="A1775" s="739"/>
      <c r="B1775" s="739"/>
      <c r="C1775" s="739"/>
      <c r="D1775" s="739"/>
      <c r="E1775" s="739"/>
      <c r="F1775" s="739"/>
      <c r="G1775" s="739"/>
    </row>
    <row r="1776" spans="1:7">
      <c r="A1776" s="739"/>
      <c r="B1776" s="739"/>
      <c r="C1776" s="739"/>
      <c r="D1776" s="739"/>
      <c r="E1776" s="739"/>
      <c r="F1776" s="739"/>
      <c r="G1776" s="739"/>
    </row>
    <row r="1777" spans="1:7">
      <c r="A1777" s="739"/>
      <c r="B1777" s="739"/>
      <c r="C1777" s="739"/>
      <c r="D1777" s="739"/>
      <c r="E1777" s="739"/>
      <c r="F1777" s="739"/>
      <c r="G1777" s="739"/>
    </row>
    <row r="1778" spans="1:7">
      <c r="A1778" s="739"/>
      <c r="B1778" s="739"/>
      <c r="C1778" s="739"/>
      <c r="D1778" s="739"/>
      <c r="E1778" s="739"/>
      <c r="F1778" s="739"/>
      <c r="G1778" s="739"/>
    </row>
    <row r="1779" spans="1:7">
      <c r="A1779" s="739"/>
      <c r="B1779" s="739"/>
      <c r="C1779" s="739"/>
      <c r="D1779" s="739"/>
      <c r="E1779" s="739"/>
      <c r="F1779" s="739"/>
      <c r="G1779" s="739"/>
    </row>
    <row r="1780" spans="1:7">
      <c r="A1780" s="739"/>
      <c r="B1780" s="739"/>
      <c r="C1780" s="739"/>
      <c r="D1780" s="739"/>
      <c r="E1780" s="739"/>
      <c r="F1780" s="739"/>
      <c r="G1780" s="739"/>
    </row>
    <row r="1781" spans="1:7">
      <c r="A1781" s="739"/>
      <c r="B1781" s="739"/>
      <c r="C1781" s="739"/>
      <c r="D1781" s="739"/>
      <c r="E1781" s="739"/>
      <c r="F1781" s="739"/>
      <c r="G1781" s="739"/>
    </row>
    <row r="1782" spans="1:7">
      <c r="A1782" s="739"/>
      <c r="B1782" s="739"/>
      <c r="C1782" s="739"/>
      <c r="D1782" s="739"/>
      <c r="E1782" s="739"/>
      <c r="F1782" s="739"/>
      <c r="G1782" s="739"/>
    </row>
    <row r="1783" spans="1:7">
      <c r="A1783" s="739"/>
      <c r="B1783" s="739"/>
      <c r="C1783" s="739"/>
      <c r="D1783" s="739"/>
      <c r="E1783" s="739"/>
      <c r="F1783" s="739"/>
      <c r="G1783" s="739"/>
    </row>
    <row r="1784" spans="1:7">
      <c r="A1784" s="739"/>
      <c r="B1784" s="739"/>
      <c r="C1784" s="739"/>
      <c r="D1784" s="739"/>
      <c r="E1784" s="739"/>
      <c r="F1784" s="739"/>
      <c r="G1784" s="739"/>
    </row>
    <row r="1785" spans="1:7">
      <c r="A1785" s="739"/>
      <c r="B1785" s="739"/>
      <c r="C1785" s="739"/>
      <c r="D1785" s="739"/>
      <c r="E1785" s="739"/>
      <c r="F1785" s="739"/>
      <c r="G1785" s="739"/>
    </row>
    <row r="1786" spans="1:7">
      <c r="A1786" s="739"/>
      <c r="B1786" s="739"/>
      <c r="C1786" s="739"/>
      <c r="D1786" s="739"/>
      <c r="E1786" s="739"/>
      <c r="F1786" s="739"/>
      <c r="G1786" s="739"/>
    </row>
    <row r="1787" spans="1:7">
      <c r="A1787" s="739"/>
      <c r="B1787" s="739"/>
      <c r="C1787" s="739"/>
      <c r="D1787" s="739"/>
      <c r="E1787" s="739"/>
      <c r="F1787" s="739"/>
      <c r="G1787" s="739"/>
    </row>
    <row r="1788" spans="1:7">
      <c r="A1788" s="739"/>
      <c r="B1788" s="739"/>
      <c r="C1788" s="739"/>
      <c r="D1788" s="739"/>
      <c r="E1788" s="739"/>
      <c r="F1788" s="739"/>
      <c r="G1788" s="739"/>
    </row>
    <row r="1789" spans="1:7">
      <c r="A1789" s="739"/>
      <c r="B1789" s="739"/>
      <c r="C1789" s="739"/>
      <c r="D1789" s="739"/>
      <c r="E1789" s="739"/>
      <c r="F1789" s="739"/>
      <c r="G1789" s="739"/>
    </row>
    <row r="1790" spans="1:7">
      <c r="A1790" s="739"/>
      <c r="B1790" s="739"/>
      <c r="C1790" s="739"/>
      <c r="D1790" s="739"/>
      <c r="E1790" s="739"/>
      <c r="F1790" s="739"/>
      <c r="G1790" s="739"/>
    </row>
    <row r="1791" spans="1:7">
      <c r="A1791" s="739"/>
      <c r="B1791" s="739"/>
      <c r="C1791" s="739"/>
      <c r="D1791" s="739"/>
      <c r="E1791" s="739"/>
      <c r="F1791" s="739"/>
      <c r="G1791" s="739"/>
    </row>
    <row r="1792" spans="1:7">
      <c r="A1792" s="739"/>
      <c r="B1792" s="739"/>
      <c r="C1792" s="739"/>
      <c r="D1792" s="739"/>
      <c r="E1792" s="739"/>
      <c r="F1792" s="739"/>
      <c r="G1792" s="739"/>
    </row>
    <row r="1793" spans="1:7">
      <c r="A1793" s="739"/>
      <c r="B1793" s="739"/>
      <c r="C1793" s="739"/>
      <c r="D1793" s="739"/>
      <c r="E1793" s="739"/>
      <c r="F1793" s="739"/>
      <c r="G1793" s="739"/>
    </row>
    <row r="1794" spans="1:7">
      <c r="A1794" s="739"/>
      <c r="B1794" s="739"/>
      <c r="C1794" s="739"/>
      <c r="D1794" s="739"/>
      <c r="E1794" s="739"/>
      <c r="F1794" s="739"/>
      <c r="G1794" s="739"/>
    </row>
    <row r="1795" spans="1:7">
      <c r="A1795" s="739"/>
      <c r="B1795" s="739"/>
      <c r="C1795" s="739"/>
      <c r="D1795" s="739"/>
      <c r="E1795" s="739"/>
      <c r="F1795" s="739"/>
      <c r="G1795" s="739"/>
    </row>
    <row r="1796" spans="1:7">
      <c r="A1796" s="739"/>
      <c r="B1796" s="739"/>
      <c r="C1796" s="739"/>
      <c r="D1796" s="739"/>
      <c r="E1796" s="739"/>
      <c r="F1796" s="739"/>
      <c r="G1796" s="739"/>
    </row>
    <row r="1797" spans="1:7">
      <c r="A1797" s="739"/>
      <c r="B1797" s="739"/>
      <c r="C1797" s="739"/>
      <c r="D1797" s="739"/>
      <c r="E1797" s="739"/>
      <c r="F1797" s="739"/>
      <c r="G1797" s="739"/>
    </row>
    <row r="1798" spans="1:7">
      <c r="A1798" s="739"/>
      <c r="B1798" s="739"/>
      <c r="C1798" s="739"/>
      <c r="D1798" s="739"/>
      <c r="E1798" s="739"/>
      <c r="F1798" s="739"/>
      <c r="G1798" s="739"/>
    </row>
    <row r="1799" spans="1:7">
      <c r="A1799" s="739"/>
      <c r="B1799" s="739"/>
      <c r="C1799" s="739"/>
      <c r="D1799" s="739"/>
      <c r="E1799" s="739"/>
      <c r="F1799" s="739"/>
      <c r="G1799" s="739"/>
    </row>
    <row r="1800" spans="1:7">
      <c r="A1800" s="739"/>
      <c r="B1800" s="739"/>
      <c r="C1800" s="739"/>
      <c r="D1800" s="739"/>
      <c r="E1800" s="739"/>
      <c r="F1800" s="739"/>
      <c r="G1800" s="739"/>
    </row>
    <row r="1801" spans="1:7">
      <c r="A1801" s="739"/>
      <c r="B1801" s="739"/>
      <c r="C1801" s="739"/>
      <c r="D1801" s="739"/>
      <c r="E1801" s="739"/>
      <c r="F1801" s="739"/>
      <c r="G1801" s="739"/>
    </row>
    <row r="1802" spans="1:7">
      <c r="A1802" s="739"/>
      <c r="B1802" s="739"/>
      <c r="C1802" s="739"/>
      <c r="D1802" s="739"/>
      <c r="E1802" s="739"/>
      <c r="F1802" s="739"/>
      <c r="G1802" s="739"/>
    </row>
    <row r="1803" spans="1:7">
      <c r="A1803" s="739"/>
      <c r="B1803" s="739"/>
      <c r="C1803" s="739"/>
      <c r="D1803" s="739"/>
      <c r="E1803" s="739"/>
      <c r="F1803" s="739"/>
      <c r="G1803" s="739"/>
    </row>
    <row r="1804" spans="1:7">
      <c r="A1804" s="739"/>
      <c r="B1804" s="739"/>
      <c r="C1804" s="739"/>
      <c r="D1804" s="739"/>
      <c r="E1804" s="739"/>
      <c r="F1804" s="739"/>
      <c r="G1804" s="739"/>
    </row>
    <row r="1805" spans="1:7">
      <c r="A1805" s="739"/>
      <c r="B1805" s="739"/>
      <c r="C1805" s="739"/>
      <c r="D1805" s="739"/>
      <c r="E1805" s="739"/>
      <c r="F1805" s="739"/>
      <c r="G1805" s="739"/>
    </row>
    <row r="1806" spans="1:7">
      <c r="A1806" s="739"/>
      <c r="B1806" s="739"/>
      <c r="C1806" s="739"/>
      <c r="D1806" s="739"/>
      <c r="E1806" s="739"/>
      <c r="F1806" s="739"/>
      <c r="G1806" s="739"/>
    </row>
    <row r="1807" spans="1:7">
      <c r="A1807" s="739"/>
      <c r="B1807" s="739"/>
      <c r="C1807" s="739"/>
      <c r="D1807" s="739"/>
      <c r="E1807" s="739"/>
      <c r="F1807" s="739"/>
      <c r="G1807" s="739"/>
    </row>
    <row r="1808" spans="1:7">
      <c r="A1808" s="739"/>
      <c r="B1808" s="739"/>
      <c r="C1808" s="739"/>
      <c r="D1808" s="739"/>
      <c r="E1808" s="739"/>
      <c r="F1808" s="739"/>
      <c r="G1808" s="739"/>
    </row>
    <row r="1809" spans="1:7">
      <c r="A1809" s="739"/>
      <c r="B1809" s="739"/>
      <c r="C1809" s="739"/>
      <c r="D1809" s="739"/>
      <c r="E1809" s="739"/>
      <c r="F1809" s="739"/>
      <c r="G1809" s="739"/>
    </row>
    <row r="1810" spans="1:7">
      <c r="A1810" s="739"/>
      <c r="B1810" s="739"/>
      <c r="C1810" s="739"/>
      <c r="D1810" s="739"/>
      <c r="E1810" s="739"/>
      <c r="F1810" s="739"/>
      <c r="G1810" s="739"/>
    </row>
    <row r="1811" spans="1:7">
      <c r="A1811" s="739"/>
      <c r="B1811" s="739"/>
      <c r="C1811" s="739"/>
      <c r="D1811" s="739"/>
      <c r="E1811" s="739"/>
      <c r="F1811" s="739"/>
      <c r="G1811" s="739"/>
    </row>
    <row r="1812" spans="1:7">
      <c r="A1812" s="739"/>
      <c r="B1812" s="739"/>
      <c r="C1812" s="739"/>
      <c r="D1812" s="739"/>
      <c r="E1812" s="739"/>
      <c r="F1812" s="739"/>
      <c r="G1812" s="739"/>
    </row>
    <row r="1813" spans="1:7">
      <c r="A1813" s="739"/>
      <c r="B1813" s="739"/>
      <c r="C1813" s="739"/>
      <c r="D1813" s="739"/>
      <c r="E1813" s="739"/>
      <c r="F1813" s="739"/>
      <c r="G1813" s="739"/>
    </row>
    <row r="1814" spans="1:7">
      <c r="A1814" s="739"/>
      <c r="B1814" s="739"/>
      <c r="C1814" s="739"/>
      <c r="D1814" s="739"/>
      <c r="E1814" s="739"/>
      <c r="F1814" s="739"/>
      <c r="G1814" s="739"/>
    </row>
    <row r="1815" spans="1:7">
      <c r="A1815" s="739"/>
      <c r="B1815" s="739"/>
      <c r="C1815" s="739"/>
      <c r="D1815" s="739"/>
      <c r="E1815" s="739"/>
      <c r="F1815" s="739"/>
      <c r="G1815" s="739"/>
    </row>
    <row r="1816" spans="1:7">
      <c r="A1816" s="739"/>
      <c r="B1816" s="739"/>
      <c r="C1816" s="739"/>
      <c r="D1816" s="739"/>
      <c r="E1816" s="739"/>
      <c r="F1816" s="739"/>
      <c r="G1816" s="739"/>
    </row>
    <row r="1817" spans="1:7">
      <c r="A1817" s="739"/>
      <c r="B1817" s="739"/>
      <c r="C1817" s="739"/>
      <c r="D1817" s="739"/>
      <c r="E1817" s="739"/>
      <c r="F1817" s="739"/>
      <c r="G1817" s="739"/>
    </row>
    <row r="1818" spans="1:7">
      <c r="A1818" s="739"/>
      <c r="B1818" s="739"/>
      <c r="C1818" s="739"/>
      <c r="D1818" s="739"/>
      <c r="E1818" s="739"/>
      <c r="F1818" s="739"/>
      <c r="G1818" s="739"/>
    </row>
    <row r="1819" spans="1:7">
      <c r="A1819" s="739"/>
      <c r="B1819" s="739"/>
      <c r="C1819" s="739"/>
      <c r="D1819" s="739"/>
      <c r="E1819" s="739"/>
      <c r="F1819" s="739"/>
      <c r="G1819" s="739"/>
    </row>
    <row r="1820" spans="1:7">
      <c r="A1820" s="739"/>
      <c r="B1820" s="739"/>
      <c r="C1820" s="739"/>
      <c r="D1820" s="739"/>
      <c r="E1820" s="739"/>
      <c r="F1820" s="739"/>
      <c r="G1820" s="739"/>
    </row>
    <row r="1821" spans="1:7">
      <c r="A1821" s="739"/>
      <c r="B1821" s="739"/>
      <c r="C1821" s="739"/>
      <c r="D1821" s="739"/>
      <c r="E1821" s="739"/>
      <c r="F1821" s="739"/>
      <c r="G1821" s="739"/>
    </row>
    <row r="1822" spans="1:7">
      <c r="A1822" s="739"/>
      <c r="B1822" s="739"/>
      <c r="C1822" s="739"/>
      <c r="D1822" s="739"/>
      <c r="E1822" s="739"/>
      <c r="F1822" s="739"/>
      <c r="G1822" s="739"/>
    </row>
    <row r="1823" spans="1:7">
      <c r="A1823" s="739"/>
      <c r="B1823" s="739"/>
      <c r="C1823" s="739"/>
      <c r="D1823" s="739"/>
      <c r="E1823" s="739"/>
      <c r="F1823" s="739"/>
      <c r="G1823" s="739"/>
    </row>
    <row r="1824" spans="1:7">
      <c r="A1824" s="739"/>
      <c r="B1824" s="739"/>
      <c r="C1824" s="739"/>
      <c r="D1824" s="739"/>
      <c r="E1824" s="739"/>
      <c r="F1824" s="739"/>
      <c r="G1824" s="739"/>
    </row>
    <row r="1825" spans="1:7">
      <c r="A1825" s="739"/>
      <c r="B1825" s="739"/>
      <c r="C1825" s="739"/>
      <c r="D1825" s="739"/>
      <c r="E1825" s="739"/>
      <c r="F1825" s="739"/>
      <c r="G1825" s="739"/>
    </row>
    <row r="1826" spans="1:7">
      <c r="A1826" s="739"/>
      <c r="B1826" s="739"/>
      <c r="C1826" s="739"/>
      <c r="D1826" s="739"/>
      <c r="E1826" s="739"/>
      <c r="F1826" s="739"/>
      <c r="G1826" s="739"/>
    </row>
    <row r="1827" spans="1:7">
      <c r="A1827" s="739"/>
      <c r="B1827" s="739"/>
      <c r="C1827" s="739"/>
      <c r="D1827" s="739"/>
      <c r="E1827" s="739"/>
      <c r="F1827" s="739"/>
      <c r="G1827" s="739"/>
    </row>
    <row r="1828" spans="1:7">
      <c r="A1828" s="739"/>
      <c r="B1828" s="739"/>
      <c r="C1828" s="739"/>
      <c r="D1828" s="739"/>
      <c r="E1828" s="739"/>
      <c r="F1828" s="739"/>
      <c r="G1828" s="739"/>
    </row>
    <row r="1829" spans="1:7">
      <c r="A1829" s="739"/>
      <c r="B1829" s="739"/>
      <c r="C1829" s="739"/>
      <c r="D1829" s="739"/>
      <c r="E1829" s="739"/>
      <c r="F1829" s="739"/>
      <c r="G1829" s="739"/>
    </row>
    <row r="1830" spans="1:7">
      <c r="A1830" s="739"/>
      <c r="B1830" s="739"/>
      <c r="C1830" s="739"/>
      <c r="D1830" s="739"/>
      <c r="E1830" s="739"/>
      <c r="F1830" s="739"/>
      <c r="G1830" s="739"/>
    </row>
    <row r="1831" spans="1:7">
      <c r="A1831" s="739"/>
      <c r="B1831" s="739"/>
      <c r="C1831" s="739"/>
      <c r="D1831" s="739"/>
      <c r="E1831" s="739"/>
      <c r="F1831" s="739"/>
      <c r="G1831" s="739"/>
    </row>
    <row r="1832" spans="1:7">
      <c r="A1832" s="739"/>
      <c r="B1832" s="739"/>
      <c r="C1832" s="739"/>
      <c r="D1832" s="739"/>
      <c r="E1832" s="739"/>
      <c r="F1832" s="739"/>
      <c r="G1832" s="739"/>
    </row>
    <row r="1833" spans="1:7">
      <c r="A1833" s="739"/>
      <c r="B1833" s="739"/>
      <c r="C1833" s="739"/>
      <c r="D1833" s="739"/>
      <c r="E1833" s="739"/>
      <c r="F1833" s="739"/>
      <c r="G1833" s="739"/>
    </row>
    <row r="1834" spans="1:7">
      <c r="A1834" s="739"/>
      <c r="B1834" s="739"/>
      <c r="C1834" s="739"/>
      <c r="D1834" s="739"/>
      <c r="E1834" s="739"/>
      <c r="F1834" s="739"/>
      <c r="G1834" s="739"/>
    </row>
    <row r="1835" spans="1:7">
      <c r="A1835" s="739"/>
      <c r="B1835" s="739"/>
      <c r="C1835" s="739"/>
      <c r="D1835" s="739"/>
      <c r="E1835" s="739"/>
      <c r="F1835" s="739"/>
      <c r="G1835" s="739"/>
    </row>
    <row r="1836" spans="1:7">
      <c r="A1836" s="739"/>
      <c r="B1836" s="739"/>
      <c r="C1836" s="739"/>
      <c r="D1836" s="739"/>
      <c r="E1836" s="739"/>
      <c r="F1836" s="739"/>
      <c r="G1836" s="739"/>
    </row>
    <row r="1837" spans="1:7">
      <c r="A1837" s="739"/>
      <c r="B1837" s="739"/>
      <c r="C1837" s="739"/>
      <c r="D1837" s="739"/>
      <c r="E1837" s="739"/>
      <c r="F1837" s="739"/>
      <c r="G1837" s="739"/>
    </row>
    <row r="1838" spans="1:7">
      <c r="A1838" s="739"/>
      <c r="B1838" s="739"/>
      <c r="C1838" s="739"/>
      <c r="D1838" s="739"/>
      <c r="E1838" s="739"/>
      <c r="F1838" s="739"/>
      <c r="G1838" s="739"/>
    </row>
    <row r="1839" spans="1:7">
      <c r="A1839" s="739"/>
      <c r="B1839" s="739"/>
      <c r="C1839" s="739"/>
      <c r="D1839" s="739"/>
      <c r="E1839" s="739"/>
      <c r="F1839" s="739"/>
      <c r="G1839" s="739"/>
    </row>
    <row r="1840" spans="1:7">
      <c r="A1840" s="739"/>
      <c r="B1840" s="739"/>
      <c r="C1840" s="739"/>
      <c r="D1840" s="739"/>
      <c r="E1840" s="739"/>
      <c r="F1840" s="739"/>
      <c r="G1840" s="739"/>
    </row>
    <row r="1841" spans="1:7">
      <c r="A1841" s="739"/>
      <c r="B1841" s="739"/>
      <c r="C1841" s="739"/>
      <c r="D1841" s="739"/>
      <c r="E1841" s="739"/>
      <c r="F1841" s="739"/>
      <c r="G1841" s="739"/>
    </row>
    <row r="1842" spans="1:7">
      <c r="A1842" s="739"/>
      <c r="B1842" s="739"/>
      <c r="C1842" s="739"/>
      <c r="D1842" s="739"/>
      <c r="E1842" s="739"/>
      <c r="F1842" s="739"/>
      <c r="G1842" s="739"/>
    </row>
    <row r="1843" spans="1:7">
      <c r="A1843" s="739"/>
      <c r="B1843" s="739"/>
      <c r="C1843" s="739"/>
      <c r="D1843" s="739"/>
      <c r="E1843" s="739"/>
      <c r="F1843" s="739"/>
      <c r="G1843" s="739"/>
    </row>
    <row r="1844" spans="1:7">
      <c r="A1844" s="739"/>
      <c r="B1844" s="739"/>
      <c r="C1844" s="739"/>
      <c r="D1844" s="739"/>
      <c r="E1844" s="739"/>
      <c r="F1844" s="739"/>
      <c r="G1844" s="739"/>
    </row>
    <row r="1845" spans="1:7">
      <c r="A1845" s="739"/>
      <c r="B1845" s="739"/>
      <c r="C1845" s="739"/>
      <c r="D1845" s="739"/>
      <c r="E1845" s="739"/>
      <c r="F1845" s="739"/>
      <c r="G1845" s="739"/>
    </row>
    <row r="1846" spans="1:7">
      <c r="A1846" s="739"/>
      <c r="B1846" s="739"/>
      <c r="C1846" s="739"/>
      <c r="D1846" s="739"/>
      <c r="E1846" s="739"/>
      <c r="F1846" s="739"/>
      <c r="G1846" s="739"/>
    </row>
    <row r="1847" spans="1:7">
      <c r="A1847" s="739"/>
      <c r="B1847" s="739"/>
      <c r="C1847" s="739"/>
      <c r="D1847" s="739"/>
      <c r="E1847" s="739"/>
      <c r="F1847" s="739"/>
      <c r="G1847" s="739"/>
    </row>
    <row r="1848" spans="1:7">
      <c r="A1848" s="739"/>
      <c r="B1848" s="739"/>
      <c r="C1848" s="739"/>
      <c r="D1848" s="739"/>
      <c r="E1848" s="739"/>
      <c r="F1848" s="739"/>
      <c r="G1848" s="739"/>
    </row>
    <row r="1849" spans="1:7">
      <c r="A1849" s="739"/>
      <c r="B1849" s="739"/>
      <c r="C1849" s="739"/>
      <c r="D1849" s="739"/>
      <c r="E1849" s="739"/>
      <c r="F1849" s="739"/>
      <c r="G1849" s="739"/>
    </row>
    <row r="1850" spans="1:7">
      <c r="A1850" s="739"/>
      <c r="B1850" s="739"/>
      <c r="C1850" s="739"/>
      <c r="D1850" s="739"/>
      <c r="E1850" s="739"/>
      <c r="F1850" s="739"/>
      <c r="G1850" s="739"/>
    </row>
    <row r="1851" spans="1:7">
      <c r="A1851" s="739"/>
      <c r="B1851" s="739"/>
      <c r="C1851" s="739"/>
      <c r="D1851" s="739"/>
      <c r="E1851" s="739"/>
      <c r="F1851" s="739"/>
      <c r="G1851" s="739"/>
    </row>
    <row r="1852" spans="1:7">
      <c r="A1852" s="739"/>
      <c r="B1852" s="739"/>
      <c r="C1852" s="739"/>
      <c r="D1852" s="739"/>
      <c r="E1852" s="739"/>
      <c r="F1852" s="739"/>
      <c r="G1852" s="739"/>
    </row>
    <row r="1853" spans="1:7">
      <c r="A1853" s="739"/>
      <c r="B1853" s="739"/>
      <c r="C1853" s="739"/>
      <c r="D1853" s="739"/>
      <c r="E1853" s="739"/>
      <c r="F1853" s="739"/>
      <c r="G1853" s="739"/>
    </row>
    <row r="1854" spans="1:7">
      <c r="A1854" s="739"/>
      <c r="B1854" s="739"/>
      <c r="C1854" s="739"/>
      <c r="D1854" s="739"/>
      <c r="E1854" s="739"/>
      <c r="F1854" s="739"/>
      <c r="G1854" s="739"/>
    </row>
    <row r="1855" spans="1:7">
      <c r="A1855" s="739"/>
      <c r="B1855" s="739"/>
      <c r="C1855" s="739"/>
      <c r="D1855" s="739"/>
      <c r="E1855" s="739"/>
      <c r="F1855" s="739"/>
      <c r="G1855" s="739"/>
    </row>
    <row r="1856" spans="1:7">
      <c r="A1856" s="739"/>
      <c r="B1856" s="739"/>
      <c r="C1856" s="739"/>
      <c r="D1856" s="739"/>
      <c r="E1856" s="739"/>
      <c r="F1856" s="739"/>
      <c r="G1856" s="739"/>
    </row>
    <row r="1857" spans="1:7">
      <c r="A1857" s="739"/>
      <c r="B1857" s="739"/>
      <c r="C1857" s="739"/>
      <c r="D1857" s="739"/>
      <c r="E1857" s="739"/>
      <c r="F1857" s="739"/>
      <c r="G1857" s="739"/>
    </row>
    <row r="1858" spans="1:7">
      <c r="A1858" s="739"/>
      <c r="B1858" s="739"/>
      <c r="C1858" s="739"/>
      <c r="D1858" s="739"/>
      <c r="E1858" s="739"/>
      <c r="F1858" s="739"/>
      <c r="G1858" s="739"/>
    </row>
    <row r="1859" spans="1:7">
      <c r="A1859" s="739"/>
      <c r="B1859" s="739"/>
      <c r="C1859" s="739"/>
      <c r="D1859" s="739"/>
      <c r="E1859" s="739"/>
      <c r="F1859" s="739"/>
      <c r="G1859" s="739"/>
    </row>
    <row r="1860" spans="1:7">
      <c r="A1860" s="739"/>
      <c r="B1860" s="739"/>
      <c r="C1860" s="739"/>
      <c r="D1860" s="739"/>
      <c r="E1860" s="739"/>
      <c r="F1860" s="739"/>
      <c r="G1860" s="739"/>
    </row>
    <row r="1861" spans="1:7">
      <c r="A1861" s="739"/>
      <c r="B1861" s="739"/>
      <c r="C1861" s="739"/>
      <c r="D1861" s="739"/>
      <c r="E1861" s="739"/>
      <c r="F1861" s="739"/>
      <c r="G1861" s="739"/>
    </row>
    <row r="1862" spans="1:7">
      <c r="A1862" s="739"/>
      <c r="B1862" s="739"/>
      <c r="C1862" s="739"/>
      <c r="D1862" s="739"/>
      <c r="E1862" s="739"/>
      <c r="F1862" s="739"/>
      <c r="G1862" s="739"/>
    </row>
    <row r="1863" spans="1:7">
      <c r="A1863" s="739"/>
      <c r="B1863" s="739"/>
      <c r="C1863" s="739"/>
      <c r="D1863" s="739"/>
      <c r="E1863" s="739"/>
      <c r="F1863" s="739"/>
      <c r="G1863" s="739"/>
    </row>
    <row r="1864" spans="1:7">
      <c r="A1864" s="739"/>
      <c r="B1864" s="739"/>
      <c r="C1864" s="739"/>
      <c r="D1864" s="739"/>
      <c r="E1864" s="739"/>
      <c r="F1864" s="739"/>
      <c r="G1864" s="739"/>
    </row>
    <row r="1865" spans="1:7">
      <c r="A1865" s="739"/>
      <c r="B1865" s="739"/>
      <c r="C1865" s="739"/>
      <c r="D1865" s="739"/>
      <c r="E1865" s="739"/>
      <c r="F1865" s="739"/>
      <c r="G1865" s="739"/>
    </row>
    <row r="1866" spans="1:7">
      <c r="A1866" s="739"/>
      <c r="B1866" s="739"/>
      <c r="C1866" s="739"/>
      <c r="D1866" s="739"/>
      <c r="E1866" s="739"/>
      <c r="F1866" s="739"/>
      <c r="G1866" s="739"/>
    </row>
    <row r="1867" spans="1:7">
      <c r="A1867" s="739"/>
      <c r="B1867" s="739"/>
      <c r="C1867" s="739"/>
      <c r="D1867" s="739"/>
      <c r="E1867" s="739"/>
      <c r="F1867" s="739"/>
      <c r="G1867" s="739"/>
    </row>
    <row r="1868" spans="1:7">
      <c r="A1868" s="739"/>
      <c r="B1868" s="739"/>
      <c r="C1868" s="739"/>
      <c r="D1868" s="739"/>
      <c r="E1868" s="739"/>
      <c r="F1868" s="739"/>
      <c r="G1868" s="739"/>
    </row>
    <row r="1869" spans="1:7">
      <c r="A1869" s="739"/>
      <c r="B1869" s="739"/>
      <c r="C1869" s="739"/>
      <c r="D1869" s="739"/>
      <c r="E1869" s="739"/>
      <c r="F1869" s="739"/>
      <c r="G1869" s="739"/>
    </row>
    <row r="1870" spans="1:7">
      <c r="A1870" s="739"/>
      <c r="B1870" s="739"/>
      <c r="C1870" s="739"/>
      <c r="D1870" s="739"/>
      <c r="E1870" s="739"/>
      <c r="F1870" s="739"/>
      <c r="G1870" s="739"/>
    </row>
    <row r="1871" spans="1:7">
      <c r="A1871" s="739"/>
      <c r="B1871" s="739"/>
      <c r="C1871" s="739"/>
      <c r="D1871" s="739"/>
      <c r="E1871" s="739"/>
      <c r="F1871" s="739"/>
      <c r="G1871" s="739"/>
    </row>
    <row r="1872" spans="1:7">
      <c r="A1872" s="739"/>
      <c r="B1872" s="739"/>
      <c r="C1872" s="739"/>
      <c r="D1872" s="739"/>
      <c r="E1872" s="739"/>
      <c r="F1872" s="739"/>
      <c r="G1872" s="739"/>
    </row>
    <row r="1873" spans="1:7">
      <c r="A1873" s="739"/>
      <c r="B1873" s="739"/>
      <c r="C1873" s="739"/>
      <c r="D1873" s="739"/>
      <c r="E1873" s="739"/>
      <c r="F1873" s="739"/>
      <c r="G1873" s="739"/>
    </row>
    <row r="1874" spans="1:7">
      <c r="A1874" s="739"/>
      <c r="B1874" s="739"/>
      <c r="C1874" s="739"/>
      <c r="D1874" s="739"/>
      <c r="E1874" s="739"/>
      <c r="F1874" s="739"/>
      <c r="G1874" s="739"/>
    </row>
    <row r="1875" spans="1:7">
      <c r="A1875" s="739"/>
      <c r="B1875" s="739"/>
      <c r="C1875" s="739"/>
      <c r="D1875" s="739"/>
      <c r="E1875" s="739"/>
      <c r="F1875" s="739"/>
      <c r="G1875" s="739"/>
    </row>
    <row r="1876" spans="1:7">
      <c r="A1876" s="739"/>
      <c r="B1876" s="739"/>
      <c r="C1876" s="739"/>
      <c r="D1876" s="739"/>
      <c r="E1876" s="739"/>
      <c r="F1876" s="739"/>
      <c r="G1876" s="739"/>
    </row>
    <row r="1877" spans="1:7">
      <c r="A1877" s="739"/>
      <c r="B1877" s="739"/>
      <c r="C1877" s="739"/>
      <c r="D1877" s="739"/>
      <c r="E1877" s="739"/>
      <c r="F1877" s="739"/>
      <c r="G1877" s="739"/>
    </row>
    <row r="1878" spans="1:7">
      <c r="A1878" s="739"/>
      <c r="B1878" s="739"/>
      <c r="C1878" s="739"/>
      <c r="D1878" s="739"/>
      <c r="E1878" s="739"/>
      <c r="F1878" s="739"/>
      <c r="G1878" s="739"/>
    </row>
    <row r="1879" spans="1:7">
      <c r="A1879" s="739"/>
      <c r="B1879" s="739"/>
      <c r="C1879" s="739"/>
      <c r="D1879" s="739"/>
      <c r="E1879" s="739"/>
      <c r="F1879" s="739"/>
      <c r="G1879" s="739"/>
    </row>
    <row r="1880" spans="1:7">
      <c r="A1880" s="739"/>
      <c r="B1880" s="739"/>
      <c r="C1880" s="739"/>
      <c r="D1880" s="739"/>
      <c r="E1880" s="739"/>
      <c r="F1880" s="739"/>
      <c r="G1880" s="739"/>
    </row>
    <row r="1881" spans="1:7">
      <c r="A1881" s="739"/>
      <c r="B1881" s="739"/>
      <c r="C1881" s="739"/>
      <c r="D1881" s="739"/>
      <c r="E1881" s="739"/>
      <c r="F1881" s="739"/>
      <c r="G1881" s="739"/>
    </row>
    <row r="1882" spans="1:7">
      <c r="A1882" s="739"/>
      <c r="B1882" s="739"/>
      <c r="C1882" s="739"/>
      <c r="D1882" s="739"/>
      <c r="E1882" s="739"/>
      <c r="F1882" s="739"/>
      <c r="G1882" s="739"/>
    </row>
    <row r="1883" spans="1:7">
      <c r="A1883" s="739"/>
      <c r="B1883" s="739"/>
      <c r="C1883" s="739"/>
      <c r="D1883" s="739"/>
      <c r="E1883" s="739"/>
      <c r="F1883" s="739"/>
      <c r="G1883" s="739"/>
    </row>
    <row r="1884" spans="1:7">
      <c r="A1884" s="739"/>
      <c r="B1884" s="739"/>
      <c r="C1884" s="739"/>
      <c r="D1884" s="739"/>
      <c r="E1884" s="739"/>
      <c r="F1884" s="739"/>
      <c r="G1884" s="739"/>
    </row>
    <row r="1885" spans="1:7">
      <c r="A1885" s="739"/>
      <c r="B1885" s="739"/>
      <c r="C1885" s="739"/>
      <c r="D1885" s="739"/>
      <c r="E1885" s="739"/>
      <c r="F1885" s="739"/>
      <c r="G1885" s="739"/>
    </row>
    <row r="1886" spans="1:7">
      <c r="A1886" s="739"/>
      <c r="B1886" s="739"/>
      <c r="C1886" s="739"/>
      <c r="D1886" s="739"/>
      <c r="E1886" s="739"/>
      <c r="F1886" s="739"/>
      <c r="G1886" s="739"/>
    </row>
    <row r="1887" spans="1:7">
      <c r="A1887" s="739"/>
      <c r="B1887" s="739"/>
      <c r="C1887" s="739"/>
      <c r="D1887" s="739"/>
      <c r="E1887" s="739"/>
      <c r="F1887" s="739"/>
      <c r="G1887" s="739"/>
    </row>
    <row r="1888" spans="1:7">
      <c r="A1888" s="739"/>
      <c r="B1888" s="739"/>
      <c r="C1888" s="739"/>
      <c r="D1888" s="739"/>
      <c r="E1888" s="739"/>
      <c r="F1888" s="739"/>
      <c r="G1888" s="739"/>
    </row>
    <row r="1889" spans="1:7">
      <c r="A1889" s="739"/>
      <c r="B1889" s="739"/>
      <c r="C1889" s="739"/>
      <c r="D1889" s="739"/>
      <c r="E1889" s="739"/>
      <c r="F1889" s="739"/>
      <c r="G1889" s="739"/>
    </row>
    <row r="1890" spans="1:7">
      <c r="A1890" s="739"/>
      <c r="B1890" s="739"/>
      <c r="C1890" s="739"/>
      <c r="D1890" s="739"/>
      <c r="E1890" s="739"/>
      <c r="F1890" s="739"/>
      <c r="G1890" s="739"/>
    </row>
    <row r="1891" spans="1:7">
      <c r="A1891" s="739"/>
      <c r="B1891" s="739"/>
      <c r="C1891" s="739"/>
      <c r="D1891" s="739"/>
      <c r="E1891" s="739"/>
      <c r="F1891" s="739"/>
      <c r="G1891" s="739"/>
    </row>
    <row r="1892" spans="1:7">
      <c r="A1892" s="739"/>
      <c r="B1892" s="739"/>
      <c r="C1892" s="739"/>
      <c r="D1892" s="739"/>
      <c r="E1892" s="739"/>
      <c r="F1892" s="739"/>
      <c r="G1892" s="739"/>
    </row>
    <row r="1893" spans="1:7">
      <c r="A1893" s="739"/>
      <c r="B1893" s="739"/>
      <c r="C1893" s="739"/>
      <c r="D1893" s="739"/>
      <c r="E1893" s="739"/>
      <c r="F1893" s="739"/>
      <c r="G1893" s="739"/>
    </row>
    <row r="1894" spans="1:7">
      <c r="A1894" s="739"/>
      <c r="B1894" s="739"/>
      <c r="C1894" s="739"/>
      <c r="D1894" s="739"/>
      <c r="E1894" s="739"/>
      <c r="F1894" s="739"/>
      <c r="G1894" s="739"/>
    </row>
    <row r="1895" spans="1:7">
      <c r="A1895" s="739"/>
      <c r="B1895" s="739"/>
      <c r="C1895" s="739"/>
      <c r="D1895" s="739"/>
      <c r="E1895" s="739"/>
      <c r="F1895" s="739"/>
      <c r="G1895" s="739"/>
    </row>
    <row r="1896" spans="1:7">
      <c r="A1896" s="739"/>
      <c r="B1896" s="739"/>
      <c r="C1896" s="739"/>
      <c r="D1896" s="739"/>
      <c r="E1896" s="739"/>
      <c r="F1896" s="739"/>
      <c r="G1896" s="739"/>
    </row>
    <row r="1897" spans="1:7">
      <c r="A1897" s="739"/>
      <c r="B1897" s="739"/>
      <c r="C1897" s="739"/>
      <c r="D1897" s="739"/>
      <c r="E1897" s="739"/>
      <c r="F1897" s="739"/>
      <c r="G1897" s="739"/>
    </row>
    <row r="1898" spans="1:7">
      <c r="A1898" s="739"/>
      <c r="B1898" s="739"/>
      <c r="C1898" s="739"/>
      <c r="D1898" s="739"/>
      <c r="E1898" s="739"/>
      <c r="F1898" s="739"/>
      <c r="G1898" s="739"/>
    </row>
    <row r="1899" spans="1:7">
      <c r="A1899" s="739"/>
      <c r="B1899" s="739"/>
      <c r="C1899" s="739"/>
      <c r="D1899" s="739"/>
      <c r="E1899" s="739"/>
      <c r="F1899" s="739"/>
      <c r="G1899" s="739"/>
    </row>
    <row r="1900" spans="1:7">
      <c r="A1900" s="739"/>
      <c r="B1900" s="739"/>
      <c r="C1900" s="739"/>
      <c r="D1900" s="739"/>
      <c r="E1900" s="739"/>
      <c r="F1900" s="739"/>
      <c r="G1900" s="739"/>
    </row>
    <row r="1901" spans="1:7">
      <c r="A1901" s="739"/>
      <c r="B1901" s="739"/>
      <c r="C1901" s="739"/>
      <c r="D1901" s="739"/>
      <c r="E1901" s="739"/>
      <c r="F1901" s="739"/>
      <c r="G1901" s="739"/>
    </row>
    <row r="1902" spans="1:7">
      <c r="A1902" s="739"/>
      <c r="B1902" s="739"/>
      <c r="C1902" s="739"/>
      <c r="D1902" s="739"/>
      <c r="E1902" s="739"/>
      <c r="F1902" s="739"/>
      <c r="G1902" s="739"/>
    </row>
    <row r="1903" spans="1:7">
      <c r="A1903" s="739"/>
      <c r="B1903" s="739"/>
      <c r="C1903" s="739"/>
      <c r="D1903" s="739"/>
      <c r="E1903" s="739"/>
      <c r="F1903" s="739"/>
      <c r="G1903" s="739"/>
    </row>
    <row r="1904" spans="1:7">
      <c r="A1904" s="739"/>
      <c r="B1904" s="739"/>
      <c r="C1904" s="739"/>
      <c r="D1904" s="739"/>
      <c r="E1904" s="739"/>
      <c r="F1904" s="739"/>
      <c r="G1904" s="739"/>
    </row>
    <row r="1905" spans="1:7">
      <c r="A1905" s="739"/>
      <c r="B1905" s="739"/>
      <c r="C1905" s="739"/>
      <c r="D1905" s="739"/>
      <c r="E1905" s="739"/>
      <c r="F1905" s="739"/>
      <c r="G1905" s="739"/>
    </row>
    <row r="1906" spans="1:7">
      <c r="A1906" s="739"/>
      <c r="B1906" s="739"/>
      <c r="C1906" s="739"/>
      <c r="D1906" s="739"/>
      <c r="E1906" s="739"/>
      <c r="F1906" s="739"/>
      <c r="G1906" s="739"/>
    </row>
    <row r="1907" spans="1:7">
      <c r="A1907" s="739"/>
      <c r="B1907" s="739"/>
      <c r="C1907" s="739"/>
      <c r="D1907" s="739"/>
      <c r="E1907" s="739"/>
      <c r="F1907" s="739"/>
      <c r="G1907" s="739"/>
    </row>
    <row r="1908" spans="1:7">
      <c r="A1908" s="739"/>
      <c r="B1908" s="739"/>
      <c r="C1908" s="739"/>
      <c r="D1908" s="739"/>
      <c r="E1908" s="739"/>
      <c r="F1908" s="739"/>
      <c r="G1908" s="739"/>
    </row>
    <row r="1909" spans="1:7">
      <c r="A1909" s="739"/>
      <c r="B1909" s="739"/>
      <c r="C1909" s="739"/>
      <c r="D1909" s="739"/>
      <c r="E1909" s="739"/>
      <c r="F1909" s="739"/>
      <c r="G1909" s="739"/>
    </row>
    <row r="1910" spans="1:7">
      <c r="A1910" s="739"/>
      <c r="B1910" s="739"/>
      <c r="C1910" s="739"/>
      <c r="D1910" s="739"/>
      <c r="E1910" s="739"/>
      <c r="F1910" s="739"/>
      <c r="G1910" s="739"/>
    </row>
    <row r="1911" spans="1:7">
      <c r="A1911" s="739"/>
      <c r="B1911" s="739"/>
      <c r="C1911" s="739"/>
      <c r="D1911" s="739"/>
      <c r="E1911" s="739"/>
      <c r="F1911" s="739"/>
      <c r="G1911" s="739"/>
    </row>
    <row r="1912" spans="1:7">
      <c r="A1912" s="739"/>
      <c r="B1912" s="739"/>
      <c r="C1912" s="739"/>
      <c r="D1912" s="739"/>
      <c r="E1912" s="739"/>
      <c r="F1912" s="739"/>
      <c r="G1912" s="739"/>
    </row>
    <row r="1913" spans="1:7">
      <c r="A1913" s="739"/>
      <c r="B1913" s="739"/>
      <c r="C1913" s="739"/>
      <c r="D1913" s="739"/>
      <c r="E1913" s="739"/>
      <c r="F1913" s="739"/>
      <c r="G1913" s="739"/>
    </row>
    <row r="1914" spans="1:7">
      <c r="A1914" s="739"/>
      <c r="B1914" s="739"/>
      <c r="C1914" s="739"/>
      <c r="D1914" s="739"/>
      <c r="E1914" s="739"/>
      <c r="F1914" s="739"/>
      <c r="G1914" s="739"/>
    </row>
    <row r="1915" spans="1:7">
      <c r="A1915" s="739"/>
      <c r="B1915" s="739"/>
      <c r="C1915" s="739"/>
      <c r="D1915" s="739"/>
      <c r="E1915" s="739"/>
      <c r="F1915" s="739"/>
      <c r="G1915" s="739"/>
    </row>
    <row r="1916" spans="1:7">
      <c r="A1916" s="739"/>
      <c r="B1916" s="739"/>
      <c r="C1916" s="739"/>
      <c r="D1916" s="739"/>
      <c r="E1916" s="739"/>
      <c r="F1916" s="739"/>
      <c r="G1916" s="739"/>
    </row>
    <row r="1917" spans="1:7">
      <c r="A1917" s="739"/>
      <c r="B1917" s="739"/>
      <c r="C1917" s="739"/>
      <c r="D1917" s="739"/>
      <c r="E1917" s="739"/>
      <c r="F1917" s="739"/>
      <c r="G1917" s="739"/>
    </row>
    <row r="1918" spans="1:7">
      <c r="A1918" s="739"/>
      <c r="B1918" s="739"/>
      <c r="C1918" s="739"/>
      <c r="D1918" s="739"/>
      <c r="E1918" s="739"/>
      <c r="F1918" s="739"/>
      <c r="G1918" s="739"/>
    </row>
    <row r="1919" spans="1:7">
      <c r="A1919" s="739"/>
      <c r="B1919" s="739"/>
      <c r="C1919" s="739"/>
      <c r="D1919" s="739"/>
      <c r="E1919" s="739"/>
      <c r="F1919" s="739"/>
      <c r="G1919" s="739"/>
    </row>
    <row r="1920" spans="1:7">
      <c r="A1920" s="739"/>
      <c r="B1920" s="739"/>
      <c r="C1920" s="739"/>
      <c r="D1920" s="739"/>
      <c r="E1920" s="739"/>
      <c r="F1920" s="739"/>
      <c r="G1920" s="739"/>
    </row>
    <row r="1921" spans="1:7">
      <c r="A1921" s="739"/>
      <c r="B1921" s="739"/>
      <c r="C1921" s="739"/>
      <c r="D1921" s="739"/>
      <c r="E1921" s="739"/>
      <c r="F1921" s="739"/>
      <c r="G1921" s="739"/>
    </row>
    <row r="1922" spans="1:7">
      <c r="A1922" s="739"/>
      <c r="B1922" s="739"/>
      <c r="C1922" s="739"/>
      <c r="D1922" s="739"/>
      <c r="E1922" s="739"/>
      <c r="F1922" s="739"/>
      <c r="G1922" s="739"/>
    </row>
    <row r="1923" spans="1:7">
      <c r="A1923" s="739"/>
      <c r="B1923" s="739"/>
      <c r="C1923" s="739"/>
      <c r="D1923" s="739"/>
      <c r="E1923" s="739"/>
      <c r="F1923" s="739"/>
      <c r="G1923" s="739"/>
    </row>
    <row r="1924" spans="1:7">
      <c r="A1924" s="739"/>
      <c r="B1924" s="739"/>
      <c r="C1924" s="739"/>
      <c r="D1924" s="739"/>
      <c r="E1924" s="739"/>
      <c r="F1924" s="739"/>
      <c r="G1924" s="739"/>
    </row>
    <row r="1925" spans="1:7">
      <c r="A1925" s="739"/>
      <c r="B1925" s="739"/>
      <c r="C1925" s="739"/>
      <c r="D1925" s="739"/>
      <c r="E1925" s="739"/>
      <c r="F1925" s="739"/>
      <c r="G1925" s="739"/>
    </row>
    <row r="1926" spans="1:7">
      <c r="A1926" s="739"/>
      <c r="B1926" s="739"/>
      <c r="C1926" s="739"/>
      <c r="D1926" s="739"/>
      <c r="E1926" s="739"/>
      <c r="F1926" s="739"/>
      <c r="G1926" s="739"/>
    </row>
    <row r="1927" spans="1:7">
      <c r="A1927" s="739"/>
      <c r="B1927" s="739"/>
      <c r="C1927" s="739"/>
      <c r="D1927" s="739"/>
      <c r="E1927" s="739"/>
      <c r="F1927" s="739"/>
      <c r="G1927" s="739"/>
    </row>
    <row r="1928" spans="1:7">
      <c r="A1928" s="739"/>
      <c r="B1928" s="739"/>
      <c r="C1928" s="739"/>
      <c r="D1928" s="739"/>
      <c r="E1928" s="739"/>
      <c r="F1928" s="739"/>
      <c r="G1928" s="739"/>
    </row>
    <row r="1929" spans="1:7">
      <c r="A1929" s="739"/>
      <c r="B1929" s="739"/>
      <c r="C1929" s="739"/>
      <c r="D1929" s="739"/>
      <c r="E1929" s="739"/>
      <c r="F1929" s="739"/>
      <c r="G1929" s="739"/>
    </row>
    <row r="1930" spans="1:7">
      <c r="A1930" s="739"/>
      <c r="B1930" s="739"/>
      <c r="C1930" s="739"/>
      <c r="D1930" s="739"/>
      <c r="E1930" s="739"/>
      <c r="F1930" s="739"/>
      <c r="G1930" s="739"/>
    </row>
    <row r="1931" spans="1:7">
      <c r="A1931" s="739"/>
      <c r="B1931" s="739"/>
      <c r="C1931" s="739"/>
      <c r="D1931" s="739"/>
      <c r="E1931" s="739"/>
      <c r="F1931" s="739"/>
      <c r="G1931" s="739"/>
    </row>
    <row r="1932" spans="1:7">
      <c r="A1932" s="739"/>
      <c r="B1932" s="739"/>
      <c r="C1932" s="739"/>
      <c r="D1932" s="739"/>
      <c r="E1932" s="739"/>
      <c r="F1932" s="739"/>
      <c r="G1932" s="739"/>
    </row>
    <row r="1933" spans="1:7">
      <c r="A1933" s="739"/>
      <c r="B1933" s="739"/>
      <c r="C1933" s="739"/>
      <c r="D1933" s="739"/>
      <c r="E1933" s="739"/>
      <c r="F1933" s="739"/>
      <c r="G1933" s="739"/>
    </row>
    <row r="1934" spans="1:7">
      <c r="A1934" s="739"/>
      <c r="B1934" s="739"/>
      <c r="C1934" s="739"/>
      <c r="D1934" s="739"/>
      <c r="E1934" s="739"/>
      <c r="F1934" s="739"/>
      <c r="G1934" s="739"/>
    </row>
    <row r="1935" spans="1:7">
      <c r="A1935" s="739"/>
      <c r="B1935" s="739"/>
      <c r="C1935" s="739"/>
      <c r="D1935" s="739"/>
      <c r="E1935" s="739"/>
      <c r="F1935" s="739"/>
      <c r="G1935" s="739"/>
    </row>
    <row r="1936" spans="1:7">
      <c r="A1936" s="739"/>
      <c r="B1936" s="739"/>
      <c r="C1936" s="739"/>
      <c r="D1936" s="739"/>
      <c r="E1936" s="739"/>
      <c r="F1936" s="739"/>
      <c r="G1936" s="739"/>
    </row>
    <row r="1937" spans="1:7">
      <c r="A1937" s="739"/>
      <c r="B1937" s="739"/>
      <c r="C1937" s="739"/>
      <c r="D1937" s="739"/>
      <c r="E1937" s="739"/>
      <c r="F1937" s="739"/>
      <c r="G1937" s="739"/>
    </row>
    <row r="1938" spans="1:7">
      <c r="A1938" s="739"/>
      <c r="B1938" s="739"/>
      <c r="C1938" s="739"/>
      <c r="D1938" s="739"/>
      <c r="E1938" s="739"/>
      <c r="F1938" s="739"/>
      <c r="G1938" s="739"/>
    </row>
    <row r="1939" spans="1:7">
      <c r="A1939" s="739"/>
      <c r="B1939" s="739"/>
      <c r="C1939" s="739"/>
      <c r="D1939" s="739"/>
      <c r="E1939" s="739"/>
      <c r="F1939" s="739"/>
      <c r="G1939" s="739"/>
    </row>
    <row r="1940" spans="1:7">
      <c r="A1940" s="739"/>
      <c r="B1940" s="739"/>
      <c r="C1940" s="739"/>
      <c r="D1940" s="739"/>
      <c r="E1940" s="739"/>
      <c r="F1940" s="739"/>
      <c r="G1940" s="739"/>
    </row>
    <row r="1941" spans="1:7">
      <c r="A1941" s="739"/>
      <c r="B1941" s="739"/>
      <c r="C1941" s="739"/>
      <c r="D1941" s="739"/>
      <c r="E1941" s="739"/>
      <c r="F1941" s="739"/>
      <c r="G1941" s="739"/>
    </row>
    <row r="1942" spans="1:7">
      <c r="A1942" s="739"/>
      <c r="B1942" s="739"/>
      <c r="C1942" s="739"/>
      <c r="D1942" s="739"/>
      <c r="E1942" s="739"/>
      <c r="F1942" s="739"/>
      <c r="G1942" s="739"/>
    </row>
    <row r="1943" spans="1:7">
      <c r="A1943" s="739"/>
      <c r="B1943" s="739"/>
      <c r="C1943" s="739"/>
      <c r="D1943" s="739"/>
      <c r="E1943" s="739"/>
      <c r="F1943" s="739"/>
      <c r="G1943" s="739"/>
    </row>
    <row r="1944" spans="1:7">
      <c r="A1944" s="739"/>
      <c r="B1944" s="739"/>
      <c r="C1944" s="739"/>
      <c r="D1944" s="739"/>
      <c r="E1944" s="739"/>
      <c r="F1944" s="739"/>
      <c r="G1944" s="739"/>
    </row>
    <row r="1945" spans="1:7">
      <c r="A1945" s="739"/>
      <c r="B1945" s="739"/>
      <c r="C1945" s="739"/>
      <c r="D1945" s="739"/>
      <c r="E1945" s="739"/>
      <c r="F1945" s="739"/>
      <c r="G1945" s="739"/>
    </row>
    <row r="1946" spans="1:7">
      <c r="A1946" s="739"/>
      <c r="B1946" s="739"/>
      <c r="C1946" s="739"/>
      <c r="D1946" s="739"/>
      <c r="E1946" s="739"/>
      <c r="F1946" s="739"/>
      <c r="G1946" s="739"/>
    </row>
    <row r="1947" spans="1:7">
      <c r="A1947" s="739"/>
      <c r="B1947" s="739"/>
      <c r="C1947" s="739"/>
      <c r="D1947" s="739"/>
      <c r="E1947" s="739"/>
      <c r="F1947" s="739"/>
      <c r="G1947" s="739"/>
    </row>
    <row r="1948" spans="1:7">
      <c r="A1948" s="739"/>
      <c r="B1948" s="739"/>
      <c r="C1948" s="739"/>
      <c r="D1948" s="739"/>
      <c r="E1948" s="739"/>
      <c r="F1948" s="739"/>
      <c r="G1948" s="739"/>
    </row>
    <row r="1949" spans="1:7">
      <c r="A1949" s="739"/>
      <c r="B1949" s="739"/>
      <c r="C1949" s="739"/>
      <c r="D1949" s="739"/>
      <c r="E1949" s="739"/>
      <c r="F1949" s="739"/>
      <c r="G1949" s="739"/>
    </row>
    <row r="1950" spans="1:7">
      <c r="A1950" s="739"/>
      <c r="B1950" s="739"/>
      <c r="C1950" s="739"/>
      <c r="D1950" s="739"/>
      <c r="E1950" s="739"/>
      <c r="F1950" s="739"/>
      <c r="G1950" s="739"/>
    </row>
    <row r="1951" spans="1:7">
      <c r="A1951" s="739"/>
      <c r="B1951" s="739"/>
      <c r="C1951" s="739"/>
      <c r="D1951" s="739"/>
      <c r="E1951" s="739"/>
      <c r="F1951" s="739"/>
      <c r="G1951" s="739"/>
    </row>
    <row r="1952" spans="1:7">
      <c r="A1952" s="739"/>
      <c r="B1952" s="739"/>
      <c r="C1952" s="739"/>
      <c r="D1952" s="739"/>
      <c r="E1952" s="739"/>
      <c r="F1952" s="739"/>
      <c r="G1952" s="739"/>
    </row>
    <row r="1953" spans="1:7">
      <c r="A1953" s="739"/>
      <c r="B1953" s="739"/>
      <c r="C1953" s="739"/>
      <c r="D1953" s="739"/>
      <c r="E1953" s="739"/>
      <c r="F1953" s="739"/>
      <c r="G1953" s="739"/>
    </row>
    <row r="1954" spans="1:7">
      <c r="A1954" s="739"/>
      <c r="B1954" s="739"/>
      <c r="C1954" s="739"/>
      <c r="D1954" s="739"/>
      <c r="E1954" s="739"/>
      <c r="F1954" s="739"/>
      <c r="G1954" s="739"/>
    </row>
    <row r="1955" spans="1:7">
      <c r="A1955" s="739"/>
      <c r="B1955" s="739"/>
      <c r="C1955" s="739"/>
      <c r="D1955" s="739"/>
      <c r="E1955" s="739"/>
      <c r="F1955" s="739"/>
      <c r="G1955" s="739"/>
    </row>
    <row r="1956" spans="1:7">
      <c r="A1956" s="739"/>
      <c r="B1956" s="739"/>
      <c r="C1956" s="739"/>
      <c r="D1956" s="739"/>
      <c r="E1956" s="739"/>
      <c r="F1956" s="739"/>
      <c r="G1956" s="739"/>
    </row>
    <row r="1957" spans="1:7">
      <c r="A1957" s="739"/>
      <c r="B1957" s="739"/>
      <c r="C1957" s="739"/>
      <c r="D1957" s="739"/>
      <c r="E1957" s="739"/>
      <c r="F1957" s="739"/>
      <c r="G1957" s="739"/>
    </row>
    <row r="1958" spans="1:7">
      <c r="A1958" s="739"/>
      <c r="B1958" s="739"/>
      <c r="C1958" s="739"/>
      <c r="D1958" s="739"/>
      <c r="E1958" s="739"/>
      <c r="F1958" s="739"/>
      <c r="G1958" s="739"/>
    </row>
    <row r="1959" spans="1:7">
      <c r="A1959" s="739"/>
      <c r="B1959" s="739"/>
      <c r="C1959" s="739"/>
      <c r="D1959" s="739"/>
      <c r="E1959" s="739"/>
      <c r="F1959" s="739"/>
      <c r="G1959" s="739"/>
    </row>
    <row r="1960" spans="1:7">
      <c r="A1960" s="739"/>
      <c r="B1960" s="739"/>
      <c r="C1960" s="739"/>
      <c r="D1960" s="739"/>
      <c r="E1960" s="739"/>
      <c r="F1960" s="739"/>
      <c r="G1960" s="739"/>
    </row>
    <row r="1961" spans="1:7">
      <c r="A1961" s="739"/>
      <c r="B1961" s="739"/>
      <c r="C1961" s="739"/>
      <c r="D1961" s="739"/>
      <c r="E1961" s="739"/>
      <c r="F1961" s="739"/>
      <c r="G1961" s="739"/>
    </row>
    <row r="1962" spans="1:7">
      <c r="A1962" s="739"/>
      <c r="B1962" s="739"/>
      <c r="C1962" s="739"/>
      <c r="D1962" s="739"/>
      <c r="E1962" s="739"/>
      <c r="F1962" s="739"/>
      <c r="G1962" s="739"/>
    </row>
    <row r="1963" spans="1:7">
      <c r="A1963" s="739"/>
      <c r="B1963" s="739"/>
      <c r="C1963" s="739"/>
      <c r="D1963" s="739"/>
      <c r="E1963" s="739"/>
      <c r="F1963" s="739"/>
      <c r="G1963" s="739"/>
    </row>
    <row r="1964" spans="1:7">
      <c r="A1964" s="739"/>
      <c r="B1964" s="739"/>
      <c r="C1964" s="739"/>
      <c r="D1964" s="739"/>
      <c r="E1964" s="739"/>
      <c r="F1964" s="739"/>
      <c r="G1964" s="739"/>
    </row>
    <row r="1965" spans="1:7">
      <c r="A1965" s="739"/>
      <c r="B1965" s="739"/>
      <c r="C1965" s="739"/>
      <c r="D1965" s="739"/>
      <c r="E1965" s="739"/>
      <c r="F1965" s="739"/>
      <c r="G1965" s="739"/>
    </row>
    <row r="1966" spans="1:7">
      <c r="A1966" s="739"/>
      <c r="B1966" s="739"/>
      <c r="C1966" s="739"/>
      <c r="D1966" s="739"/>
      <c r="E1966" s="739"/>
      <c r="F1966" s="739"/>
      <c r="G1966" s="739"/>
    </row>
    <row r="1967" spans="1:7">
      <c r="A1967" s="739"/>
      <c r="B1967" s="739"/>
      <c r="C1967" s="739"/>
      <c r="D1967" s="739"/>
      <c r="E1967" s="739"/>
      <c r="F1967" s="739"/>
      <c r="G1967" s="739"/>
    </row>
    <row r="1968" spans="1:7">
      <c r="A1968" s="739"/>
      <c r="B1968" s="739"/>
      <c r="C1968" s="739"/>
      <c r="D1968" s="739"/>
      <c r="E1968" s="739"/>
      <c r="F1968" s="739"/>
      <c r="G1968" s="739"/>
    </row>
    <row r="1969" spans="1:7">
      <c r="A1969" s="739"/>
      <c r="B1969" s="739"/>
      <c r="C1969" s="739"/>
      <c r="D1969" s="739"/>
      <c r="E1969" s="739"/>
      <c r="F1969" s="739"/>
      <c r="G1969" s="739"/>
    </row>
    <row r="1970" spans="1:7">
      <c r="A1970" s="739"/>
      <c r="B1970" s="739"/>
      <c r="C1970" s="739"/>
      <c r="D1970" s="739"/>
      <c r="E1970" s="739"/>
      <c r="F1970" s="739"/>
      <c r="G1970" s="739"/>
    </row>
    <row r="1971" spans="1:7">
      <c r="A1971" s="739"/>
      <c r="B1971" s="739"/>
      <c r="C1971" s="739"/>
      <c r="D1971" s="739"/>
      <c r="E1971" s="739"/>
      <c r="F1971" s="739"/>
      <c r="G1971" s="739"/>
    </row>
    <row r="1972" spans="1:7">
      <c r="A1972" s="739"/>
      <c r="B1972" s="739"/>
      <c r="C1972" s="739"/>
      <c r="D1972" s="739"/>
      <c r="E1972" s="739"/>
      <c r="F1972" s="739"/>
      <c r="G1972" s="739"/>
    </row>
    <row r="1973" spans="1:7">
      <c r="A1973" s="739"/>
      <c r="B1973" s="739"/>
      <c r="C1973" s="739"/>
      <c r="D1973" s="739"/>
      <c r="E1973" s="739"/>
      <c r="F1973" s="739"/>
      <c r="G1973" s="739"/>
    </row>
    <row r="1974" spans="1:7">
      <c r="A1974" s="739"/>
      <c r="B1974" s="739"/>
      <c r="C1974" s="739"/>
      <c r="D1974" s="739"/>
      <c r="E1974" s="739"/>
      <c r="F1974" s="739"/>
      <c r="G1974" s="739"/>
    </row>
    <row r="1975" spans="1:7">
      <c r="A1975" s="739"/>
      <c r="B1975" s="739"/>
      <c r="C1975" s="739"/>
      <c r="D1975" s="739"/>
      <c r="E1975" s="739"/>
      <c r="F1975" s="739"/>
      <c r="G1975" s="739"/>
    </row>
    <row r="1976" spans="1:7">
      <c r="A1976" s="739"/>
      <c r="B1976" s="739"/>
      <c r="C1976" s="739"/>
      <c r="D1976" s="739"/>
      <c r="E1976" s="739"/>
      <c r="F1976" s="739"/>
      <c r="G1976" s="739"/>
    </row>
    <row r="1977" spans="1:7">
      <c r="A1977" s="739"/>
      <c r="B1977" s="739"/>
      <c r="C1977" s="739"/>
      <c r="D1977" s="739"/>
      <c r="E1977" s="739"/>
      <c r="F1977" s="739"/>
      <c r="G1977" s="739"/>
    </row>
    <row r="1978" spans="1:7">
      <c r="A1978" s="739"/>
      <c r="B1978" s="739"/>
      <c r="C1978" s="739"/>
      <c r="D1978" s="739"/>
      <c r="E1978" s="739"/>
      <c r="F1978" s="739"/>
      <c r="G1978" s="739"/>
    </row>
    <row r="1979" spans="1:7">
      <c r="A1979" s="739"/>
      <c r="B1979" s="739"/>
      <c r="C1979" s="739"/>
      <c r="D1979" s="739"/>
      <c r="E1979" s="739"/>
      <c r="F1979" s="739"/>
      <c r="G1979" s="739"/>
    </row>
    <row r="1980" spans="1:7">
      <c r="A1980" s="739"/>
      <c r="B1980" s="739"/>
      <c r="C1980" s="739"/>
      <c r="D1980" s="739"/>
      <c r="E1980" s="739"/>
      <c r="F1980" s="739"/>
      <c r="G1980" s="739"/>
    </row>
    <row r="1981" spans="1:7">
      <c r="A1981" s="739"/>
      <c r="B1981" s="739"/>
      <c r="C1981" s="739"/>
      <c r="D1981" s="739"/>
      <c r="E1981" s="739"/>
      <c r="F1981" s="739"/>
      <c r="G1981" s="739"/>
    </row>
    <row r="1982" spans="1:7">
      <c r="A1982" s="739"/>
      <c r="B1982" s="739"/>
      <c r="C1982" s="739"/>
      <c r="D1982" s="739"/>
      <c r="E1982" s="739"/>
      <c r="F1982" s="739"/>
      <c r="G1982" s="739"/>
    </row>
    <row r="1983" spans="1:7">
      <c r="A1983" s="739"/>
      <c r="B1983" s="739"/>
      <c r="C1983" s="739"/>
      <c r="D1983" s="739"/>
      <c r="E1983" s="739"/>
      <c r="F1983" s="739"/>
      <c r="G1983" s="739"/>
    </row>
    <row r="1984" spans="1:7">
      <c r="A1984" s="739"/>
      <c r="B1984" s="739"/>
      <c r="C1984" s="739"/>
      <c r="D1984" s="739"/>
      <c r="E1984" s="739"/>
      <c r="F1984" s="739"/>
      <c r="G1984" s="739"/>
    </row>
    <row r="1985" spans="1:7">
      <c r="A1985" s="739"/>
      <c r="B1985" s="739"/>
      <c r="C1985" s="739"/>
      <c r="D1985" s="739"/>
      <c r="E1985" s="739"/>
      <c r="F1985" s="739"/>
      <c r="G1985" s="739"/>
    </row>
    <row r="1986" spans="1:7">
      <c r="A1986" s="739"/>
      <c r="B1986" s="739"/>
      <c r="C1986" s="739"/>
      <c r="D1986" s="739"/>
      <c r="E1986" s="739"/>
      <c r="F1986" s="739"/>
      <c r="G1986" s="739"/>
    </row>
    <row r="1987" spans="1:7">
      <c r="A1987" s="739"/>
      <c r="B1987" s="739"/>
      <c r="C1987" s="739"/>
      <c r="D1987" s="739"/>
      <c r="E1987" s="739"/>
      <c r="F1987" s="739"/>
      <c r="G1987" s="739"/>
    </row>
    <row r="1988" spans="1:7">
      <c r="A1988" s="739"/>
      <c r="B1988" s="739"/>
      <c r="C1988" s="739"/>
      <c r="D1988" s="739"/>
      <c r="E1988" s="739"/>
      <c r="F1988" s="739"/>
      <c r="G1988" s="739"/>
    </row>
    <row r="1989" spans="1:7">
      <c r="A1989" s="739"/>
      <c r="B1989" s="739"/>
      <c r="C1989" s="739"/>
      <c r="D1989" s="739"/>
      <c r="E1989" s="739"/>
      <c r="F1989" s="739"/>
      <c r="G1989" s="739"/>
    </row>
    <row r="1990" spans="1:7">
      <c r="A1990" s="739"/>
      <c r="B1990" s="739"/>
      <c r="C1990" s="739"/>
      <c r="D1990" s="739"/>
      <c r="E1990" s="739"/>
      <c r="F1990" s="739"/>
      <c r="G1990" s="739"/>
    </row>
    <row r="1991" spans="1:7">
      <c r="A1991" s="739"/>
      <c r="B1991" s="739"/>
      <c r="C1991" s="739"/>
      <c r="D1991" s="739"/>
      <c r="E1991" s="739"/>
      <c r="F1991" s="739"/>
      <c r="G1991" s="739"/>
    </row>
    <row r="1992" spans="1:7">
      <c r="A1992" s="739"/>
      <c r="B1992" s="739"/>
      <c r="C1992" s="739"/>
      <c r="D1992" s="739"/>
      <c r="E1992" s="739"/>
      <c r="F1992" s="739"/>
      <c r="G1992" s="739"/>
    </row>
    <row r="1993" spans="1:7">
      <c r="A1993" s="739"/>
      <c r="B1993" s="739"/>
      <c r="C1993" s="739"/>
      <c r="D1993" s="739"/>
      <c r="E1993" s="739"/>
      <c r="F1993" s="739"/>
      <c r="G1993" s="739"/>
    </row>
    <row r="1994" spans="1:7">
      <c r="A1994" s="739"/>
      <c r="B1994" s="739"/>
      <c r="C1994" s="739"/>
      <c r="D1994" s="739"/>
      <c r="E1994" s="739"/>
      <c r="F1994" s="739"/>
      <c r="G1994" s="739"/>
    </row>
    <row r="1995" spans="1:7">
      <c r="A1995" s="739"/>
      <c r="B1995" s="739"/>
      <c r="C1995" s="739"/>
      <c r="D1995" s="739"/>
      <c r="E1995" s="739"/>
      <c r="F1995" s="739"/>
      <c r="G1995" s="739"/>
    </row>
    <row r="1996" spans="1:7">
      <c r="A1996" s="739"/>
      <c r="B1996" s="739"/>
      <c r="C1996" s="739"/>
      <c r="D1996" s="739"/>
      <c r="E1996" s="739"/>
      <c r="F1996" s="739"/>
      <c r="G1996" s="739"/>
    </row>
    <row r="1997" spans="1:7">
      <c r="A1997" s="739"/>
      <c r="B1997" s="739"/>
      <c r="C1997" s="739"/>
      <c r="D1997" s="739"/>
      <c r="E1997" s="739"/>
      <c r="F1997" s="739"/>
      <c r="G1997" s="739"/>
    </row>
    <row r="1998" spans="1:7">
      <c r="A1998" s="739"/>
      <c r="B1998" s="739"/>
      <c r="C1998" s="739"/>
      <c r="D1998" s="739"/>
      <c r="E1998" s="739"/>
      <c r="F1998" s="739"/>
      <c r="G1998" s="739"/>
    </row>
    <row r="1999" spans="1:7">
      <c r="A1999" s="739"/>
      <c r="B1999" s="739"/>
      <c r="C1999" s="739"/>
      <c r="D1999" s="739"/>
      <c r="E1999" s="739"/>
      <c r="F1999" s="739"/>
      <c r="G1999" s="739"/>
    </row>
    <row r="2000" spans="1:7">
      <c r="A2000" s="739"/>
      <c r="B2000" s="739"/>
      <c r="C2000" s="739"/>
      <c r="D2000" s="739"/>
      <c r="E2000" s="739"/>
      <c r="F2000" s="739"/>
      <c r="G2000" s="739"/>
    </row>
    <row r="2001" spans="1:7">
      <c r="A2001" s="739"/>
      <c r="B2001" s="739"/>
      <c r="C2001" s="739"/>
      <c r="D2001" s="739"/>
      <c r="E2001" s="739"/>
      <c r="F2001" s="739"/>
      <c r="G2001" s="739"/>
    </row>
    <row r="2002" spans="1:7">
      <c r="A2002" s="739"/>
      <c r="B2002" s="739"/>
      <c r="C2002" s="739"/>
      <c r="D2002" s="739"/>
      <c r="E2002" s="739"/>
      <c r="F2002" s="739"/>
      <c r="G2002" s="739"/>
    </row>
    <row r="2003" spans="1:7">
      <c r="A2003" s="739"/>
      <c r="B2003" s="739"/>
      <c r="C2003" s="739"/>
      <c r="D2003" s="739"/>
      <c r="E2003" s="739"/>
      <c r="F2003" s="739"/>
      <c r="G2003" s="739"/>
    </row>
    <row r="2004" spans="1:7">
      <c r="A2004" s="739"/>
      <c r="B2004" s="739"/>
      <c r="C2004" s="739"/>
      <c r="D2004" s="739"/>
      <c r="E2004" s="739"/>
      <c r="F2004" s="739"/>
      <c r="G2004" s="739"/>
    </row>
    <row r="2005" spans="1:7">
      <c r="A2005" s="739"/>
      <c r="B2005" s="739"/>
      <c r="C2005" s="739"/>
      <c r="D2005" s="739"/>
      <c r="E2005" s="739"/>
      <c r="F2005" s="739"/>
      <c r="G2005" s="739"/>
    </row>
    <row r="2006" spans="1:7">
      <c r="A2006" s="739"/>
      <c r="B2006" s="739"/>
      <c r="C2006" s="739"/>
      <c r="D2006" s="739"/>
      <c r="E2006" s="739"/>
      <c r="F2006" s="739"/>
      <c r="G2006" s="739"/>
    </row>
    <row r="2007" spans="1:7">
      <c r="A2007" s="739"/>
      <c r="B2007" s="739"/>
      <c r="C2007" s="739"/>
      <c r="D2007" s="739"/>
      <c r="E2007" s="739"/>
      <c r="F2007" s="739"/>
      <c r="G2007" s="739"/>
    </row>
    <row r="2008" spans="1:7">
      <c r="A2008" s="739"/>
      <c r="B2008" s="739"/>
      <c r="C2008" s="739"/>
      <c r="D2008" s="739"/>
      <c r="E2008" s="739"/>
      <c r="F2008" s="739"/>
      <c r="G2008" s="739"/>
    </row>
    <row r="2009" spans="1:7">
      <c r="A2009" s="739"/>
      <c r="B2009" s="739"/>
      <c r="C2009" s="739"/>
      <c r="D2009" s="739"/>
      <c r="E2009" s="739"/>
      <c r="F2009" s="739"/>
      <c r="G2009" s="739"/>
    </row>
    <row r="2010" spans="1:7">
      <c r="A2010" s="739"/>
      <c r="B2010" s="739"/>
      <c r="C2010" s="739"/>
      <c r="D2010" s="739"/>
      <c r="E2010" s="739"/>
      <c r="F2010" s="739"/>
      <c r="G2010" s="739"/>
    </row>
    <row r="2011" spans="1:7">
      <c r="A2011" s="739"/>
      <c r="B2011" s="739"/>
      <c r="C2011" s="739"/>
      <c r="D2011" s="739"/>
      <c r="E2011" s="739"/>
      <c r="F2011" s="739"/>
      <c r="G2011" s="739"/>
    </row>
    <row r="2012" spans="1:7">
      <c r="A2012" s="739"/>
      <c r="B2012" s="739"/>
      <c r="C2012" s="739"/>
      <c r="D2012" s="739"/>
      <c r="E2012" s="739"/>
      <c r="F2012" s="739"/>
      <c r="G2012" s="739"/>
    </row>
    <row r="2013" spans="1:7">
      <c r="A2013" s="739"/>
      <c r="B2013" s="739"/>
      <c r="C2013" s="739"/>
      <c r="D2013" s="739"/>
      <c r="E2013" s="739"/>
      <c r="F2013" s="739"/>
      <c r="G2013" s="739"/>
    </row>
    <row r="2014" spans="1:7">
      <c r="A2014" s="739"/>
      <c r="B2014" s="739"/>
      <c r="C2014" s="739"/>
      <c r="D2014" s="739"/>
      <c r="E2014" s="739"/>
      <c r="F2014" s="739"/>
      <c r="G2014" s="739"/>
    </row>
    <row r="2015" spans="1:7">
      <c r="A2015" s="739"/>
      <c r="B2015" s="739"/>
      <c r="C2015" s="739"/>
      <c r="D2015" s="739"/>
      <c r="E2015" s="739"/>
      <c r="F2015" s="739"/>
      <c r="G2015" s="739"/>
    </row>
    <row r="2016" spans="1:7">
      <c r="A2016" s="739"/>
      <c r="B2016" s="739"/>
      <c r="C2016" s="739"/>
      <c r="D2016" s="739"/>
      <c r="E2016" s="739"/>
      <c r="F2016" s="739"/>
      <c r="G2016" s="739"/>
    </row>
    <row r="2017" spans="1:7">
      <c r="A2017" s="739"/>
      <c r="B2017" s="739"/>
      <c r="C2017" s="739"/>
      <c r="D2017" s="739"/>
      <c r="E2017" s="739"/>
      <c r="F2017" s="739"/>
      <c r="G2017" s="739"/>
    </row>
    <row r="2018" spans="1:7">
      <c r="A2018" s="739"/>
      <c r="B2018" s="739"/>
      <c r="C2018" s="739"/>
      <c r="D2018" s="739"/>
      <c r="E2018" s="739"/>
      <c r="F2018" s="739"/>
      <c r="G2018" s="739"/>
    </row>
    <row r="2019" spans="1:7">
      <c r="A2019" s="739"/>
      <c r="B2019" s="739"/>
      <c r="C2019" s="739"/>
      <c r="D2019" s="739"/>
      <c r="E2019" s="739"/>
      <c r="F2019" s="739"/>
      <c r="G2019" s="739"/>
    </row>
    <row r="2020" spans="1:7">
      <c r="A2020" s="739"/>
      <c r="B2020" s="739"/>
      <c r="C2020" s="739"/>
      <c r="D2020" s="739"/>
      <c r="E2020" s="739"/>
      <c r="F2020" s="739"/>
      <c r="G2020" s="739"/>
    </row>
    <row r="2021" spans="1:7">
      <c r="A2021" s="739"/>
      <c r="B2021" s="739"/>
      <c r="C2021" s="739"/>
      <c r="D2021" s="739"/>
      <c r="E2021" s="739"/>
      <c r="F2021" s="739"/>
      <c r="G2021" s="739"/>
    </row>
    <row r="2022" spans="1:7">
      <c r="A2022" s="739"/>
      <c r="B2022" s="739"/>
      <c r="C2022" s="739"/>
      <c r="D2022" s="739"/>
      <c r="E2022" s="739"/>
      <c r="F2022" s="739"/>
      <c r="G2022" s="739"/>
    </row>
    <row r="2023" spans="1:7">
      <c r="A2023" s="739"/>
      <c r="B2023" s="739"/>
      <c r="C2023" s="739"/>
      <c r="D2023" s="739"/>
      <c r="E2023" s="739"/>
      <c r="F2023" s="739"/>
      <c r="G2023" s="739"/>
    </row>
    <row r="2024" spans="1:7">
      <c r="A2024" s="739"/>
      <c r="B2024" s="739"/>
      <c r="C2024" s="739"/>
      <c r="D2024" s="739"/>
      <c r="E2024" s="739"/>
      <c r="F2024" s="739"/>
      <c r="G2024" s="739"/>
    </row>
    <row r="2025" spans="1:7">
      <c r="A2025" s="739"/>
      <c r="B2025" s="739"/>
      <c r="C2025" s="739"/>
      <c r="D2025" s="739"/>
      <c r="E2025" s="739"/>
      <c r="F2025" s="739"/>
      <c r="G2025" s="739"/>
    </row>
    <row r="2026" spans="1:7">
      <c r="A2026" s="739"/>
      <c r="B2026" s="739"/>
      <c r="C2026" s="739"/>
      <c r="D2026" s="739"/>
      <c r="E2026" s="739"/>
      <c r="F2026" s="739"/>
      <c r="G2026" s="739"/>
    </row>
    <row r="2027" spans="1:7">
      <c r="A2027" s="739"/>
      <c r="B2027" s="739"/>
      <c r="C2027" s="739"/>
      <c r="D2027" s="739"/>
      <c r="E2027" s="739"/>
      <c r="F2027" s="739"/>
      <c r="G2027" s="739"/>
    </row>
    <row r="2028" spans="1:7">
      <c r="A2028" s="739"/>
      <c r="B2028" s="739"/>
      <c r="C2028" s="739"/>
      <c r="D2028" s="739"/>
      <c r="E2028" s="739"/>
      <c r="F2028" s="739"/>
      <c r="G2028" s="739"/>
    </row>
    <row r="2029" spans="1:7">
      <c r="A2029" s="739"/>
      <c r="B2029" s="739"/>
      <c r="C2029" s="739"/>
      <c r="D2029" s="739"/>
      <c r="E2029" s="739"/>
      <c r="F2029" s="739"/>
      <c r="G2029" s="739"/>
    </row>
    <row r="2030" spans="1:7">
      <c r="A2030" s="739"/>
      <c r="B2030" s="739"/>
      <c r="C2030" s="739"/>
      <c r="D2030" s="739"/>
      <c r="E2030" s="739"/>
      <c r="F2030" s="739"/>
      <c r="G2030" s="739"/>
    </row>
    <row r="2031" spans="1:7">
      <c r="A2031" s="739"/>
      <c r="B2031" s="739"/>
      <c r="C2031" s="739"/>
      <c r="D2031" s="739"/>
      <c r="E2031" s="739"/>
      <c r="F2031" s="739"/>
      <c r="G2031" s="739"/>
    </row>
    <row r="2032" spans="1:7">
      <c r="A2032" s="739"/>
      <c r="B2032" s="739"/>
      <c r="C2032" s="739"/>
      <c r="D2032" s="739"/>
      <c r="E2032" s="739"/>
      <c r="F2032" s="739"/>
      <c r="G2032" s="739"/>
    </row>
    <row r="2033" spans="1:7">
      <c r="A2033" s="739"/>
      <c r="B2033" s="739"/>
      <c r="C2033" s="739"/>
      <c r="D2033" s="739"/>
      <c r="E2033" s="739"/>
      <c r="F2033" s="739"/>
      <c r="G2033" s="739"/>
    </row>
    <row r="2034" spans="1:7">
      <c r="A2034" s="739"/>
      <c r="B2034" s="739"/>
      <c r="C2034" s="739"/>
      <c r="D2034" s="739"/>
      <c r="E2034" s="739"/>
      <c r="F2034" s="739"/>
      <c r="G2034" s="739"/>
    </row>
    <row r="2035" spans="1:7">
      <c r="A2035" s="739"/>
      <c r="B2035" s="739"/>
      <c r="C2035" s="739"/>
      <c r="D2035" s="739"/>
      <c r="E2035" s="739"/>
      <c r="F2035" s="739"/>
      <c r="G2035" s="739"/>
    </row>
    <row r="2036" spans="1:7">
      <c r="A2036" s="739"/>
      <c r="B2036" s="739"/>
      <c r="C2036" s="739"/>
      <c r="D2036" s="739"/>
      <c r="E2036" s="739"/>
      <c r="F2036" s="739"/>
      <c r="G2036" s="739"/>
    </row>
    <row r="2037" spans="1:7">
      <c r="A2037" s="739"/>
      <c r="B2037" s="739"/>
      <c r="C2037" s="739"/>
      <c r="D2037" s="739"/>
      <c r="E2037" s="739"/>
      <c r="F2037" s="739"/>
      <c r="G2037" s="739"/>
    </row>
    <row r="2038" spans="1:7">
      <c r="A2038" s="739"/>
      <c r="B2038" s="739"/>
      <c r="C2038" s="739"/>
      <c r="D2038" s="739"/>
      <c r="E2038" s="739"/>
      <c r="F2038" s="739"/>
      <c r="G2038" s="739"/>
    </row>
    <row r="2039" spans="1:7">
      <c r="A2039" s="739"/>
      <c r="B2039" s="739"/>
      <c r="C2039" s="739"/>
      <c r="D2039" s="739"/>
      <c r="E2039" s="739"/>
      <c r="F2039" s="739"/>
      <c r="G2039" s="739"/>
    </row>
    <row r="2040" spans="1:7">
      <c r="A2040" s="739"/>
      <c r="B2040" s="739"/>
      <c r="C2040" s="739"/>
      <c r="D2040" s="739"/>
      <c r="E2040" s="739"/>
      <c r="F2040" s="739"/>
      <c r="G2040" s="739"/>
    </row>
    <row r="2041" spans="1:7">
      <c r="A2041" s="739"/>
      <c r="B2041" s="739"/>
      <c r="C2041" s="739"/>
      <c r="D2041" s="739"/>
      <c r="E2041" s="739"/>
      <c r="F2041" s="739"/>
      <c r="G2041" s="739"/>
    </row>
    <row r="2042" spans="1:7">
      <c r="A2042" s="739"/>
      <c r="B2042" s="739"/>
      <c r="C2042" s="739"/>
      <c r="D2042" s="739"/>
      <c r="E2042" s="739"/>
      <c r="F2042" s="739"/>
      <c r="G2042" s="739"/>
    </row>
    <row r="2043" spans="1:7">
      <c r="A2043" s="739"/>
      <c r="B2043" s="739"/>
      <c r="C2043" s="739"/>
      <c r="D2043" s="739"/>
      <c r="E2043" s="739"/>
      <c r="F2043" s="739"/>
      <c r="G2043" s="739"/>
    </row>
    <row r="2044" spans="1:7">
      <c r="A2044" s="739"/>
      <c r="B2044" s="739"/>
      <c r="C2044" s="739"/>
      <c r="D2044" s="739"/>
      <c r="E2044" s="739"/>
      <c r="F2044" s="739"/>
      <c r="G2044" s="739"/>
    </row>
    <row r="2045" spans="1:7">
      <c r="A2045" s="739"/>
      <c r="B2045" s="739"/>
      <c r="C2045" s="739"/>
      <c r="D2045" s="739"/>
      <c r="E2045" s="739"/>
      <c r="F2045" s="739"/>
      <c r="G2045" s="739"/>
    </row>
    <row r="2046" spans="1:7">
      <c r="A2046" s="739"/>
      <c r="B2046" s="739"/>
      <c r="C2046" s="739"/>
      <c r="D2046" s="739"/>
      <c r="E2046" s="739"/>
      <c r="F2046" s="739"/>
      <c r="G2046" s="739"/>
    </row>
    <row r="2047" spans="1:7">
      <c r="A2047" s="739"/>
      <c r="B2047" s="739"/>
      <c r="C2047" s="739"/>
      <c r="D2047" s="739"/>
      <c r="E2047" s="739"/>
      <c r="F2047" s="739"/>
      <c r="G2047" s="739"/>
    </row>
    <row r="2048" spans="1:7">
      <c r="A2048" s="739"/>
      <c r="B2048" s="739"/>
      <c r="C2048" s="739"/>
      <c r="D2048" s="739"/>
      <c r="E2048" s="739"/>
      <c r="F2048" s="739"/>
      <c r="G2048" s="739"/>
    </row>
    <row r="2049" spans="1:7">
      <c r="A2049" s="739"/>
      <c r="B2049" s="739"/>
      <c r="C2049" s="739"/>
      <c r="D2049" s="739"/>
      <c r="E2049" s="739"/>
      <c r="F2049" s="739"/>
      <c r="G2049" s="739"/>
    </row>
    <row r="2050" spans="1:7">
      <c r="A2050" s="739"/>
      <c r="B2050" s="739"/>
      <c r="C2050" s="739"/>
      <c r="D2050" s="739"/>
      <c r="E2050" s="739"/>
      <c r="F2050" s="739"/>
      <c r="G2050" s="739"/>
    </row>
    <row r="2051" spans="1:7">
      <c r="A2051" s="739"/>
      <c r="B2051" s="739"/>
      <c r="C2051" s="739"/>
      <c r="D2051" s="739"/>
      <c r="E2051" s="739"/>
      <c r="F2051" s="739"/>
      <c r="G2051" s="739"/>
    </row>
    <row r="2052" spans="1:7">
      <c r="A2052" s="739"/>
      <c r="B2052" s="739"/>
      <c r="C2052" s="739"/>
      <c r="D2052" s="739"/>
      <c r="E2052" s="739"/>
      <c r="F2052" s="739"/>
      <c r="G2052" s="739"/>
    </row>
    <row r="2053" spans="1:7">
      <c r="A2053" s="739"/>
      <c r="B2053" s="739"/>
      <c r="C2053" s="739"/>
      <c r="D2053" s="739"/>
      <c r="E2053" s="739"/>
      <c r="F2053" s="739"/>
      <c r="G2053" s="739"/>
    </row>
    <row r="2054" spans="1:7">
      <c r="A2054" s="739"/>
      <c r="B2054" s="739"/>
      <c r="C2054" s="739"/>
      <c r="D2054" s="739"/>
      <c r="E2054" s="739"/>
      <c r="F2054" s="739"/>
      <c r="G2054" s="739"/>
    </row>
    <row r="2055" spans="1:7">
      <c r="A2055" s="739"/>
      <c r="B2055" s="739"/>
      <c r="C2055" s="739"/>
      <c r="D2055" s="739"/>
      <c r="E2055" s="739"/>
      <c r="F2055" s="739"/>
      <c r="G2055" s="739"/>
    </row>
    <row r="2056" spans="1:7">
      <c r="A2056" s="739"/>
      <c r="B2056" s="739"/>
      <c r="C2056" s="739"/>
      <c r="D2056" s="739"/>
      <c r="E2056" s="739"/>
      <c r="F2056" s="739"/>
      <c r="G2056" s="739"/>
    </row>
    <row r="2057" spans="1:7">
      <c r="A2057" s="739"/>
      <c r="B2057" s="739"/>
      <c r="C2057" s="739"/>
      <c r="D2057" s="739"/>
      <c r="E2057" s="739"/>
      <c r="F2057" s="739"/>
      <c r="G2057" s="739"/>
    </row>
    <row r="2058" spans="1:7">
      <c r="A2058" s="739"/>
      <c r="B2058" s="739"/>
      <c r="C2058" s="739"/>
      <c r="D2058" s="739"/>
      <c r="E2058" s="739"/>
      <c r="F2058" s="739"/>
      <c r="G2058" s="739"/>
    </row>
    <row r="2059" spans="1:7">
      <c r="A2059" s="739"/>
      <c r="B2059" s="739"/>
      <c r="C2059" s="739"/>
      <c r="D2059" s="739"/>
      <c r="E2059" s="739"/>
      <c r="F2059" s="739"/>
      <c r="G2059" s="739"/>
    </row>
    <row r="2060" spans="1:7">
      <c r="A2060" s="739"/>
      <c r="B2060" s="739"/>
      <c r="C2060" s="739"/>
      <c r="D2060" s="739"/>
      <c r="E2060" s="739"/>
      <c r="F2060" s="739"/>
      <c r="G2060" s="739"/>
    </row>
    <row r="2061" spans="1:7">
      <c r="A2061" s="739"/>
      <c r="B2061" s="739"/>
      <c r="C2061" s="739"/>
      <c r="D2061" s="739"/>
      <c r="E2061" s="739"/>
      <c r="F2061" s="739"/>
      <c r="G2061" s="739"/>
    </row>
    <row r="2062" spans="1:7">
      <c r="A2062" s="739"/>
      <c r="B2062" s="739"/>
      <c r="C2062" s="739"/>
      <c r="D2062" s="739"/>
      <c r="E2062" s="739"/>
      <c r="F2062" s="739"/>
      <c r="G2062" s="739"/>
    </row>
    <row r="2063" spans="1:7">
      <c r="A2063" s="739"/>
      <c r="B2063" s="739"/>
      <c r="C2063" s="739"/>
      <c r="D2063" s="739"/>
      <c r="E2063" s="739"/>
      <c r="F2063" s="739"/>
      <c r="G2063" s="739"/>
    </row>
    <row r="2064" spans="1:7">
      <c r="A2064" s="739"/>
      <c r="B2064" s="739"/>
      <c r="C2064" s="739"/>
      <c r="D2064" s="739"/>
      <c r="E2064" s="739"/>
      <c r="F2064" s="739"/>
      <c r="G2064" s="739"/>
    </row>
    <row r="2065" spans="1:7">
      <c r="A2065" s="739"/>
      <c r="B2065" s="739"/>
      <c r="C2065" s="739"/>
      <c r="D2065" s="739"/>
      <c r="E2065" s="739"/>
      <c r="F2065" s="739"/>
      <c r="G2065" s="739"/>
    </row>
    <row r="2066" spans="1:7">
      <c r="A2066" s="739"/>
      <c r="B2066" s="739"/>
      <c r="C2066" s="739"/>
      <c r="D2066" s="739"/>
      <c r="E2066" s="739"/>
      <c r="F2066" s="739"/>
      <c r="G2066" s="739"/>
    </row>
    <row r="2067" spans="1:7">
      <c r="A2067" s="739"/>
      <c r="B2067" s="739"/>
      <c r="C2067" s="739"/>
      <c r="D2067" s="739"/>
      <c r="E2067" s="739"/>
      <c r="F2067" s="739"/>
      <c r="G2067" s="739"/>
    </row>
    <row r="2068" spans="1:7">
      <c r="A2068" s="739"/>
      <c r="B2068" s="739"/>
      <c r="C2068" s="739"/>
      <c r="D2068" s="739"/>
      <c r="E2068" s="739"/>
      <c r="F2068" s="739"/>
      <c r="G2068" s="739"/>
    </row>
    <row r="2069" spans="1:7">
      <c r="A2069" s="739"/>
      <c r="B2069" s="739"/>
      <c r="C2069" s="739"/>
      <c r="D2069" s="739"/>
      <c r="E2069" s="739"/>
      <c r="F2069" s="739"/>
      <c r="G2069" s="739"/>
    </row>
    <row r="2070" spans="1:7">
      <c r="A2070" s="739"/>
      <c r="B2070" s="739"/>
      <c r="C2070" s="739"/>
      <c r="D2070" s="739"/>
      <c r="E2070" s="739"/>
      <c r="F2070" s="739"/>
      <c r="G2070" s="739"/>
    </row>
    <row r="2071" spans="1:7">
      <c r="A2071" s="739"/>
      <c r="B2071" s="739"/>
      <c r="C2071" s="739"/>
      <c r="D2071" s="739"/>
      <c r="E2071" s="739"/>
      <c r="F2071" s="739"/>
      <c r="G2071" s="739"/>
    </row>
    <row r="2072" spans="1:7">
      <c r="A2072" s="739"/>
      <c r="B2072" s="739"/>
      <c r="C2072" s="739"/>
      <c r="D2072" s="739"/>
      <c r="E2072" s="739"/>
      <c r="F2072" s="739"/>
      <c r="G2072" s="739"/>
    </row>
    <row r="2073" spans="1:7">
      <c r="A2073" s="739"/>
      <c r="B2073" s="739"/>
      <c r="C2073" s="739"/>
      <c r="D2073" s="739"/>
      <c r="E2073" s="739"/>
      <c r="F2073" s="739"/>
      <c r="G2073" s="739"/>
    </row>
    <row r="2074" spans="1:7">
      <c r="A2074" s="739"/>
      <c r="B2074" s="739"/>
      <c r="C2074" s="739"/>
      <c r="D2074" s="739"/>
      <c r="E2074" s="739"/>
      <c r="F2074" s="739"/>
      <c r="G2074" s="739"/>
    </row>
    <row r="2075" spans="1:7">
      <c r="A2075" s="739"/>
      <c r="B2075" s="739"/>
      <c r="C2075" s="739"/>
      <c r="D2075" s="739"/>
      <c r="E2075" s="739"/>
      <c r="F2075" s="739"/>
      <c r="G2075" s="739"/>
    </row>
    <row r="2076" spans="1:7">
      <c r="A2076" s="739"/>
      <c r="B2076" s="739"/>
      <c r="C2076" s="739"/>
      <c r="D2076" s="739"/>
      <c r="E2076" s="739"/>
      <c r="F2076" s="739"/>
      <c r="G2076" s="739"/>
    </row>
    <row r="2077" spans="1:7">
      <c r="A2077" s="739"/>
      <c r="B2077" s="739"/>
      <c r="C2077" s="739"/>
      <c r="D2077" s="739"/>
      <c r="E2077" s="739"/>
      <c r="F2077" s="739"/>
      <c r="G2077" s="739"/>
    </row>
    <row r="2078" spans="1:7">
      <c r="A2078" s="739"/>
      <c r="B2078" s="739"/>
      <c r="C2078" s="739"/>
      <c r="D2078" s="739"/>
      <c r="E2078" s="739"/>
      <c r="F2078" s="739"/>
      <c r="G2078" s="739"/>
    </row>
    <row r="2079" spans="1:7">
      <c r="A2079" s="739"/>
      <c r="B2079" s="739"/>
      <c r="C2079" s="739"/>
      <c r="D2079" s="739"/>
      <c r="E2079" s="739"/>
      <c r="F2079" s="739"/>
      <c r="G2079" s="739"/>
    </row>
    <row r="2080" spans="1:7">
      <c r="A2080" s="739"/>
      <c r="B2080" s="739"/>
      <c r="C2080" s="739"/>
      <c r="D2080" s="739"/>
      <c r="E2080" s="739"/>
      <c r="F2080" s="739"/>
      <c r="G2080" s="739"/>
    </row>
    <row r="2081" spans="1:7">
      <c r="A2081" s="739"/>
      <c r="B2081" s="739"/>
      <c r="C2081" s="739"/>
      <c r="D2081" s="739"/>
      <c r="E2081" s="739"/>
      <c r="F2081" s="739"/>
      <c r="G2081" s="739"/>
    </row>
    <row r="2082" spans="1:7">
      <c r="A2082" s="739"/>
      <c r="B2082" s="739"/>
      <c r="C2082" s="739"/>
      <c r="D2082" s="739"/>
      <c r="E2082" s="739"/>
      <c r="F2082" s="739"/>
      <c r="G2082" s="739"/>
    </row>
    <row r="2083" spans="1:7">
      <c r="A2083" s="739"/>
      <c r="B2083" s="739"/>
      <c r="C2083" s="739"/>
      <c r="D2083" s="739"/>
      <c r="E2083" s="739"/>
      <c r="F2083" s="739"/>
      <c r="G2083" s="739"/>
    </row>
    <row r="2084" spans="1:7">
      <c r="A2084" s="739"/>
      <c r="B2084" s="739"/>
      <c r="C2084" s="739"/>
      <c r="D2084" s="739"/>
      <c r="E2084" s="739"/>
      <c r="F2084" s="739"/>
      <c r="G2084" s="739"/>
    </row>
    <row r="2085" spans="1:7">
      <c r="A2085" s="739"/>
      <c r="B2085" s="739"/>
      <c r="C2085" s="739"/>
      <c r="D2085" s="739"/>
      <c r="E2085" s="739"/>
      <c r="F2085" s="739"/>
      <c r="G2085" s="739"/>
    </row>
    <row r="2086" spans="1:7">
      <c r="A2086" s="739"/>
      <c r="B2086" s="739"/>
      <c r="C2086" s="739"/>
      <c r="D2086" s="739"/>
      <c r="E2086" s="739"/>
      <c r="F2086" s="739"/>
      <c r="G2086" s="739"/>
    </row>
    <row r="2087" spans="1:7">
      <c r="A2087" s="739"/>
      <c r="B2087" s="739"/>
      <c r="C2087" s="739"/>
      <c r="D2087" s="739"/>
      <c r="E2087" s="739"/>
      <c r="F2087" s="739"/>
      <c r="G2087" s="739"/>
    </row>
    <row r="2088" spans="1:7">
      <c r="A2088" s="739"/>
      <c r="B2088" s="739"/>
      <c r="C2088" s="739"/>
      <c r="D2088" s="739"/>
      <c r="E2088" s="739"/>
      <c r="F2088" s="739"/>
      <c r="G2088" s="739"/>
    </row>
    <row r="2089" spans="1:7">
      <c r="A2089" s="739"/>
      <c r="B2089" s="739"/>
      <c r="C2089" s="739"/>
      <c r="D2089" s="739"/>
      <c r="E2089" s="739"/>
      <c r="F2089" s="739"/>
      <c r="G2089" s="739"/>
    </row>
    <row r="2090" spans="1:7">
      <c r="A2090" s="739"/>
      <c r="B2090" s="739"/>
      <c r="C2090" s="739"/>
      <c r="D2090" s="739"/>
      <c r="E2090" s="739"/>
      <c r="F2090" s="739"/>
      <c r="G2090" s="739"/>
    </row>
    <row r="2091" spans="1:7">
      <c r="A2091" s="739"/>
      <c r="B2091" s="739"/>
      <c r="C2091" s="739"/>
      <c r="D2091" s="739"/>
      <c r="E2091" s="739"/>
      <c r="F2091" s="739"/>
      <c r="G2091" s="739"/>
    </row>
    <row r="2092" spans="1:7">
      <c r="A2092" s="739"/>
      <c r="B2092" s="739"/>
      <c r="C2092" s="739"/>
      <c r="D2092" s="739"/>
      <c r="E2092" s="739"/>
      <c r="F2092" s="739"/>
      <c r="G2092" s="739"/>
    </row>
    <row r="2093" spans="1:7">
      <c r="A2093" s="739"/>
      <c r="B2093" s="739"/>
      <c r="C2093" s="739"/>
      <c r="D2093" s="739"/>
      <c r="E2093" s="739"/>
      <c r="F2093" s="739"/>
      <c r="G2093" s="739"/>
    </row>
    <row r="2094" spans="1:7">
      <c r="A2094" s="739"/>
      <c r="B2094" s="739"/>
      <c r="C2094" s="739"/>
      <c r="D2094" s="739"/>
      <c r="E2094" s="739"/>
      <c r="F2094" s="739"/>
      <c r="G2094" s="739"/>
    </row>
    <row r="2095" spans="1:7">
      <c r="A2095" s="739"/>
      <c r="B2095" s="739"/>
      <c r="C2095" s="739"/>
      <c r="D2095" s="739"/>
      <c r="E2095" s="739"/>
      <c r="F2095" s="739"/>
      <c r="G2095" s="739"/>
    </row>
    <row r="2096" spans="1:7">
      <c r="A2096" s="739"/>
      <c r="B2096" s="739"/>
      <c r="C2096" s="739"/>
      <c r="D2096" s="739"/>
      <c r="E2096" s="739"/>
      <c r="F2096" s="739"/>
      <c r="G2096" s="739"/>
    </row>
    <row r="2097" spans="1:7">
      <c r="A2097" s="739"/>
      <c r="B2097" s="739"/>
      <c r="C2097" s="739"/>
      <c r="D2097" s="739"/>
      <c r="E2097" s="739"/>
      <c r="F2097" s="739"/>
      <c r="G2097" s="739"/>
    </row>
    <row r="2098" spans="1:7">
      <c r="A2098" s="739"/>
      <c r="B2098" s="739"/>
      <c r="C2098" s="739"/>
      <c r="D2098" s="739"/>
      <c r="E2098" s="739"/>
      <c r="F2098" s="739"/>
      <c r="G2098" s="739"/>
    </row>
    <row r="2099" spans="1:7">
      <c r="A2099" s="739"/>
      <c r="B2099" s="739"/>
      <c r="C2099" s="739"/>
      <c r="D2099" s="739"/>
      <c r="E2099" s="739"/>
      <c r="F2099" s="739"/>
      <c r="G2099" s="739"/>
    </row>
    <row r="2100" spans="1:7">
      <c r="A2100" s="739"/>
      <c r="B2100" s="739"/>
      <c r="C2100" s="739"/>
      <c r="D2100" s="739"/>
      <c r="E2100" s="739"/>
      <c r="F2100" s="739"/>
      <c r="G2100" s="739"/>
    </row>
    <row r="2101" spans="1:7">
      <c r="A2101" s="739"/>
      <c r="B2101" s="739"/>
      <c r="C2101" s="739"/>
      <c r="D2101" s="739"/>
      <c r="E2101" s="739"/>
      <c r="F2101" s="739"/>
      <c r="G2101" s="739"/>
    </row>
    <row r="2102" spans="1:7">
      <c r="A2102" s="739"/>
      <c r="B2102" s="739"/>
      <c r="C2102" s="739"/>
      <c r="D2102" s="739"/>
      <c r="E2102" s="739"/>
      <c r="F2102" s="739"/>
      <c r="G2102" s="739"/>
    </row>
    <row r="2103" spans="1:7">
      <c r="A2103" s="739"/>
      <c r="B2103" s="739"/>
      <c r="C2103" s="739"/>
      <c r="D2103" s="739"/>
      <c r="E2103" s="739"/>
      <c r="F2103" s="739"/>
      <c r="G2103" s="739"/>
    </row>
    <row r="2104" spans="1:7">
      <c r="A2104" s="739"/>
      <c r="B2104" s="739"/>
      <c r="C2104" s="739"/>
      <c r="D2104" s="739"/>
      <c r="E2104" s="739"/>
      <c r="F2104" s="739"/>
      <c r="G2104" s="739"/>
    </row>
    <row r="2105" spans="1:7">
      <c r="A2105" s="739"/>
      <c r="B2105" s="739"/>
      <c r="C2105" s="739"/>
      <c r="D2105" s="739"/>
      <c r="E2105" s="739"/>
      <c r="F2105" s="739"/>
      <c r="G2105" s="739"/>
    </row>
    <row r="2106" spans="1:7">
      <c r="A2106" s="739"/>
      <c r="B2106" s="739"/>
      <c r="C2106" s="739"/>
      <c r="D2106" s="739"/>
      <c r="E2106" s="739"/>
      <c r="F2106" s="739"/>
      <c r="G2106" s="739"/>
    </row>
    <row r="2107" spans="1:7">
      <c r="A2107" s="739"/>
      <c r="B2107" s="739"/>
      <c r="C2107" s="739"/>
      <c r="D2107" s="739"/>
      <c r="E2107" s="739"/>
      <c r="F2107" s="739"/>
      <c r="G2107" s="739"/>
    </row>
    <row r="2108" spans="1:7">
      <c r="A2108" s="739"/>
      <c r="B2108" s="739"/>
      <c r="C2108" s="739"/>
      <c r="D2108" s="739"/>
      <c r="E2108" s="739"/>
      <c r="F2108" s="739"/>
      <c r="G2108" s="739"/>
    </row>
    <row r="2109" spans="1:7">
      <c r="A2109" s="739"/>
      <c r="B2109" s="739"/>
      <c r="C2109" s="739"/>
      <c r="D2109" s="739"/>
      <c r="E2109" s="739"/>
      <c r="F2109" s="739"/>
      <c r="G2109" s="739"/>
    </row>
    <row r="2110" spans="1:7">
      <c r="A2110" s="739"/>
      <c r="B2110" s="739"/>
      <c r="C2110" s="739"/>
      <c r="D2110" s="739"/>
      <c r="E2110" s="739"/>
      <c r="F2110" s="739"/>
      <c r="G2110" s="739"/>
    </row>
    <row r="2111" spans="1:7">
      <c r="A2111" s="739"/>
      <c r="B2111" s="739"/>
      <c r="C2111" s="739"/>
      <c r="D2111" s="739"/>
      <c r="E2111" s="739"/>
      <c r="F2111" s="739"/>
      <c r="G2111" s="739"/>
    </row>
    <row r="2112" spans="1:7">
      <c r="A2112" s="739"/>
      <c r="B2112" s="739"/>
      <c r="C2112" s="739"/>
      <c r="D2112" s="739"/>
      <c r="E2112" s="739"/>
      <c r="F2112" s="739"/>
      <c r="G2112" s="739"/>
    </row>
    <row r="2113" spans="1:7">
      <c r="A2113" s="739"/>
      <c r="B2113" s="739"/>
      <c r="C2113" s="739"/>
      <c r="D2113" s="739"/>
      <c r="E2113" s="739"/>
      <c r="F2113" s="739"/>
      <c r="G2113" s="739"/>
    </row>
    <row r="2114" spans="1:7">
      <c r="A2114" s="739"/>
      <c r="B2114" s="739"/>
      <c r="C2114" s="739"/>
      <c r="D2114" s="739"/>
      <c r="E2114" s="739"/>
      <c r="F2114" s="739"/>
      <c r="G2114" s="739"/>
    </row>
    <row r="2115" spans="1:7">
      <c r="A2115" s="739"/>
      <c r="B2115" s="739"/>
      <c r="C2115" s="739"/>
      <c r="D2115" s="739"/>
      <c r="E2115" s="739"/>
      <c r="F2115" s="739"/>
      <c r="G2115" s="739"/>
    </row>
    <row r="2116" spans="1:7">
      <c r="A2116" s="739"/>
      <c r="B2116" s="739"/>
      <c r="C2116" s="739"/>
      <c r="D2116" s="739"/>
      <c r="E2116" s="739"/>
      <c r="F2116" s="739"/>
      <c r="G2116" s="739"/>
    </row>
    <row r="2117" spans="1:7">
      <c r="A2117" s="739"/>
      <c r="B2117" s="739"/>
      <c r="C2117" s="739"/>
      <c r="D2117" s="739"/>
      <c r="E2117" s="739"/>
      <c r="F2117" s="739"/>
      <c r="G2117" s="739"/>
    </row>
    <row r="2118" spans="1:7">
      <c r="A2118" s="739"/>
      <c r="B2118" s="739"/>
      <c r="C2118" s="739"/>
      <c r="D2118" s="739"/>
      <c r="E2118" s="739"/>
      <c r="F2118" s="739"/>
      <c r="G2118" s="739"/>
    </row>
    <row r="2119" spans="1:7">
      <c r="A2119" s="739"/>
      <c r="B2119" s="739"/>
      <c r="C2119" s="739"/>
      <c r="D2119" s="739"/>
      <c r="E2119" s="739"/>
      <c r="F2119" s="739"/>
      <c r="G2119" s="739"/>
    </row>
    <row r="2120" spans="1:7">
      <c r="A2120" s="739"/>
      <c r="B2120" s="739"/>
      <c r="C2120" s="739"/>
      <c r="D2120" s="739"/>
      <c r="E2120" s="739"/>
      <c r="F2120" s="739"/>
      <c r="G2120" s="739"/>
    </row>
    <row r="2121" spans="1:7">
      <c r="A2121" s="739"/>
      <c r="B2121" s="739"/>
      <c r="C2121" s="739"/>
      <c r="D2121" s="739"/>
      <c r="E2121" s="739"/>
      <c r="F2121" s="739"/>
      <c r="G2121" s="739"/>
    </row>
    <row r="2122" spans="1:7">
      <c r="A2122" s="739"/>
      <c r="B2122" s="739"/>
      <c r="C2122" s="739"/>
      <c r="D2122" s="739"/>
      <c r="E2122" s="739"/>
      <c r="F2122" s="739"/>
      <c r="G2122" s="739"/>
    </row>
    <row r="2123" spans="1:7">
      <c r="A2123" s="739"/>
      <c r="B2123" s="739"/>
      <c r="C2123" s="739"/>
      <c r="D2123" s="739"/>
      <c r="E2123" s="739"/>
      <c r="F2123" s="739"/>
      <c r="G2123" s="739"/>
    </row>
    <row r="2124" spans="1:7">
      <c r="A2124" s="739"/>
      <c r="B2124" s="739"/>
      <c r="C2124" s="739"/>
      <c r="D2124" s="739"/>
      <c r="E2124" s="739"/>
      <c r="F2124" s="739"/>
      <c r="G2124" s="739"/>
    </row>
    <row r="2125" spans="1:7">
      <c r="A2125" s="739"/>
      <c r="B2125" s="739"/>
      <c r="C2125" s="739"/>
      <c r="D2125" s="739"/>
      <c r="E2125" s="739"/>
      <c r="F2125" s="739"/>
      <c r="G2125" s="739"/>
    </row>
    <row r="2126" spans="1:7">
      <c r="A2126" s="739"/>
      <c r="B2126" s="739"/>
      <c r="C2126" s="739"/>
      <c r="D2126" s="739"/>
      <c r="E2126" s="739"/>
      <c r="F2126" s="739"/>
      <c r="G2126" s="739"/>
    </row>
    <row r="2127" spans="1:7">
      <c r="A2127" s="739"/>
      <c r="B2127" s="739"/>
      <c r="C2127" s="739"/>
      <c r="D2127" s="739"/>
      <c r="E2127" s="739"/>
      <c r="F2127" s="739"/>
      <c r="G2127" s="739"/>
    </row>
    <row r="2128" spans="1:7">
      <c r="A2128" s="739"/>
      <c r="B2128" s="739"/>
      <c r="C2128" s="739"/>
      <c r="D2128" s="739"/>
      <c r="E2128" s="739"/>
      <c r="F2128" s="739"/>
      <c r="G2128" s="739"/>
    </row>
    <row r="2129" spans="1:7">
      <c r="A2129" s="739"/>
      <c r="B2129" s="739"/>
      <c r="C2129" s="739"/>
      <c r="D2129" s="739"/>
      <c r="E2129" s="739"/>
      <c r="F2129" s="739"/>
      <c r="G2129" s="739"/>
    </row>
    <row r="2130" spans="1:7">
      <c r="A2130" s="739"/>
      <c r="B2130" s="739"/>
      <c r="C2130" s="739"/>
      <c r="D2130" s="739"/>
      <c r="E2130" s="739"/>
      <c r="F2130" s="739"/>
      <c r="G2130" s="739"/>
    </row>
    <row r="2131" spans="1:7">
      <c r="A2131" s="739"/>
      <c r="B2131" s="739"/>
      <c r="C2131" s="739"/>
      <c r="D2131" s="739"/>
      <c r="E2131" s="739"/>
      <c r="F2131" s="739"/>
      <c r="G2131" s="739"/>
    </row>
    <row r="2132" spans="1:7">
      <c r="A2132" s="739"/>
      <c r="B2132" s="739"/>
      <c r="C2132" s="739"/>
      <c r="D2132" s="739"/>
      <c r="E2132" s="739"/>
      <c r="F2132" s="739"/>
      <c r="G2132" s="739"/>
    </row>
    <row r="2133" spans="1:7">
      <c r="A2133" s="739"/>
      <c r="B2133" s="739"/>
      <c r="C2133" s="739"/>
      <c r="D2133" s="739"/>
      <c r="E2133" s="739"/>
      <c r="F2133" s="739"/>
      <c r="G2133" s="739"/>
    </row>
    <row r="2134" spans="1:7">
      <c r="A2134" s="739"/>
      <c r="B2134" s="739"/>
      <c r="C2134" s="739"/>
      <c r="D2134" s="739"/>
      <c r="E2134" s="739"/>
      <c r="F2134" s="739"/>
      <c r="G2134" s="739"/>
    </row>
    <row r="2135" spans="1:7">
      <c r="A2135" s="739"/>
      <c r="B2135" s="739"/>
      <c r="C2135" s="739"/>
      <c r="D2135" s="739"/>
      <c r="E2135" s="739"/>
      <c r="F2135" s="739"/>
      <c r="G2135" s="739"/>
    </row>
    <row r="2136" spans="1:7">
      <c r="A2136" s="739"/>
      <c r="B2136" s="739"/>
      <c r="C2136" s="739"/>
      <c r="D2136" s="739"/>
      <c r="E2136" s="739"/>
      <c r="F2136" s="739"/>
      <c r="G2136" s="739"/>
    </row>
    <row r="2137" spans="1:7">
      <c r="A2137" s="739"/>
      <c r="B2137" s="739"/>
      <c r="C2137" s="739"/>
      <c r="D2137" s="739"/>
      <c r="E2137" s="739"/>
      <c r="F2137" s="739"/>
      <c r="G2137" s="739"/>
    </row>
    <row r="2138" spans="1:7">
      <c r="A2138" s="739"/>
      <c r="B2138" s="739"/>
      <c r="C2138" s="739"/>
      <c r="D2138" s="739"/>
      <c r="E2138" s="739"/>
      <c r="F2138" s="739"/>
      <c r="G2138" s="739"/>
    </row>
    <row r="2139" spans="1:7">
      <c r="A2139" s="739"/>
      <c r="B2139" s="739"/>
      <c r="C2139" s="739"/>
      <c r="D2139" s="739"/>
      <c r="E2139" s="739"/>
      <c r="F2139" s="739"/>
      <c r="G2139" s="739"/>
    </row>
    <row r="2140" spans="1:7">
      <c r="A2140" s="739"/>
      <c r="B2140" s="739"/>
      <c r="C2140" s="739"/>
      <c r="D2140" s="739"/>
      <c r="E2140" s="739"/>
      <c r="F2140" s="739"/>
      <c r="G2140" s="739"/>
    </row>
    <row r="2141" spans="1:7">
      <c r="A2141" s="739"/>
      <c r="B2141" s="739"/>
      <c r="C2141" s="739"/>
      <c r="D2141" s="739"/>
      <c r="E2141" s="739"/>
      <c r="F2141" s="739"/>
      <c r="G2141" s="739"/>
    </row>
    <row r="2142" spans="1:7">
      <c r="A2142" s="739"/>
      <c r="B2142" s="739"/>
      <c r="C2142" s="739"/>
      <c r="D2142" s="739"/>
      <c r="E2142" s="739"/>
      <c r="F2142" s="739"/>
      <c r="G2142" s="739"/>
    </row>
    <row r="2143" spans="1:7">
      <c r="A2143" s="739"/>
      <c r="B2143" s="739"/>
      <c r="C2143" s="739"/>
      <c r="D2143" s="739"/>
      <c r="E2143" s="739"/>
      <c r="F2143" s="739"/>
      <c r="G2143" s="739"/>
    </row>
    <row r="2144" spans="1:7">
      <c r="A2144" s="739"/>
      <c r="B2144" s="739"/>
      <c r="C2144" s="739"/>
      <c r="D2144" s="739"/>
      <c r="E2144" s="739"/>
      <c r="F2144" s="739"/>
      <c r="G2144" s="739"/>
    </row>
    <row r="2145" spans="1:7">
      <c r="A2145" s="739"/>
      <c r="B2145" s="739"/>
      <c r="C2145" s="739"/>
      <c r="D2145" s="739"/>
      <c r="E2145" s="739"/>
      <c r="F2145" s="739"/>
      <c r="G2145" s="739"/>
    </row>
    <row r="2146" spans="1:7">
      <c r="A2146" s="739"/>
      <c r="B2146" s="739"/>
      <c r="C2146" s="739"/>
      <c r="D2146" s="739"/>
      <c r="E2146" s="739"/>
      <c r="F2146" s="739"/>
      <c r="G2146" s="739"/>
    </row>
    <row r="2147" spans="1:7">
      <c r="A2147" s="739"/>
      <c r="B2147" s="739"/>
      <c r="C2147" s="739"/>
      <c r="D2147" s="739"/>
      <c r="E2147" s="739"/>
      <c r="F2147" s="739"/>
      <c r="G2147" s="739"/>
    </row>
    <row r="2148" spans="1:7">
      <c r="A2148" s="739"/>
      <c r="B2148" s="739"/>
      <c r="C2148" s="739"/>
      <c r="D2148" s="739"/>
      <c r="E2148" s="739"/>
      <c r="F2148" s="739"/>
      <c r="G2148" s="739"/>
    </row>
    <row r="2149" spans="1:7">
      <c r="A2149" s="739"/>
      <c r="B2149" s="739"/>
      <c r="C2149" s="739"/>
      <c r="D2149" s="739"/>
      <c r="E2149" s="739"/>
      <c r="F2149" s="739"/>
      <c r="G2149" s="739"/>
    </row>
    <row r="2150" spans="1:7">
      <c r="A2150" s="739"/>
      <c r="B2150" s="739"/>
      <c r="C2150" s="739"/>
      <c r="D2150" s="739"/>
      <c r="E2150" s="739"/>
      <c r="F2150" s="739"/>
      <c r="G2150" s="739"/>
    </row>
    <row r="2151" spans="1:7">
      <c r="A2151" s="739"/>
      <c r="B2151" s="739"/>
      <c r="C2151" s="739"/>
      <c r="D2151" s="739"/>
      <c r="E2151" s="739"/>
      <c r="F2151" s="739"/>
      <c r="G2151" s="739"/>
    </row>
    <row r="2152" spans="1:7">
      <c r="A2152" s="739"/>
      <c r="B2152" s="739"/>
      <c r="C2152" s="739"/>
      <c r="D2152" s="739"/>
      <c r="E2152" s="739"/>
      <c r="F2152" s="739"/>
      <c r="G2152" s="739"/>
    </row>
    <row r="2153" spans="1:7">
      <c r="A2153" s="739"/>
      <c r="B2153" s="739"/>
      <c r="C2153" s="739"/>
      <c r="D2153" s="739"/>
      <c r="E2153" s="739"/>
      <c r="F2153" s="739"/>
      <c r="G2153" s="739"/>
    </row>
    <row r="2154" spans="1:7">
      <c r="A2154" s="739"/>
      <c r="B2154" s="739"/>
      <c r="C2154" s="739"/>
      <c r="D2154" s="739"/>
      <c r="E2154" s="739"/>
      <c r="F2154" s="739"/>
      <c r="G2154" s="739"/>
    </row>
    <row r="2155" spans="1:7">
      <c r="A2155" s="739"/>
      <c r="B2155" s="739"/>
      <c r="C2155" s="739"/>
      <c r="D2155" s="739"/>
      <c r="E2155" s="739"/>
      <c r="F2155" s="739"/>
      <c r="G2155" s="739"/>
    </row>
    <row r="2156" spans="1:7">
      <c r="A2156" s="739"/>
      <c r="B2156" s="739"/>
      <c r="C2156" s="739"/>
      <c r="D2156" s="739"/>
      <c r="E2156" s="739"/>
      <c r="F2156" s="739"/>
      <c r="G2156" s="739"/>
    </row>
    <row r="2157" spans="1:7">
      <c r="A2157" s="739"/>
      <c r="B2157" s="739"/>
      <c r="C2157" s="739"/>
      <c r="D2157" s="739"/>
      <c r="E2157" s="739"/>
      <c r="F2157" s="739"/>
      <c r="G2157" s="739"/>
    </row>
    <row r="2158" spans="1:7">
      <c r="A2158" s="739"/>
      <c r="B2158" s="739"/>
      <c r="C2158" s="739"/>
      <c r="D2158" s="739"/>
      <c r="E2158" s="739"/>
      <c r="F2158" s="739"/>
      <c r="G2158" s="739"/>
    </row>
    <row r="2159" spans="1:7">
      <c r="A2159" s="739"/>
      <c r="B2159" s="739"/>
      <c r="C2159" s="739"/>
      <c r="D2159" s="739"/>
      <c r="E2159" s="739"/>
      <c r="F2159" s="739"/>
      <c r="G2159" s="739"/>
    </row>
    <row r="2160" spans="1:7">
      <c r="A2160" s="739"/>
      <c r="B2160" s="739"/>
      <c r="C2160" s="739"/>
      <c r="D2160" s="739"/>
      <c r="E2160" s="739"/>
      <c r="F2160" s="739"/>
      <c r="G2160" s="739"/>
    </row>
    <row r="2161" spans="1:7">
      <c r="A2161" s="739"/>
      <c r="B2161" s="739"/>
      <c r="C2161" s="739"/>
      <c r="D2161" s="739"/>
      <c r="E2161" s="739"/>
      <c r="F2161" s="739"/>
      <c r="G2161" s="739"/>
    </row>
    <row r="2162" spans="1:7">
      <c r="A2162" s="739"/>
      <c r="B2162" s="739"/>
      <c r="C2162" s="739"/>
      <c r="D2162" s="739"/>
      <c r="E2162" s="739"/>
      <c r="F2162" s="739"/>
      <c r="G2162" s="739"/>
    </row>
    <row r="2163" spans="1:7">
      <c r="A2163" s="739"/>
      <c r="B2163" s="739"/>
      <c r="C2163" s="739"/>
      <c r="D2163" s="739"/>
      <c r="E2163" s="739"/>
      <c r="F2163" s="739"/>
      <c r="G2163" s="739"/>
    </row>
    <row r="2164" spans="1:7">
      <c r="A2164" s="739"/>
      <c r="B2164" s="739"/>
      <c r="C2164" s="739"/>
      <c r="D2164" s="739"/>
      <c r="E2164" s="739"/>
      <c r="F2164" s="739"/>
      <c r="G2164" s="739"/>
    </row>
    <row r="2165" spans="1:7">
      <c r="A2165" s="739"/>
      <c r="B2165" s="739"/>
      <c r="C2165" s="739"/>
      <c r="D2165" s="739"/>
      <c r="E2165" s="739"/>
      <c r="F2165" s="739"/>
      <c r="G2165" s="739"/>
    </row>
    <row r="2166" spans="1:7">
      <c r="A2166" s="739"/>
      <c r="B2166" s="739"/>
      <c r="C2166" s="739"/>
      <c r="D2166" s="739"/>
      <c r="E2166" s="739"/>
      <c r="F2166" s="739"/>
      <c r="G2166" s="739"/>
    </row>
    <row r="2167" spans="1:7">
      <c r="A2167" s="739"/>
      <c r="B2167" s="739"/>
      <c r="C2167" s="739"/>
      <c r="D2167" s="739"/>
      <c r="E2167" s="739"/>
      <c r="F2167" s="739"/>
      <c r="G2167" s="739"/>
    </row>
    <row r="2168" spans="1:7">
      <c r="A2168" s="739"/>
      <c r="B2168" s="739"/>
      <c r="C2168" s="739"/>
      <c r="D2168" s="739"/>
      <c r="E2168" s="739"/>
      <c r="F2168" s="739"/>
      <c r="G2168" s="739"/>
    </row>
    <row r="2169" spans="1:7">
      <c r="A2169" s="739"/>
      <c r="B2169" s="739"/>
      <c r="C2169" s="739"/>
      <c r="D2169" s="739"/>
      <c r="E2169" s="739"/>
      <c r="F2169" s="739"/>
      <c r="G2169" s="739"/>
    </row>
    <row r="2170" spans="1:7">
      <c r="A2170" s="739"/>
      <c r="B2170" s="739"/>
      <c r="C2170" s="739"/>
      <c r="D2170" s="739"/>
      <c r="E2170" s="739"/>
      <c r="F2170" s="739"/>
      <c r="G2170" s="739"/>
    </row>
    <row r="2171" spans="1:7">
      <c r="A2171" s="739"/>
      <c r="B2171" s="739"/>
      <c r="C2171" s="739"/>
      <c r="D2171" s="739"/>
      <c r="E2171" s="739"/>
      <c r="F2171" s="739"/>
      <c r="G2171" s="739"/>
    </row>
    <row r="2172" spans="1:7">
      <c r="A2172" s="739"/>
      <c r="B2172" s="739"/>
      <c r="C2172" s="739"/>
      <c r="D2172" s="739"/>
      <c r="E2172" s="739"/>
      <c r="F2172" s="739"/>
      <c r="G2172" s="739"/>
    </row>
    <row r="2173" spans="1:7">
      <c r="A2173" s="739"/>
      <c r="B2173" s="739"/>
      <c r="C2173" s="739"/>
      <c r="D2173" s="739"/>
      <c r="E2173" s="739"/>
      <c r="F2173" s="739"/>
      <c r="G2173" s="739"/>
    </row>
    <row r="2174" spans="1:7">
      <c r="A2174" s="739"/>
      <c r="B2174" s="739"/>
      <c r="C2174" s="739"/>
      <c r="D2174" s="739"/>
      <c r="E2174" s="739"/>
      <c r="F2174" s="739"/>
      <c r="G2174" s="739"/>
    </row>
    <row r="2175" spans="1:7">
      <c r="A2175" s="739"/>
      <c r="B2175" s="739"/>
      <c r="C2175" s="739"/>
      <c r="D2175" s="739"/>
      <c r="E2175" s="739"/>
      <c r="F2175" s="739"/>
      <c r="G2175" s="739"/>
    </row>
    <row r="2176" spans="1:7">
      <c r="A2176" s="739"/>
      <c r="B2176" s="739"/>
      <c r="C2176" s="739"/>
      <c r="D2176" s="739"/>
      <c r="E2176" s="739"/>
      <c r="F2176" s="739"/>
      <c r="G2176" s="739"/>
    </row>
    <row r="2177" spans="1:7">
      <c r="A2177" s="739"/>
      <c r="B2177" s="739"/>
      <c r="C2177" s="739"/>
      <c r="D2177" s="739"/>
      <c r="E2177" s="739"/>
      <c r="F2177" s="739"/>
      <c r="G2177" s="739"/>
    </row>
    <row r="2178" spans="1:7">
      <c r="A2178" s="739"/>
      <c r="B2178" s="739"/>
      <c r="C2178" s="739"/>
      <c r="D2178" s="739"/>
      <c r="E2178" s="739"/>
      <c r="F2178" s="739"/>
      <c r="G2178" s="739"/>
    </row>
    <row r="2179" spans="1:7">
      <c r="A2179" s="739"/>
      <c r="B2179" s="739"/>
      <c r="C2179" s="739"/>
      <c r="D2179" s="739"/>
      <c r="E2179" s="739"/>
      <c r="F2179" s="739"/>
      <c r="G2179" s="739"/>
    </row>
    <row r="2180" spans="1:7">
      <c r="A2180" s="739"/>
      <c r="B2180" s="739"/>
      <c r="C2180" s="739"/>
      <c r="D2180" s="739"/>
      <c r="E2180" s="739"/>
      <c r="F2180" s="739"/>
      <c r="G2180" s="739"/>
    </row>
    <row r="2181" spans="1:7">
      <c r="A2181" s="739"/>
      <c r="B2181" s="739"/>
      <c r="C2181" s="739"/>
      <c r="D2181" s="739"/>
      <c r="E2181" s="739"/>
      <c r="F2181" s="739"/>
      <c r="G2181" s="739"/>
    </row>
    <row r="2182" spans="1:7">
      <c r="A2182" s="739"/>
      <c r="B2182" s="739"/>
      <c r="C2182" s="739"/>
      <c r="D2182" s="739"/>
      <c r="E2182" s="739"/>
      <c r="F2182" s="739"/>
      <c r="G2182" s="739"/>
    </row>
    <row r="2183" spans="1:7">
      <c r="A2183" s="739"/>
      <c r="B2183" s="739"/>
      <c r="C2183" s="739"/>
      <c r="D2183" s="739"/>
      <c r="E2183" s="739"/>
      <c r="F2183" s="739"/>
      <c r="G2183" s="739"/>
    </row>
    <row r="2184" spans="1:7">
      <c r="A2184" s="739"/>
      <c r="B2184" s="739"/>
      <c r="C2184" s="739"/>
      <c r="D2184" s="739"/>
      <c r="E2184" s="739"/>
      <c r="F2184" s="739"/>
      <c r="G2184" s="739"/>
    </row>
    <row r="2185" spans="1:7">
      <c r="A2185" s="739"/>
      <c r="B2185" s="739"/>
      <c r="C2185" s="739"/>
      <c r="D2185" s="739"/>
      <c r="E2185" s="739"/>
      <c r="F2185" s="739"/>
      <c r="G2185" s="739"/>
    </row>
    <row r="2186" spans="1:7">
      <c r="A2186" s="739"/>
      <c r="B2186" s="739"/>
      <c r="C2186" s="739"/>
      <c r="D2186" s="739"/>
      <c r="E2186" s="739"/>
      <c r="F2186" s="739"/>
      <c r="G2186" s="739"/>
    </row>
    <row r="2187" spans="1:7">
      <c r="A2187" s="739"/>
      <c r="B2187" s="739"/>
      <c r="C2187" s="739"/>
      <c r="D2187" s="739"/>
      <c r="E2187" s="739"/>
      <c r="F2187" s="739"/>
      <c r="G2187" s="739"/>
    </row>
    <row r="2188" spans="1:7">
      <c r="A2188" s="739"/>
      <c r="B2188" s="739"/>
      <c r="C2188" s="739"/>
      <c r="D2188" s="739"/>
      <c r="E2188" s="739"/>
      <c r="F2188" s="739"/>
      <c r="G2188" s="739"/>
    </row>
    <row r="2189" spans="1:7">
      <c r="A2189" s="739"/>
      <c r="B2189" s="739"/>
      <c r="C2189" s="739"/>
      <c r="D2189" s="739"/>
      <c r="E2189" s="739"/>
      <c r="F2189" s="739"/>
      <c r="G2189" s="739"/>
    </row>
    <row r="2190" spans="1:7">
      <c r="A2190" s="739"/>
      <c r="B2190" s="739"/>
      <c r="C2190" s="739"/>
      <c r="D2190" s="739"/>
      <c r="E2190" s="739"/>
      <c r="F2190" s="739"/>
      <c r="G2190" s="739"/>
    </row>
    <row r="2191" spans="1:7">
      <c r="A2191" s="739"/>
      <c r="B2191" s="739"/>
      <c r="C2191" s="739"/>
      <c r="D2191" s="739"/>
      <c r="E2191" s="739"/>
      <c r="F2191" s="739"/>
      <c r="G2191" s="739"/>
    </row>
    <row r="2192" spans="1:7">
      <c r="A2192" s="739"/>
      <c r="B2192" s="739"/>
      <c r="C2192" s="739"/>
      <c r="D2192" s="739"/>
      <c r="E2192" s="739"/>
      <c r="F2192" s="739"/>
      <c r="G2192" s="739"/>
    </row>
    <row r="2193" spans="1:7">
      <c r="A2193" s="739"/>
      <c r="B2193" s="739"/>
      <c r="C2193" s="739"/>
      <c r="D2193" s="739"/>
      <c r="E2193" s="739"/>
      <c r="F2193" s="739"/>
      <c r="G2193" s="739"/>
    </row>
    <row r="2194" spans="1:7">
      <c r="A2194" s="739"/>
      <c r="B2194" s="739"/>
      <c r="C2194" s="739"/>
      <c r="D2194" s="739"/>
      <c r="E2194" s="739"/>
      <c r="F2194" s="739"/>
      <c r="G2194" s="739"/>
    </row>
    <row r="2195" spans="1:7">
      <c r="A2195" s="739"/>
      <c r="B2195" s="739"/>
      <c r="C2195" s="739"/>
      <c r="D2195" s="739"/>
      <c r="E2195" s="739"/>
      <c r="F2195" s="739"/>
      <c r="G2195" s="739"/>
    </row>
    <row r="2196" spans="1:7">
      <c r="A2196" s="739"/>
      <c r="B2196" s="739"/>
      <c r="C2196" s="739"/>
      <c r="D2196" s="739"/>
      <c r="E2196" s="739"/>
      <c r="F2196" s="739"/>
      <c r="G2196" s="739"/>
    </row>
    <row r="2197" spans="1:7">
      <c r="A2197" s="739"/>
      <c r="B2197" s="739"/>
      <c r="C2197" s="739"/>
      <c r="D2197" s="739"/>
      <c r="E2197" s="739"/>
      <c r="F2197" s="739"/>
      <c r="G2197" s="739"/>
    </row>
    <row r="2198" spans="1:7">
      <c r="A2198" s="739"/>
      <c r="B2198" s="739"/>
      <c r="C2198" s="739"/>
      <c r="D2198" s="739"/>
      <c r="E2198" s="739"/>
      <c r="F2198" s="739"/>
      <c r="G2198" s="739"/>
    </row>
    <row r="2199" spans="1:7">
      <c r="A2199" s="739"/>
      <c r="B2199" s="739"/>
      <c r="C2199" s="739"/>
      <c r="D2199" s="739"/>
      <c r="E2199" s="739"/>
      <c r="F2199" s="739"/>
      <c r="G2199" s="739"/>
    </row>
    <row r="2200" spans="1:7">
      <c r="A2200" s="739"/>
      <c r="B2200" s="739"/>
      <c r="C2200" s="739"/>
      <c r="D2200" s="739"/>
      <c r="E2200" s="739"/>
      <c r="F2200" s="739"/>
      <c r="G2200" s="739"/>
    </row>
    <row r="2201" spans="1:7">
      <c r="A2201" s="739"/>
      <c r="B2201" s="739"/>
      <c r="C2201" s="739"/>
      <c r="D2201" s="739"/>
      <c r="E2201" s="739"/>
      <c r="F2201" s="739"/>
      <c r="G2201" s="739"/>
    </row>
    <row r="2202" spans="1:7">
      <c r="A2202" s="739"/>
      <c r="B2202" s="739"/>
      <c r="C2202" s="739"/>
      <c r="D2202" s="739"/>
      <c r="E2202" s="739"/>
      <c r="F2202" s="739"/>
      <c r="G2202" s="739"/>
    </row>
    <row r="2203" spans="1:7">
      <c r="A2203" s="739"/>
      <c r="B2203" s="739"/>
      <c r="C2203" s="739"/>
      <c r="D2203" s="739"/>
      <c r="E2203" s="739"/>
      <c r="F2203" s="739"/>
      <c r="G2203" s="739"/>
    </row>
    <row r="2204" spans="1:7">
      <c r="A2204" s="739"/>
      <c r="B2204" s="739"/>
      <c r="C2204" s="739"/>
      <c r="D2204" s="739"/>
      <c r="E2204" s="739"/>
      <c r="F2204" s="739"/>
      <c r="G2204" s="739"/>
    </row>
    <row r="2205" spans="1:7">
      <c r="A2205" s="739"/>
      <c r="B2205" s="739"/>
      <c r="C2205" s="739"/>
      <c r="D2205" s="739"/>
      <c r="E2205" s="739"/>
      <c r="F2205" s="739"/>
      <c r="G2205" s="739"/>
    </row>
    <row r="2206" spans="1:7">
      <c r="A2206" s="739"/>
      <c r="B2206" s="739"/>
      <c r="C2206" s="739"/>
      <c r="D2206" s="739"/>
      <c r="E2206" s="739"/>
      <c r="F2206" s="739"/>
      <c r="G2206" s="739"/>
    </row>
    <row r="2207" spans="1:7">
      <c r="A2207" s="739"/>
      <c r="B2207" s="739"/>
      <c r="C2207" s="739"/>
      <c r="D2207" s="739"/>
      <c r="E2207" s="739"/>
      <c r="F2207" s="739"/>
      <c r="G2207" s="739"/>
    </row>
    <row r="2208" spans="1:7">
      <c r="A2208" s="739"/>
      <c r="B2208" s="739"/>
      <c r="C2208" s="739"/>
      <c r="D2208" s="739"/>
      <c r="E2208" s="739"/>
      <c r="F2208" s="739"/>
      <c r="G2208" s="739"/>
    </row>
    <row r="2209" spans="1:7">
      <c r="A2209" s="739"/>
      <c r="B2209" s="739"/>
      <c r="C2209" s="739"/>
      <c r="D2209" s="739"/>
      <c r="E2209" s="739"/>
      <c r="F2209" s="739"/>
      <c r="G2209" s="739"/>
    </row>
    <row r="2210" spans="1:7">
      <c r="A2210" s="739"/>
      <c r="B2210" s="739"/>
      <c r="C2210" s="739"/>
      <c r="D2210" s="739"/>
      <c r="E2210" s="739"/>
      <c r="F2210" s="739"/>
      <c r="G2210" s="739"/>
    </row>
    <row r="2211" spans="1:7">
      <c r="A2211" s="739"/>
      <c r="B2211" s="739"/>
      <c r="C2211" s="739"/>
      <c r="D2211" s="739"/>
      <c r="E2211" s="739"/>
      <c r="F2211" s="739"/>
      <c r="G2211" s="739"/>
    </row>
    <row r="2212" spans="1:7">
      <c r="A2212" s="739"/>
      <c r="B2212" s="739"/>
      <c r="C2212" s="739"/>
      <c r="D2212" s="739"/>
      <c r="E2212" s="739"/>
      <c r="F2212" s="739"/>
      <c r="G2212" s="739"/>
    </row>
    <row r="2213" spans="1:7">
      <c r="A2213" s="739"/>
      <c r="B2213" s="739"/>
      <c r="C2213" s="739"/>
      <c r="D2213" s="739"/>
      <c r="E2213" s="739"/>
      <c r="F2213" s="739"/>
      <c r="G2213" s="739"/>
    </row>
    <row r="2214" spans="1:7">
      <c r="A2214" s="739"/>
      <c r="B2214" s="739"/>
      <c r="C2214" s="739"/>
      <c r="D2214" s="739"/>
      <c r="E2214" s="739"/>
      <c r="F2214" s="739"/>
      <c r="G2214" s="739"/>
    </row>
    <row r="2215" spans="1:7">
      <c r="A2215" s="739"/>
      <c r="B2215" s="739"/>
      <c r="C2215" s="739"/>
      <c r="D2215" s="739"/>
      <c r="E2215" s="739"/>
      <c r="F2215" s="739"/>
      <c r="G2215" s="739"/>
    </row>
    <row r="2216" spans="1:7">
      <c r="A2216" s="739"/>
      <c r="B2216" s="739"/>
      <c r="C2216" s="739"/>
      <c r="D2216" s="739"/>
      <c r="E2216" s="739"/>
      <c r="F2216" s="739"/>
      <c r="G2216" s="739"/>
    </row>
    <row r="2217" spans="1:7">
      <c r="A2217" s="739"/>
      <c r="B2217" s="739"/>
      <c r="C2217" s="739"/>
      <c r="D2217" s="739"/>
      <c r="E2217" s="739"/>
      <c r="F2217" s="739"/>
      <c r="G2217" s="739"/>
    </row>
    <row r="2218" spans="1:7">
      <c r="A2218" s="739"/>
      <c r="B2218" s="739"/>
      <c r="C2218" s="739"/>
      <c r="D2218" s="739"/>
      <c r="E2218" s="739"/>
      <c r="F2218" s="739"/>
      <c r="G2218" s="739"/>
    </row>
    <row r="2219" spans="1:7">
      <c r="A2219" s="739"/>
      <c r="B2219" s="739"/>
      <c r="C2219" s="739"/>
      <c r="D2219" s="739"/>
      <c r="E2219" s="739"/>
      <c r="F2219" s="739"/>
      <c r="G2219" s="739"/>
    </row>
    <row r="2220" spans="1:7">
      <c r="A2220" s="739"/>
      <c r="B2220" s="739"/>
      <c r="C2220" s="739"/>
      <c r="D2220" s="739"/>
      <c r="E2220" s="739"/>
      <c r="F2220" s="739"/>
      <c r="G2220" s="739"/>
    </row>
    <row r="2221" spans="1:7">
      <c r="A2221" s="739"/>
      <c r="B2221" s="739"/>
      <c r="C2221" s="739"/>
      <c r="D2221" s="739"/>
      <c r="E2221" s="739"/>
      <c r="F2221" s="739"/>
      <c r="G2221" s="739"/>
    </row>
    <row r="2222" spans="1:7">
      <c r="A2222" s="739"/>
      <c r="B2222" s="739"/>
      <c r="C2222" s="739"/>
      <c r="D2222" s="739"/>
      <c r="E2222" s="739"/>
      <c r="F2222" s="739"/>
      <c r="G2222" s="739"/>
    </row>
    <row r="2223" spans="1:7">
      <c r="A2223" s="739"/>
      <c r="B2223" s="739"/>
      <c r="C2223" s="739"/>
      <c r="D2223" s="739"/>
      <c r="E2223" s="739"/>
      <c r="F2223" s="739"/>
      <c r="G2223" s="739"/>
    </row>
    <row r="2224" spans="1:7">
      <c r="A2224" s="739"/>
      <c r="B2224" s="739"/>
      <c r="C2224" s="739"/>
      <c r="D2224" s="739"/>
      <c r="E2224" s="739"/>
      <c r="F2224" s="739"/>
      <c r="G2224" s="739"/>
    </row>
    <row r="2225" spans="1:7">
      <c r="A2225" s="739"/>
      <c r="B2225" s="739"/>
      <c r="C2225" s="739"/>
      <c r="D2225" s="739"/>
      <c r="E2225" s="739"/>
      <c r="F2225" s="739"/>
      <c r="G2225" s="739"/>
    </row>
    <row r="2226" spans="1:7">
      <c r="A2226" s="739"/>
      <c r="B2226" s="739"/>
      <c r="C2226" s="739"/>
      <c r="D2226" s="739"/>
      <c r="E2226" s="739"/>
      <c r="F2226" s="739"/>
      <c r="G2226" s="739"/>
    </row>
    <row r="2227" spans="1:7">
      <c r="A2227" s="739"/>
      <c r="B2227" s="739"/>
      <c r="C2227" s="739"/>
      <c r="D2227" s="739"/>
      <c r="E2227" s="739"/>
      <c r="F2227" s="739"/>
      <c r="G2227" s="739"/>
    </row>
    <row r="2228" spans="1:7">
      <c r="A2228" s="739"/>
      <c r="B2228" s="739"/>
      <c r="C2228" s="739"/>
      <c r="D2228" s="739"/>
      <c r="E2228" s="739"/>
      <c r="F2228" s="739"/>
      <c r="G2228" s="739"/>
    </row>
    <row r="2229" spans="1:7">
      <c r="A2229" s="739"/>
      <c r="B2229" s="739"/>
      <c r="C2229" s="739"/>
      <c r="D2229" s="739"/>
      <c r="E2229" s="739"/>
      <c r="F2229" s="739"/>
      <c r="G2229" s="739"/>
    </row>
    <row r="2230" spans="1:7">
      <c r="A2230" s="739"/>
      <c r="B2230" s="739"/>
      <c r="C2230" s="739"/>
      <c r="D2230" s="739"/>
      <c r="E2230" s="739"/>
      <c r="F2230" s="739"/>
      <c r="G2230" s="739"/>
    </row>
    <row r="2231" spans="1:7">
      <c r="A2231" s="739"/>
      <c r="B2231" s="739"/>
      <c r="C2231" s="739"/>
      <c r="D2231" s="739"/>
      <c r="E2231" s="739"/>
      <c r="F2231" s="739"/>
      <c r="G2231" s="739"/>
    </row>
    <row r="2232" spans="1:7">
      <c r="A2232" s="739"/>
      <c r="B2232" s="739"/>
      <c r="C2232" s="739"/>
      <c r="D2232" s="739"/>
      <c r="E2232" s="739"/>
      <c r="F2232" s="739"/>
      <c r="G2232" s="739"/>
    </row>
    <row r="2233" spans="1:7">
      <c r="A2233" s="739"/>
      <c r="B2233" s="739"/>
      <c r="C2233" s="739"/>
      <c r="D2233" s="739"/>
      <c r="E2233" s="739"/>
      <c r="F2233" s="739"/>
      <c r="G2233" s="739"/>
    </row>
    <row r="2234" spans="1:7">
      <c r="A2234" s="739"/>
      <c r="B2234" s="739"/>
      <c r="C2234" s="739"/>
      <c r="D2234" s="739"/>
      <c r="E2234" s="739"/>
      <c r="F2234" s="739"/>
      <c r="G2234" s="739"/>
    </row>
    <row r="2235" spans="1:7">
      <c r="A2235" s="739"/>
      <c r="B2235" s="739"/>
      <c r="C2235" s="739"/>
      <c r="D2235" s="739"/>
      <c r="E2235" s="739"/>
      <c r="F2235" s="739"/>
      <c r="G2235" s="739"/>
    </row>
    <row r="2236" spans="1:7">
      <c r="A2236" s="739"/>
      <c r="B2236" s="739"/>
      <c r="C2236" s="739"/>
      <c r="D2236" s="739"/>
      <c r="E2236" s="739"/>
      <c r="F2236" s="739"/>
      <c r="G2236" s="739"/>
    </row>
    <row r="2237" spans="1:7">
      <c r="A2237" s="739"/>
      <c r="B2237" s="739"/>
      <c r="C2237" s="739"/>
      <c r="D2237" s="739"/>
      <c r="E2237" s="739"/>
      <c r="F2237" s="739"/>
      <c r="G2237" s="739"/>
    </row>
    <row r="2238" spans="1:7">
      <c r="A2238" s="739"/>
      <c r="B2238" s="739"/>
      <c r="C2238" s="739"/>
      <c r="D2238" s="739"/>
      <c r="E2238" s="739"/>
      <c r="F2238" s="739"/>
      <c r="G2238" s="739"/>
    </row>
    <row r="2239" spans="1:7">
      <c r="A2239" s="739"/>
      <c r="B2239" s="739"/>
      <c r="C2239" s="739"/>
      <c r="D2239" s="739"/>
      <c r="E2239" s="739"/>
      <c r="F2239" s="739"/>
      <c r="G2239" s="739"/>
    </row>
    <row r="2240" spans="1:7">
      <c r="A2240" s="739"/>
      <c r="B2240" s="739"/>
      <c r="C2240" s="739"/>
      <c r="D2240" s="739"/>
      <c r="E2240" s="739"/>
      <c r="F2240" s="739"/>
      <c r="G2240" s="739"/>
    </row>
    <row r="2241" spans="1:7">
      <c r="A2241" s="739"/>
      <c r="B2241" s="739"/>
      <c r="C2241" s="739"/>
      <c r="D2241" s="739"/>
      <c r="E2241" s="739"/>
      <c r="F2241" s="739"/>
      <c r="G2241" s="739"/>
    </row>
    <row r="2242" spans="1:7">
      <c r="A2242" s="739"/>
      <c r="B2242" s="739"/>
      <c r="C2242" s="739"/>
      <c r="D2242" s="739"/>
      <c r="E2242" s="739"/>
      <c r="F2242" s="739"/>
      <c r="G2242" s="739"/>
    </row>
    <row r="2243" spans="1:7">
      <c r="A2243" s="739"/>
      <c r="B2243" s="739"/>
      <c r="C2243" s="739"/>
      <c r="D2243" s="739"/>
      <c r="E2243" s="739"/>
      <c r="F2243" s="739"/>
      <c r="G2243" s="739"/>
    </row>
    <row r="2244" spans="1:7">
      <c r="A2244" s="739"/>
      <c r="B2244" s="739"/>
      <c r="C2244" s="739"/>
      <c r="D2244" s="739"/>
      <c r="E2244" s="739"/>
      <c r="F2244" s="739"/>
      <c r="G2244" s="739"/>
    </row>
    <row r="2245" spans="1:7">
      <c r="A2245" s="739"/>
      <c r="B2245" s="739"/>
      <c r="C2245" s="739"/>
      <c r="D2245" s="739"/>
      <c r="E2245" s="739"/>
      <c r="F2245" s="739"/>
      <c r="G2245" s="739"/>
    </row>
    <row r="2246" spans="1:7">
      <c r="A2246" s="739"/>
      <c r="B2246" s="739"/>
      <c r="C2246" s="739"/>
      <c r="D2246" s="739"/>
      <c r="E2246" s="739"/>
      <c r="F2246" s="739"/>
      <c r="G2246" s="739"/>
    </row>
    <row r="2247" spans="1:7">
      <c r="A2247" s="739"/>
      <c r="B2247" s="739"/>
      <c r="C2247" s="739"/>
      <c r="D2247" s="739"/>
      <c r="E2247" s="739"/>
      <c r="F2247" s="739"/>
      <c r="G2247" s="739"/>
    </row>
    <row r="2248" spans="1:7">
      <c r="A2248" s="739"/>
      <c r="B2248" s="739"/>
      <c r="C2248" s="739"/>
      <c r="D2248" s="739"/>
      <c r="E2248" s="739"/>
      <c r="F2248" s="739"/>
      <c r="G2248" s="739"/>
    </row>
    <row r="2249" spans="1:7">
      <c r="A2249" s="739"/>
      <c r="B2249" s="739"/>
      <c r="C2249" s="739"/>
      <c r="D2249" s="739"/>
      <c r="E2249" s="739"/>
      <c r="F2249" s="739"/>
      <c r="G2249" s="739"/>
    </row>
    <row r="2250" spans="1:7">
      <c r="A2250" s="739"/>
      <c r="B2250" s="739"/>
      <c r="C2250" s="739"/>
      <c r="D2250" s="739"/>
      <c r="E2250" s="739"/>
      <c r="F2250" s="739"/>
      <c r="G2250" s="739"/>
    </row>
    <row r="2251" spans="1:7">
      <c r="A2251" s="739"/>
      <c r="B2251" s="739"/>
      <c r="C2251" s="739"/>
      <c r="D2251" s="739"/>
      <c r="E2251" s="739"/>
      <c r="F2251" s="739"/>
      <c r="G2251" s="739"/>
    </row>
    <row r="2252" spans="1:7">
      <c r="A2252" s="739"/>
      <c r="B2252" s="739"/>
      <c r="C2252" s="739"/>
      <c r="D2252" s="739"/>
      <c r="E2252" s="739"/>
      <c r="F2252" s="739"/>
      <c r="G2252" s="739"/>
    </row>
    <row r="2253" spans="1:7">
      <c r="A2253" s="739"/>
      <c r="B2253" s="739"/>
      <c r="C2253" s="739"/>
      <c r="D2253" s="739"/>
      <c r="E2253" s="739"/>
      <c r="F2253" s="739"/>
      <c r="G2253" s="739"/>
    </row>
    <row r="2254" spans="1:7">
      <c r="A2254" s="739"/>
      <c r="B2254" s="739"/>
      <c r="C2254" s="739"/>
      <c r="D2254" s="739"/>
      <c r="E2254" s="739"/>
      <c r="F2254" s="739"/>
      <c r="G2254" s="739"/>
    </row>
    <row r="2255" spans="1:7">
      <c r="A2255" s="739"/>
      <c r="B2255" s="739"/>
      <c r="C2255" s="739"/>
      <c r="D2255" s="739"/>
      <c r="E2255" s="739"/>
      <c r="F2255" s="739"/>
      <c r="G2255" s="739"/>
    </row>
    <row r="2256" spans="1:7">
      <c r="A2256" s="739"/>
      <c r="B2256" s="739"/>
      <c r="C2256" s="739"/>
      <c r="D2256" s="739"/>
      <c r="E2256" s="739"/>
      <c r="F2256" s="739"/>
      <c r="G2256" s="739"/>
    </row>
    <row r="2257" spans="1:7">
      <c r="A2257" s="739"/>
      <c r="B2257" s="739"/>
      <c r="C2257" s="739"/>
      <c r="D2257" s="739"/>
      <c r="E2257" s="739"/>
      <c r="F2257" s="739"/>
      <c r="G2257" s="739"/>
    </row>
    <row r="2258" spans="1:7">
      <c r="A2258" s="739"/>
      <c r="B2258" s="739"/>
      <c r="C2258" s="739"/>
      <c r="D2258" s="739"/>
      <c r="E2258" s="739"/>
      <c r="F2258" s="739"/>
      <c r="G2258" s="739"/>
    </row>
    <row r="2259" spans="1:7">
      <c r="A2259" s="739"/>
      <c r="B2259" s="739"/>
      <c r="C2259" s="739"/>
      <c r="D2259" s="739"/>
      <c r="E2259" s="739"/>
      <c r="F2259" s="739"/>
      <c r="G2259" s="739"/>
    </row>
    <row r="2260" spans="1:7">
      <c r="A2260" s="739"/>
      <c r="B2260" s="739"/>
      <c r="C2260" s="739"/>
      <c r="D2260" s="739"/>
      <c r="E2260" s="739"/>
      <c r="F2260" s="739"/>
      <c r="G2260" s="739"/>
    </row>
    <row r="2261" spans="1:7">
      <c r="A2261" s="739"/>
      <c r="B2261" s="739"/>
      <c r="C2261" s="739"/>
      <c r="D2261" s="739"/>
      <c r="E2261" s="739"/>
      <c r="F2261" s="739"/>
      <c r="G2261" s="739"/>
    </row>
    <row r="2262" spans="1:7">
      <c r="A2262" s="739"/>
      <c r="B2262" s="739"/>
      <c r="C2262" s="739"/>
      <c r="D2262" s="739"/>
      <c r="E2262" s="739"/>
      <c r="F2262" s="739"/>
      <c r="G2262" s="739"/>
    </row>
    <row r="2263" spans="1:7">
      <c r="A2263" s="739"/>
      <c r="B2263" s="739"/>
      <c r="C2263" s="739"/>
      <c r="D2263" s="739"/>
      <c r="E2263" s="739"/>
      <c r="F2263" s="739"/>
      <c r="G2263" s="739"/>
    </row>
    <row r="2264" spans="1:7">
      <c r="A2264" s="739"/>
      <c r="B2264" s="739"/>
      <c r="C2264" s="739"/>
      <c r="D2264" s="739"/>
      <c r="E2264" s="739"/>
      <c r="F2264" s="739"/>
      <c r="G2264" s="739"/>
    </row>
    <row r="2265" spans="1:7">
      <c r="A2265" s="739"/>
      <c r="B2265" s="739"/>
      <c r="C2265" s="739"/>
      <c r="D2265" s="739"/>
      <c r="E2265" s="739"/>
      <c r="F2265" s="739"/>
      <c r="G2265" s="739"/>
    </row>
    <row r="2266" spans="1:7">
      <c r="A2266" s="739"/>
      <c r="B2266" s="739"/>
      <c r="C2266" s="739"/>
      <c r="D2266" s="739"/>
      <c r="E2266" s="739"/>
      <c r="F2266" s="739"/>
      <c r="G2266" s="739"/>
    </row>
    <row r="2267" spans="1:7">
      <c r="A2267" s="739"/>
      <c r="B2267" s="739"/>
      <c r="C2267" s="739"/>
      <c r="D2267" s="739"/>
      <c r="E2267" s="739"/>
      <c r="F2267" s="739"/>
      <c r="G2267" s="739"/>
    </row>
    <row r="2268" spans="1:7">
      <c r="A2268" s="739"/>
      <c r="B2268" s="739"/>
      <c r="C2268" s="739"/>
      <c r="D2268" s="739"/>
      <c r="E2268" s="739"/>
      <c r="F2268" s="739"/>
      <c r="G2268" s="739"/>
    </row>
    <row r="2269" spans="1:7">
      <c r="A2269" s="739"/>
      <c r="B2269" s="739"/>
      <c r="C2269" s="739"/>
      <c r="D2269" s="739"/>
      <c r="E2269" s="739"/>
      <c r="F2269" s="739"/>
      <c r="G2269" s="739"/>
    </row>
    <row r="2270" spans="1:7">
      <c r="A2270" s="739"/>
      <c r="B2270" s="739"/>
      <c r="C2270" s="739"/>
      <c r="D2270" s="739"/>
      <c r="E2270" s="739"/>
      <c r="F2270" s="739"/>
      <c r="G2270" s="739"/>
    </row>
    <row r="2271" spans="1:7">
      <c r="A2271" s="739"/>
      <c r="B2271" s="739"/>
      <c r="C2271" s="739"/>
      <c r="D2271" s="739"/>
      <c r="E2271" s="739"/>
      <c r="F2271" s="739"/>
      <c r="G2271" s="739"/>
    </row>
    <row r="2272" spans="1:7">
      <c r="A2272" s="739"/>
      <c r="B2272" s="739"/>
      <c r="C2272" s="739"/>
      <c r="D2272" s="739"/>
      <c r="E2272" s="739"/>
      <c r="F2272" s="739"/>
      <c r="G2272" s="739"/>
    </row>
    <row r="2273" spans="1:7">
      <c r="A2273" s="739"/>
      <c r="B2273" s="739"/>
      <c r="C2273" s="739"/>
      <c r="D2273" s="739"/>
      <c r="E2273" s="739"/>
      <c r="F2273" s="739"/>
      <c r="G2273" s="739"/>
    </row>
    <row r="2274" spans="1:7">
      <c r="A2274" s="739"/>
      <c r="B2274" s="739"/>
      <c r="C2274" s="739"/>
      <c r="D2274" s="739"/>
      <c r="E2274" s="739"/>
      <c r="F2274" s="739"/>
      <c r="G2274" s="739"/>
    </row>
    <row r="2275" spans="1:7">
      <c r="A2275" s="739"/>
      <c r="B2275" s="739"/>
      <c r="C2275" s="739"/>
      <c r="D2275" s="739"/>
      <c r="E2275" s="739"/>
      <c r="F2275" s="739"/>
      <c r="G2275" s="739"/>
    </row>
    <row r="2276" spans="1:7">
      <c r="A2276" s="739"/>
      <c r="B2276" s="739"/>
      <c r="C2276" s="739"/>
      <c r="D2276" s="739"/>
      <c r="E2276" s="739"/>
      <c r="F2276" s="739"/>
      <c r="G2276" s="739"/>
    </row>
    <row r="2277" spans="1:7">
      <c r="A2277" s="739"/>
      <c r="B2277" s="739"/>
      <c r="C2277" s="739"/>
      <c r="D2277" s="739"/>
      <c r="E2277" s="739"/>
      <c r="F2277" s="739"/>
      <c r="G2277" s="739"/>
    </row>
    <row r="2278" spans="1:7">
      <c r="A2278" s="739"/>
      <c r="B2278" s="739"/>
      <c r="C2278" s="739"/>
      <c r="D2278" s="739"/>
      <c r="E2278" s="739"/>
      <c r="F2278" s="739"/>
      <c r="G2278" s="739"/>
    </row>
    <row r="2279" spans="1:7">
      <c r="A2279" s="739"/>
      <c r="B2279" s="739"/>
      <c r="C2279" s="739"/>
      <c r="D2279" s="739"/>
      <c r="E2279" s="739"/>
      <c r="F2279" s="739"/>
      <c r="G2279" s="739"/>
    </row>
    <row r="2280" spans="1:7">
      <c r="A2280" s="739"/>
      <c r="B2280" s="739"/>
      <c r="C2280" s="739"/>
      <c r="D2280" s="739"/>
      <c r="E2280" s="739"/>
      <c r="F2280" s="739"/>
      <c r="G2280" s="739"/>
    </row>
    <row r="2281" spans="1:7">
      <c r="A2281" s="739"/>
      <c r="B2281" s="739"/>
      <c r="C2281" s="739"/>
      <c r="D2281" s="739"/>
      <c r="E2281" s="739"/>
      <c r="F2281" s="739"/>
      <c r="G2281" s="739"/>
    </row>
    <row r="2282" spans="1:7">
      <c r="A2282" s="739"/>
      <c r="B2282" s="739"/>
      <c r="C2282" s="739"/>
      <c r="D2282" s="739"/>
      <c r="E2282" s="739"/>
      <c r="F2282" s="739"/>
      <c r="G2282" s="739"/>
    </row>
    <row r="2283" spans="1:7">
      <c r="A2283" s="739"/>
      <c r="B2283" s="739"/>
      <c r="C2283" s="739"/>
      <c r="D2283" s="739"/>
      <c r="E2283" s="739"/>
      <c r="F2283" s="739"/>
      <c r="G2283" s="739"/>
    </row>
    <row r="2284" spans="1:7">
      <c r="A2284" s="739"/>
      <c r="B2284" s="739"/>
      <c r="C2284" s="739"/>
      <c r="D2284" s="739"/>
      <c r="E2284" s="739"/>
      <c r="F2284" s="739"/>
      <c r="G2284" s="739"/>
    </row>
    <row r="2285" spans="1:7">
      <c r="A2285" s="739"/>
      <c r="B2285" s="739"/>
      <c r="C2285" s="739"/>
      <c r="D2285" s="739"/>
      <c r="E2285" s="739"/>
      <c r="F2285" s="739"/>
      <c r="G2285" s="739"/>
    </row>
    <row r="2286" spans="1:7">
      <c r="A2286" s="739"/>
      <c r="B2286" s="739"/>
      <c r="C2286" s="739"/>
      <c r="D2286" s="739"/>
      <c r="E2286" s="739"/>
      <c r="F2286" s="739"/>
      <c r="G2286" s="739"/>
    </row>
    <row r="2287" spans="1:7">
      <c r="A2287" s="739"/>
      <c r="B2287" s="739"/>
      <c r="C2287" s="739"/>
      <c r="D2287" s="739"/>
      <c r="E2287" s="739"/>
      <c r="F2287" s="739"/>
      <c r="G2287" s="739"/>
    </row>
    <row r="2288" spans="1:7">
      <c r="A2288" s="739"/>
      <c r="B2288" s="739"/>
      <c r="C2288" s="739"/>
      <c r="D2288" s="739"/>
      <c r="E2288" s="739"/>
      <c r="F2288" s="739"/>
      <c r="G2288" s="739"/>
    </row>
    <row r="2289" spans="1:7">
      <c r="A2289" s="739"/>
      <c r="B2289" s="739"/>
      <c r="C2289" s="739"/>
      <c r="D2289" s="739"/>
      <c r="E2289" s="739"/>
      <c r="F2289" s="739"/>
      <c r="G2289" s="739"/>
    </row>
    <row r="2290" spans="1:7">
      <c r="A2290" s="739"/>
      <c r="B2290" s="739"/>
      <c r="C2290" s="739"/>
      <c r="D2290" s="739"/>
      <c r="E2290" s="739"/>
      <c r="F2290" s="739"/>
      <c r="G2290" s="739"/>
    </row>
    <row r="2291" spans="1:7">
      <c r="A2291" s="739"/>
      <c r="B2291" s="739"/>
      <c r="C2291" s="739"/>
      <c r="D2291" s="739"/>
      <c r="E2291" s="739"/>
      <c r="F2291" s="739"/>
      <c r="G2291" s="739"/>
    </row>
    <row r="2292" spans="1:7">
      <c r="A2292" s="739"/>
      <c r="B2292" s="739"/>
      <c r="C2292" s="739"/>
      <c r="D2292" s="739"/>
      <c r="E2292" s="739"/>
      <c r="F2292" s="739"/>
      <c r="G2292" s="739"/>
    </row>
    <row r="2293" spans="1:7">
      <c r="A2293" s="739"/>
      <c r="B2293" s="739"/>
      <c r="C2293" s="739"/>
      <c r="D2293" s="739"/>
      <c r="E2293" s="739"/>
      <c r="F2293" s="739"/>
      <c r="G2293" s="739"/>
    </row>
    <row r="2294" spans="1:7">
      <c r="A2294" s="739"/>
      <c r="B2294" s="739"/>
      <c r="C2294" s="739"/>
      <c r="D2294" s="739"/>
      <c r="E2294" s="739"/>
      <c r="F2294" s="739"/>
      <c r="G2294" s="739"/>
    </row>
    <row r="2295" spans="1:7">
      <c r="A2295" s="739"/>
      <c r="B2295" s="739"/>
      <c r="C2295" s="739"/>
      <c r="D2295" s="739"/>
      <c r="E2295" s="739"/>
      <c r="F2295" s="739"/>
      <c r="G2295" s="739"/>
    </row>
    <row r="2296" spans="1:7">
      <c r="A2296" s="739"/>
      <c r="B2296" s="739"/>
      <c r="C2296" s="739"/>
      <c r="D2296" s="739"/>
      <c r="E2296" s="739"/>
      <c r="F2296" s="739"/>
      <c r="G2296" s="739"/>
    </row>
    <row r="2297" spans="1:7">
      <c r="A2297" s="739"/>
      <c r="B2297" s="739"/>
      <c r="C2297" s="739"/>
      <c r="D2297" s="739"/>
      <c r="E2297" s="739"/>
      <c r="F2297" s="739"/>
      <c r="G2297" s="739"/>
    </row>
    <row r="2298" spans="1:7">
      <c r="A2298" s="739"/>
      <c r="B2298" s="739"/>
      <c r="C2298" s="739"/>
      <c r="D2298" s="739"/>
      <c r="E2298" s="739"/>
      <c r="F2298" s="739"/>
      <c r="G2298" s="739"/>
    </row>
    <row r="2299" spans="1:7">
      <c r="A2299" s="739"/>
      <c r="B2299" s="739"/>
      <c r="C2299" s="739"/>
      <c r="D2299" s="739"/>
      <c r="E2299" s="739"/>
      <c r="F2299" s="739"/>
      <c r="G2299" s="739"/>
    </row>
    <row r="2300" spans="1:7">
      <c r="A2300" s="739"/>
      <c r="B2300" s="739"/>
      <c r="C2300" s="739"/>
      <c r="D2300" s="739"/>
      <c r="E2300" s="739"/>
      <c r="F2300" s="739"/>
      <c r="G2300" s="739"/>
    </row>
    <row r="2301" spans="1:7">
      <c r="A2301" s="739"/>
      <c r="B2301" s="739"/>
      <c r="C2301" s="739"/>
      <c r="D2301" s="739"/>
      <c r="E2301" s="739"/>
      <c r="F2301" s="739"/>
      <c r="G2301" s="739"/>
    </row>
    <row r="2302" spans="1:7">
      <c r="A2302" s="739"/>
      <c r="B2302" s="739"/>
      <c r="C2302" s="739"/>
      <c r="D2302" s="739"/>
      <c r="E2302" s="739"/>
      <c r="F2302" s="739"/>
      <c r="G2302" s="739"/>
    </row>
    <row r="2303" spans="1:7">
      <c r="A2303" s="739"/>
      <c r="B2303" s="739"/>
      <c r="C2303" s="739"/>
      <c r="D2303" s="739"/>
      <c r="E2303" s="739"/>
      <c r="F2303" s="739"/>
      <c r="G2303" s="739"/>
    </row>
    <row r="2304" spans="1:7">
      <c r="A2304" s="739"/>
      <c r="B2304" s="739"/>
      <c r="C2304" s="739"/>
      <c r="D2304" s="739"/>
      <c r="E2304" s="739"/>
      <c r="F2304" s="739"/>
      <c r="G2304" s="739"/>
    </row>
    <row r="2305" spans="1:7">
      <c r="A2305" s="739"/>
      <c r="B2305" s="739"/>
      <c r="C2305" s="739"/>
      <c r="D2305" s="739"/>
      <c r="E2305" s="739"/>
      <c r="F2305" s="739"/>
      <c r="G2305" s="739"/>
    </row>
    <row r="2306" spans="1:7">
      <c r="A2306" s="739"/>
      <c r="B2306" s="739"/>
      <c r="C2306" s="739"/>
      <c r="D2306" s="739"/>
      <c r="E2306" s="739"/>
      <c r="F2306" s="739"/>
      <c r="G2306" s="739"/>
    </row>
    <row r="2307" spans="1:7">
      <c r="A2307" s="739"/>
      <c r="B2307" s="739"/>
      <c r="C2307" s="739"/>
      <c r="D2307" s="739"/>
      <c r="E2307" s="739"/>
      <c r="F2307" s="739"/>
      <c r="G2307" s="739"/>
    </row>
    <row r="2308" spans="1:7">
      <c r="A2308" s="739"/>
      <c r="B2308" s="739"/>
      <c r="C2308" s="739"/>
      <c r="D2308" s="739"/>
      <c r="E2308" s="739"/>
      <c r="F2308" s="739"/>
      <c r="G2308" s="739"/>
    </row>
    <row r="2309" spans="1:7">
      <c r="A2309" s="739"/>
      <c r="B2309" s="739"/>
      <c r="C2309" s="739"/>
      <c r="D2309" s="739"/>
      <c r="E2309" s="739"/>
      <c r="F2309" s="739"/>
      <c r="G2309" s="739"/>
    </row>
    <row r="2310" spans="1:7">
      <c r="A2310" s="739"/>
      <c r="B2310" s="739"/>
      <c r="C2310" s="739"/>
      <c r="D2310" s="739"/>
      <c r="E2310" s="739"/>
      <c r="F2310" s="739"/>
      <c r="G2310" s="739"/>
    </row>
    <row r="2311" spans="1:7">
      <c r="A2311" s="739"/>
      <c r="B2311" s="739"/>
      <c r="C2311" s="739"/>
      <c r="D2311" s="739"/>
      <c r="E2311" s="739"/>
      <c r="F2311" s="739"/>
      <c r="G2311" s="739"/>
    </row>
    <row r="2312" spans="1:7">
      <c r="A2312" s="739"/>
      <c r="B2312" s="739"/>
      <c r="C2312" s="739"/>
      <c r="D2312" s="739"/>
      <c r="E2312" s="739"/>
      <c r="F2312" s="739"/>
      <c r="G2312" s="739"/>
    </row>
    <row r="2313" spans="1:7">
      <c r="A2313" s="739"/>
      <c r="B2313" s="739"/>
      <c r="C2313" s="739"/>
      <c r="D2313" s="739"/>
      <c r="E2313" s="739"/>
      <c r="F2313" s="739"/>
      <c r="G2313" s="739"/>
    </row>
    <row r="2314" spans="1:7">
      <c r="A2314" s="739"/>
      <c r="B2314" s="739"/>
      <c r="C2314" s="739"/>
      <c r="D2314" s="739"/>
      <c r="E2314" s="739"/>
      <c r="F2314" s="739"/>
      <c r="G2314" s="739"/>
    </row>
    <row r="2315" spans="1:7">
      <c r="A2315" s="739"/>
      <c r="B2315" s="739"/>
      <c r="C2315" s="739"/>
      <c r="D2315" s="739"/>
      <c r="E2315" s="739"/>
      <c r="F2315" s="739"/>
      <c r="G2315" s="739"/>
    </row>
    <row r="2316" spans="1:7">
      <c r="A2316" s="739"/>
      <c r="B2316" s="739"/>
      <c r="C2316" s="739"/>
      <c r="D2316" s="739"/>
      <c r="E2316" s="739"/>
      <c r="F2316" s="739"/>
      <c r="G2316" s="739"/>
    </row>
    <row r="2317" spans="1:7">
      <c r="A2317" s="739"/>
      <c r="B2317" s="739"/>
      <c r="C2317" s="739"/>
      <c r="D2317" s="739"/>
      <c r="E2317" s="739"/>
      <c r="F2317" s="739"/>
      <c r="G2317" s="739"/>
    </row>
    <row r="2318" spans="1:7">
      <c r="A2318" s="739"/>
      <c r="B2318" s="739"/>
      <c r="C2318" s="739"/>
      <c r="D2318" s="739"/>
      <c r="E2318" s="739"/>
      <c r="F2318" s="739"/>
      <c r="G2318" s="739"/>
    </row>
    <row r="2319" spans="1:7">
      <c r="A2319" s="739"/>
      <c r="B2319" s="739"/>
      <c r="C2319" s="739"/>
      <c r="D2319" s="739"/>
      <c r="E2319" s="739"/>
      <c r="F2319" s="739"/>
      <c r="G2319" s="739"/>
    </row>
    <row r="2320" spans="1:7">
      <c r="A2320" s="739"/>
      <c r="B2320" s="739"/>
      <c r="C2320" s="739"/>
      <c r="D2320" s="739"/>
      <c r="E2320" s="739"/>
      <c r="F2320" s="739"/>
      <c r="G2320" s="739"/>
    </row>
    <row r="2321" spans="1:7">
      <c r="A2321" s="739"/>
      <c r="B2321" s="739"/>
      <c r="C2321" s="739"/>
      <c r="D2321" s="739"/>
      <c r="E2321" s="739"/>
      <c r="F2321" s="739"/>
      <c r="G2321" s="739"/>
    </row>
    <row r="2322" spans="1:7">
      <c r="A2322" s="739"/>
      <c r="B2322" s="739"/>
      <c r="C2322" s="739"/>
      <c r="D2322" s="739"/>
      <c r="E2322" s="739"/>
      <c r="F2322" s="739"/>
      <c r="G2322" s="739"/>
    </row>
    <row r="2323" spans="1:7">
      <c r="A2323" s="739"/>
      <c r="B2323" s="739"/>
      <c r="C2323" s="739"/>
      <c r="D2323" s="739"/>
      <c r="E2323" s="739"/>
      <c r="F2323" s="739"/>
      <c r="G2323" s="739"/>
    </row>
    <row r="2324" spans="1:7">
      <c r="A2324" s="739"/>
      <c r="B2324" s="739"/>
      <c r="C2324" s="739"/>
      <c r="D2324" s="739"/>
      <c r="E2324" s="739"/>
      <c r="F2324" s="739"/>
      <c r="G2324" s="739"/>
    </row>
    <row r="2325" spans="1:7">
      <c r="A2325" s="739"/>
      <c r="B2325" s="739"/>
      <c r="C2325" s="739"/>
      <c r="D2325" s="739"/>
      <c r="E2325" s="739"/>
      <c r="F2325" s="739"/>
      <c r="G2325" s="739"/>
    </row>
    <row r="2326" spans="1:7">
      <c r="A2326" s="739"/>
      <c r="B2326" s="739"/>
      <c r="C2326" s="739"/>
      <c r="D2326" s="739"/>
      <c r="E2326" s="739"/>
      <c r="F2326" s="739"/>
      <c r="G2326" s="739"/>
    </row>
    <row r="2327" spans="1:7">
      <c r="A2327" s="739"/>
      <c r="B2327" s="739"/>
      <c r="C2327" s="739"/>
      <c r="D2327" s="739"/>
      <c r="E2327" s="739"/>
      <c r="F2327" s="739"/>
      <c r="G2327" s="739"/>
    </row>
    <row r="2328" spans="1:7">
      <c r="A2328" s="739"/>
      <c r="B2328" s="739"/>
      <c r="C2328" s="739"/>
      <c r="D2328" s="739"/>
      <c r="E2328" s="739"/>
      <c r="F2328" s="739"/>
      <c r="G2328" s="739"/>
    </row>
    <row r="2329" spans="1:7">
      <c r="A2329" s="739"/>
      <c r="B2329" s="739"/>
      <c r="C2329" s="739"/>
      <c r="D2329" s="739"/>
      <c r="E2329" s="739"/>
      <c r="F2329" s="739"/>
      <c r="G2329" s="739"/>
    </row>
    <row r="2330" spans="1:7">
      <c r="A2330" s="739"/>
      <c r="B2330" s="739"/>
      <c r="C2330" s="739"/>
      <c r="D2330" s="739"/>
      <c r="E2330" s="739"/>
      <c r="F2330" s="739"/>
      <c r="G2330" s="739"/>
    </row>
    <row r="2331" spans="1:7">
      <c r="A2331" s="739"/>
      <c r="B2331" s="739"/>
      <c r="C2331" s="739"/>
      <c r="D2331" s="739"/>
      <c r="E2331" s="739"/>
      <c r="F2331" s="739"/>
      <c r="G2331" s="739"/>
    </row>
    <row r="2332" spans="1:7">
      <c r="A2332" s="739"/>
      <c r="B2332" s="739"/>
      <c r="C2332" s="739"/>
      <c r="D2332" s="739"/>
      <c r="E2332" s="739"/>
      <c r="F2332" s="739"/>
      <c r="G2332" s="739"/>
    </row>
    <row r="2333" spans="1:7">
      <c r="A2333" s="739"/>
      <c r="B2333" s="739"/>
      <c r="C2333" s="739"/>
      <c r="D2333" s="739"/>
      <c r="E2333" s="739"/>
      <c r="F2333" s="739"/>
      <c r="G2333" s="739"/>
    </row>
    <row r="2334" spans="1:7">
      <c r="A2334" s="739"/>
      <c r="B2334" s="739"/>
      <c r="C2334" s="739"/>
      <c r="D2334" s="739"/>
      <c r="E2334" s="739"/>
      <c r="F2334" s="739"/>
      <c r="G2334" s="739"/>
    </row>
    <row r="2335" spans="1:7">
      <c r="A2335" s="739"/>
      <c r="B2335" s="739"/>
      <c r="C2335" s="739"/>
      <c r="D2335" s="739"/>
      <c r="E2335" s="739"/>
      <c r="F2335" s="739"/>
      <c r="G2335" s="739"/>
    </row>
    <row r="2336" spans="1:7">
      <c r="A2336" s="739"/>
      <c r="B2336" s="739"/>
      <c r="C2336" s="739"/>
      <c r="D2336" s="739"/>
      <c r="E2336" s="739"/>
      <c r="F2336" s="739"/>
      <c r="G2336" s="739"/>
    </row>
    <row r="2337" spans="1:7">
      <c r="A2337" s="739"/>
      <c r="B2337" s="739"/>
      <c r="C2337" s="739"/>
      <c r="D2337" s="739"/>
      <c r="E2337" s="739"/>
      <c r="F2337" s="739"/>
      <c r="G2337" s="739"/>
    </row>
    <row r="2338" spans="1:7">
      <c r="A2338" s="739"/>
      <c r="B2338" s="739"/>
      <c r="C2338" s="739"/>
      <c r="D2338" s="739"/>
      <c r="E2338" s="739"/>
      <c r="F2338" s="739"/>
      <c r="G2338" s="739"/>
    </row>
    <row r="2339" spans="1:7">
      <c r="A2339" s="739"/>
      <c r="B2339" s="739"/>
      <c r="C2339" s="739"/>
      <c r="D2339" s="739"/>
      <c r="E2339" s="739"/>
      <c r="F2339" s="739"/>
      <c r="G2339" s="739"/>
    </row>
    <row r="2340" spans="1:7">
      <c r="A2340" s="739"/>
      <c r="B2340" s="739"/>
      <c r="C2340" s="739"/>
      <c r="D2340" s="739"/>
      <c r="E2340" s="739"/>
      <c r="F2340" s="739"/>
      <c r="G2340" s="739"/>
    </row>
    <row r="2341" spans="1:7">
      <c r="A2341" s="739"/>
      <c r="B2341" s="739"/>
      <c r="C2341" s="739"/>
      <c r="D2341" s="739"/>
      <c r="E2341" s="739"/>
      <c r="F2341" s="739"/>
      <c r="G2341" s="739"/>
    </row>
    <row r="2342" spans="1:7">
      <c r="A2342" s="739"/>
      <c r="B2342" s="739"/>
      <c r="C2342" s="739"/>
      <c r="D2342" s="739"/>
      <c r="E2342" s="739"/>
      <c r="F2342" s="739"/>
      <c r="G2342" s="739"/>
    </row>
    <row r="2343" spans="1:7">
      <c r="A2343" s="739"/>
      <c r="B2343" s="739"/>
      <c r="C2343" s="739"/>
      <c r="D2343" s="739"/>
      <c r="E2343" s="739"/>
      <c r="F2343" s="739"/>
      <c r="G2343" s="739"/>
    </row>
    <row r="2344" spans="1:7">
      <c r="A2344" s="739"/>
      <c r="B2344" s="739"/>
      <c r="C2344" s="739"/>
      <c r="D2344" s="739"/>
      <c r="E2344" s="739"/>
      <c r="F2344" s="739"/>
      <c r="G2344" s="739"/>
    </row>
    <row r="2345" spans="1:7">
      <c r="A2345" s="739"/>
      <c r="B2345" s="739"/>
      <c r="C2345" s="739"/>
      <c r="D2345" s="739"/>
      <c r="E2345" s="739"/>
      <c r="F2345" s="739"/>
      <c r="G2345" s="739"/>
    </row>
    <row r="2346" spans="1:7">
      <c r="A2346" s="739"/>
      <c r="B2346" s="739"/>
      <c r="C2346" s="739"/>
      <c r="D2346" s="739"/>
      <c r="E2346" s="739"/>
      <c r="F2346" s="739"/>
      <c r="G2346" s="739"/>
    </row>
    <row r="2347" spans="1:7">
      <c r="A2347" s="739"/>
      <c r="B2347" s="739"/>
      <c r="C2347" s="739"/>
      <c r="D2347" s="739"/>
      <c r="E2347" s="739"/>
      <c r="F2347" s="739"/>
      <c r="G2347" s="739"/>
    </row>
    <row r="2348" spans="1:7">
      <c r="A2348" s="739"/>
      <c r="B2348" s="739"/>
      <c r="C2348" s="739"/>
      <c r="D2348" s="739"/>
      <c r="E2348" s="739"/>
      <c r="F2348" s="739"/>
      <c r="G2348" s="739"/>
    </row>
    <row r="2349" spans="1:7">
      <c r="A2349" s="739"/>
      <c r="B2349" s="739"/>
      <c r="C2349" s="739"/>
      <c r="D2349" s="739"/>
      <c r="E2349" s="739"/>
      <c r="F2349" s="739"/>
      <c r="G2349" s="739"/>
    </row>
    <row r="2350" spans="1:7">
      <c r="A2350" s="739"/>
      <c r="B2350" s="739"/>
      <c r="C2350" s="739"/>
      <c r="D2350" s="739"/>
      <c r="E2350" s="739"/>
      <c r="F2350" s="739"/>
      <c r="G2350" s="739"/>
    </row>
    <row r="2351" spans="1:7">
      <c r="A2351" s="739"/>
      <c r="B2351" s="739"/>
      <c r="C2351" s="739"/>
      <c r="D2351" s="739"/>
      <c r="E2351" s="739"/>
      <c r="F2351" s="739"/>
      <c r="G2351" s="739"/>
    </row>
    <row r="2352" spans="1:7">
      <c r="A2352" s="739"/>
      <c r="B2352" s="739"/>
      <c r="C2352" s="739"/>
      <c r="D2352" s="739"/>
      <c r="E2352" s="739"/>
      <c r="F2352" s="739"/>
      <c r="G2352" s="739"/>
    </row>
    <row r="2353" spans="1:7">
      <c r="A2353" s="739"/>
      <c r="B2353" s="739"/>
      <c r="C2353" s="739"/>
      <c r="D2353" s="739"/>
      <c r="E2353" s="739"/>
      <c r="F2353" s="739"/>
      <c r="G2353" s="739"/>
    </row>
    <row r="2354" spans="1:7">
      <c r="A2354" s="739"/>
      <c r="B2354" s="739"/>
      <c r="C2354" s="739"/>
      <c r="D2354" s="739"/>
      <c r="E2354" s="739"/>
      <c r="F2354" s="739"/>
      <c r="G2354" s="739"/>
    </row>
    <row r="2355" spans="1:7">
      <c r="A2355" s="739"/>
      <c r="B2355" s="739"/>
      <c r="C2355" s="739"/>
      <c r="D2355" s="739"/>
      <c r="E2355" s="739"/>
      <c r="F2355" s="739"/>
      <c r="G2355" s="739"/>
    </row>
    <row r="2356" spans="1:7">
      <c r="A2356" s="739"/>
      <c r="B2356" s="739"/>
      <c r="C2356" s="739"/>
      <c r="D2356" s="739"/>
      <c r="E2356" s="739"/>
      <c r="F2356" s="739"/>
      <c r="G2356" s="739"/>
    </row>
    <row r="2357" spans="1:7">
      <c r="A2357" s="739"/>
      <c r="B2357" s="739"/>
      <c r="C2357" s="739"/>
      <c r="D2357" s="739"/>
      <c r="E2357" s="739"/>
      <c r="F2357" s="739"/>
      <c r="G2357" s="739"/>
    </row>
    <row r="2358" spans="1:7">
      <c r="A2358" s="739"/>
      <c r="B2358" s="739"/>
      <c r="C2358" s="739"/>
      <c r="D2358" s="739"/>
      <c r="E2358" s="739"/>
      <c r="F2358" s="739"/>
      <c r="G2358" s="739"/>
    </row>
    <row r="2359" spans="1:7">
      <c r="A2359" s="739"/>
      <c r="B2359" s="739"/>
      <c r="C2359" s="739"/>
      <c r="D2359" s="739"/>
      <c r="E2359" s="739"/>
      <c r="F2359" s="739"/>
      <c r="G2359" s="739"/>
    </row>
    <row r="2360" spans="1:7">
      <c r="A2360" s="739"/>
      <c r="B2360" s="739"/>
      <c r="C2360" s="739"/>
      <c r="D2360" s="739"/>
      <c r="E2360" s="739"/>
      <c r="F2360" s="739"/>
      <c r="G2360" s="739"/>
    </row>
    <row r="2361" spans="1:7">
      <c r="A2361" s="739"/>
      <c r="B2361" s="739"/>
      <c r="C2361" s="739"/>
      <c r="D2361" s="739"/>
      <c r="E2361" s="739"/>
      <c r="F2361" s="739"/>
      <c r="G2361" s="739"/>
    </row>
    <row r="2362" spans="1:7">
      <c r="A2362" s="739"/>
      <c r="B2362" s="739"/>
      <c r="C2362" s="739"/>
      <c r="D2362" s="739"/>
      <c r="E2362" s="739"/>
      <c r="F2362" s="739"/>
      <c r="G2362" s="739"/>
    </row>
    <row r="2363" spans="1:7">
      <c r="A2363" s="739"/>
      <c r="B2363" s="739"/>
      <c r="C2363" s="739"/>
      <c r="D2363" s="739"/>
      <c r="E2363" s="739"/>
      <c r="F2363" s="739"/>
      <c r="G2363" s="739"/>
    </row>
    <row r="2364" spans="1:7">
      <c r="A2364" s="739"/>
      <c r="B2364" s="739"/>
      <c r="C2364" s="739"/>
      <c r="D2364" s="739"/>
      <c r="E2364" s="739"/>
      <c r="F2364" s="739"/>
      <c r="G2364" s="739"/>
    </row>
    <row r="2365" spans="1:7">
      <c r="A2365" s="739"/>
      <c r="B2365" s="739"/>
      <c r="C2365" s="739"/>
      <c r="D2365" s="739"/>
      <c r="E2365" s="739"/>
      <c r="F2365" s="739"/>
      <c r="G2365" s="739"/>
    </row>
    <row r="2366" spans="1:7">
      <c r="A2366" s="739"/>
      <c r="B2366" s="739"/>
      <c r="C2366" s="739"/>
      <c r="D2366" s="739"/>
      <c r="E2366" s="739"/>
      <c r="F2366" s="739"/>
      <c r="G2366" s="739"/>
    </row>
    <row r="2367" spans="1:7">
      <c r="A2367" s="739"/>
      <c r="B2367" s="739"/>
      <c r="C2367" s="739"/>
      <c r="D2367" s="739"/>
      <c r="E2367" s="739"/>
      <c r="F2367" s="739"/>
      <c r="G2367" s="739"/>
    </row>
    <row r="2368" spans="1:7">
      <c r="A2368" s="739"/>
      <c r="B2368" s="739"/>
      <c r="C2368" s="739"/>
      <c r="D2368" s="739"/>
      <c r="E2368" s="739"/>
      <c r="F2368" s="739"/>
      <c r="G2368" s="739"/>
    </row>
    <row r="2369" spans="1:7">
      <c r="A2369" s="739"/>
      <c r="B2369" s="739"/>
      <c r="C2369" s="739"/>
      <c r="D2369" s="739"/>
      <c r="E2369" s="739"/>
      <c r="F2369" s="739"/>
      <c r="G2369" s="739"/>
    </row>
    <row r="2370" spans="1:7">
      <c r="A2370" s="739"/>
      <c r="B2370" s="739"/>
      <c r="C2370" s="739"/>
      <c r="D2370" s="739"/>
      <c r="E2370" s="739"/>
      <c r="F2370" s="739"/>
      <c r="G2370" s="739"/>
    </row>
    <row r="2371" spans="1:7">
      <c r="A2371" s="739"/>
      <c r="B2371" s="739"/>
      <c r="C2371" s="739"/>
      <c r="D2371" s="739"/>
      <c r="E2371" s="739"/>
      <c r="F2371" s="739"/>
      <c r="G2371" s="739"/>
    </row>
    <row r="2372" spans="1:7">
      <c r="A2372" s="739"/>
      <c r="B2372" s="739"/>
      <c r="C2372" s="739"/>
      <c r="D2372" s="739"/>
      <c r="E2372" s="739"/>
      <c r="F2372" s="739"/>
      <c r="G2372" s="739"/>
    </row>
    <row r="2373" spans="1:7">
      <c r="A2373" s="739"/>
      <c r="B2373" s="739"/>
      <c r="C2373" s="739"/>
      <c r="D2373" s="739"/>
      <c r="E2373" s="739"/>
      <c r="F2373" s="739"/>
      <c r="G2373" s="739"/>
    </row>
    <row r="2374" spans="1:7">
      <c r="A2374" s="739"/>
      <c r="B2374" s="739"/>
      <c r="C2374" s="739"/>
      <c r="D2374" s="739"/>
      <c r="E2374" s="739"/>
      <c r="F2374" s="739"/>
      <c r="G2374" s="739"/>
    </row>
    <row r="2375" spans="1:7">
      <c r="A2375" s="739"/>
      <c r="B2375" s="739"/>
      <c r="C2375" s="739"/>
      <c r="D2375" s="739"/>
      <c r="E2375" s="739"/>
      <c r="F2375" s="739"/>
      <c r="G2375" s="739"/>
    </row>
    <row r="2376" spans="1:7">
      <c r="A2376" s="739"/>
      <c r="B2376" s="739"/>
      <c r="C2376" s="739"/>
      <c r="D2376" s="739"/>
      <c r="E2376" s="739"/>
      <c r="F2376" s="739"/>
      <c r="G2376" s="739"/>
    </row>
    <row r="2377" spans="1:7">
      <c r="A2377" s="739"/>
      <c r="B2377" s="739"/>
      <c r="C2377" s="739"/>
      <c r="D2377" s="739"/>
      <c r="E2377" s="739"/>
      <c r="F2377" s="739"/>
      <c r="G2377" s="739"/>
    </row>
    <row r="2378" spans="1:7">
      <c r="A2378" s="739"/>
      <c r="B2378" s="739"/>
      <c r="C2378" s="739"/>
      <c r="D2378" s="739"/>
      <c r="E2378" s="739"/>
      <c r="F2378" s="739"/>
      <c r="G2378" s="739"/>
    </row>
    <row r="2379" spans="1:7">
      <c r="A2379" s="739"/>
      <c r="B2379" s="739"/>
      <c r="C2379" s="739"/>
      <c r="D2379" s="739"/>
      <c r="E2379" s="739"/>
      <c r="F2379" s="739"/>
      <c r="G2379" s="739"/>
    </row>
    <row r="2380" spans="1:7">
      <c r="A2380" s="739"/>
      <c r="B2380" s="739"/>
      <c r="C2380" s="739"/>
      <c r="D2380" s="739"/>
      <c r="E2380" s="739"/>
      <c r="F2380" s="739"/>
      <c r="G2380" s="739"/>
    </row>
    <row r="2381" spans="1:7">
      <c r="A2381" s="739"/>
      <c r="B2381" s="739"/>
      <c r="C2381" s="739"/>
      <c r="D2381" s="739"/>
      <c r="E2381" s="739"/>
      <c r="F2381" s="739"/>
      <c r="G2381" s="739"/>
    </row>
    <row r="2382" spans="1:7">
      <c r="A2382" s="739"/>
      <c r="B2382" s="739"/>
      <c r="C2382" s="739"/>
      <c r="D2382" s="739"/>
      <c r="E2382" s="739"/>
      <c r="F2382" s="739"/>
      <c r="G2382" s="739"/>
    </row>
    <row r="2383" spans="1:7">
      <c r="A2383" s="739"/>
      <c r="B2383" s="739"/>
      <c r="C2383" s="739"/>
      <c r="D2383" s="739"/>
      <c r="E2383" s="739"/>
      <c r="F2383" s="739"/>
      <c r="G2383" s="739"/>
    </row>
    <row r="2384" spans="1:7">
      <c r="A2384" s="739"/>
      <c r="B2384" s="739"/>
      <c r="C2384" s="739"/>
      <c r="D2384" s="739"/>
      <c r="E2384" s="739"/>
      <c r="F2384" s="739"/>
      <c r="G2384" s="739"/>
    </row>
    <row r="2385" spans="1:7">
      <c r="A2385" s="739"/>
      <c r="B2385" s="739"/>
      <c r="C2385" s="739"/>
      <c r="D2385" s="739"/>
      <c r="E2385" s="739"/>
      <c r="F2385" s="739"/>
      <c r="G2385" s="739"/>
    </row>
  </sheetData>
  <printOptions horizontalCentered="1"/>
  <pageMargins left="0.82677165354330717" right="0.39370078740157483" top="0.74803149606299213" bottom="0.70866141732283472" header="0.47244094488188981" footer="0.51181102362204722"/>
  <pageSetup paperSize="9" scale="58" firstPageNumber="8" orientation="portrait" useFirstPageNumber="1" r:id="rId1"/>
  <headerFooter scaleWithDoc="0" alignWithMargins="0">
    <oddFooter>&amp;RBKB-RO-2466</oddFooter>
  </headerFooter>
  <colBreaks count="1" manualBreakCount="1">
    <brk id="9" max="179" man="1"/>
  </colBreaks>
  <drawing r:id="rId2"/>
</worksheet>
</file>

<file path=xl/worksheets/sheet3.xml><?xml version="1.0" encoding="utf-8"?>
<worksheet xmlns="http://schemas.openxmlformats.org/spreadsheetml/2006/main" xmlns:r="http://schemas.openxmlformats.org/officeDocument/2006/relationships">
  <sheetPr codeName="List4">
    <tabColor rgb="FFFF9966"/>
  </sheetPr>
  <dimension ref="A1:G5"/>
  <sheetViews>
    <sheetView workbookViewId="0">
      <pane ySplit="7" topLeftCell="A8" activePane="bottomLeft" state="frozen"/>
      <selection pane="bottomLeft" activeCell="I8" sqref="I8"/>
    </sheetView>
  </sheetViews>
  <sheetFormatPr defaultColWidth="9.109375" defaultRowHeight="13.2"/>
  <cols>
    <col min="1" max="1" width="4.33203125" style="3" customWidth="1"/>
    <col min="2" max="2" width="14.44140625" style="3" customWidth="1"/>
    <col min="3" max="3" width="38.33203125" style="7" customWidth="1"/>
    <col min="4" max="4" width="4.5546875" style="3" customWidth="1"/>
    <col min="5" max="5" width="10.5546875" style="3" customWidth="1"/>
    <col min="6" max="6" width="9.88671875" style="3" customWidth="1"/>
    <col min="7" max="7" width="12.6640625" style="3" customWidth="1"/>
    <col min="8" max="16384" width="9.109375" style="3"/>
  </cols>
  <sheetData>
    <row r="1" spans="1:7" ht="15.6">
      <c r="A1" s="246" t="s">
        <v>6</v>
      </c>
      <c r="B1" s="246"/>
      <c r="C1" s="247"/>
      <c r="D1" s="246"/>
      <c r="E1" s="246"/>
      <c r="F1" s="246"/>
      <c r="G1" s="246"/>
    </row>
    <row r="2" spans="1:7" ht="24.9" customHeight="1">
      <c r="A2" s="49" t="s">
        <v>7</v>
      </c>
      <c r="B2" s="48"/>
      <c r="C2" s="248"/>
      <c r="D2" s="248"/>
      <c r="E2" s="248"/>
      <c r="F2" s="248"/>
      <c r="G2" s="249"/>
    </row>
    <row r="3" spans="1:7" ht="24.9" customHeight="1">
      <c r="A3" s="49" t="s">
        <v>8</v>
      </c>
      <c r="B3" s="48"/>
      <c r="C3" s="248"/>
      <c r="D3" s="248"/>
      <c r="E3" s="248"/>
      <c r="F3" s="248"/>
      <c r="G3" s="249"/>
    </row>
    <row r="4" spans="1:7" ht="24.9" customHeight="1">
      <c r="A4" s="49" t="s">
        <v>9</v>
      </c>
      <c r="B4" s="48"/>
      <c r="C4" s="248"/>
      <c r="D4" s="248"/>
      <c r="E4" s="248"/>
      <c r="F4" s="248"/>
      <c r="G4" s="249"/>
    </row>
    <row r="5" spans="1:7">
      <c r="B5" s="4"/>
      <c r="C5" s="5"/>
      <c r="D5" s="6"/>
    </row>
  </sheetData>
  <sheetProtection password="E4DE" sheet="1"/>
  <customSheetViews>
    <customSheetView guid="{B7E7C763-C459-487D-8ABA-5CFDDFBD5A84}">
      <selection activeCell="E19" sqref="E19"/>
      <pageMargins left="0.59055118110236227" right="0.39370078740157483" top="0.59055118110236227" bottom="0.98425196850393704" header="0.19685039370078741" footer="0.51181102362204722"/>
      <pageSetup paperSize="9" orientation="portrait" r:id="rId1"/>
      <headerFooter alignWithMargins="0">
        <oddFooter>&amp;L&amp;9Zpracováno programem &amp;"Arial CE,Tučné"BUILDpower S,  © RTS, a.s.&amp;R&amp;"Arial,Obyčejné"Strana &amp;P z &amp;N</oddFooter>
      </headerFooter>
    </customSheetView>
  </customSheetViews>
  <mergeCells count="4">
    <mergeCell ref="A1:G1"/>
    <mergeCell ref="C2:G2"/>
    <mergeCell ref="C3:G3"/>
    <mergeCell ref="C4:G4"/>
  </mergeCells>
  <pageMargins left="0.59055118110236227" right="0.39370078740157483" top="0.59055118110236227" bottom="0.98425196850393704" header="0.19685039370078741" footer="0.51181102362204722"/>
  <pageSetup paperSize="9" orientation="portrait" r:id="rId2"/>
  <headerFooter alignWithMargins="0">
    <oddFooter>&amp;L&amp;9Zpracováno programem &amp;"Arial CE,Tučné"BUILDpower S,  © RTS, a.s.&amp;R&amp;"Arial,Obyčejné"Strana &amp;P z &amp;N</oddFooter>
  </headerFooter>
</worksheet>
</file>

<file path=xl/worksheets/sheet4.xml><?xml version="1.0" encoding="utf-8"?>
<worksheet xmlns="http://schemas.openxmlformats.org/spreadsheetml/2006/main" xmlns:r="http://schemas.openxmlformats.org/officeDocument/2006/relationships">
  <sheetPr>
    <outlinePr summaryBelow="0"/>
  </sheetPr>
  <dimension ref="A1:BF5000"/>
  <sheetViews>
    <sheetView workbookViewId="0">
      <pane ySplit="7" topLeftCell="A8" activePane="bottomLeft" state="frozen"/>
      <selection pane="bottomLeft" activeCell="W28" sqref="W28"/>
    </sheetView>
  </sheetViews>
  <sheetFormatPr defaultRowHeight="13.2" outlineLevelRow="1"/>
  <cols>
    <col min="1" max="1" width="3.44140625" customWidth="1"/>
    <col min="2" max="2" width="12.6640625" style="119" customWidth="1"/>
    <col min="3" max="3" width="63.33203125" style="119" customWidth="1"/>
    <col min="4" max="4" width="4.88671875" customWidth="1"/>
    <col min="5" max="5" width="10.6640625" customWidth="1"/>
    <col min="6" max="6" width="9.88671875" customWidth="1"/>
    <col min="7" max="7" width="12.77734375" customWidth="1"/>
    <col min="8" max="17" width="0" hidden="1" customWidth="1"/>
    <col min="18" max="18" width="8.44140625" customWidth="1"/>
    <col min="19" max="22" width="0" hidden="1" customWidth="1"/>
    <col min="27" max="27" width="0" hidden="1" customWidth="1"/>
    <col min="29" max="39" width="0" hidden="1" customWidth="1"/>
    <col min="51" max="51" width="98.6640625" customWidth="1"/>
  </cols>
  <sheetData>
    <row r="1" spans="1:58" ht="15.75" customHeight="1">
      <c r="A1" s="252" t="s">
        <v>146</v>
      </c>
      <c r="B1" s="252"/>
      <c r="C1" s="252"/>
      <c r="D1" s="252"/>
      <c r="E1" s="252"/>
      <c r="F1" s="252"/>
      <c r="G1" s="252"/>
      <c r="AE1" t="s">
        <v>147</v>
      </c>
    </row>
    <row r="2" spans="1:58" ht="25.05" customHeight="1">
      <c r="A2" s="137" t="s">
        <v>7</v>
      </c>
      <c r="B2" s="48" t="s">
        <v>43</v>
      </c>
      <c r="C2" s="253" t="s">
        <v>44</v>
      </c>
      <c r="D2" s="254"/>
      <c r="E2" s="254"/>
      <c r="F2" s="254"/>
      <c r="G2" s="255"/>
      <c r="AE2" t="s">
        <v>148</v>
      </c>
    </row>
    <row r="3" spans="1:58" ht="25.05" customHeight="1">
      <c r="A3" s="137" t="s">
        <v>8</v>
      </c>
      <c r="B3" s="48" t="s">
        <v>59</v>
      </c>
      <c r="C3" s="253" t="s">
        <v>44</v>
      </c>
      <c r="D3" s="254"/>
      <c r="E3" s="254"/>
      <c r="F3" s="254"/>
      <c r="G3" s="255"/>
      <c r="AA3" s="119" t="s">
        <v>148</v>
      </c>
      <c r="AE3" t="s">
        <v>149</v>
      </c>
    </row>
    <row r="4" spans="1:58" ht="25.05" customHeight="1">
      <c r="A4" s="138" t="s">
        <v>9</v>
      </c>
      <c r="B4" s="139" t="s">
        <v>60</v>
      </c>
      <c r="C4" s="256" t="s">
        <v>61</v>
      </c>
      <c r="D4" s="257"/>
      <c r="E4" s="257"/>
      <c r="F4" s="257"/>
      <c r="G4" s="258"/>
      <c r="AE4" t="s">
        <v>150</v>
      </c>
    </row>
    <row r="5" spans="1:58">
      <c r="D5" s="10"/>
    </row>
    <row r="6" spans="1:58" ht="39.6">
      <c r="A6" s="141" t="s">
        <v>151</v>
      </c>
      <c r="B6" s="143" t="s">
        <v>152</v>
      </c>
      <c r="C6" s="143" t="s">
        <v>153</v>
      </c>
      <c r="D6" s="142" t="s">
        <v>154</v>
      </c>
      <c r="E6" s="141" t="s">
        <v>155</v>
      </c>
      <c r="F6" s="140" t="s">
        <v>156</v>
      </c>
      <c r="G6" s="141" t="s">
        <v>29</v>
      </c>
      <c r="H6" s="144" t="s">
        <v>30</v>
      </c>
      <c r="I6" s="144" t="s">
        <v>157</v>
      </c>
      <c r="J6" s="144" t="s">
        <v>31</v>
      </c>
      <c r="K6" s="144" t="s">
        <v>158</v>
      </c>
      <c r="L6" s="144" t="s">
        <v>159</v>
      </c>
      <c r="M6" s="144" t="s">
        <v>160</v>
      </c>
      <c r="N6" s="144" t="s">
        <v>161</v>
      </c>
      <c r="O6" s="144" t="s">
        <v>162</v>
      </c>
      <c r="P6" s="144" t="s">
        <v>163</v>
      </c>
      <c r="Q6" s="144" t="s">
        <v>164</v>
      </c>
      <c r="R6" s="144" t="s">
        <v>165</v>
      </c>
      <c r="S6" s="144" t="s">
        <v>166</v>
      </c>
      <c r="T6" s="144" t="s">
        <v>167</v>
      </c>
      <c r="U6" s="144" t="s">
        <v>168</v>
      </c>
      <c r="V6" s="144" t="s">
        <v>169</v>
      </c>
    </row>
    <row r="7" spans="1:58" hidden="1">
      <c r="A7" s="3"/>
      <c r="B7" s="4"/>
      <c r="C7" s="4"/>
      <c r="D7" s="6"/>
      <c r="E7" s="146"/>
      <c r="F7" s="147"/>
      <c r="G7" s="147"/>
      <c r="H7" s="147"/>
      <c r="I7" s="147"/>
      <c r="J7" s="147"/>
      <c r="K7" s="147"/>
      <c r="L7" s="147"/>
      <c r="M7" s="147"/>
      <c r="N7" s="147"/>
      <c r="O7" s="147"/>
      <c r="P7" s="147"/>
      <c r="Q7" s="147"/>
      <c r="R7" s="147"/>
      <c r="S7" s="147"/>
      <c r="T7" s="147"/>
      <c r="U7" s="147"/>
      <c r="V7" s="147"/>
    </row>
    <row r="8" spans="1:58">
      <c r="A8" s="158" t="s">
        <v>170</v>
      </c>
      <c r="B8" s="159" t="s">
        <v>144</v>
      </c>
      <c r="C8" s="173" t="s">
        <v>27</v>
      </c>
      <c r="D8" s="160"/>
      <c r="E8" s="161"/>
      <c r="F8" s="162"/>
      <c r="G8" s="162">
        <f>SUMIF(AE9:AE21,"&lt;&gt;NOR",G9:G21)</f>
        <v>0</v>
      </c>
      <c r="H8" s="162"/>
      <c r="I8" s="162">
        <f>SUM(I9:I21)</f>
        <v>0</v>
      </c>
      <c r="J8" s="162"/>
      <c r="K8" s="162">
        <f>SUM(K9:K21)</f>
        <v>508500</v>
      </c>
      <c r="L8" s="162"/>
      <c r="M8" s="162">
        <f>SUM(M9:M21)</f>
        <v>0</v>
      </c>
      <c r="N8" s="162"/>
      <c r="O8" s="162">
        <f>SUM(O9:O21)</f>
        <v>0</v>
      </c>
      <c r="P8" s="162"/>
      <c r="Q8" s="162">
        <f>SUM(Q9:Q21)</f>
        <v>0</v>
      </c>
      <c r="R8" s="163"/>
      <c r="S8" s="157"/>
      <c r="T8" s="157">
        <f>SUM(T9:T21)</f>
        <v>0</v>
      </c>
      <c r="U8" s="157"/>
      <c r="V8" s="157"/>
      <c r="AE8" t="s">
        <v>171</v>
      </c>
    </row>
    <row r="9" spans="1:58" outlineLevel="1">
      <c r="A9" s="164">
        <v>1</v>
      </c>
      <c r="B9" s="165" t="s">
        <v>172</v>
      </c>
      <c r="C9" s="174" t="s">
        <v>173</v>
      </c>
      <c r="D9" s="166" t="s">
        <v>174</v>
      </c>
      <c r="E9" s="167">
        <v>1</v>
      </c>
      <c r="F9" s="168">
        <v>0</v>
      </c>
      <c r="G9" s="169">
        <f>ROUND(E9*F9,2)</f>
        <v>0</v>
      </c>
      <c r="H9" s="168">
        <v>0</v>
      </c>
      <c r="I9" s="169">
        <f>ROUND(E9*H9,2)</f>
        <v>0</v>
      </c>
      <c r="J9" s="168">
        <v>12000</v>
      </c>
      <c r="K9" s="169">
        <f>ROUND(E9*J9,2)</f>
        <v>12000</v>
      </c>
      <c r="L9" s="169">
        <v>21</v>
      </c>
      <c r="M9" s="169">
        <f>G9*(1+L9/100)</f>
        <v>0</v>
      </c>
      <c r="N9" s="169">
        <v>0</v>
      </c>
      <c r="O9" s="169">
        <f>ROUND(E9*N9,2)</f>
        <v>0</v>
      </c>
      <c r="P9" s="169">
        <v>0</v>
      </c>
      <c r="Q9" s="169">
        <f>ROUND(E9*P9,2)</f>
        <v>0</v>
      </c>
      <c r="R9" s="170" t="s">
        <v>175</v>
      </c>
      <c r="S9" s="156">
        <v>0</v>
      </c>
      <c r="T9" s="156">
        <f>ROUND(E9*S9,2)</f>
        <v>0</v>
      </c>
      <c r="U9" s="156"/>
      <c r="V9" s="156" t="s">
        <v>176</v>
      </c>
      <c r="W9" s="145"/>
      <c r="X9" s="145"/>
      <c r="Y9" s="145"/>
      <c r="Z9" s="145"/>
      <c r="AA9" s="145"/>
      <c r="AB9" s="145"/>
      <c r="AC9" s="145"/>
      <c r="AD9" s="145"/>
      <c r="AE9" s="145" t="s">
        <v>177</v>
      </c>
      <c r="AF9" s="145"/>
      <c r="AG9" s="145"/>
      <c r="AH9" s="145"/>
      <c r="AI9" s="145"/>
      <c r="AJ9" s="145"/>
      <c r="AK9" s="145"/>
      <c r="AL9" s="145"/>
      <c r="AM9" s="145"/>
      <c r="AN9" s="145"/>
      <c r="AO9" s="145"/>
      <c r="AP9" s="145"/>
      <c r="AQ9" s="145"/>
      <c r="AR9" s="145"/>
      <c r="AS9" s="145"/>
      <c r="AT9" s="145"/>
      <c r="AU9" s="145"/>
      <c r="AV9" s="145"/>
      <c r="AW9" s="145"/>
      <c r="AX9" s="145"/>
      <c r="AY9" s="145"/>
      <c r="AZ9" s="145"/>
      <c r="BA9" s="145"/>
      <c r="BB9" s="145"/>
      <c r="BC9" s="145"/>
      <c r="BD9" s="145"/>
      <c r="BE9" s="145"/>
      <c r="BF9" s="145"/>
    </row>
    <row r="10" spans="1:58" outlineLevel="1">
      <c r="A10" s="152"/>
      <c r="B10" s="153"/>
      <c r="C10" s="250" t="s">
        <v>214</v>
      </c>
      <c r="D10" s="251"/>
      <c r="E10" s="251"/>
      <c r="F10" s="251"/>
      <c r="G10" s="251"/>
      <c r="H10" s="156"/>
      <c r="I10" s="156"/>
      <c r="J10" s="156"/>
      <c r="K10" s="156"/>
      <c r="L10" s="156"/>
      <c r="M10" s="156"/>
      <c r="N10" s="156"/>
      <c r="O10" s="156"/>
      <c r="P10" s="156"/>
      <c r="Q10" s="156"/>
      <c r="R10" s="156"/>
      <c r="S10" s="156"/>
      <c r="T10" s="156"/>
      <c r="U10" s="156"/>
      <c r="V10" s="156"/>
      <c r="W10" s="145"/>
      <c r="X10" s="145"/>
      <c r="Y10" s="145"/>
      <c r="Z10" s="145"/>
      <c r="AA10" s="145"/>
      <c r="AB10" s="145"/>
      <c r="AC10" s="145"/>
      <c r="AD10" s="145"/>
      <c r="AE10" s="145" t="s">
        <v>178</v>
      </c>
      <c r="AF10" s="145"/>
      <c r="AG10" s="145"/>
      <c r="AH10" s="145"/>
      <c r="AI10" s="145"/>
      <c r="AJ10" s="145"/>
      <c r="AK10" s="145"/>
      <c r="AL10" s="145"/>
      <c r="AM10" s="145"/>
      <c r="AN10" s="145"/>
      <c r="AO10" s="145"/>
      <c r="AP10" s="145"/>
      <c r="AQ10" s="145"/>
      <c r="AR10" s="145"/>
      <c r="AS10" s="145"/>
      <c r="AT10" s="145"/>
      <c r="AU10" s="145"/>
      <c r="AV10" s="145"/>
      <c r="AW10" s="145"/>
      <c r="AX10" s="145"/>
      <c r="AY10" s="145"/>
      <c r="AZ10" s="145"/>
      <c r="BA10" s="145"/>
      <c r="BB10" s="145"/>
      <c r="BC10" s="145"/>
      <c r="BD10" s="145"/>
      <c r="BE10" s="145"/>
      <c r="BF10" s="145"/>
    </row>
    <row r="11" spans="1:58" outlineLevel="1">
      <c r="A11" s="152"/>
      <c r="B11" s="153"/>
      <c r="C11" s="259" t="s">
        <v>179</v>
      </c>
      <c r="D11" s="260"/>
      <c r="E11" s="260"/>
      <c r="F11" s="260"/>
      <c r="G11" s="260"/>
      <c r="H11" s="156"/>
      <c r="I11" s="156"/>
      <c r="J11" s="156"/>
      <c r="K11" s="156"/>
      <c r="L11" s="156"/>
      <c r="M11" s="156"/>
      <c r="N11" s="156"/>
      <c r="O11" s="156"/>
      <c r="P11" s="156"/>
      <c r="Q11" s="156"/>
      <c r="R11" s="156"/>
      <c r="S11" s="156"/>
      <c r="T11" s="156"/>
      <c r="U11" s="156"/>
      <c r="V11" s="156"/>
      <c r="W11" s="145"/>
      <c r="X11" s="145"/>
      <c r="Y11" s="145"/>
      <c r="Z11" s="145"/>
      <c r="AA11" s="145"/>
      <c r="AB11" s="145"/>
      <c r="AC11" s="145"/>
      <c r="AD11" s="145"/>
      <c r="AE11" s="145" t="s">
        <v>178</v>
      </c>
      <c r="AF11" s="145"/>
      <c r="AG11" s="145"/>
      <c r="AH11" s="145"/>
      <c r="AI11" s="145"/>
      <c r="AJ11" s="145"/>
      <c r="AK11" s="145"/>
      <c r="AL11" s="145"/>
      <c r="AM11" s="145"/>
      <c r="AN11" s="145"/>
      <c r="AO11" s="145"/>
      <c r="AP11" s="145"/>
      <c r="AQ11" s="145"/>
      <c r="AR11" s="145"/>
      <c r="AS11" s="145"/>
      <c r="AT11" s="145"/>
      <c r="AU11" s="145"/>
      <c r="AV11" s="145"/>
      <c r="AW11" s="145"/>
      <c r="AX11" s="145"/>
      <c r="AY11" s="171" t="str">
        <f>C11</f>
        <v>Vyhotovení protokolu o vytyčení stavby se seznamem souřadnic vytyčených bodů a jejich polohopisnými (S-JTSK) a výškopisnými (Bpv) hodnotami.</v>
      </c>
      <c r="AZ11" s="145"/>
      <c r="BA11" s="145"/>
      <c r="BB11" s="145"/>
      <c r="BC11" s="145"/>
      <c r="BD11" s="145"/>
      <c r="BE11" s="145"/>
      <c r="BF11" s="145"/>
    </row>
    <row r="12" spans="1:58" outlineLevel="1">
      <c r="A12" s="164">
        <v>2</v>
      </c>
      <c r="B12" s="165" t="s">
        <v>180</v>
      </c>
      <c r="C12" s="174" t="s">
        <v>181</v>
      </c>
      <c r="D12" s="166" t="s">
        <v>174</v>
      </c>
      <c r="E12" s="167">
        <v>1</v>
      </c>
      <c r="F12" s="168">
        <v>0</v>
      </c>
      <c r="G12" s="169">
        <f>ROUND(E12*F12,2)</f>
        <v>0</v>
      </c>
      <c r="H12" s="168">
        <v>0</v>
      </c>
      <c r="I12" s="169">
        <f>ROUND(E12*H12,2)</f>
        <v>0</v>
      </c>
      <c r="J12" s="168">
        <v>1500</v>
      </c>
      <c r="K12" s="169">
        <f>ROUND(E12*J12,2)</f>
        <v>1500</v>
      </c>
      <c r="L12" s="169">
        <v>21</v>
      </c>
      <c r="M12" s="169">
        <f>G12*(1+L12/100)</f>
        <v>0</v>
      </c>
      <c r="N12" s="169">
        <v>0</v>
      </c>
      <c r="O12" s="169">
        <f>ROUND(E12*N12,2)</f>
        <v>0</v>
      </c>
      <c r="P12" s="169">
        <v>0</v>
      </c>
      <c r="Q12" s="169">
        <f>ROUND(E12*P12,2)</f>
        <v>0</v>
      </c>
      <c r="R12" s="170" t="s">
        <v>175</v>
      </c>
      <c r="S12" s="156">
        <v>0</v>
      </c>
      <c r="T12" s="156">
        <f>ROUND(E12*S12,2)</f>
        <v>0</v>
      </c>
      <c r="U12" s="156"/>
      <c r="V12" s="156" t="s">
        <v>176</v>
      </c>
      <c r="W12" s="145"/>
      <c r="X12" s="145"/>
      <c r="Y12" s="145"/>
      <c r="Z12" s="145"/>
      <c r="AA12" s="145"/>
      <c r="AB12" s="145"/>
      <c r="AC12" s="145"/>
      <c r="AD12" s="145"/>
      <c r="AE12" s="145" t="s">
        <v>177</v>
      </c>
      <c r="AF12" s="145"/>
      <c r="AG12" s="145"/>
      <c r="AH12" s="145"/>
      <c r="AI12" s="145"/>
      <c r="AJ12" s="145"/>
      <c r="AK12" s="145"/>
      <c r="AL12" s="145"/>
      <c r="AM12" s="145"/>
      <c r="AN12" s="145"/>
      <c r="AO12" s="145"/>
      <c r="AP12" s="145"/>
      <c r="AQ12" s="145"/>
      <c r="AR12" s="145"/>
      <c r="AS12" s="145"/>
      <c r="AT12" s="145"/>
      <c r="AU12" s="145"/>
      <c r="AV12" s="145"/>
      <c r="AW12" s="145"/>
      <c r="AX12" s="145"/>
      <c r="AY12" s="145"/>
      <c r="AZ12" s="145"/>
      <c r="BA12" s="145"/>
      <c r="BB12" s="145"/>
      <c r="BC12" s="145"/>
      <c r="BD12" s="145"/>
      <c r="BE12" s="145"/>
      <c r="BF12" s="145"/>
    </row>
    <row r="13" spans="1:58" outlineLevel="1">
      <c r="A13" s="152"/>
      <c r="B13" s="153"/>
      <c r="C13" s="250" t="s">
        <v>182</v>
      </c>
      <c r="D13" s="251"/>
      <c r="E13" s="251"/>
      <c r="F13" s="251"/>
      <c r="G13" s="251"/>
      <c r="H13" s="156"/>
      <c r="I13" s="156"/>
      <c r="J13" s="156"/>
      <c r="K13" s="156"/>
      <c r="L13" s="156"/>
      <c r="M13" s="156"/>
      <c r="N13" s="156"/>
      <c r="O13" s="156"/>
      <c r="P13" s="156"/>
      <c r="Q13" s="156"/>
      <c r="R13" s="156"/>
      <c r="S13" s="156"/>
      <c r="T13" s="156"/>
      <c r="U13" s="156"/>
      <c r="V13" s="156"/>
      <c r="W13" s="145"/>
      <c r="X13" s="145"/>
      <c r="Y13" s="145"/>
      <c r="Z13" s="145"/>
      <c r="AA13" s="145"/>
      <c r="AB13" s="145"/>
      <c r="AC13" s="145"/>
      <c r="AD13" s="145"/>
      <c r="AE13" s="145" t="s">
        <v>178</v>
      </c>
      <c r="AF13" s="145"/>
      <c r="AG13" s="145"/>
      <c r="AH13" s="145"/>
      <c r="AI13" s="145"/>
      <c r="AJ13" s="145"/>
      <c r="AK13" s="145"/>
      <c r="AL13" s="145"/>
      <c r="AM13" s="145"/>
      <c r="AN13" s="145"/>
      <c r="AO13" s="145"/>
      <c r="AP13" s="145"/>
      <c r="AQ13" s="145"/>
      <c r="AR13" s="145"/>
      <c r="AS13" s="145"/>
      <c r="AT13" s="145"/>
      <c r="AU13" s="145"/>
      <c r="AV13" s="145"/>
      <c r="AW13" s="145"/>
      <c r="AX13" s="145"/>
      <c r="AY13" s="171" t="str">
        <f>C13</f>
        <v>Zaměření a vytýčení stávajících inženýrských sítí v místě stavby z hlediska jejich ochrany při provádění stavby.</v>
      </c>
      <c r="AZ13" s="145"/>
      <c r="BA13" s="145"/>
      <c r="BB13" s="145"/>
      <c r="BC13" s="145"/>
      <c r="BD13" s="145"/>
      <c r="BE13" s="145"/>
      <c r="BF13" s="145"/>
    </row>
    <row r="14" spans="1:58" outlineLevel="1">
      <c r="A14" s="164">
        <v>3</v>
      </c>
      <c r="B14" s="165" t="s">
        <v>183</v>
      </c>
      <c r="C14" s="174" t="s">
        <v>184</v>
      </c>
      <c r="D14" s="166" t="s">
        <v>174</v>
      </c>
      <c r="E14" s="167">
        <v>1</v>
      </c>
      <c r="F14" s="168">
        <v>0</v>
      </c>
      <c r="G14" s="169">
        <f>ROUND(E14*F14,2)</f>
        <v>0</v>
      </c>
      <c r="H14" s="168">
        <v>0</v>
      </c>
      <c r="I14" s="169">
        <f>ROUND(E14*H14,2)</f>
        <v>0</v>
      </c>
      <c r="J14" s="168">
        <v>135000</v>
      </c>
      <c r="K14" s="169">
        <f>ROUND(E14*J14,2)</f>
        <v>135000</v>
      </c>
      <c r="L14" s="169">
        <v>21</v>
      </c>
      <c r="M14" s="169">
        <f>G14*(1+L14/100)</f>
        <v>0</v>
      </c>
      <c r="N14" s="169">
        <v>0</v>
      </c>
      <c r="O14" s="169">
        <f>ROUND(E14*N14,2)</f>
        <v>0</v>
      </c>
      <c r="P14" s="169">
        <v>0</v>
      </c>
      <c r="Q14" s="169">
        <f>ROUND(E14*P14,2)</f>
        <v>0</v>
      </c>
      <c r="R14" s="170" t="s">
        <v>175</v>
      </c>
      <c r="S14" s="156">
        <v>0</v>
      </c>
      <c r="T14" s="156">
        <f>ROUND(E14*S14,2)</f>
        <v>0</v>
      </c>
      <c r="U14" s="156"/>
      <c r="V14" s="156" t="s">
        <v>176</v>
      </c>
      <c r="W14" s="145"/>
      <c r="X14" s="145"/>
      <c r="Y14" s="145"/>
      <c r="Z14" s="145"/>
      <c r="AA14" s="145"/>
      <c r="AB14" s="145"/>
      <c r="AC14" s="145"/>
      <c r="AD14" s="145"/>
      <c r="AE14" s="145" t="s">
        <v>177</v>
      </c>
      <c r="AF14" s="145"/>
      <c r="AG14" s="145"/>
      <c r="AH14" s="145"/>
      <c r="AI14" s="145"/>
      <c r="AJ14" s="145"/>
      <c r="AK14" s="145"/>
      <c r="AL14" s="145"/>
      <c r="AM14" s="145"/>
      <c r="AN14" s="145"/>
      <c r="AO14" s="145"/>
      <c r="AP14" s="145"/>
      <c r="AQ14" s="145"/>
      <c r="AR14" s="145"/>
      <c r="AS14" s="145"/>
      <c r="AT14" s="145"/>
      <c r="AU14" s="145"/>
      <c r="AV14" s="145"/>
      <c r="AW14" s="145"/>
      <c r="AX14" s="145"/>
      <c r="AY14" s="145"/>
      <c r="AZ14" s="145"/>
      <c r="BA14" s="145"/>
      <c r="BB14" s="145"/>
      <c r="BC14" s="145"/>
      <c r="BD14" s="145"/>
      <c r="BE14" s="145"/>
      <c r="BF14" s="145"/>
    </row>
    <row r="15" spans="1:58" ht="21" outlineLevel="1">
      <c r="A15" s="152"/>
      <c r="B15" s="153"/>
      <c r="C15" s="250" t="s">
        <v>185</v>
      </c>
      <c r="D15" s="251"/>
      <c r="E15" s="251"/>
      <c r="F15" s="251"/>
      <c r="G15" s="251"/>
      <c r="H15" s="156"/>
      <c r="I15" s="156"/>
      <c r="J15" s="156"/>
      <c r="K15" s="156"/>
      <c r="L15" s="156"/>
      <c r="M15" s="156"/>
      <c r="N15" s="156"/>
      <c r="O15" s="156"/>
      <c r="P15" s="156"/>
      <c r="Q15" s="156"/>
      <c r="R15" s="156"/>
      <c r="S15" s="156"/>
      <c r="T15" s="156"/>
      <c r="U15" s="156"/>
      <c r="V15" s="156"/>
      <c r="W15" s="145"/>
      <c r="X15" s="145"/>
      <c r="Y15" s="145"/>
      <c r="Z15" s="145"/>
      <c r="AA15" s="145"/>
      <c r="AB15" s="145"/>
      <c r="AC15" s="145"/>
      <c r="AD15" s="145"/>
      <c r="AE15" s="145" t="s">
        <v>178</v>
      </c>
      <c r="AF15" s="145"/>
      <c r="AG15" s="145"/>
      <c r="AH15" s="145"/>
      <c r="AI15" s="145"/>
      <c r="AJ15" s="145"/>
      <c r="AK15" s="145"/>
      <c r="AL15" s="145"/>
      <c r="AM15" s="145"/>
      <c r="AN15" s="145"/>
      <c r="AO15" s="145"/>
      <c r="AP15" s="145"/>
      <c r="AQ15" s="145"/>
      <c r="AR15" s="145"/>
      <c r="AS15" s="145"/>
      <c r="AT15" s="145"/>
      <c r="AU15" s="145"/>
      <c r="AV15" s="145"/>
      <c r="AW15" s="145"/>
      <c r="AX15" s="145"/>
      <c r="AY15" s="171" t="str">
        <f>C15</f>
        <v>Náklady spojené se zřízením přípojek energií k objektům zařízení staveniště, vybudování případných měřících odběrných míst a zřízení, případná příprava území pro objekty zařízení staveniště a vlastní vybudování objektů zařízení staveniště.</v>
      </c>
      <c r="AZ15" s="145"/>
      <c r="BA15" s="145"/>
      <c r="BB15" s="145"/>
      <c r="BC15" s="145"/>
      <c r="BD15" s="145"/>
      <c r="BE15" s="145"/>
      <c r="BF15" s="145"/>
    </row>
    <row r="16" spans="1:58" outlineLevel="1">
      <c r="A16" s="164">
        <v>4</v>
      </c>
      <c r="B16" s="165" t="s">
        <v>186</v>
      </c>
      <c r="C16" s="174" t="s">
        <v>187</v>
      </c>
      <c r="D16" s="166" t="s">
        <v>174</v>
      </c>
      <c r="E16" s="167">
        <v>1</v>
      </c>
      <c r="F16" s="168">
        <v>0</v>
      </c>
      <c r="G16" s="169">
        <f>ROUND(E16*F16,2)</f>
        <v>0</v>
      </c>
      <c r="H16" s="168">
        <v>0</v>
      </c>
      <c r="I16" s="169">
        <f>ROUND(E16*H16,2)</f>
        <v>0</v>
      </c>
      <c r="J16" s="168">
        <v>90000</v>
      </c>
      <c r="K16" s="169">
        <f>ROUND(E16*J16,2)</f>
        <v>90000</v>
      </c>
      <c r="L16" s="169">
        <v>21</v>
      </c>
      <c r="M16" s="169">
        <f>G16*(1+L16/100)</f>
        <v>0</v>
      </c>
      <c r="N16" s="169">
        <v>0</v>
      </c>
      <c r="O16" s="169">
        <f>ROUND(E16*N16,2)</f>
        <v>0</v>
      </c>
      <c r="P16" s="169">
        <v>0</v>
      </c>
      <c r="Q16" s="169">
        <f>ROUND(E16*P16,2)</f>
        <v>0</v>
      </c>
      <c r="R16" s="170" t="s">
        <v>175</v>
      </c>
      <c r="S16" s="156">
        <v>0</v>
      </c>
      <c r="T16" s="156">
        <f>ROUND(E16*S16,2)</f>
        <v>0</v>
      </c>
      <c r="U16" s="156"/>
      <c r="V16" s="156" t="s">
        <v>176</v>
      </c>
      <c r="W16" s="145"/>
      <c r="X16" s="145"/>
      <c r="Y16" s="145"/>
      <c r="Z16" s="145"/>
      <c r="AA16" s="145"/>
      <c r="AB16" s="145"/>
      <c r="AC16" s="145"/>
      <c r="AD16" s="145"/>
      <c r="AE16" s="145" t="s">
        <v>177</v>
      </c>
      <c r="AF16" s="145"/>
      <c r="AG16" s="145"/>
      <c r="AH16" s="145"/>
      <c r="AI16" s="145"/>
      <c r="AJ16" s="145"/>
      <c r="AK16" s="145"/>
      <c r="AL16" s="145"/>
      <c r="AM16" s="145"/>
      <c r="AN16" s="145"/>
      <c r="AO16" s="145"/>
      <c r="AP16" s="145"/>
      <c r="AQ16" s="145"/>
      <c r="AR16" s="145"/>
      <c r="AS16" s="145"/>
      <c r="AT16" s="145"/>
      <c r="AU16" s="145"/>
      <c r="AV16" s="145"/>
      <c r="AW16" s="145"/>
      <c r="AX16" s="145"/>
      <c r="AY16" s="145"/>
      <c r="AZ16" s="145"/>
      <c r="BA16" s="145"/>
      <c r="BB16" s="145"/>
      <c r="BC16" s="145"/>
      <c r="BD16" s="145"/>
      <c r="BE16" s="145"/>
      <c r="BF16" s="145"/>
    </row>
    <row r="17" spans="1:58" ht="31.2" outlineLevel="1">
      <c r="A17" s="152"/>
      <c r="B17" s="153"/>
      <c r="C17" s="250" t="s">
        <v>188</v>
      </c>
      <c r="D17" s="251"/>
      <c r="E17" s="251"/>
      <c r="F17" s="251"/>
      <c r="G17" s="251"/>
      <c r="H17" s="156"/>
      <c r="I17" s="156"/>
      <c r="J17" s="156"/>
      <c r="K17" s="156"/>
      <c r="L17" s="156"/>
      <c r="M17" s="156"/>
      <c r="N17" s="156"/>
      <c r="O17" s="156"/>
      <c r="P17" s="156"/>
      <c r="Q17" s="156"/>
      <c r="R17" s="156"/>
      <c r="S17" s="156"/>
      <c r="T17" s="156"/>
      <c r="U17" s="156"/>
      <c r="V17" s="156"/>
      <c r="W17" s="145"/>
      <c r="X17" s="145"/>
      <c r="Y17" s="145"/>
      <c r="Z17" s="145"/>
      <c r="AA17" s="145"/>
      <c r="AB17" s="145"/>
      <c r="AC17" s="145"/>
      <c r="AD17" s="145"/>
      <c r="AE17" s="145" t="s">
        <v>178</v>
      </c>
      <c r="AF17" s="145"/>
      <c r="AG17" s="145"/>
      <c r="AH17" s="145"/>
      <c r="AI17" s="145"/>
      <c r="AJ17" s="145"/>
      <c r="AK17" s="145"/>
      <c r="AL17" s="145"/>
      <c r="AM17" s="145"/>
      <c r="AN17" s="145"/>
      <c r="AO17" s="145"/>
      <c r="AP17" s="145"/>
      <c r="AQ17" s="145"/>
      <c r="AR17" s="145"/>
      <c r="AS17" s="145"/>
      <c r="AT17" s="145"/>
      <c r="AU17" s="145"/>
      <c r="AV17" s="145"/>
      <c r="AW17" s="145"/>
      <c r="AX17" s="145"/>
      <c r="AY17" s="171" t="str">
        <f>C17</f>
        <v>Náklady na vybavení objektů zařízení staveniště, ostraha staveniště,  náklady na energie spotřebované dodavatelem v rámci provozu zařízení staveniště, náklady na potřebný úklid v prostorách zařízení staveniště, náklady na nutnou údržbu a opravy na objektech zařízení staveniště a na přípojkách energií.</v>
      </c>
      <c r="AZ17" s="145"/>
      <c r="BA17" s="145"/>
      <c r="BB17" s="145"/>
      <c r="BC17" s="145"/>
      <c r="BD17" s="145"/>
      <c r="BE17" s="145"/>
      <c r="BF17" s="145"/>
    </row>
    <row r="18" spans="1:58" outlineLevel="1">
      <c r="A18" s="164">
        <v>5</v>
      </c>
      <c r="B18" s="165" t="s">
        <v>189</v>
      </c>
      <c r="C18" s="174" t="s">
        <v>190</v>
      </c>
      <c r="D18" s="166" t="s">
        <v>174</v>
      </c>
      <c r="E18" s="167">
        <v>1</v>
      </c>
      <c r="F18" s="168">
        <v>0</v>
      </c>
      <c r="G18" s="169">
        <f>ROUND(E18*F18,2)</f>
        <v>0</v>
      </c>
      <c r="H18" s="168">
        <v>0</v>
      </c>
      <c r="I18" s="169">
        <f>ROUND(E18*H18,2)</f>
        <v>0</v>
      </c>
      <c r="J18" s="168">
        <v>45000</v>
      </c>
      <c r="K18" s="169">
        <f>ROUND(E18*J18,2)</f>
        <v>45000</v>
      </c>
      <c r="L18" s="169">
        <v>21</v>
      </c>
      <c r="M18" s="169">
        <f>G18*(1+L18/100)</f>
        <v>0</v>
      </c>
      <c r="N18" s="169">
        <v>0</v>
      </c>
      <c r="O18" s="169">
        <f>ROUND(E18*N18,2)</f>
        <v>0</v>
      </c>
      <c r="P18" s="169">
        <v>0</v>
      </c>
      <c r="Q18" s="169">
        <f>ROUND(E18*P18,2)</f>
        <v>0</v>
      </c>
      <c r="R18" s="170" t="s">
        <v>175</v>
      </c>
      <c r="S18" s="156">
        <v>0</v>
      </c>
      <c r="T18" s="156">
        <f>ROUND(E18*S18,2)</f>
        <v>0</v>
      </c>
      <c r="U18" s="156"/>
      <c r="V18" s="156" t="s">
        <v>176</v>
      </c>
      <c r="W18" s="145"/>
      <c r="X18" s="145"/>
      <c r="Y18" s="145"/>
      <c r="Z18" s="145"/>
      <c r="AA18" s="145"/>
      <c r="AB18" s="145"/>
      <c r="AC18" s="145"/>
      <c r="AD18" s="145"/>
      <c r="AE18" s="145" t="s">
        <v>177</v>
      </c>
      <c r="AF18" s="145"/>
      <c r="AG18" s="145"/>
      <c r="AH18" s="145"/>
      <c r="AI18" s="145"/>
      <c r="AJ18" s="145"/>
      <c r="AK18" s="145"/>
      <c r="AL18" s="145"/>
      <c r="AM18" s="145"/>
      <c r="AN18" s="145"/>
      <c r="AO18" s="145"/>
      <c r="AP18" s="145"/>
      <c r="AQ18" s="145"/>
      <c r="AR18" s="145"/>
      <c r="AS18" s="145"/>
      <c r="AT18" s="145"/>
      <c r="AU18" s="145"/>
      <c r="AV18" s="145"/>
      <c r="AW18" s="145"/>
      <c r="AX18" s="145"/>
      <c r="AY18" s="145"/>
      <c r="AZ18" s="145"/>
      <c r="BA18" s="145"/>
      <c r="BB18" s="145"/>
      <c r="BC18" s="145"/>
      <c r="BD18" s="145"/>
      <c r="BE18" s="145"/>
      <c r="BF18" s="145"/>
    </row>
    <row r="19" spans="1:58" ht="21" outlineLevel="1">
      <c r="A19" s="152"/>
      <c r="B19" s="153"/>
      <c r="C19" s="250" t="s">
        <v>191</v>
      </c>
      <c r="D19" s="251"/>
      <c r="E19" s="251"/>
      <c r="F19" s="251"/>
      <c r="G19" s="251"/>
      <c r="H19" s="156"/>
      <c r="I19" s="156"/>
      <c r="J19" s="156"/>
      <c r="K19" s="156"/>
      <c r="L19" s="156"/>
      <c r="M19" s="156"/>
      <c r="N19" s="156"/>
      <c r="O19" s="156"/>
      <c r="P19" s="156"/>
      <c r="Q19" s="156"/>
      <c r="R19" s="156"/>
      <c r="S19" s="156"/>
      <c r="T19" s="156"/>
      <c r="U19" s="156"/>
      <c r="V19" s="156"/>
      <c r="W19" s="145"/>
      <c r="X19" s="145"/>
      <c r="Y19" s="145"/>
      <c r="Z19" s="145"/>
      <c r="AA19" s="145"/>
      <c r="AB19" s="145"/>
      <c r="AC19" s="145"/>
      <c r="AD19" s="145"/>
      <c r="AE19" s="145" t="s">
        <v>178</v>
      </c>
      <c r="AF19" s="145"/>
      <c r="AG19" s="145"/>
      <c r="AH19" s="145"/>
      <c r="AI19" s="145"/>
      <c r="AJ19" s="145"/>
      <c r="AK19" s="145"/>
      <c r="AL19" s="145"/>
      <c r="AM19" s="145"/>
      <c r="AN19" s="145"/>
      <c r="AO19" s="145"/>
      <c r="AP19" s="145"/>
      <c r="AQ19" s="145"/>
      <c r="AR19" s="145"/>
      <c r="AS19" s="145"/>
      <c r="AT19" s="145"/>
      <c r="AU19" s="145"/>
      <c r="AV19" s="145"/>
      <c r="AW19" s="145"/>
      <c r="AX19" s="145"/>
      <c r="AY19" s="171" t="str">
        <f>C19</f>
        <v>Odstranění objektů zařízení staveniště včetně přípojek energií a jejich odvoz. Položka zahrnuje i náklady na úpravu povrchů po odstranění zařízení staveniště a úklid ploch, na kterých bylo zařízení staveniště provozováno.</v>
      </c>
      <c r="AZ19" s="145"/>
      <c r="BA19" s="145"/>
      <c r="BB19" s="145"/>
      <c r="BC19" s="145"/>
      <c r="BD19" s="145"/>
      <c r="BE19" s="145"/>
      <c r="BF19" s="145"/>
    </row>
    <row r="20" spans="1:58" outlineLevel="1">
      <c r="A20" s="164">
        <v>6</v>
      </c>
      <c r="B20" s="165" t="s">
        <v>192</v>
      </c>
      <c r="C20" s="174" t="s">
        <v>193</v>
      </c>
      <c r="D20" s="166" t="s">
        <v>174</v>
      </c>
      <c r="E20" s="167">
        <v>1</v>
      </c>
      <c r="F20" s="168">
        <v>0</v>
      </c>
      <c r="G20" s="169">
        <f>ROUND(E20*F20,2)</f>
        <v>0</v>
      </c>
      <c r="H20" s="168">
        <v>0</v>
      </c>
      <c r="I20" s="169">
        <f>ROUND(E20*H20,2)</f>
        <v>0</v>
      </c>
      <c r="J20" s="168">
        <v>225000</v>
      </c>
      <c r="K20" s="169">
        <f>ROUND(E20*J20,2)</f>
        <v>225000</v>
      </c>
      <c r="L20" s="169">
        <v>21</v>
      </c>
      <c r="M20" s="169">
        <f>G20*(1+L20/100)</f>
        <v>0</v>
      </c>
      <c r="N20" s="169">
        <v>0</v>
      </c>
      <c r="O20" s="169">
        <f>ROUND(E20*N20,2)</f>
        <v>0</v>
      </c>
      <c r="P20" s="169">
        <v>0</v>
      </c>
      <c r="Q20" s="169">
        <f>ROUND(E20*P20,2)</f>
        <v>0</v>
      </c>
      <c r="R20" s="170" t="s">
        <v>175</v>
      </c>
      <c r="S20" s="156">
        <v>0</v>
      </c>
      <c r="T20" s="156">
        <f>ROUND(E20*S20,2)</f>
        <v>0</v>
      </c>
      <c r="U20" s="156"/>
      <c r="V20" s="156" t="s">
        <v>176</v>
      </c>
      <c r="W20" s="145"/>
      <c r="X20" s="145"/>
      <c r="Y20" s="145"/>
      <c r="Z20" s="145"/>
      <c r="AA20" s="145"/>
      <c r="AB20" s="145"/>
      <c r="AC20" s="145"/>
      <c r="AD20" s="145"/>
      <c r="AE20" s="145" t="s">
        <v>177</v>
      </c>
      <c r="AF20" s="145"/>
      <c r="AG20" s="145"/>
      <c r="AH20" s="145"/>
      <c r="AI20" s="145"/>
      <c r="AJ20" s="145"/>
      <c r="AK20" s="145"/>
      <c r="AL20" s="145"/>
      <c r="AM20" s="145"/>
      <c r="AN20" s="145"/>
      <c r="AO20" s="145"/>
      <c r="AP20" s="145"/>
      <c r="AQ20" s="145"/>
      <c r="AR20" s="145"/>
      <c r="AS20" s="145"/>
      <c r="AT20" s="145"/>
      <c r="AU20" s="145"/>
      <c r="AV20" s="145"/>
      <c r="AW20" s="145"/>
      <c r="AX20" s="145"/>
      <c r="AY20" s="145"/>
      <c r="AZ20" s="145"/>
      <c r="BA20" s="145"/>
      <c r="BB20" s="145"/>
      <c r="BC20" s="145"/>
      <c r="BD20" s="145"/>
      <c r="BE20" s="145"/>
      <c r="BF20" s="145"/>
    </row>
    <row r="21" spans="1:58" outlineLevel="1">
      <c r="A21" s="152"/>
      <c r="B21" s="153"/>
      <c r="C21" s="250" t="s">
        <v>194</v>
      </c>
      <c r="D21" s="251"/>
      <c r="E21" s="251"/>
      <c r="F21" s="251"/>
      <c r="G21" s="251"/>
      <c r="H21" s="156"/>
      <c r="I21" s="156"/>
      <c r="J21" s="156"/>
      <c r="K21" s="156"/>
      <c r="L21" s="156"/>
      <c r="M21" s="156"/>
      <c r="N21" s="156"/>
      <c r="O21" s="156"/>
      <c r="P21" s="156"/>
      <c r="Q21" s="156"/>
      <c r="R21" s="156"/>
      <c r="S21" s="156"/>
      <c r="T21" s="156"/>
      <c r="U21" s="156"/>
      <c r="V21" s="156"/>
      <c r="W21" s="145"/>
      <c r="X21" s="145"/>
      <c r="Y21" s="145"/>
      <c r="Z21" s="145"/>
      <c r="AA21" s="145"/>
      <c r="AB21" s="145"/>
      <c r="AC21" s="145"/>
      <c r="AD21" s="145"/>
      <c r="AE21" s="145" t="s">
        <v>178</v>
      </c>
      <c r="AF21" s="145"/>
      <c r="AG21" s="145"/>
      <c r="AH21" s="145"/>
      <c r="AI21" s="145"/>
      <c r="AJ21" s="145"/>
      <c r="AK21" s="145"/>
      <c r="AL21" s="145"/>
      <c r="AM21" s="145"/>
      <c r="AN21" s="145"/>
      <c r="AO21" s="145"/>
      <c r="AP21" s="145"/>
      <c r="AQ21" s="145"/>
      <c r="AR21" s="145"/>
      <c r="AS21" s="145"/>
      <c r="AT21" s="145"/>
      <c r="AU21" s="145"/>
      <c r="AV21" s="145"/>
      <c r="AW21" s="145"/>
      <c r="AX21" s="145"/>
      <c r="AY21" s="145"/>
      <c r="AZ21" s="145"/>
      <c r="BA21" s="145"/>
      <c r="BB21" s="145"/>
      <c r="BC21" s="145"/>
      <c r="BD21" s="145"/>
      <c r="BE21" s="145"/>
      <c r="BF21" s="145"/>
    </row>
    <row r="22" spans="1:58">
      <c r="A22" s="158" t="s">
        <v>170</v>
      </c>
      <c r="B22" s="159" t="s">
        <v>145</v>
      </c>
      <c r="C22" s="173" t="s">
        <v>28</v>
      </c>
      <c r="D22" s="160"/>
      <c r="E22" s="161"/>
      <c r="F22" s="162"/>
      <c r="G22" s="162">
        <f>SUMIF(AE23:AE34,"&lt;&gt;NOR",G23:G34)</f>
        <v>0</v>
      </c>
      <c r="H22" s="162"/>
      <c r="I22" s="162">
        <f>SUM(I23:I34)</f>
        <v>0</v>
      </c>
      <c r="J22" s="162"/>
      <c r="K22" s="162">
        <f>SUM(K23:K34)</f>
        <v>96000</v>
      </c>
      <c r="L22" s="162"/>
      <c r="M22" s="162">
        <f>SUM(M23:M34)</f>
        <v>0</v>
      </c>
      <c r="N22" s="162"/>
      <c r="O22" s="162">
        <f>SUM(O23:O34)</f>
        <v>0</v>
      </c>
      <c r="P22" s="162"/>
      <c r="Q22" s="162">
        <f>SUM(Q23:Q34)</f>
        <v>0</v>
      </c>
      <c r="R22" s="163"/>
      <c r="S22" s="157"/>
      <c r="T22" s="157">
        <f>SUM(T23:T34)</f>
        <v>0</v>
      </c>
      <c r="U22" s="157"/>
      <c r="V22" s="157"/>
      <c r="AE22" t="s">
        <v>171</v>
      </c>
    </row>
    <row r="23" spans="1:58" outlineLevel="1">
      <c r="A23" s="164">
        <v>7</v>
      </c>
      <c r="B23" s="165" t="s">
        <v>195</v>
      </c>
      <c r="C23" s="174" t="s">
        <v>196</v>
      </c>
      <c r="D23" s="166" t="s">
        <v>174</v>
      </c>
      <c r="E23" s="167">
        <v>1</v>
      </c>
      <c r="F23" s="168">
        <v>0</v>
      </c>
      <c r="G23" s="169">
        <f>ROUND(E23*F23,2)</f>
        <v>0</v>
      </c>
      <c r="H23" s="168">
        <v>0</v>
      </c>
      <c r="I23" s="169">
        <f>ROUND(E23*H23,2)</f>
        <v>0</v>
      </c>
      <c r="J23" s="168">
        <v>10000</v>
      </c>
      <c r="K23" s="169">
        <f>ROUND(E23*J23,2)</f>
        <v>10000</v>
      </c>
      <c r="L23" s="169">
        <v>21</v>
      </c>
      <c r="M23" s="169">
        <f>G23*(1+L23/100)</f>
        <v>0</v>
      </c>
      <c r="N23" s="169">
        <v>0</v>
      </c>
      <c r="O23" s="169">
        <f>ROUND(E23*N23,2)</f>
        <v>0</v>
      </c>
      <c r="P23" s="169">
        <v>0</v>
      </c>
      <c r="Q23" s="169">
        <f>ROUND(E23*P23,2)</f>
        <v>0</v>
      </c>
      <c r="R23" s="170" t="s">
        <v>175</v>
      </c>
      <c r="S23" s="156">
        <v>0</v>
      </c>
      <c r="T23" s="156">
        <f>ROUND(E23*S23,2)</f>
        <v>0</v>
      </c>
      <c r="U23" s="156"/>
      <c r="V23" s="156" t="s">
        <v>176</v>
      </c>
      <c r="W23" s="145"/>
      <c r="X23" s="145"/>
      <c r="Y23" s="145"/>
      <c r="Z23" s="145"/>
      <c r="AA23" s="145"/>
      <c r="AB23" s="145"/>
      <c r="AC23" s="145"/>
      <c r="AD23" s="145"/>
      <c r="AE23" s="145" t="s">
        <v>177</v>
      </c>
      <c r="AF23" s="145"/>
      <c r="AG23" s="145"/>
      <c r="AH23" s="145"/>
      <c r="AI23" s="145"/>
      <c r="AJ23" s="145"/>
      <c r="AK23" s="145"/>
      <c r="AL23" s="145"/>
      <c r="AM23" s="145"/>
      <c r="AN23" s="145"/>
      <c r="AO23" s="145"/>
      <c r="AP23" s="145"/>
      <c r="AQ23" s="145"/>
      <c r="AR23" s="145"/>
      <c r="AS23" s="145"/>
      <c r="AT23" s="145"/>
      <c r="AU23" s="145"/>
      <c r="AV23" s="145"/>
      <c r="AW23" s="145"/>
      <c r="AX23" s="145"/>
      <c r="AY23" s="145"/>
      <c r="AZ23" s="145"/>
      <c r="BA23" s="145"/>
      <c r="BB23" s="145"/>
      <c r="BC23" s="145"/>
      <c r="BD23" s="145"/>
      <c r="BE23" s="145"/>
      <c r="BF23" s="145"/>
    </row>
    <row r="24" spans="1:58" ht="21" outlineLevel="1">
      <c r="A24" s="152"/>
      <c r="B24" s="153"/>
      <c r="C24" s="250" t="s">
        <v>197</v>
      </c>
      <c r="D24" s="251"/>
      <c r="E24" s="251"/>
      <c r="F24" s="251"/>
      <c r="G24" s="251"/>
      <c r="H24" s="156"/>
      <c r="I24" s="156"/>
      <c r="J24" s="156"/>
      <c r="K24" s="156"/>
      <c r="L24" s="156"/>
      <c r="M24" s="156"/>
      <c r="N24" s="156"/>
      <c r="O24" s="156"/>
      <c r="P24" s="156"/>
      <c r="Q24" s="156"/>
      <c r="R24" s="156"/>
      <c r="S24" s="156"/>
      <c r="T24" s="156"/>
      <c r="U24" s="156"/>
      <c r="V24" s="156"/>
      <c r="W24" s="145"/>
      <c r="X24" s="145"/>
      <c r="Y24" s="145"/>
      <c r="Z24" s="145"/>
      <c r="AA24" s="145"/>
      <c r="AB24" s="145"/>
      <c r="AC24" s="145"/>
      <c r="AD24" s="145"/>
      <c r="AE24" s="145" t="s">
        <v>178</v>
      </c>
      <c r="AF24" s="145"/>
      <c r="AG24" s="145"/>
      <c r="AH24" s="145"/>
      <c r="AI24" s="145"/>
      <c r="AJ24" s="145"/>
      <c r="AK24" s="145"/>
      <c r="AL24" s="145"/>
      <c r="AM24" s="145"/>
      <c r="AN24" s="145"/>
      <c r="AO24" s="145"/>
      <c r="AP24" s="145"/>
      <c r="AQ24" s="145"/>
      <c r="AR24" s="145"/>
      <c r="AS24" s="145"/>
      <c r="AT24" s="145"/>
      <c r="AU24" s="145"/>
      <c r="AV24" s="145"/>
      <c r="AW24" s="145"/>
      <c r="AX24" s="145"/>
      <c r="AY24" s="171" t="str">
        <f>C24</f>
        <v>Náklady na vyhotovení návrhu dočasného dopravního značení, jeho projednání s dotčenými orgány a organizacemi, dodání dopravních značek a světelné signalizace, jejich rozmístění a přemísťování a jejich údržba v průběhu výstavby včetně následného odstranění po ukončení stavebních prací.</v>
      </c>
      <c r="AZ24" s="145"/>
      <c r="BA24" s="145"/>
      <c r="BB24" s="145"/>
      <c r="BC24" s="145"/>
      <c r="BD24" s="145"/>
      <c r="BE24" s="145"/>
      <c r="BF24" s="145"/>
    </row>
    <row r="25" spans="1:58" outlineLevel="1">
      <c r="A25" s="164">
        <v>8</v>
      </c>
      <c r="B25" s="165" t="s">
        <v>198</v>
      </c>
      <c r="C25" s="174" t="s">
        <v>199</v>
      </c>
      <c r="D25" s="166" t="s">
        <v>174</v>
      </c>
      <c r="E25" s="167">
        <v>1</v>
      </c>
      <c r="F25" s="168">
        <v>0</v>
      </c>
      <c r="G25" s="169">
        <f>ROUND(E25*F25,2)</f>
        <v>0</v>
      </c>
      <c r="H25" s="168">
        <v>0</v>
      </c>
      <c r="I25" s="169">
        <f>ROUND(E25*H25,2)</f>
        <v>0</v>
      </c>
      <c r="J25" s="168">
        <v>2000</v>
      </c>
      <c r="K25" s="169">
        <f>ROUND(E25*J25,2)</f>
        <v>2000</v>
      </c>
      <c r="L25" s="169">
        <v>21</v>
      </c>
      <c r="M25" s="169">
        <f>G25*(1+L25/100)</f>
        <v>0</v>
      </c>
      <c r="N25" s="169">
        <v>0</v>
      </c>
      <c r="O25" s="169">
        <f>ROUND(E25*N25,2)</f>
        <v>0</v>
      </c>
      <c r="P25" s="169">
        <v>0</v>
      </c>
      <c r="Q25" s="169">
        <f>ROUND(E25*P25,2)</f>
        <v>0</v>
      </c>
      <c r="R25" s="170" t="s">
        <v>175</v>
      </c>
      <c r="S25" s="156">
        <v>0</v>
      </c>
      <c r="T25" s="156">
        <f>ROUND(E25*S25,2)</f>
        <v>0</v>
      </c>
      <c r="U25" s="156"/>
      <c r="V25" s="156" t="s">
        <v>176</v>
      </c>
      <c r="W25" s="145"/>
      <c r="X25" s="145"/>
      <c r="Y25" s="145"/>
      <c r="Z25" s="145"/>
      <c r="AA25" s="145"/>
      <c r="AB25" s="145"/>
      <c r="AC25" s="145"/>
      <c r="AD25" s="145"/>
      <c r="AE25" s="145" t="s">
        <v>177</v>
      </c>
      <c r="AF25" s="145"/>
      <c r="AG25" s="145"/>
      <c r="AH25" s="145"/>
      <c r="AI25" s="145"/>
      <c r="AJ25" s="145"/>
      <c r="AK25" s="145"/>
      <c r="AL25" s="145"/>
      <c r="AM25" s="145"/>
      <c r="AN25" s="145"/>
      <c r="AO25" s="145"/>
      <c r="AP25" s="145"/>
      <c r="AQ25" s="145"/>
      <c r="AR25" s="145"/>
      <c r="AS25" s="145"/>
      <c r="AT25" s="145"/>
      <c r="AU25" s="145"/>
      <c r="AV25" s="145"/>
      <c r="AW25" s="145"/>
      <c r="AX25" s="145"/>
      <c r="AY25" s="145"/>
      <c r="AZ25" s="145"/>
      <c r="BA25" s="145"/>
      <c r="BB25" s="145"/>
      <c r="BC25" s="145"/>
      <c r="BD25" s="145"/>
      <c r="BE25" s="145"/>
      <c r="BF25" s="145"/>
    </row>
    <row r="26" spans="1:58" ht="21" outlineLevel="1">
      <c r="A26" s="152"/>
      <c r="B26" s="153"/>
      <c r="C26" s="250" t="s">
        <v>200</v>
      </c>
      <c r="D26" s="251"/>
      <c r="E26" s="251"/>
      <c r="F26" s="251"/>
      <c r="G26" s="251"/>
      <c r="H26" s="156"/>
      <c r="I26" s="156"/>
      <c r="J26" s="156"/>
      <c r="K26" s="156"/>
      <c r="L26" s="156"/>
      <c r="M26" s="156"/>
      <c r="N26" s="156"/>
      <c r="O26" s="156"/>
      <c r="P26" s="156"/>
      <c r="Q26" s="156"/>
      <c r="R26" s="156"/>
      <c r="S26" s="156"/>
      <c r="T26" s="156"/>
      <c r="U26" s="156"/>
      <c r="V26" s="156"/>
      <c r="W26" s="145"/>
      <c r="X26" s="145"/>
      <c r="Y26" s="145"/>
      <c r="Z26" s="145"/>
      <c r="AA26" s="145"/>
      <c r="AB26" s="145"/>
      <c r="AC26" s="145"/>
      <c r="AD26" s="145"/>
      <c r="AE26" s="145" t="s">
        <v>178</v>
      </c>
      <c r="AF26" s="145"/>
      <c r="AG26" s="145"/>
      <c r="AH26" s="145"/>
      <c r="AI26" s="145"/>
      <c r="AJ26" s="145"/>
      <c r="AK26" s="145"/>
      <c r="AL26" s="145"/>
      <c r="AM26" s="145"/>
      <c r="AN26" s="145"/>
      <c r="AO26" s="145"/>
      <c r="AP26" s="145"/>
      <c r="AQ26" s="145"/>
      <c r="AR26" s="145"/>
      <c r="AS26" s="145"/>
      <c r="AT26" s="145"/>
      <c r="AU26" s="145"/>
      <c r="AV26" s="145"/>
      <c r="AW26" s="145"/>
      <c r="AX26" s="145"/>
      <c r="AY26" s="171" t="str">
        <f>C26</f>
        <v>Náklady a poplatky spojené s užíváním veřejných ploch a prostranství, pokud jsou stavebními pracemi nebo souvisejícími činnostmi dotčeny, a to včetně užívání ploch v souvislosti s uložením stavebního materiálu nebo stavebního odpadu.</v>
      </c>
      <c r="AZ26" s="145"/>
      <c r="BA26" s="145"/>
      <c r="BB26" s="145"/>
      <c r="BC26" s="145"/>
      <c r="BD26" s="145"/>
      <c r="BE26" s="145"/>
      <c r="BF26" s="145"/>
    </row>
    <row r="27" spans="1:58" outlineLevel="1">
      <c r="A27" s="164">
        <v>9</v>
      </c>
      <c r="B27" s="165" t="s">
        <v>201</v>
      </c>
      <c r="C27" s="174" t="s">
        <v>202</v>
      </c>
      <c r="D27" s="166" t="s">
        <v>174</v>
      </c>
      <c r="E27" s="167">
        <v>1</v>
      </c>
      <c r="F27" s="168">
        <v>0</v>
      </c>
      <c r="G27" s="169">
        <f>ROUND(E27*F27,2)</f>
        <v>0</v>
      </c>
      <c r="H27" s="168">
        <v>0</v>
      </c>
      <c r="I27" s="169">
        <f>ROUND(E27*H27,2)</f>
        <v>0</v>
      </c>
      <c r="J27" s="168">
        <v>45000</v>
      </c>
      <c r="K27" s="169">
        <f>ROUND(E27*J27,2)</f>
        <v>45000</v>
      </c>
      <c r="L27" s="169">
        <v>21</v>
      </c>
      <c r="M27" s="169">
        <f>G27*(1+L27/100)</f>
        <v>0</v>
      </c>
      <c r="N27" s="169">
        <v>0</v>
      </c>
      <c r="O27" s="169">
        <f>ROUND(E27*N27,2)</f>
        <v>0</v>
      </c>
      <c r="P27" s="169">
        <v>0</v>
      </c>
      <c r="Q27" s="169">
        <f>ROUND(E27*P27,2)</f>
        <v>0</v>
      </c>
      <c r="R27" s="170" t="s">
        <v>175</v>
      </c>
      <c r="S27" s="156">
        <v>0</v>
      </c>
      <c r="T27" s="156">
        <f>ROUND(E27*S27,2)</f>
        <v>0</v>
      </c>
      <c r="U27" s="156"/>
      <c r="V27" s="156" t="s">
        <v>176</v>
      </c>
      <c r="W27" s="145"/>
      <c r="X27" s="145"/>
      <c r="Y27" s="145"/>
      <c r="Z27" s="145"/>
      <c r="AA27" s="145"/>
      <c r="AB27" s="145"/>
      <c r="AC27" s="145"/>
      <c r="AD27" s="145"/>
      <c r="AE27" s="145" t="s">
        <v>177</v>
      </c>
      <c r="AF27" s="145"/>
      <c r="AG27" s="145"/>
      <c r="AH27" s="145"/>
      <c r="AI27" s="145"/>
      <c r="AJ27" s="145"/>
      <c r="AK27" s="145"/>
      <c r="AL27" s="145"/>
      <c r="AM27" s="145"/>
      <c r="AN27" s="145"/>
      <c r="AO27" s="145"/>
      <c r="AP27" s="145"/>
      <c r="AQ27" s="145"/>
      <c r="AR27" s="145"/>
      <c r="AS27" s="145"/>
      <c r="AT27" s="145"/>
      <c r="AU27" s="145"/>
      <c r="AV27" s="145"/>
      <c r="AW27" s="145"/>
      <c r="AX27" s="145"/>
      <c r="AY27" s="145"/>
      <c r="AZ27" s="145"/>
      <c r="BA27" s="145"/>
      <c r="BB27" s="145"/>
      <c r="BC27" s="145"/>
      <c r="BD27" s="145"/>
      <c r="BE27" s="145"/>
      <c r="BF27" s="145"/>
    </row>
    <row r="28" spans="1:58" ht="31.2" outlineLevel="1">
      <c r="A28" s="152"/>
      <c r="B28" s="153"/>
      <c r="C28" s="250" t="s">
        <v>203</v>
      </c>
      <c r="D28" s="251"/>
      <c r="E28" s="251"/>
      <c r="F28" s="251"/>
      <c r="G28" s="251"/>
      <c r="H28" s="156"/>
      <c r="I28" s="156"/>
      <c r="J28" s="156"/>
      <c r="K28" s="156"/>
      <c r="L28" s="156"/>
      <c r="M28" s="156"/>
      <c r="N28" s="156"/>
      <c r="O28" s="156"/>
      <c r="P28" s="156"/>
      <c r="Q28" s="156"/>
      <c r="R28" s="156"/>
      <c r="S28" s="156"/>
      <c r="T28" s="156"/>
      <c r="U28" s="156"/>
      <c r="V28" s="156"/>
      <c r="W28" s="145"/>
      <c r="X28" s="145"/>
      <c r="Y28" s="145"/>
      <c r="Z28" s="145"/>
      <c r="AA28" s="145"/>
      <c r="AB28" s="145"/>
      <c r="AC28" s="145"/>
      <c r="AD28" s="145"/>
      <c r="AE28" s="145" t="s">
        <v>178</v>
      </c>
      <c r="AF28" s="145"/>
      <c r="AG28" s="145"/>
      <c r="AH28" s="145"/>
      <c r="AI28" s="145"/>
      <c r="AJ28" s="145"/>
      <c r="AK28" s="145"/>
      <c r="AL28" s="145"/>
      <c r="AM28" s="145"/>
      <c r="AN28" s="145"/>
      <c r="AO28" s="145"/>
      <c r="AP28" s="145"/>
      <c r="AQ28" s="145"/>
      <c r="AR28" s="145"/>
      <c r="AS28" s="145"/>
      <c r="AT28" s="145"/>
      <c r="AU28" s="145"/>
      <c r="AV28" s="145"/>
      <c r="AW28" s="145"/>
      <c r="AX28" s="145"/>
      <c r="AY28" s="171" t="str">
        <f>C28</f>
        <v>Náklady na ochranu staveniště před vstupem nepovolaných osob, včetně příslušného značení, náklady na osvětlení staveniště, náklady na vypracování potřebné dokumentace pro provoz staveniště z hlediska požární ochrany (požární řád a poplachová směrnice) a z hlediska provozu staveniště (provozně dopravní řád).</v>
      </c>
      <c r="AZ28" s="145"/>
      <c r="BA28" s="145"/>
      <c r="BB28" s="145"/>
      <c r="BC28" s="145"/>
      <c r="BD28" s="145"/>
      <c r="BE28" s="145"/>
      <c r="BF28" s="145"/>
    </row>
    <row r="29" spans="1:58" outlineLevel="1">
      <c r="A29" s="164">
        <v>10</v>
      </c>
      <c r="B29" s="165" t="s">
        <v>204</v>
      </c>
      <c r="C29" s="174" t="s">
        <v>205</v>
      </c>
      <c r="D29" s="166" t="s">
        <v>174</v>
      </c>
      <c r="E29" s="167">
        <v>1</v>
      </c>
      <c r="F29" s="168">
        <v>0</v>
      </c>
      <c r="G29" s="169">
        <f>ROUND(E29*F29,2)</f>
        <v>0</v>
      </c>
      <c r="H29" s="168">
        <v>0</v>
      </c>
      <c r="I29" s="169">
        <f>ROUND(E29*H29,2)</f>
        <v>0</v>
      </c>
      <c r="J29" s="168">
        <v>9000</v>
      </c>
      <c r="K29" s="169">
        <f>ROUND(E29*J29,2)</f>
        <v>9000</v>
      </c>
      <c r="L29" s="169">
        <v>21</v>
      </c>
      <c r="M29" s="169">
        <f>G29*(1+L29/100)</f>
        <v>0</v>
      </c>
      <c r="N29" s="169">
        <v>0</v>
      </c>
      <c r="O29" s="169">
        <f>ROUND(E29*N29,2)</f>
        <v>0</v>
      </c>
      <c r="P29" s="169">
        <v>0</v>
      </c>
      <c r="Q29" s="169">
        <f>ROUND(E29*P29,2)</f>
        <v>0</v>
      </c>
      <c r="R29" s="170" t="s">
        <v>175</v>
      </c>
      <c r="S29" s="156">
        <v>0</v>
      </c>
      <c r="T29" s="156">
        <f>ROUND(E29*S29,2)</f>
        <v>0</v>
      </c>
      <c r="U29" s="156"/>
      <c r="V29" s="156" t="s">
        <v>176</v>
      </c>
      <c r="W29" s="145"/>
      <c r="X29" s="145"/>
      <c r="Y29" s="145"/>
      <c r="Z29" s="145"/>
      <c r="AA29" s="145"/>
      <c r="AB29" s="145"/>
      <c r="AC29" s="145"/>
      <c r="AD29" s="145"/>
      <c r="AE29" s="145" t="s">
        <v>177</v>
      </c>
      <c r="AF29" s="145"/>
      <c r="AG29" s="145"/>
      <c r="AH29" s="145"/>
      <c r="AI29" s="145"/>
      <c r="AJ29" s="145"/>
      <c r="AK29" s="145"/>
      <c r="AL29" s="145"/>
      <c r="AM29" s="145"/>
      <c r="AN29" s="145"/>
      <c r="AO29" s="145"/>
      <c r="AP29" s="145"/>
      <c r="AQ29" s="145"/>
      <c r="AR29" s="145"/>
      <c r="AS29" s="145"/>
      <c r="AT29" s="145"/>
      <c r="AU29" s="145"/>
      <c r="AV29" s="145"/>
      <c r="AW29" s="145"/>
      <c r="AX29" s="145"/>
      <c r="AY29" s="145"/>
      <c r="AZ29" s="145"/>
      <c r="BA29" s="145"/>
      <c r="BB29" s="145"/>
      <c r="BC29" s="145"/>
      <c r="BD29" s="145"/>
      <c r="BE29" s="145"/>
      <c r="BF29" s="145"/>
    </row>
    <row r="30" spans="1:58" outlineLevel="1">
      <c r="A30" s="152"/>
      <c r="B30" s="153"/>
      <c r="C30" s="250" t="s">
        <v>206</v>
      </c>
      <c r="D30" s="251"/>
      <c r="E30" s="251"/>
      <c r="F30" s="251"/>
      <c r="G30" s="251"/>
      <c r="H30" s="156"/>
      <c r="I30" s="156"/>
      <c r="J30" s="156"/>
      <c r="K30" s="156"/>
      <c r="L30" s="156"/>
      <c r="M30" s="156"/>
      <c r="N30" s="156"/>
      <c r="O30" s="156"/>
      <c r="P30" s="156"/>
      <c r="Q30" s="156"/>
      <c r="R30" s="156"/>
      <c r="S30" s="156"/>
      <c r="T30" s="156"/>
      <c r="U30" s="156"/>
      <c r="V30" s="156"/>
      <c r="W30" s="145"/>
      <c r="X30" s="145"/>
      <c r="Y30" s="145"/>
      <c r="Z30" s="145"/>
      <c r="AA30" s="145"/>
      <c r="AB30" s="145"/>
      <c r="AC30" s="145"/>
      <c r="AD30" s="145"/>
      <c r="AE30" s="145" t="s">
        <v>178</v>
      </c>
      <c r="AF30" s="145"/>
      <c r="AG30" s="145"/>
      <c r="AH30" s="145"/>
      <c r="AI30" s="145"/>
      <c r="AJ30" s="145"/>
      <c r="AK30" s="145"/>
      <c r="AL30" s="145"/>
      <c r="AM30" s="145"/>
      <c r="AN30" s="145"/>
      <c r="AO30" s="145"/>
      <c r="AP30" s="145"/>
      <c r="AQ30" s="145"/>
      <c r="AR30" s="145"/>
      <c r="AS30" s="145"/>
      <c r="AT30" s="145"/>
      <c r="AU30" s="145"/>
      <c r="AV30" s="145"/>
      <c r="AW30" s="145"/>
      <c r="AX30" s="145"/>
      <c r="AY30" s="171" t="str">
        <f>C30</f>
        <v>náklady spojené s provedením všech technickými normami předepsaných zkoušek a revizí stavebních konstrukcí nebo stavebních prací.</v>
      </c>
      <c r="AZ30" s="145"/>
      <c r="BA30" s="145"/>
      <c r="BB30" s="145"/>
      <c r="BC30" s="145"/>
      <c r="BD30" s="145"/>
      <c r="BE30" s="145"/>
      <c r="BF30" s="145"/>
    </row>
    <row r="31" spans="1:58" outlineLevel="1">
      <c r="A31" s="164">
        <v>11</v>
      </c>
      <c r="B31" s="165" t="s">
        <v>207</v>
      </c>
      <c r="C31" s="174" t="s">
        <v>208</v>
      </c>
      <c r="D31" s="166" t="s">
        <v>174</v>
      </c>
      <c r="E31" s="167">
        <v>1</v>
      </c>
      <c r="F31" s="168">
        <v>0</v>
      </c>
      <c r="G31" s="169">
        <f>ROUND(E31*F31,2)</f>
        <v>0</v>
      </c>
      <c r="H31" s="168">
        <v>0</v>
      </c>
      <c r="I31" s="169">
        <f>ROUND(E31*H31,2)</f>
        <v>0</v>
      </c>
      <c r="J31" s="168">
        <v>20000</v>
      </c>
      <c r="K31" s="169">
        <f>ROUND(E31*J31,2)</f>
        <v>20000</v>
      </c>
      <c r="L31" s="169">
        <v>21</v>
      </c>
      <c r="M31" s="169">
        <f>G31*(1+L31/100)</f>
        <v>0</v>
      </c>
      <c r="N31" s="169">
        <v>0</v>
      </c>
      <c r="O31" s="169">
        <f>ROUND(E31*N31,2)</f>
        <v>0</v>
      </c>
      <c r="P31" s="169">
        <v>0</v>
      </c>
      <c r="Q31" s="169">
        <f>ROUND(E31*P31,2)</f>
        <v>0</v>
      </c>
      <c r="R31" s="170" t="s">
        <v>175</v>
      </c>
      <c r="S31" s="156">
        <v>0</v>
      </c>
      <c r="T31" s="156">
        <f>ROUND(E31*S31,2)</f>
        <v>0</v>
      </c>
      <c r="U31" s="156"/>
      <c r="V31" s="156" t="s">
        <v>176</v>
      </c>
      <c r="W31" s="145"/>
      <c r="X31" s="145"/>
      <c r="Y31" s="145"/>
      <c r="Z31" s="145"/>
      <c r="AA31" s="145"/>
      <c r="AB31" s="145"/>
      <c r="AC31" s="145"/>
      <c r="AD31" s="145"/>
      <c r="AE31" s="145" t="s">
        <v>177</v>
      </c>
      <c r="AF31" s="145"/>
      <c r="AG31" s="145"/>
      <c r="AH31" s="145"/>
      <c r="AI31" s="145"/>
      <c r="AJ31" s="145"/>
      <c r="AK31" s="145"/>
      <c r="AL31" s="145"/>
      <c r="AM31" s="145"/>
      <c r="AN31" s="145"/>
      <c r="AO31" s="145"/>
      <c r="AP31" s="145"/>
      <c r="AQ31" s="145"/>
      <c r="AR31" s="145"/>
      <c r="AS31" s="145"/>
      <c r="AT31" s="145"/>
      <c r="AU31" s="145"/>
      <c r="AV31" s="145"/>
      <c r="AW31" s="145"/>
      <c r="AX31" s="145"/>
      <c r="AY31" s="145"/>
      <c r="AZ31" s="145"/>
      <c r="BA31" s="145"/>
      <c r="BB31" s="145"/>
      <c r="BC31" s="145"/>
      <c r="BD31" s="145"/>
      <c r="BE31" s="145"/>
      <c r="BF31" s="145"/>
    </row>
    <row r="32" spans="1:58" outlineLevel="1">
      <c r="A32" s="152"/>
      <c r="B32" s="153"/>
      <c r="C32" s="250" t="s">
        <v>209</v>
      </c>
      <c r="D32" s="251"/>
      <c r="E32" s="251"/>
      <c r="F32" s="251"/>
      <c r="G32" s="251"/>
      <c r="H32" s="156"/>
      <c r="I32" s="156"/>
      <c r="J32" s="156"/>
      <c r="K32" s="156"/>
      <c r="L32" s="156"/>
      <c r="M32" s="156"/>
      <c r="N32" s="156"/>
      <c r="O32" s="156"/>
      <c r="P32" s="156"/>
      <c r="Q32" s="156"/>
      <c r="R32" s="156"/>
      <c r="S32" s="156"/>
      <c r="T32" s="156"/>
      <c r="U32" s="156"/>
      <c r="V32" s="156"/>
      <c r="W32" s="145"/>
      <c r="X32" s="145"/>
      <c r="Y32" s="145"/>
      <c r="Z32" s="145"/>
      <c r="AA32" s="145"/>
      <c r="AB32" s="145"/>
      <c r="AC32" s="145"/>
      <c r="AD32" s="145"/>
      <c r="AE32" s="145" t="s">
        <v>178</v>
      </c>
      <c r="AF32" s="145"/>
      <c r="AG32" s="145"/>
      <c r="AH32" s="145"/>
      <c r="AI32" s="145"/>
      <c r="AJ32" s="145"/>
      <c r="AK32" s="145"/>
      <c r="AL32" s="145"/>
      <c r="AM32" s="145"/>
      <c r="AN32" s="145"/>
      <c r="AO32" s="145"/>
      <c r="AP32" s="145"/>
      <c r="AQ32" s="145"/>
      <c r="AR32" s="145"/>
      <c r="AS32" s="145"/>
      <c r="AT32" s="145"/>
      <c r="AU32" s="145"/>
      <c r="AV32" s="145"/>
      <c r="AW32" s="145"/>
      <c r="AX32" s="145"/>
      <c r="AY32" s="171" t="str">
        <f>C32</f>
        <v>Náklady na vyhotovení dokumentace skutečného provedení stavby a její předání objednateli v požadované formě a požadovaném počtu.</v>
      </c>
      <c r="AZ32" s="145"/>
      <c r="BA32" s="145"/>
      <c r="BB32" s="145"/>
      <c r="BC32" s="145"/>
      <c r="BD32" s="145"/>
      <c r="BE32" s="145"/>
      <c r="BF32" s="145"/>
    </row>
    <row r="33" spans="1:58" outlineLevel="1">
      <c r="A33" s="164">
        <v>12</v>
      </c>
      <c r="B33" s="165" t="s">
        <v>210</v>
      </c>
      <c r="C33" s="174" t="s">
        <v>211</v>
      </c>
      <c r="D33" s="166" t="s">
        <v>174</v>
      </c>
      <c r="E33" s="167">
        <v>1</v>
      </c>
      <c r="F33" s="168">
        <v>0</v>
      </c>
      <c r="G33" s="169">
        <f>ROUND(E33*F33,2)</f>
        <v>0</v>
      </c>
      <c r="H33" s="168">
        <v>0</v>
      </c>
      <c r="I33" s="169">
        <f>ROUND(E33*H33,2)</f>
        <v>0</v>
      </c>
      <c r="J33" s="168">
        <v>10000</v>
      </c>
      <c r="K33" s="169">
        <f>ROUND(E33*J33,2)</f>
        <v>10000</v>
      </c>
      <c r="L33" s="169">
        <v>21</v>
      </c>
      <c r="M33" s="169">
        <f>G33*(1+L33/100)</f>
        <v>0</v>
      </c>
      <c r="N33" s="169">
        <v>0</v>
      </c>
      <c r="O33" s="169">
        <f>ROUND(E33*N33,2)</f>
        <v>0</v>
      </c>
      <c r="P33" s="169">
        <v>0</v>
      </c>
      <c r="Q33" s="169">
        <f>ROUND(E33*P33,2)</f>
        <v>0</v>
      </c>
      <c r="R33" s="170" t="s">
        <v>175</v>
      </c>
      <c r="S33" s="156">
        <v>0</v>
      </c>
      <c r="T33" s="156">
        <f>ROUND(E33*S33,2)</f>
        <v>0</v>
      </c>
      <c r="U33" s="156"/>
      <c r="V33" s="156" t="s">
        <v>176</v>
      </c>
      <c r="W33" s="145"/>
      <c r="X33" s="145"/>
      <c r="Y33" s="145"/>
      <c r="Z33" s="145"/>
      <c r="AA33" s="145"/>
      <c r="AB33" s="145"/>
      <c r="AC33" s="145"/>
      <c r="AD33" s="145"/>
      <c r="AE33" s="145" t="s">
        <v>177</v>
      </c>
      <c r="AF33" s="145"/>
      <c r="AG33" s="145"/>
      <c r="AH33" s="145"/>
      <c r="AI33" s="145"/>
      <c r="AJ33" s="145"/>
      <c r="AK33" s="145"/>
      <c r="AL33" s="145"/>
      <c r="AM33" s="145"/>
      <c r="AN33" s="145"/>
      <c r="AO33" s="145"/>
      <c r="AP33" s="145"/>
      <c r="AQ33" s="145"/>
      <c r="AR33" s="145"/>
      <c r="AS33" s="145"/>
      <c r="AT33" s="145"/>
      <c r="AU33" s="145"/>
      <c r="AV33" s="145"/>
      <c r="AW33" s="145"/>
      <c r="AX33" s="145"/>
      <c r="AY33" s="145"/>
      <c r="AZ33" s="145"/>
      <c r="BA33" s="145"/>
      <c r="BB33" s="145"/>
      <c r="BC33" s="145"/>
      <c r="BD33" s="145"/>
      <c r="BE33" s="145"/>
      <c r="BF33" s="145"/>
    </row>
    <row r="34" spans="1:58" outlineLevel="1">
      <c r="A34" s="152"/>
      <c r="B34" s="153"/>
      <c r="C34" s="250" t="s">
        <v>212</v>
      </c>
      <c r="D34" s="251"/>
      <c r="E34" s="251"/>
      <c r="F34" s="251"/>
      <c r="G34" s="251"/>
      <c r="H34" s="156"/>
      <c r="I34" s="156"/>
      <c r="J34" s="156"/>
      <c r="K34" s="156"/>
      <c r="L34" s="156"/>
      <c r="M34" s="156"/>
      <c r="N34" s="156"/>
      <c r="O34" s="156"/>
      <c r="P34" s="156"/>
      <c r="Q34" s="156"/>
      <c r="R34" s="156"/>
      <c r="S34" s="156"/>
      <c r="T34" s="156"/>
      <c r="U34" s="156"/>
      <c r="V34" s="156"/>
      <c r="W34" s="145"/>
      <c r="X34" s="145"/>
      <c r="Y34" s="145"/>
      <c r="Z34" s="145"/>
      <c r="AA34" s="145"/>
      <c r="AB34" s="145"/>
      <c r="AC34" s="145"/>
      <c r="AD34" s="145"/>
      <c r="AE34" s="145" t="s">
        <v>178</v>
      </c>
      <c r="AF34" s="145"/>
      <c r="AG34" s="145"/>
      <c r="AH34" s="145"/>
      <c r="AI34" s="145"/>
      <c r="AJ34" s="145"/>
      <c r="AK34" s="145"/>
      <c r="AL34" s="145"/>
      <c r="AM34" s="145"/>
      <c r="AN34" s="145"/>
      <c r="AO34" s="145"/>
      <c r="AP34" s="145"/>
      <c r="AQ34" s="145"/>
      <c r="AR34" s="145"/>
      <c r="AS34" s="145"/>
      <c r="AT34" s="145"/>
      <c r="AU34" s="145"/>
      <c r="AV34" s="145"/>
      <c r="AW34" s="145"/>
      <c r="AX34" s="145"/>
      <c r="AY34" s="171" t="str">
        <f>C34</f>
        <v>Náklady na provedení skutečného zaměření stavby v rozsahu nezbytném pro zápis změny do katastru nemovitostí.</v>
      </c>
      <c r="AZ34" s="145"/>
      <c r="BA34" s="145"/>
      <c r="BB34" s="145"/>
      <c r="BC34" s="145"/>
      <c r="BD34" s="145"/>
      <c r="BE34" s="145"/>
      <c r="BF34" s="145"/>
    </row>
    <row r="35" spans="1:58">
      <c r="A35" s="3"/>
      <c r="B35" s="4"/>
      <c r="C35" s="175"/>
      <c r="D35" s="6"/>
      <c r="E35" s="3"/>
      <c r="F35" s="3"/>
      <c r="G35" s="3"/>
      <c r="H35" s="3"/>
      <c r="I35" s="3"/>
      <c r="J35" s="3"/>
      <c r="K35" s="3"/>
      <c r="L35" s="3"/>
      <c r="M35" s="3"/>
      <c r="N35" s="3"/>
      <c r="O35" s="3"/>
      <c r="P35" s="3"/>
      <c r="Q35" s="3"/>
      <c r="R35" s="3"/>
      <c r="S35" s="3"/>
      <c r="T35" s="3"/>
      <c r="U35" s="3"/>
      <c r="V35" s="3"/>
      <c r="AC35">
        <v>15</v>
      </c>
      <c r="AD35">
        <v>21</v>
      </c>
      <c r="AE35" t="s">
        <v>159</v>
      </c>
    </row>
    <row r="36" spans="1:58">
      <c r="A36" s="148"/>
      <c r="B36" s="149" t="s">
        <v>29</v>
      </c>
      <c r="C36" s="176"/>
      <c r="D36" s="150"/>
      <c r="E36" s="151"/>
      <c r="F36" s="151"/>
      <c r="G36" s="172">
        <f>G8+G22</f>
        <v>0</v>
      </c>
      <c r="H36" s="3"/>
      <c r="I36" s="3"/>
      <c r="J36" s="3"/>
      <c r="K36" s="3"/>
      <c r="L36" s="3"/>
      <c r="M36" s="3"/>
      <c r="N36" s="3"/>
      <c r="O36" s="3"/>
      <c r="P36" s="3"/>
      <c r="Q36" s="3"/>
      <c r="R36" s="3"/>
      <c r="S36" s="3"/>
      <c r="T36" s="3"/>
      <c r="U36" s="3"/>
      <c r="V36" s="3"/>
      <c r="AC36">
        <f>SUMIF(L7:L34,AC35,G7:G34)</f>
        <v>0</v>
      </c>
      <c r="AD36">
        <f>SUMIF(L7:L34,AD35,G7:G34)</f>
        <v>0</v>
      </c>
      <c r="AE36" t="s">
        <v>213</v>
      </c>
    </row>
    <row r="37" spans="1:58">
      <c r="C37" s="177"/>
      <c r="D37" s="10"/>
      <c r="AE37" t="s">
        <v>215</v>
      </c>
    </row>
    <row r="38" spans="1:58">
      <c r="D38" s="10"/>
    </row>
    <row r="39" spans="1:58">
      <c r="D39" s="10"/>
    </row>
    <row r="40" spans="1:58">
      <c r="D40" s="10"/>
    </row>
    <row r="41" spans="1:58">
      <c r="D41" s="10"/>
    </row>
    <row r="42" spans="1:58">
      <c r="D42" s="10"/>
    </row>
    <row r="43" spans="1:58">
      <c r="D43" s="10"/>
    </row>
    <row r="44" spans="1:58">
      <c r="D44" s="10"/>
    </row>
    <row r="45" spans="1:58">
      <c r="D45" s="10"/>
    </row>
    <row r="46" spans="1:58">
      <c r="D46" s="10"/>
    </row>
    <row r="47" spans="1:58">
      <c r="D47" s="10"/>
    </row>
    <row r="48" spans="1:58">
      <c r="D48" s="10"/>
    </row>
    <row r="49" spans="4:4">
      <c r="D49" s="10"/>
    </row>
    <row r="50" spans="4:4">
      <c r="D50" s="10"/>
    </row>
    <row r="51" spans="4:4">
      <c r="D51" s="10"/>
    </row>
    <row r="52" spans="4:4">
      <c r="D52" s="10"/>
    </row>
    <row r="53" spans="4:4">
      <c r="D53" s="10"/>
    </row>
    <row r="54" spans="4:4">
      <c r="D54" s="10"/>
    </row>
    <row r="55" spans="4:4">
      <c r="D55" s="10"/>
    </row>
    <row r="56" spans="4:4">
      <c r="D56" s="10"/>
    </row>
    <row r="57" spans="4:4">
      <c r="D57" s="10"/>
    </row>
    <row r="58" spans="4:4">
      <c r="D58" s="10"/>
    </row>
    <row r="59" spans="4:4">
      <c r="D59" s="10"/>
    </row>
    <row r="60" spans="4:4">
      <c r="D60" s="10"/>
    </row>
    <row r="61" spans="4:4">
      <c r="D61" s="10"/>
    </row>
    <row r="62" spans="4:4">
      <c r="D62" s="10"/>
    </row>
    <row r="63" spans="4:4">
      <c r="D63" s="10"/>
    </row>
    <row r="64" spans="4:4">
      <c r="D64" s="10"/>
    </row>
    <row r="65" spans="4:4">
      <c r="D65" s="10"/>
    </row>
    <row r="66" spans="4:4">
      <c r="D66" s="10"/>
    </row>
    <row r="67" spans="4:4">
      <c r="D67" s="10"/>
    </row>
    <row r="68" spans="4:4">
      <c r="D68" s="10"/>
    </row>
    <row r="69" spans="4:4">
      <c r="D69" s="10"/>
    </row>
    <row r="70" spans="4:4">
      <c r="D70" s="10"/>
    </row>
    <row r="71" spans="4:4">
      <c r="D71" s="10"/>
    </row>
    <row r="72" spans="4:4">
      <c r="D72" s="10"/>
    </row>
    <row r="73" spans="4:4">
      <c r="D73" s="10"/>
    </row>
    <row r="74" spans="4:4">
      <c r="D74" s="10"/>
    </row>
    <row r="75" spans="4:4">
      <c r="D75" s="10"/>
    </row>
    <row r="76" spans="4:4">
      <c r="D76" s="10"/>
    </row>
    <row r="77" spans="4:4">
      <c r="D77" s="10"/>
    </row>
    <row r="78" spans="4:4">
      <c r="D78" s="10"/>
    </row>
    <row r="79" spans="4:4">
      <c r="D79" s="10"/>
    </row>
    <row r="80" spans="4:4">
      <c r="D80" s="10"/>
    </row>
    <row r="81" spans="4:4">
      <c r="D81" s="10"/>
    </row>
    <row r="82" spans="4:4">
      <c r="D82" s="10"/>
    </row>
    <row r="83" spans="4:4">
      <c r="D83" s="10"/>
    </row>
    <row r="84" spans="4:4">
      <c r="D84" s="10"/>
    </row>
    <row r="85" spans="4:4">
      <c r="D85" s="10"/>
    </row>
    <row r="86" spans="4:4">
      <c r="D86" s="10"/>
    </row>
    <row r="87" spans="4:4">
      <c r="D87" s="10"/>
    </row>
    <row r="88" spans="4:4">
      <c r="D88" s="10"/>
    </row>
    <row r="89" spans="4:4">
      <c r="D89" s="10"/>
    </row>
    <row r="90" spans="4:4">
      <c r="D90" s="10"/>
    </row>
    <row r="91" spans="4:4">
      <c r="D91" s="10"/>
    </row>
    <row r="92" spans="4:4">
      <c r="D92" s="10"/>
    </row>
    <row r="93" spans="4:4">
      <c r="D93" s="10"/>
    </row>
    <row r="94" spans="4:4">
      <c r="D94" s="10"/>
    </row>
    <row r="95" spans="4:4">
      <c r="D95" s="10"/>
    </row>
    <row r="96" spans="4:4">
      <c r="D96" s="10"/>
    </row>
    <row r="97" spans="4:4">
      <c r="D97" s="10"/>
    </row>
    <row r="98" spans="4:4">
      <c r="D98" s="10"/>
    </row>
    <row r="99" spans="4:4">
      <c r="D99" s="10"/>
    </row>
    <row r="100" spans="4:4">
      <c r="D100" s="10"/>
    </row>
    <row r="101" spans="4:4">
      <c r="D101" s="10"/>
    </row>
    <row r="102" spans="4:4">
      <c r="D102" s="10"/>
    </row>
    <row r="103" spans="4:4">
      <c r="D103" s="10"/>
    </row>
    <row r="104" spans="4:4">
      <c r="D104" s="10"/>
    </row>
    <row r="105" spans="4:4">
      <c r="D105" s="10"/>
    </row>
    <row r="106" spans="4:4">
      <c r="D106" s="10"/>
    </row>
    <row r="107" spans="4:4">
      <c r="D107" s="10"/>
    </row>
    <row r="108" spans="4:4">
      <c r="D108" s="10"/>
    </row>
    <row r="109" spans="4:4">
      <c r="D109" s="10"/>
    </row>
    <row r="110" spans="4:4">
      <c r="D110" s="10"/>
    </row>
    <row r="111" spans="4:4">
      <c r="D111" s="10"/>
    </row>
    <row r="112" spans="4:4">
      <c r="D112" s="10"/>
    </row>
    <row r="113" spans="4:4">
      <c r="D113" s="10"/>
    </row>
    <row r="114" spans="4:4">
      <c r="D114" s="10"/>
    </row>
    <row r="115" spans="4:4">
      <c r="D115" s="10"/>
    </row>
    <row r="116" spans="4:4">
      <c r="D116" s="10"/>
    </row>
    <row r="117" spans="4:4">
      <c r="D117" s="10"/>
    </row>
    <row r="118" spans="4:4">
      <c r="D118" s="10"/>
    </row>
    <row r="119" spans="4:4">
      <c r="D119" s="10"/>
    </row>
    <row r="120" spans="4:4">
      <c r="D120" s="10"/>
    </row>
    <row r="121" spans="4:4">
      <c r="D121" s="10"/>
    </row>
    <row r="122" spans="4:4">
      <c r="D122" s="10"/>
    </row>
    <row r="123" spans="4:4">
      <c r="D123" s="10"/>
    </row>
    <row r="124" spans="4:4">
      <c r="D124" s="10"/>
    </row>
    <row r="125" spans="4:4">
      <c r="D125" s="10"/>
    </row>
    <row r="126" spans="4:4">
      <c r="D126" s="10"/>
    </row>
    <row r="127" spans="4:4">
      <c r="D127" s="10"/>
    </row>
    <row r="128" spans="4:4">
      <c r="D128" s="10"/>
    </row>
    <row r="129" spans="4:4">
      <c r="D129" s="10"/>
    </row>
    <row r="130" spans="4:4">
      <c r="D130" s="10"/>
    </row>
    <row r="131" spans="4:4">
      <c r="D131" s="10"/>
    </row>
    <row r="132" spans="4:4">
      <c r="D132" s="10"/>
    </row>
    <row r="133" spans="4:4">
      <c r="D133" s="10"/>
    </row>
    <row r="134" spans="4:4">
      <c r="D134" s="10"/>
    </row>
    <row r="135" spans="4:4">
      <c r="D135" s="10"/>
    </row>
    <row r="136" spans="4:4">
      <c r="D136" s="10"/>
    </row>
    <row r="137" spans="4:4">
      <c r="D137" s="10"/>
    </row>
    <row r="138" spans="4:4">
      <c r="D138" s="10"/>
    </row>
    <row r="139" spans="4:4">
      <c r="D139" s="10"/>
    </row>
    <row r="140" spans="4:4">
      <c r="D140" s="10"/>
    </row>
    <row r="141" spans="4:4">
      <c r="D141" s="10"/>
    </row>
    <row r="142" spans="4:4">
      <c r="D142" s="10"/>
    </row>
    <row r="143" spans="4:4">
      <c r="D143" s="10"/>
    </row>
    <row r="144" spans="4:4">
      <c r="D144" s="10"/>
    </row>
    <row r="145" spans="4:4">
      <c r="D145" s="10"/>
    </row>
    <row r="146" spans="4:4">
      <c r="D146" s="10"/>
    </row>
    <row r="147" spans="4:4">
      <c r="D147" s="10"/>
    </row>
    <row r="148" spans="4:4">
      <c r="D148" s="10"/>
    </row>
    <row r="149" spans="4:4">
      <c r="D149" s="10"/>
    </row>
    <row r="150" spans="4:4">
      <c r="D150" s="10"/>
    </row>
    <row r="151" spans="4:4">
      <c r="D151" s="10"/>
    </row>
    <row r="152" spans="4:4">
      <c r="D152" s="10"/>
    </row>
    <row r="153" spans="4:4">
      <c r="D153" s="10"/>
    </row>
    <row r="154" spans="4:4">
      <c r="D154" s="10"/>
    </row>
    <row r="155" spans="4:4">
      <c r="D155" s="10"/>
    </row>
    <row r="156" spans="4:4">
      <c r="D156" s="10"/>
    </row>
    <row r="157" spans="4:4">
      <c r="D157" s="10"/>
    </row>
    <row r="158" spans="4:4">
      <c r="D158" s="10"/>
    </row>
    <row r="159" spans="4:4">
      <c r="D159" s="10"/>
    </row>
    <row r="160" spans="4:4">
      <c r="D160" s="10"/>
    </row>
    <row r="161" spans="4:4">
      <c r="D161" s="10"/>
    </row>
    <row r="162" spans="4:4">
      <c r="D162" s="10"/>
    </row>
    <row r="163" spans="4:4">
      <c r="D163" s="10"/>
    </row>
    <row r="164" spans="4:4">
      <c r="D164" s="10"/>
    </row>
    <row r="165" spans="4:4">
      <c r="D165" s="10"/>
    </row>
    <row r="166" spans="4:4">
      <c r="D166" s="10"/>
    </row>
    <row r="167" spans="4:4">
      <c r="D167" s="10"/>
    </row>
    <row r="168" spans="4:4">
      <c r="D168" s="10"/>
    </row>
    <row r="169" spans="4:4">
      <c r="D169" s="10"/>
    </row>
    <row r="170" spans="4:4">
      <c r="D170" s="10"/>
    </row>
    <row r="171" spans="4:4">
      <c r="D171" s="10"/>
    </row>
    <row r="172" spans="4:4">
      <c r="D172" s="10"/>
    </row>
    <row r="173" spans="4:4">
      <c r="D173" s="10"/>
    </row>
    <row r="174" spans="4:4">
      <c r="D174" s="10"/>
    </row>
    <row r="175" spans="4:4">
      <c r="D175" s="10"/>
    </row>
    <row r="176" spans="4:4">
      <c r="D176" s="10"/>
    </row>
    <row r="177" spans="4:4">
      <c r="D177" s="10"/>
    </row>
    <row r="178" spans="4:4">
      <c r="D178" s="10"/>
    </row>
    <row r="179" spans="4:4">
      <c r="D179" s="10"/>
    </row>
    <row r="180" spans="4:4">
      <c r="D180" s="10"/>
    </row>
    <row r="181" spans="4:4">
      <c r="D181" s="10"/>
    </row>
    <row r="182" spans="4:4">
      <c r="D182" s="10"/>
    </row>
    <row r="183" spans="4:4">
      <c r="D183" s="10"/>
    </row>
    <row r="184" spans="4:4">
      <c r="D184" s="10"/>
    </row>
    <row r="185" spans="4:4">
      <c r="D185" s="10"/>
    </row>
    <row r="186" spans="4:4">
      <c r="D186" s="10"/>
    </row>
    <row r="187" spans="4:4">
      <c r="D187" s="10"/>
    </row>
    <row r="188" spans="4:4">
      <c r="D188" s="10"/>
    </row>
    <row r="189" spans="4:4">
      <c r="D189" s="10"/>
    </row>
    <row r="190" spans="4:4">
      <c r="D190" s="10"/>
    </row>
    <row r="191" spans="4:4">
      <c r="D191" s="10"/>
    </row>
    <row r="192" spans="4:4">
      <c r="D192" s="10"/>
    </row>
    <row r="193" spans="4:4">
      <c r="D193" s="10"/>
    </row>
    <row r="194" spans="4:4">
      <c r="D194" s="10"/>
    </row>
    <row r="195" spans="4:4">
      <c r="D195" s="10"/>
    </row>
    <row r="196" spans="4:4">
      <c r="D196" s="10"/>
    </row>
    <row r="197" spans="4:4">
      <c r="D197" s="10"/>
    </row>
    <row r="198" spans="4:4">
      <c r="D198" s="10"/>
    </row>
    <row r="199" spans="4:4">
      <c r="D199" s="10"/>
    </row>
    <row r="200" spans="4:4">
      <c r="D200" s="10"/>
    </row>
    <row r="201" spans="4:4">
      <c r="D201" s="10"/>
    </row>
    <row r="202" spans="4:4">
      <c r="D202" s="10"/>
    </row>
    <row r="203" spans="4:4">
      <c r="D203" s="10"/>
    </row>
    <row r="204" spans="4:4">
      <c r="D204" s="10"/>
    </row>
    <row r="205" spans="4:4">
      <c r="D205" s="10"/>
    </row>
    <row r="206" spans="4:4">
      <c r="D206" s="10"/>
    </row>
    <row r="207" spans="4:4">
      <c r="D207" s="10"/>
    </row>
    <row r="208" spans="4:4">
      <c r="D208" s="10"/>
    </row>
    <row r="209" spans="4:4">
      <c r="D209" s="10"/>
    </row>
    <row r="210" spans="4:4">
      <c r="D210" s="10"/>
    </row>
    <row r="211" spans="4:4">
      <c r="D211" s="10"/>
    </row>
    <row r="212" spans="4:4">
      <c r="D212" s="10"/>
    </row>
    <row r="213" spans="4:4">
      <c r="D213" s="10"/>
    </row>
    <row r="214" spans="4:4">
      <c r="D214" s="10"/>
    </row>
    <row r="215" spans="4:4">
      <c r="D215" s="10"/>
    </row>
    <row r="216" spans="4:4">
      <c r="D216" s="10"/>
    </row>
    <row r="217" spans="4:4">
      <c r="D217" s="10"/>
    </row>
    <row r="218" spans="4:4">
      <c r="D218" s="10"/>
    </row>
    <row r="219" spans="4:4">
      <c r="D219" s="10"/>
    </row>
    <row r="220" spans="4:4">
      <c r="D220" s="10"/>
    </row>
    <row r="221" spans="4:4">
      <c r="D221" s="10"/>
    </row>
    <row r="222" spans="4:4">
      <c r="D222" s="10"/>
    </row>
    <row r="223" spans="4:4">
      <c r="D223" s="10"/>
    </row>
    <row r="224" spans="4:4">
      <c r="D224" s="10"/>
    </row>
    <row r="225" spans="4:4">
      <c r="D225" s="10"/>
    </row>
    <row r="226" spans="4:4">
      <c r="D226" s="10"/>
    </row>
    <row r="227" spans="4:4">
      <c r="D227" s="10"/>
    </row>
    <row r="228" spans="4:4">
      <c r="D228" s="10"/>
    </row>
    <row r="229" spans="4:4">
      <c r="D229" s="10"/>
    </row>
    <row r="230" spans="4:4">
      <c r="D230" s="10"/>
    </row>
    <row r="231" spans="4:4">
      <c r="D231" s="10"/>
    </row>
    <row r="232" spans="4:4">
      <c r="D232" s="10"/>
    </row>
    <row r="233" spans="4:4">
      <c r="D233" s="10"/>
    </row>
    <row r="234" spans="4:4">
      <c r="D234" s="10"/>
    </row>
    <row r="235" spans="4:4">
      <c r="D235" s="10"/>
    </row>
    <row r="236" spans="4:4">
      <c r="D236" s="10"/>
    </row>
    <row r="237" spans="4:4">
      <c r="D237" s="10"/>
    </row>
    <row r="238" spans="4:4">
      <c r="D238" s="10"/>
    </row>
    <row r="239" spans="4:4">
      <c r="D239" s="10"/>
    </row>
    <row r="240" spans="4:4">
      <c r="D240" s="10"/>
    </row>
    <row r="241" spans="4:4">
      <c r="D241" s="10"/>
    </row>
    <row r="242" spans="4:4">
      <c r="D242" s="10"/>
    </row>
    <row r="243" spans="4:4">
      <c r="D243" s="10"/>
    </row>
    <row r="244" spans="4:4">
      <c r="D244" s="10"/>
    </row>
    <row r="245" spans="4:4">
      <c r="D245" s="10"/>
    </row>
    <row r="246" spans="4:4">
      <c r="D246" s="10"/>
    </row>
    <row r="247" spans="4:4">
      <c r="D247" s="10"/>
    </row>
    <row r="248" spans="4:4">
      <c r="D248" s="10"/>
    </row>
    <row r="249" spans="4:4">
      <c r="D249" s="10"/>
    </row>
    <row r="250" spans="4:4">
      <c r="D250" s="10"/>
    </row>
    <row r="251" spans="4:4">
      <c r="D251" s="10"/>
    </row>
    <row r="252" spans="4:4">
      <c r="D252" s="10"/>
    </row>
    <row r="253" spans="4:4">
      <c r="D253" s="10"/>
    </row>
    <row r="254" spans="4:4">
      <c r="D254" s="10"/>
    </row>
    <row r="255" spans="4:4">
      <c r="D255" s="10"/>
    </row>
    <row r="256" spans="4:4">
      <c r="D256" s="10"/>
    </row>
    <row r="257" spans="4:4">
      <c r="D257" s="10"/>
    </row>
    <row r="258" spans="4:4">
      <c r="D258" s="10"/>
    </row>
    <row r="259" spans="4:4">
      <c r="D259" s="10"/>
    </row>
    <row r="260" spans="4:4">
      <c r="D260" s="10"/>
    </row>
    <row r="261" spans="4:4">
      <c r="D261" s="10"/>
    </row>
    <row r="262" spans="4:4">
      <c r="D262" s="10"/>
    </row>
    <row r="263" spans="4:4">
      <c r="D263" s="10"/>
    </row>
    <row r="264" spans="4:4">
      <c r="D264" s="10"/>
    </row>
    <row r="265" spans="4:4">
      <c r="D265" s="10"/>
    </row>
    <row r="266" spans="4:4">
      <c r="D266" s="10"/>
    </row>
    <row r="267" spans="4:4">
      <c r="D267" s="10"/>
    </row>
    <row r="268" spans="4:4">
      <c r="D268" s="10"/>
    </row>
    <row r="269" spans="4:4">
      <c r="D269" s="10"/>
    </row>
    <row r="270" spans="4:4">
      <c r="D270" s="10"/>
    </row>
    <row r="271" spans="4:4">
      <c r="D271" s="10"/>
    </row>
    <row r="272" spans="4:4">
      <c r="D272" s="10"/>
    </row>
    <row r="273" spans="4:4">
      <c r="D273" s="10"/>
    </row>
    <row r="274" spans="4:4">
      <c r="D274" s="10"/>
    </row>
    <row r="275" spans="4:4">
      <c r="D275" s="10"/>
    </row>
    <row r="276" spans="4:4">
      <c r="D276" s="10"/>
    </row>
    <row r="277" spans="4:4">
      <c r="D277" s="10"/>
    </row>
    <row r="278" spans="4:4">
      <c r="D278" s="10"/>
    </row>
    <row r="279" spans="4:4">
      <c r="D279" s="10"/>
    </row>
    <row r="280" spans="4:4">
      <c r="D280" s="10"/>
    </row>
    <row r="281" spans="4:4">
      <c r="D281" s="10"/>
    </row>
    <row r="282" spans="4:4">
      <c r="D282" s="10"/>
    </row>
    <row r="283" spans="4:4">
      <c r="D283" s="10"/>
    </row>
    <row r="284" spans="4:4">
      <c r="D284" s="10"/>
    </row>
    <row r="285" spans="4:4">
      <c r="D285" s="10"/>
    </row>
    <row r="286" spans="4:4">
      <c r="D286" s="10"/>
    </row>
    <row r="287" spans="4:4">
      <c r="D287" s="10"/>
    </row>
    <row r="288" spans="4:4">
      <c r="D288" s="10"/>
    </row>
    <row r="289" spans="4:4">
      <c r="D289" s="10"/>
    </row>
    <row r="290" spans="4:4">
      <c r="D290" s="10"/>
    </row>
    <row r="291" spans="4:4">
      <c r="D291" s="10"/>
    </row>
    <row r="292" spans="4:4">
      <c r="D292" s="10"/>
    </row>
    <row r="293" spans="4:4">
      <c r="D293" s="10"/>
    </row>
    <row r="294" spans="4:4">
      <c r="D294" s="10"/>
    </row>
    <row r="295" spans="4:4">
      <c r="D295" s="10"/>
    </row>
    <row r="296" spans="4:4">
      <c r="D296" s="10"/>
    </row>
    <row r="297" spans="4:4">
      <c r="D297" s="10"/>
    </row>
    <row r="298" spans="4:4">
      <c r="D298" s="10"/>
    </row>
    <row r="299" spans="4:4">
      <c r="D299" s="10"/>
    </row>
    <row r="300" spans="4:4">
      <c r="D300" s="10"/>
    </row>
    <row r="301" spans="4:4">
      <c r="D301" s="10"/>
    </row>
    <row r="302" spans="4:4">
      <c r="D302" s="10"/>
    </row>
    <row r="303" spans="4:4">
      <c r="D303" s="10"/>
    </row>
    <row r="304" spans="4:4">
      <c r="D304" s="10"/>
    </row>
    <row r="305" spans="4:4">
      <c r="D305" s="10"/>
    </row>
    <row r="306" spans="4:4">
      <c r="D306" s="10"/>
    </row>
    <row r="307" spans="4:4">
      <c r="D307" s="10"/>
    </row>
    <row r="308" spans="4:4">
      <c r="D308" s="10"/>
    </row>
    <row r="309" spans="4:4">
      <c r="D309" s="10"/>
    </row>
    <row r="310" spans="4:4">
      <c r="D310" s="10"/>
    </row>
    <row r="311" spans="4:4">
      <c r="D311" s="10"/>
    </row>
    <row r="312" spans="4:4">
      <c r="D312" s="10"/>
    </row>
    <row r="313" spans="4:4">
      <c r="D313" s="10"/>
    </row>
    <row r="314" spans="4:4">
      <c r="D314" s="10"/>
    </row>
    <row r="315" spans="4:4">
      <c r="D315" s="10"/>
    </row>
    <row r="316" spans="4:4">
      <c r="D316" s="10"/>
    </row>
    <row r="317" spans="4:4">
      <c r="D317" s="10"/>
    </row>
    <row r="318" spans="4:4">
      <c r="D318" s="10"/>
    </row>
    <row r="319" spans="4:4">
      <c r="D319" s="10"/>
    </row>
    <row r="320" spans="4:4">
      <c r="D320" s="10"/>
    </row>
    <row r="321" spans="4:4">
      <c r="D321" s="10"/>
    </row>
    <row r="322" spans="4:4">
      <c r="D322" s="10"/>
    </row>
    <row r="323" spans="4:4">
      <c r="D323" s="10"/>
    </row>
    <row r="324" spans="4:4">
      <c r="D324" s="10"/>
    </row>
    <row r="325" spans="4:4">
      <c r="D325" s="10"/>
    </row>
    <row r="326" spans="4:4">
      <c r="D326" s="10"/>
    </row>
    <row r="327" spans="4:4">
      <c r="D327" s="10"/>
    </row>
    <row r="328" spans="4:4">
      <c r="D328" s="10"/>
    </row>
    <row r="329" spans="4:4">
      <c r="D329" s="10"/>
    </row>
    <row r="330" spans="4:4">
      <c r="D330" s="10"/>
    </row>
    <row r="331" spans="4:4">
      <c r="D331" s="10"/>
    </row>
    <row r="332" spans="4:4">
      <c r="D332" s="10"/>
    </row>
    <row r="333" spans="4:4">
      <c r="D333" s="10"/>
    </row>
    <row r="334" spans="4:4">
      <c r="D334" s="10"/>
    </row>
    <row r="335" spans="4:4">
      <c r="D335" s="10"/>
    </row>
    <row r="336" spans="4:4">
      <c r="D336" s="10"/>
    </row>
    <row r="337" spans="4:4">
      <c r="D337" s="10"/>
    </row>
    <row r="338" spans="4:4">
      <c r="D338" s="10"/>
    </row>
    <row r="339" spans="4:4">
      <c r="D339" s="10"/>
    </row>
    <row r="340" spans="4:4">
      <c r="D340" s="10"/>
    </row>
    <row r="341" spans="4:4">
      <c r="D341" s="10"/>
    </row>
    <row r="342" spans="4:4">
      <c r="D342" s="10"/>
    </row>
    <row r="343" spans="4:4">
      <c r="D343" s="10"/>
    </row>
    <row r="344" spans="4:4">
      <c r="D344" s="10"/>
    </row>
    <row r="345" spans="4:4">
      <c r="D345" s="10"/>
    </row>
    <row r="346" spans="4:4">
      <c r="D346" s="10"/>
    </row>
    <row r="347" spans="4:4">
      <c r="D347" s="10"/>
    </row>
    <row r="348" spans="4:4">
      <c r="D348" s="10"/>
    </row>
    <row r="349" spans="4:4">
      <c r="D349" s="10"/>
    </row>
    <row r="350" spans="4:4">
      <c r="D350" s="10"/>
    </row>
    <row r="351" spans="4:4">
      <c r="D351" s="10"/>
    </row>
    <row r="352" spans="4:4">
      <c r="D352" s="10"/>
    </row>
    <row r="353" spans="4:4">
      <c r="D353" s="10"/>
    </row>
    <row r="354" spans="4:4">
      <c r="D354" s="10"/>
    </row>
    <row r="355" spans="4:4">
      <c r="D355" s="10"/>
    </row>
    <row r="356" spans="4:4">
      <c r="D356" s="10"/>
    </row>
    <row r="357" spans="4:4">
      <c r="D357" s="10"/>
    </row>
    <row r="358" spans="4:4">
      <c r="D358" s="10"/>
    </row>
    <row r="359" spans="4:4">
      <c r="D359" s="10"/>
    </row>
    <row r="360" spans="4:4">
      <c r="D360" s="10"/>
    </row>
    <row r="361" spans="4:4">
      <c r="D361" s="10"/>
    </row>
    <row r="362" spans="4:4">
      <c r="D362" s="10"/>
    </row>
    <row r="363" spans="4:4">
      <c r="D363" s="10"/>
    </row>
    <row r="364" spans="4:4">
      <c r="D364" s="10"/>
    </row>
    <row r="365" spans="4:4">
      <c r="D365" s="10"/>
    </row>
    <row r="366" spans="4:4">
      <c r="D366" s="10"/>
    </row>
    <row r="367" spans="4:4">
      <c r="D367" s="10"/>
    </row>
    <row r="368" spans="4:4">
      <c r="D368" s="10"/>
    </row>
    <row r="369" spans="4:4">
      <c r="D369" s="10"/>
    </row>
    <row r="370" spans="4:4">
      <c r="D370" s="10"/>
    </row>
    <row r="371" spans="4:4">
      <c r="D371" s="10"/>
    </row>
    <row r="372" spans="4:4">
      <c r="D372" s="10"/>
    </row>
    <row r="373" spans="4:4">
      <c r="D373" s="10"/>
    </row>
    <row r="374" spans="4:4">
      <c r="D374" s="10"/>
    </row>
    <row r="375" spans="4:4">
      <c r="D375" s="10"/>
    </row>
    <row r="376" spans="4:4">
      <c r="D376" s="10"/>
    </row>
    <row r="377" spans="4:4">
      <c r="D377" s="10"/>
    </row>
    <row r="378" spans="4:4">
      <c r="D378" s="10"/>
    </row>
    <row r="379" spans="4:4">
      <c r="D379" s="10"/>
    </row>
    <row r="380" spans="4:4">
      <c r="D380" s="10"/>
    </row>
    <row r="381" spans="4:4">
      <c r="D381" s="10"/>
    </row>
    <row r="382" spans="4:4">
      <c r="D382" s="10"/>
    </row>
    <row r="383" spans="4:4">
      <c r="D383" s="10"/>
    </row>
    <row r="384" spans="4:4">
      <c r="D384" s="10"/>
    </row>
    <row r="385" spans="4:4">
      <c r="D385" s="10"/>
    </row>
    <row r="386" spans="4:4">
      <c r="D386" s="10"/>
    </row>
    <row r="387" spans="4:4">
      <c r="D387" s="10"/>
    </row>
    <row r="388" spans="4:4">
      <c r="D388" s="10"/>
    </row>
    <row r="389" spans="4:4">
      <c r="D389" s="10"/>
    </row>
    <row r="390" spans="4:4">
      <c r="D390" s="10"/>
    </row>
    <row r="391" spans="4:4">
      <c r="D391" s="10"/>
    </row>
    <row r="392" spans="4:4">
      <c r="D392" s="10"/>
    </row>
    <row r="393" spans="4:4">
      <c r="D393" s="10"/>
    </row>
    <row r="394" spans="4:4">
      <c r="D394" s="10"/>
    </row>
    <row r="395" spans="4:4">
      <c r="D395" s="10"/>
    </row>
    <row r="396" spans="4:4">
      <c r="D396" s="10"/>
    </row>
    <row r="397" spans="4:4">
      <c r="D397" s="10"/>
    </row>
    <row r="398" spans="4:4">
      <c r="D398" s="10"/>
    </row>
    <row r="399" spans="4:4">
      <c r="D399" s="10"/>
    </row>
    <row r="400" spans="4:4">
      <c r="D400" s="10"/>
    </row>
    <row r="401" spans="4:4">
      <c r="D401" s="10"/>
    </row>
    <row r="402" spans="4:4">
      <c r="D402" s="10"/>
    </row>
    <row r="403" spans="4:4">
      <c r="D403" s="10"/>
    </row>
    <row r="404" spans="4:4">
      <c r="D404" s="10"/>
    </row>
    <row r="405" spans="4:4">
      <c r="D405" s="10"/>
    </row>
    <row r="406" spans="4:4">
      <c r="D406" s="10"/>
    </row>
    <row r="407" spans="4:4">
      <c r="D407" s="10"/>
    </row>
    <row r="408" spans="4:4">
      <c r="D408" s="10"/>
    </row>
    <row r="409" spans="4:4">
      <c r="D409" s="10"/>
    </row>
    <row r="410" spans="4:4">
      <c r="D410" s="10"/>
    </row>
    <row r="411" spans="4:4">
      <c r="D411" s="10"/>
    </row>
    <row r="412" spans="4:4">
      <c r="D412" s="10"/>
    </row>
    <row r="413" spans="4:4">
      <c r="D413" s="10"/>
    </row>
    <row r="414" spans="4:4">
      <c r="D414" s="10"/>
    </row>
    <row r="415" spans="4:4">
      <c r="D415" s="10"/>
    </row>
    <row r="416" spans="4:4">
      <c r="D416" s="10"/>
    </row>
    <row r="417" spans="4:4">
      <c r="D417" s="10"/>
    </row>
    <row r="418" spans="4:4">
      <c r="D418" s="10"/>
    </row>
    <row r="419" spans="4:4">
      <c r="D419" s="10"/>
    </row>
    <row r="420" spans="4:4">
      <c r="D420" s="10"/>
    </row>
    <row r="421" spans="4:4">
      <c r="D421" s="10"/>
    </row>
    <row r="422" spans="4:4">
      <c r="D422" s="10"/>
    </row>
    <row r="423" spans="4:4">
      <c r="D423" s="10"/>
    </row>
    <row r="424" spans="4:4">
      <c r="D424" s="10"/>
    </row>
    <row r="425" spans="4:4">
      <c r="D425" s="10"/>
    </row>
    <row r="426" spans="4:4">
      <c r="D426" s="10"/>
    </row>
    <row r="427" spans="4:4">
      <c r="D427" s="10"/>
    </row>
    <row r="428" spans="4:4">
      <c r="D428" s="10"/>
    </row>
    <row r="429" spans="4:4">
      <c r="D429" s="10"/>
    </row>
    <row r="430" spans="4:4">
      <c r="D430" s="10"/>
    </row>
    <row r="431" spans="4:4">
      <c r="D431" s="10"/>
    </row>
    <row r="432" spans="4:4">
      <c r="D432" s="10"/>
    </row>
    <row r="433" spans="4:4">
      <c r="D433" s="10"/>
    </row>
    <row r="434" spans="4:4">
      <c r="D434" s="10"/>
    </row>
    <row r="435" spans="4:4">
      <c r="D435" s="10"/>
    </row>
    <row r="436" spans="4:4">
      <c r="D436" s="10"/>
    </row>
    <row r="437" spans="4:4">
      <c r="D437" s="10"/>
    </row>
    <row r="438" spans="4:4">
      <c r="D438" s="10"/>
    </row>
    <row r="439" spans="4:4">
      <c r="D439" s="10"/>
    </row>
    <row r="440" spans="4:4">
      <c r="D440" s="10"/>
    </row>
    <row r="441" spans="4:4">
      <c r="D441" s="10"/>
    </row>
    <row r="442" spans="4:4">
      <c r="D442" s="10"/>
    </row>
    <row r="443" spans="4:4">
      <c r="D443" s="10"/>
    </row>
    <row r="444" spans="4:4">
      <c r="D444" s="10"/>
    </row>
    <row r="445" spans="4:4">
      <c r="D445" s="10"/>
    </row>
    <row r="446" spans="4:4">
      <c r="D446" s="10"/>
    </row>
    <row r="447" spans="4:4">
      <c r="D447" s="10"/>
    </row>
    <row r="448" spans="4:4">
      <c r="D448" s="10"/>
    </row>
    <row r="449" spans="4:4">
      <c r="D449" s="10"/>
    </row>
    <row r="450" spans="4:4">
      <c r="D450" s="10"/>
    </row>
    <row r="451" spans="4:4">
      <c r="D451" s="10"/>
    </row>
    <row r="452" spans="4:4">
      <c r="D452" s="10"/>
    </row>
    <row r="453" spans="4:4">
      <c r="D453" s="10"/>
    </row>
    <row r="454" spans="4:4">
      <c r="D454" s="10"/>
    </row>
    <row r="455" spans="4:4">
      <c r="D455" s="10"/>
    </row>
    <row r="456" spans="4:4">
      <c r="D456" s="10"/>
    </row>
    <row r="457" spans="4:4">
      <c r="D457" s="10"/>
    </row>
    <row r="458" spans="4:4">
      <c r="D458" s="10"/>
    </row>
    <row r="459" spans="4:4">
      <c r="D459" s="10"/>
    </row>
    <row r="460" spans="4:4">
      <c r="D460" s="10"/>
    </row>
    <row r="461" spans="4:4">
      <c r="D461" s="10"/>
    </row>
    <row r="462" spans="4:4">
      <c r="D462" s="10"/>
    </row>
    <row r="463" spans="4:4">
      <c r="D463" s="10"/>
    </row>
    <row r="464" spans="4:4">
      <c r="D464" s="10"/>
    </row>
    <row r="465" spans="4:4">
      <c r="D465" s="10"/>
    </row>
    <row r="466" spans="4:4">
      <c r="D466" s="10"/>
    </row>
    <row r="467" spans="4:4">
      <c r="D467" s="10"/>
    </row>
    <row r="468" spans="4:4">
      <c r="D468" s="10"/>
    </row>
    <row r="469" spans="4:4">
      <c r="D469" s="10"/>
    </row>
    <row r="470" spans="4:4">
      <c r="D470" s="10"/>
    </row>
    <row r="471" spans="4:4">
      <c r="D471" s="10"/>
    </row>
    <row r="472" spans="4:4">
      <c r="D472" s="10"/>
    </row>
    <row r="473" spans="4:4">
      <c r="D473" s="10"/>
    </row>
    <row r="474" spans="4:4">
      <c r="D474" s="10"/>
    </row>
    <row r="475" spans="4:4">
      <c r="D475" s="10"/>
    </row>
    <row r="476" spans="4:4">
      <c r="D476" s="10"/>
    </row>
    <row r="477" spans="4:4">
      <c r="D477" s="10"/>
    </row>
    <row r="478" spans="4:4">
      <c r="D478" s="10"/>
    </row>
    <row r="479" spans="4:4">
      <c r="D479" s="10"/>
    </row>
    <row r="480" spans="4:4">
      <c r="D480" s="10"/>
    </row>
    <row r="481" spans="4:4">
      <c r="D481" s="10"/>
    </row>
    <row r="482" spans="4:4">
      <c r="D482" s="10"/>
    </row>
    <row r="483" spans="4:4">
      <c r="D483" s="10"/>
    </row>
    <row r="484" spans="4:4">
      <c r="D484" s="10"/>
    </row>
    <row r="485" spans="4:4">
      <c r="D485" s="10"/>
    </row>
    <row r="486" spans="4:4">
      <c r="D486" s="10"/>
    </row>
    <row r="487" spans="4:4">
      <c r="D487" s="10"/>
    </row>
    <row r="488" spans="4:4">
      <c r="D488" s="10"/>
    </row>
    <row r="489" spans="4:4">
      <c r="D489" s="10"/>
    </row>
    <row r="490" spans="4:4">
      <c r="D490" s="10"/>
    </row>
    <row r="491" spans="4:4">
      <c r="D491" s="10"/>
    </row>
    <row r="492" spans="4:4">
      <c r="D492" s="10"/>
    </row>
    <row r="493" spans="4:4">
      <c r="D493" s="10"/>
    </row>
    <row r="494" spans="4:4">
      <c r="D494" s="10"/>
    </row>
    <row r="495" spans="4:4">
      <c r="D495" s="10"/>
    </row>
    <row r="496" spans="4:4">
      <c r="D496" s="10"/>
    </row>
    <row r="497" spans="4:4">
      <c r="D497" s="10"/>
    </row>
    <row r="498" spans="4:4">
      <c r="D498" s="10"/>
    </row>
    <row r="499" spans="4:4">
      <c r="D499" s="10"/>
    </row>
    <row r="500" spans="4:4">
      <c r="D500" s="10"/>
    </row>
    <row r="501" spans="4:4">
      <c r="D501" s="10"/>
    </row>
    <row r="502" spans="4:4">
      <c r="D502" s="10"/>
    </row>
    <row r="503" spans="4:4">
      <c r="D503" s="10"/>
    </row>
    <row r="504" spans="4:4">
      <c r="D504" s="10"/>
    </row>
    <row r="505" spans="4:4">
      <c r="D505" s="10"/>
    </row>
    <row r="506" spans="4:4">
      <c r="D506" s="10"/>
    </row>
    <row r="507" spans="4:4">
      <c r="D507" s="10"/>
    </row>
    <row r="508" spans="4:4">
      <c r="D508" s="10"/>
    </row>
    <row r="509" spans="4:4">
      <c r="D509" s="10"/>
    </row>
    <row r="510" spans="4:4">
      <c r="D510" s="10"/>
    </row>
    <row r="511" spans="4:4">
      <c r="D511" s="10"/>
    </row>
    <row r="512" spans="4:4">
      <c r="D512" s="10"/>
    </row>
    <row r="513" spans="4:4">
      <c r="D513" s="10"/>
    </row>
    <row r="514" spans="4:4">
      <c r="D514" s="10"/>
    </row>
    <row r="515" spans="4:4">
      <c r="D515" s="10"/>
    </row>
    <row r="516" spans="4:4">
      <c r="D516" s="10"/>
    </row>
    <row r="517" spans="4:4">
      <c r="D517" s="10"/>
    </row>
    <row r="518" spans="4:4">
      <c r="D518" s="10"/>
    </row>
    <row r="519" spans="4:4">
      <c r="D519" s="10"/>
    </row>
    <row r="520" spans="4:4">
      <c r="D520" s="10"/>
    </row>
    <row r="521" spans="4:4">
      <c r="D521" s="10"/>
    </row>
    <row r="522" spans="4:4">
      <c r="D522" s="10"/>
    </row>
    <row r="523" spans="4:4">
      <c r="D523" s="10"/>
    </row>
    <row r="524" spans="4:4">
      <c r="D524" s="10"/>
    </row>
    <row r="525" spans="4:4">
      <c r="D525" s="10"/>
    </row>
    <row r="526" spans="4:4">
      <c r="D526" s="10"/>
    </row>
    <row r="527" spans="4:4">
      <c r="D527" s="10"/>
    </row>
    <row r="528" spans="4:4">
      <c r="D528" s="10"/>
    </row>
    <row r="529" spans="4:4">
      <c r="D529" s="10"/>
    </row>
    <row r="530" spans="4:4">
      <c r="D530" s="10"/>
    </row>
    <row r="531" spans="4:4">
      <c r="D531" s="10"/>
    </row>
    <row r="532" spans="4:4">
      <c r="D532" s="10"/>
    </row>
    <row r="533" spans="4:4">
      <c r="D533" s="10"/>
    </row>
    <row r="534" spans="4:4">
      <c r="D534" s="10"/>
    </row>
    <row r="535" spans="4:4">
      <c r="D535" s="10"/>
    </row>
    <row r="536" spans="4:4">
      <c r="D536" s="10"/>
    </row>
    <row r="537" spans="4:4">
      <c r="D537" s="10"/>
    </row>
    <row r="538" spans="4:4">
      <c r="D538" s="10"/>
    </row>
    <row r="539" spans="4:4">
      <c r="D539" s="10"/>
    </row>
    <row r="540" spans="4:4">
      <c r="D540" s="10"/>
    </row>
    <row r="541" spans="4:4">
      <c r="D541" s="10"/>
    </row>
    <row r="542" spans="4:4">
      <c r="D542" s="10"/>
    </row>
    <row r="543" spans="4:4">
      <c r="D543" s="10"/>
    </row>
    <row r="544" spans="4:4">
      <c r="D544" s="10"/>
    </row>
    <row r="545" spans="4:4">
      <c r="D545" s="10"/>
    </row>
    <row r="546" spans="4:4">
      <c r="D546" s="10"/>
    </row>
    <row r="547" spans="4:4">
      <c r="D547" s="10"/>
    </row>
    <row r="548" spans="4:4">
      <c r="D548" s="10"/>
    </row>
    <row r="549" spans="4:4">
      <c r="D549" s="10"/>
    </row>
    <row r="550" spans="4:4">
      <c r="D550" s="10"/>
    </row>
    <row r="551" spans="4:4">
      <c r="D551" s="10"/>
    </row>
    <row r="552" spans="4:4">
      <c r="D552" s="10"/>
    </row>
    <row r="553" spans="4:4">
      <c r="D553" s="10"/>
    </row>
    <row r="554" spans="4:4">
      <c r="D554" s="10"/>
    </row>
    <row r="555" spans="4:4">
      <c r="D555" s="10"/>
    </row>
    <row r="556" spans="4:4">
      <c r="D556" s="10"/>
    </row>
    <row r="557" spans="4:4">
      <c r="D557" s="10"/>
    </row>
    <row r="558" spans="4:4">
      <c r="D558" s="10"/>
    </row>
    <row r="559" spans="4:4">
      <c r="D559" s="10"/>
    </row>
    <row r="560" spans="4:4">
      <c r="D560" s="10"/>
    </row>
    <row r="561" spans="4:4">
      <c r="D561" s="10"/>
    </row>
    <row r="562" spans="4:4">
      <c r="D562" s="10"/>
    </row>
    <row r="563" spans="4:4">
      <c r="D563" s="10"/>
    </row>
    <row r="564" spans="4:4">
      <c r="D564" s="10"/>
    </row>
    <row r="565" spans="4:4">
      <c r="D565" s="10"/>
    </row>
    <row r="566" spans="4:4">
      <c r="D566" s="10"/>
    </row>
    <row r="567" spans="4:4">
      <c r="D567" s="10"/>
    </row>
    <row r="568" spans="4:4">
      <c r="D568" s="10"/>
    </row>
    <row r="569" spans="4:4">
      <c r="D569" s="10"/>
    </row>
    <row r="570" spans="4:4">
      <c r="D570" s="10"/>
    </row>
    <row r="571" spans="4:4">
      <c r="D571" s="10"/>
    </row>
    <row r="572" spans="4:4">
      <c r="D572" s="10"/>
    </row>
    <row r="573" spans="4:4">
      <c r="D573" s="10"/>
    </row>
    <row r="574" spans="4:4">
      <c r="D574" s="10"/>
    </row>
    <row r="575" spans="4:4">
      <c r="D575" s="10"/>
    </row>
    <row r="576" spans="4:4">
      <c r="D576" s="10"/>
    </row>
    <row r="577" spans="4:4">
      <c r="D577" s="10"/>
    </row>
    <row r="578" spans="4:4">
      <c r="D578" s="10"/>
    </row>
    <row r="579" spans="4:4">
      <c r="D579" s="10"/>
    </row>
    <row r="580" spans="4:4">
      <c r="D580" s="10"/>
    </row>
    <row r="581" spans="4:4">
      <c r="D581" s="10"/>
    </row>
    <row r="582" spans="4:4">
      <c r="D582" s="10"/>
    </row>
    <row r="583" spans="4:4">
      <c r="D583" s="10"/>
    </row>
    <row r="584" spans="4:4">
      <c r="D584" s="10"/>
    </row>
    <row r="585" spans="4:4">
      <c r="D585" s="10"/>
    </row>
    <row r="586" spans="4:4">
      <c r="D586" s="10"/>
    </row>
    <row r="587" spans="4:4">
      <c r="D587" s="10"/>
    </row>
    <row r="588" spans="4:4">
      <c r="D588" s="10"/>
    </row>
    <row r="589" spans="4:4">
      <c r="D589" s="10"/>
    </row>
    <row r="590" spans="4:4">
      <c r="D590" s="10"/>
    </row>
    <row r="591" spans="4:4">
      <c r="D591" s="10"/>
    </row>
    <row r="592" spans="4:4">
      <c r="D592" s="10"/>
    </row>
    <row r="593" spans="4:4">
      <c r="D593" s="10"/>
    </row>
    <row r="594" spans="4:4">
      <c r="D594" s="10"/>
    </row>
    <row r="595" spans="4:4">
      <c r="D595" s="10"/>
    </row>
    <row r="596" spans="4:4">
      <c r="D596" s="10"/>
    </row>
    <row r="597" spans="4:4">
      <c r="D597" s="10"/>
    </row>
    <row r="598" spans="4:4">
      <c r="D598" s="10"/>
    </row>
    <row r="599" spans="4:4">
      <c r="D599" s="10"/>
    </row>
    <row r="600" spans="4:4">
      <c r="D600" s="10"/>
    </row>
    <row r="601" spans="4:4">
      <c r="D601" s="10"/>
    </row>
    <row r="602" spans="4:4">
      <c r="D602" s="10"/>
    </row>
    <row r="603" spans="4:4">
      <c r="D603" s="10"/>
    </row>
    <row r="604" spans="4:4">
      <c r="D604" s="10"/>
    </row>
    <row r="605" spans="4:4">
      <c r="D605" s="10"/>
    </row>
    <row r="606" spans="4:4">
      <c r="D606" s="10"/>
    </row>
    <row r="607" spans="4:4">
      <c r="D607" s="10"/>
    </row>
    <row r="608" spans="4:4">
      <c r="D608" s="10"/>
    </row>
    <row r="609" spans="4:4">
      <c r="D609" s="10"/>
    </row>
    <row r="610" spans="4:4">
      <c r="D610" s="10"/>
    </row>
    <row r="611" spans="4:4">
      <c r="D611" s="10"/>
    </row>
    <row r="612" spans="4:4">
      <c r="D612" s="10"/>
    </row>
    <row r="613" spans="4:4">
      <c r="D613" s="10"/>
    </row>
    <row r="614" spans="4:4">
      <c r="D614" s="10"/>
    </row>
    <row r="615" spans="4:4">
      <c r="D615" s="10"/>
    </row>
    <row r="616" spans="4:4">
      <c r="D616" s="10"/>
    </row>
    <row r="617" spans="4:4">
      <c r="D617" s="10"/>
    </row>
    <row r="618" spans="4:4">
      <c r="D618" s="10"/>
    </row>
    <row r="619" spans="4:4">
      <c r="D619" s="10"/>
    </row>
    <row r="620" spans="4:4">
      <c r="D620" s="10"/>
    </row>
    <row r="621" spans="4:4">
      <c r="D621" s="10"/>
    </row>
    <row r="622" spans="4:4">
      <c r="D622" s="10"/>
    </row>
    <row r="623" spans="4:4">
      <c r="D623" s="10"/>
    </row>
    <row r="624" spans="4:4">
      <c r="D624" s="10"/>
    </row>
    <row r="625" spans="4:4">
      <c r="D625" s="10"/>
    </row>
    <row r="626" spans="4:4">
      <c r="D626" s="10"/>
    </row>
    <row r="627" spans="4:4">
      <c r="D627" s="10"/>
    </row>
    <row r="628" spans="4:4">
      <c r="D628" s="10"/>
    </row>
    <row r="629" spans="4:4">
      <c r="D629" s="10"/>
    </row>
    <row r="630" spans="4:4">
      <c r="D630" s="10"/>
    </row>
    <row r="631" spans="4:4">
      <c r="D631" s="10"/>
    </row>
    <row r="632" spans="4:4">
      <c r="D632" s="10"/>
    </row>
    <row r="633" spans="4:4">
      <c r="D633" s="10"/>
    </row>
    <row r="634" spans="4:4">
      <c r="D634" s="10"/>
    </row>
    <row r="635" spans="4:4">
      <c r="D635" s="10"/>
    </row>
    <row r="636" spans="4:4">
      <c r="D636" s="10"/>
    </row>
    <row r="637" spans="4:4">
      <c r="D637" s="10"/>
    </row>
    <row r="638" spans="4:4">
      <c r="D638" s="10"/>
    </row>
    <row r="639" spans="4:4">
      <c r="D639" s="10"/>
    </row>
    <row r="640" spans="4:4">
      <c r="D640" s="10"/>
    </row>
    <row r="641" spans="4:4">
      <c r="D641" s="10"/>
    </row>
    <row r="642" spans="4:4">
      <c r="D642" s="10"/>
    </row>
    <row r="643" spans="4:4">
      <c r="D643" s="10"/>
    </row>
    <row r="644" spans="4:4">
      <c r="D644" s="10"/>
    </row>
    <row r="645" spans="4:4">
      <c r="D645" s="10"/>
    </row>
    <row r="646" spans="4:4">
      <c r="D646" s="10"/>
    </row>
    <row r="647" spans="4:4">
      <c r="D647" s="10"/>
    </row>
    <row r="648" spans="4:4">
      <c r="D648" s="10"/>
    </row>
    <row r="649" spans="4:4">
      <c r="D649" s="10"/>
    </row>
    <row r="650" spans="4:4">
      <c r="D650" s="10"/>
    </row>
    <row r="651" spans="4:4">
      <c r="D651" s="10"/>
    </row>
    <row r="652" spans="4:4">
      <c r="D652" s="10"/>
    </row>
    <row r="653" spans="4:4">
      <c r="D653" s="10"/>
    </row>
    <row r="654" spans="4:4">
      <c r="D654" s="10"/>
    </row>
    <row r="655" spans="4:4">
      <c r="D655" s="10"/>
    </row>
    <row r="656" spans="4:4">
      <c r="D656" s="10"/>
    </row>
    <row r="657" spans="4:4">
      <c r="D657" s="10"/>
    </row>
    <row r="658" spans="4:4">
      <c r="D658" s="10"/>
    </row>
    <row r="659" spans="4:4">
      <c r="D659" s="10"/>
    </row>
    <row r="660" spans="4:4">
      <c r="D660" s="10"/>
    </row>
    <row r="661" spans="4:4">
      <c r="D661" s="10"/>
    </row>
    <row r="662" spans="4:4">
      <c r="D662" s="10"/>
    </row>
    <row r="663" spans="4:4">
      <c r="D663" s="10"/>
    </row>
    <row r="664" spans="4:4">
      <c r="D664" s="10"/>
    </row>
    <row r="665" spans="4:4">
      <c r="D665" s="10"/>
    </row>
    <row r="666" spans="4:4">
      <c r="D666" s="10"/>
    </row>
    <row r="667" spans="4:4">
      <c r="D667" s="10"/>
    </row>
    <row r="668" spans="4:4">
      <c r="D668" s="10"/>
    </row>
    <row r="669" spans="4:4">
      <c r="D669" s="10"/>
    </row>
    <row r="670" spans="4:4">
      <c r="D670" s="10"/>
    </row>
    <row r="671" spans="4:4">
      <c r="D671" s="10"/>
    </row>
    <row r="672" spans="4:4">
      <c r="D672" s="10"/>
    </row>
    <row r="673" spans="4:4">
      <c r="D673" s="10"/>
    </row>
    <row r="674" spans="4:4">
      <c r="D674" s="10"/>
    </row>
    <row r="675" spans="4:4">
      <c r="D675" s="10"/>
    </row>
    <row r="676" spans="4:4">
      <c r="D676" s="10"/>
    </row>
    <row r="677" spans="4:4">
      <c r="D677" s="10"/>
    </row>
    <row r="678" spans="4:4">
      <c r="D678" s="10"/>
    </row>
    <row r="679" spans="4:4">
      <c r="D679" s="10"/>
    </row>
    <row r="680" spans="4:4">
      <c r="D680" s="10"/>
    </row>
    <row r="681" spans="4:4">
      <c r="D681" s="10"/>
    </row>
    <row r="682" spans="4:4">
      <c r="D682" s="10"/>
    </row>
    <row r="683" spans="4:4">
      <c r="D683" s="10"/>
    </row>
    <row r="684" spans="4:4">
      <c r="D684" s="10"/>
    </row>
    <row r="685" spans="4:4">
      <c r="D685" s="10"/>
    </row>
    <row r="686" spans="4:4">
      <c r="D686" s="10"/>
    </row>
    <row r="687" spans="4:4">
      <c r="D687" s="10"/>
    </row>
    <row r="688" spans="4:4">
      <c r="D688" s="10"/>
    </row>
    <row r="689" spans="4:4">
      <c r="D689" s="10"/>
    </row>
    <row r="690" spans="4:4">
      <c r="D690" s="10"/>
    </row>
    <row r="691" spans="4:4">
      <c r="D691" s="10"/>
    </row>
    <row r="692" spans="4:4">
      <c r="D692" s="10"/>
    </row>
    <row r="693" spans="4:4">
      <c r="D693" s="10"/>
    </row>
    <row r="694" spans="4:4">
      <c r="D694" s="10"/>
    </row>
    <row r="695" spans="4:4">
      <c r="D695" s="10"/>
    </row>
    <row r="696" spans="4:4">
      <c r="D696" s="10"/>
    </row>
    <row r="697" spans="4:4">
      <c r="D697" s="10"/>
    </row>
    <row r="698" spans="4:4">
      <c r="D698" s="10"/>
    </row>
    <row r="699" spans="4:4">
      <c r="D699" s="10"/>
    </row>
    <row r="700" spans="4:4">
      <c r="D700" s="10"/>
    </row>
    <row r="701" spans="4:4">
      <c r="D701" s="10"/>
    </row>
    <row r="702" spans="4:4">
      <c r="D702" s="10"/>
    </row>
    <row r="703" spans="4:4">
      <c r="D703" s="10"/>
    </row>
    <row r="704" spans="4:4">
      <c r="D704" s="10"/>
    </row>
    <row r="705" spans="4:4">
      <c r="D705" s="10"/>
    </row>
    <row r="706" spans="4:4">
      <c r="D706" s="10"/>
    </row>
    <row r="707" spans="4:4">
      <c r="D707" s="10"/>
    </row>
    <row r="708" spans="4:4">
      <c r="D708" s="10"/>
    </row>
    <row r="709" spans="4:4">
      <c r="D709" s="10"/>
    </row>
    <row r="710" spans="4:4">
      <c r="D710" s="10"/>
    </row>
    <row r="711" spans="4:4">
      <c r="D711" s="10"/>
    </row>
    <row r="712" spans="4:4">
      <c r="D712" s="10"/>
    </row>
    <row r="713" spans="4:4">
      <c r="D713" s="10"/>
    </row>
    <row r="714" spans="4:4">
      <c r="D714" s="10"/>
    </row>
    <row r="715" spans="4:4">
      <c r="D715" s="10"/>
    </row>
    <row r="716" spans="4:4">
      <c r="D716" s="10"/>
    </row>
    <row r="717" spans="4:4">
      <c r="D717" s="10"/>
    </row>
    <row r="718" spans="4:4">
      <c r="D718" s="10"/>
    </row>
    <row r="719" spans="4:4">
      <c r="D719" s="10"/>
    </row>
    <row r="720" spans="4:4">
      <c r="D720" s="10"/>
    </row>
    <row r="721" spans="4:4">
      <c r="D721" s="10"/>
    </row>
    <row r="722" spans="4:4">
      <c r="D722" s="10"/>
    </row>
    <row r="723" spans="4:4">
      <c r="D723" s="10"/>
    </row>
    <row r="724" spans="4:4">
      <c r="D724" s="10"/>
    </row>
    <row r="725" spans="4:4">
      <c r="D725" s="10"/>
    </row>
    <row r="726" spans="4:4">
      <c r="D726" s="10"/>
    </row>
    <row r="727" spans="4:4">
      <c r="D727" s="10"/>
    </row>
    <row r="728" spans="4:4">
      <c r="D728" s="10"/>
    </row>
    <row r="729" spans="4:4">
      <c r="D729" s="10"/>
    </row>
    <row r="730" spans="4:4">
      <c r="D730" s="10"/>
    </row>
    <row r="731" spans="4:4">
      <c r="D731" s="10"/>
    </row>
    <row r="732" spans="4:4">
      <c r="D732" s="10"/>
    </row>
    <row r="733" spans="4:4">
      <c r="D733" s="10"/>
    </row>
    <row r="734" spans="4:4">
      <c r="D734" s="10"/>
    </row>
    <row r="735" spans="4:4">
      <c r="D735" s="10"/>
    </row>
    <row r="736" spans="4:4">
      <c r="D736" s="10"/>
    </row>
    <row r="737" spans="4:4">
      <c r="D737" s="10"/>
    </row>
    <row r="738" spans="4:4">
      <c r="D738" s="10"/>
    </row>
    <row r="739" spans="4:4">
      <c r="D739" s="10"/>
    </row>
    <row r="740" spans="4:4">
      <c r="D740" s="10"/>
    </row>
    <row r="741" spans="4:4">
      <c r="D741" s="10"/>
    </row>
    <row r="742" spans="4:4">
      <c r="D742" s="10"/>
    </row>
    <row r="743" spans="4:4">
      <c r="D743" s="10"/>
    </row>
    <row r="744" spans="4:4">
      <c r="D744" s="10"/>
    </row>
    <row r="745" spans="4:4">
      <c r="D745" s="10"/>
    </row>
    <row r="746" spans="4:4">
      <c r="D746" s="10"/>
    </row>
    <row r="747" spans="4:4">
      <c r="D747" s="10"/>
    </row>
    <row r="748" spans="4:4">
      <c r="D748" s="10"/>
    </row>
    <row r="749" spans="4:4">
      <c r="D749" s="10"/>
    </row>
    <row r="750" spans="4:4">
      <c r="D750" s="10"/>
    </row>
    <row r="751" spans="4:4">
      <c r="D751" s="10"/>
    </row>
    <row r="752" spans="4:4">
      <c r="D752" s="10"/>
    </row>
    <row r="753" spans="4:4">
      <c r="D753" s="10"/>
    </row>
    <row r="754" spans="4:4">
      <c r="D754" s="10"/>
    </row>
    <row r="755" spans="4:4">
      <c r="D755" s="10"/>
    </row>
    <row r="756" spans="4:4">
      <c r="D756" s="10"/>
    </row>
    <row r="757" spans="4:4">
      <c r="D757" s="10"/>
    </row>
    <row r="758" spans="4:4">
      <c r="D758" s="10"/>
    </row>
    <row r="759" spans="4:4">
      <c r="D759" s="10"/>
    </row>
    <row r="760" spans="4:4">
      <c r="D760" s="10"/>
    </row>
    <row r="761" spans="4:4">
      <c r="D761" s="10"/>
    </row>
    <row r="762" spans="4:4">
      <c r="D762" s="10"/>
    </row>
    <row r="763" spans="4:4">
      <c r="D763" s="10"/>
    </row>
    <row r="764" spans="4:4">
      <c r="D764" s="10"/>
    </row>
    <row r="765" spans="4:4">
      <c r="D765" s="10"/>
    </row>
    <row r="766" spans="4:4">
      <c r="D766" s="10"/>
    </row>
    <row r="767" spans="4:4">
      <c r="D767" s="10"/>
    </row>
    <row r="768" spans="4:4">
      <c r="D768" s="10"/>
    </row>
    <row r="769" spans="4:4">
      <c r="D769" s="10"/>
    </row>
    <row r="770" spans="4:4">
      <c r="D770" s="10"/>
    </row>
    <row r="771" spans="4:4">
      <c r="D771" s="10"/>
    </row>
    <row r="772" spans="4:4">
      <c r="D772" s="10"/>
    </row>
    <row r="773" spans="4:4">
      <c r="D773" s="10"/>
    </row>
    <row r="774" spans="4:4">
      <c r="D774" s="10"/>
    </row>
    <row r="775" spans="4:4">
      <c r="D775" s="10"/>
    </row>
    <row r="776" spans="4:4">
      <c r="D776" s="10"/>
    </row>
    <row r="777" spans="4:4">
      <c r="D777" s="10"/>
    </row>
    <row r="778" spans="4:4">
      <c r="D778" s="10"/>
    </row>
    <row r="779" spans="4:4">
      <c r="D779" s="10"/>
    </row>
    <row r="780" spans="4:4">
      <c r="D780" s="10"/>
    </row>
    <row r="781" spans="4:4">
      <c r="D781" s="10"/>
    </row>
    <row r="782" spans="4:4">
      <c r="D782" s="10"/>
    </row>
    <row r="783" spans="4:4">
      <c r="D783" s="10"/>
    </row>
    <row r="784" spans="4:4">
      <c r="D784" s="10"/>
    </row>
    <row r="785" spans="4:4">
      <c r="D785" s="10"/>
    </row>
    <row r="786" spans="4:4">
      <c r="D786" s="10"/>
    </row>
    <row r="787" spans="4:4">
      <c r="D787" s="10"/>
    </row>
    <row r="788" spans="4:4">
      <c r="D788" s="10"/>
    </row>
    <row r="789" spans="4:4">
      <c r="D789" s="10"/>
    </row>
    <row r="790" spans="4:4">
      <c r="D790" s="10"/>
    </row>
    <row r="791" spans="4:4">
      <c r="D791" s="10"/>
    </row>
    <row r="792" spans="4:4">
      <c r="D792" s="10"/>
    </row>
    <row r="793" spans="4:4">
      <c r="D793" s="10"/>
    </row>
    <row r="794" spans="4:4">
      <c r="D794" s="10"/>
    </row>
    <row r="795" spans="4:4">
      <c r="D795" s="10"/>
    </row>
    <row r="796" spans="4:4">
      <c r="D796" s="10"/>
    </row>
    <row r="797" spans="4:4">
      <c r="D797" s="10"/>
    </row>
    <row r="798" spans="4:4">
      <c r="D798" s="10"/>
    </row>
    <row r="799" spans="4:4">
      <c r="D799" s="10"/>
    </row>
    <row r="800" spans="4:4">
      <c r="D800" s="10"/>
    </row>
    <row r="801" spans="4:4">
      <c r="D801" s="10"/>
    </row>
    <row r="802" spans="4:4">
      <c r="D802" s="10"/>
    </row>
    <row r="803" spans="4:4">
      <c r="D803" s="10"/>
    </row>
    <row r="804" spans="4:4">
      <c r="D804" s="10"/>
    </row>
    <row r="805" spans="4:4">
      <c r="D805" s="10"/>
    </row>
    <row r="806" spans="4:4">
      <c r="D806" s="10"/>
    </row>
    <row r="807" spans="4:4">
      <c r="D807" s="10"/>
    </row>
    <row r="808" spans="4:4">
      <c r="D808" s="10"/>
    </row>
    <row r="809" spans="4:4">
      <c r="D809" s="10"/>
    </row>
    <row r="810" spans="4:4">
      <c r="D810" s="10"/>
    </row>
    <row r="811" spans="4:4">
      <c r="D811" s="10"/>
    </row>
    <row r="812" spans="4:4">
      <c r="D812" s="10"/>
    </row>
    <row r="813" spans="4:4">
      <c r="D813" s="10"/>
    </row>
    <row r="814" spans="4:4">
      <c r="D814" s="10"/>
    </row>
    <row r="815" spans="4:4">
      <c r="D815" s="10"/>
    </row>
    <row r="816" spans="4:4">
      <c r="D816" s="10"/>
    </row>
    <row r="817" spans="4:4">
      <c r="D817" s="10"/>
    </row>
    <row r="818" spans="4:4">
      <c r="D818" s="10"/>
    </row>
    <row r="819" spans="4:4">
      <c r="D819" s="10"/>
    </row>
    <row r="820" spans="4:4">
      <c r="D820" s="10"/>
    </row>
    <row r="821" spans="4:4">
      <c r="D821" s="10"/>
    </row>
    <row r="822" spans="4:4">
      <c r="D822" s="10"/>
    </row>
    <row r="823" spans="4:4">
      <c r="D823" s="10"/>
    </row>
    <row r="824" spans="4:4">
      <c r="D824" s="10"/>
    </row>
    <row r="825" spans="4:4">
      <c r="D825" s="10"/>
    </row>
    <row r="826" spans="4:4">
      <c r="D826" s="10"/>
    </row>
    <row r="827" spans="4:4">
      <c r="D827" s="10"/>
    </row>
    <row r="828" spans="4:4">
      <c r="D828" s="10"/>
    </row>
    <row r="829" spans="4:4">
      <c r="D829" s="10"/>
    </row>
    <row r="830" spans="4:4">
      <c r="D830" s="10"/>
    </row>
    <row r="831" spans="4:4">
      <c r="D831" s="10"/>
    </row>
    <row r="832" spans="4:4">
      <c r="D832" s="10"/>
    </row>
    <row r="833" spans="4:4">
      <c r="D833" s="10"/>
    </row>
    <row r="834" spans="4:4">
      <c r="D834" s="10"/>
    </row>
    <row r="835" spans="4:4">
      <c r="D835" s="10"/>
    </row>
    <row r="836" spans="4:4">
      <c r="D836" s="10"/>
    </row>
    <row r="837" spans="4:4">
      <c r="D837" s="10"/>
    </row>
    <row r="838" spans="4:4">
      <c r="D838" s="10"/>
    </row>
    <row r="839" spans="4:4">
      <c r="D839" s="10"/>
    </row>
    <row r="840" spans="4:4">
      <c r="D840" s="10"/>
    </row>
    <row r="841" spans="4:4">
      <c r="D841" s="10"/>
    </row>
    <row r="842" spans="4:4">
      <c r="D842" s="10"/>
    </row>
    <row r="843" spans="4:4">
      <c r="D843" s="10"/>
    </row>
    <row r="844" spans="4:4">
      <c r="D844" s="10"/>
    </row>
    <row r="845" spans="4:4">
      <c r="D845" s="10"/>
    </row>
    <row r="846" spans="4:4">
      <c r="D846" s="10"/>
    </row>
    <row r="847" spans="4:4">
      <c r="D847" s="10"/>
    </row>
    <row r="848" spans="4:4">
      <c r="D848" s="10"/>
    </row>
    <row r="849" spans="4:4">
      <c r="D849" s="10"/>
    </row>
    <row r="850" spans="4:4">
      <c r="D850" s="10"/>
    </row>
    <row r="851" spans="4:4">
      <c r="D851" s="10"/>
    </row>
    <row r="852" spans="4:4">
      <c r="D852" s="10"/>
    </row>
    <row r="853" spans="4:4">
      <c r="D853" s="10"/>
    </row>
    <row r="854" spans="4:4">
      <c r="D854" s="10"/>
    </row>
    <row r="855" spans="4:4">
      <c r="D855" s="10"/>
    </row>
    <row r="856" spans="4:4">
      <c r="D856" s="10"/>
    </row>
    <row r="857" spans="4:4">
      <c r="D857" s="10"/>
    </row>
    <row r="858" spans="4:4">
      <c r="D858" s="10"/>
    </row>
    <row r="859" spans="4:4">
      <c r="D859" s="10"/>
    </row>
    <row r="860" spans="4:4">
      <c r="D860" s="10"/>
    </row>
    <row r="861" spans="4:4">
      <c r="D861" s="10"/>
    </row>
    <row r="862" spans="4:4">
      <c r="D862" s="10"/>
    </row>
    <row r="863" spans="4:4">
      <c r="D863" s="10"/>
    </row>
    <row r="864" spans="4:4">
      <c r="D864" s="10"/>
    </row>
    <row r="865" spans="4:4">
      <c r="D865" s="10"/>
    </row>
    <row r="866" spans="4:4">
      <c r="D866" s="10"/>
    </row>
    <row r="867" spans="4:4">
      <c r="D867" s="10"/>
    </row>
    <row r="868" spans="4:4">
      <c r="D868" s="10"/>
    </row>
    <row r="869" spans="4:4">
      <c r="D869" s="10"/>
    </row>
    <row r="870" spans="4:4">
      <c r="D870" s="10"/>
    </row>
    <row r="871" spans="4:4">
      <c r="D871" s="10"/>
    </row>
    <row r="872" spans="4:4">
      <c r="D872" s="10"/>
    </row>
    <row r="873" spans="4:4">
      <c r="D873" s="10"/>
    </row>
    <row r="874" spans="4:4">
      <c r="D874" s="10"/>
    </row>
    <row r="875" spans="4:4">
      <c r="D875" s="10"/>
    </row>
    <row r="876" spans="4:4">
      <c r="D876" s="10"/>
    </row>
    <row r="877" spans="4:4">
      <c r="D877" s="10"/>
    </row>
    <row r="878" spans="4:4">
      <c r="D878" s="10"/>
    </row>
    <row r="879" spans="4:4">
      <c r="D879" s="10"/>
    </row>
    <row r="880" spans="4:4">
      <c r="D880" s="10"/>
    </row>
    <row r="881" spans="4:4">
      <c r="D881" s="10"/>
    </row>
    <row r="882" spans="4:4">
      <c r="D882" s="10"/>
    </row>
    <row r="883" spans="4:4">
      <c r="D883" s="10"/>
    </row>
    <row r="884" spans="4:4">
      <c r="D884" s="10"/>
    </row>
    <row r="885" spans="4:4">
      <c r="D885" s="10"/>
    </row>
    <row r="886" spans="4:4">
      <c r="D886" s="10"/>
    </row>
    <row r="887" spans="4:4">
      <c r="D887" s="10"/>
    </row>
    <row r="888" spans="4:4">
      <c r="D888" s="10"/>
    </row>
    <row r="889" spans="4:4">
      <c r="D889" s="10"/>
    </row>
    <row r="890" spans="4:4">
      <c r="D890" s="10"/>
    </row>
    <row r="891" spans="4:4">
      <c r="D891" s="10"/>
    </row>
    <row r="892" spans="4:4">
      <c r="D892" s="10"/>
    </row>
    <row r="893" spans="4:4">
      <c r="D893" s="10"/>
    </row>
    <row r="894" spans="4:4">
      <c r="D894" s="10"/>
    </row>
    <row r="895" spans="4:4">
      <c r="D895" s="10"/>
    </row>
    <row r="896" spans="4:4">
      <c r="D896" s="10"/>
    </row>
    <row r="897" spans="4:4">
      <c r="D897" s="10"/>
    </row>
    <row r="898" spans="4:4">
      <c r="D898" s="10"/>
    </row>
    <row r="899" spans="4:4">
      <c r="D899" s="10"/>
    </row>
    <row r="900" spans="4:4">
      <c r="D900" s="10"/>
    </row>
    <row r="901" spans="4:4">
      <c r="D901" s="10"/>
    </row>
    <row r="902" spans="4:4">
      <c r="D902" s="10"/>
    </row>
    <row r="903" spans="4:4">
      <c r="D903" s="10"/>
    </row>
    <row r="904" spans="4:4">
      <c r="D904" s="10"/>
    </row>
    <row r="905" spans="4:4">
      <c r="D905" s="10"/>
    </row>
    <row r="906" spans="4:4">
      <c r="D906" s="10"/>
    </row>
    <row r="907" spans="4:4">
      <c r="D907" s="10"/>
    </row>
    <row r="908" spans="4:4">
      <c r="D908" s="10"/>
    </row>
    <row r="909" spans="4:4">
      <c r="D909" s="10"/>
    </row>
    <row r="910" spans="4:4">
      <c r="D910" s="10"/>
    </row>
    <row r="911" spans="4:4">
      <c r="D911" s="10"/>
    </row>
    <row r="912" spans="4:4">
      <c r="D912" s="10"/>
    </row>
    <row r="913" spans="4:4">
      <c r="D913" s="10"/>
    </row>
    <row r="914" spans="4:4">
      <c r="D914" s="10"/>
    </row>
    <row r="915" spans="4:4">
      <c r="D915" s="10"/>
    </row>
    <row r="916" spans="4:4">
      <c r="D916" s="10"/>
    </row>
    <row r="917" spans="4:4">
      <c r="D917" s="10"/>
    </row>
    <row r="918" spans="4:4">
      <c r="D918" s="10"/>
    </row>
    <row r="919" spans="4:4">
      <c r="D919" s="10"/>
    </row>
    <row r="920" spans="4:4">
      <c r="D920" s="10"/>
    </row>
    <row r="921" spans="4:4">
      <c r="D921" s="10"/>
    </row>
    <row r="922" spans="4:4">
      <c r="D922" s="10"/>
    </row>
    <row r="923" spans="4:4">
      <c r="D923" s="10"/>
    </row>
    <row r="924" spans="4:4">
      <c r="D924" s="10"/>
    </row>
    <row r="925" spans="4:4">
      <c r="D925" s="10"/>
    </row>
    <row r="926" spans="4:4">
      <c r="D926" s="10"/>
    </row>
    <row r="927" spans="4:4">
      <c r="D927" s="10"/>
    </row>
    <row r="928" spans="4:4">
      <c r="D928" s="10"/>
    </row>
    <row r="929" spans="4:4">
      <c r="D929" s="10"/>
    </row>
    <row r="930" spans="4:4">
      <c r="D930" s="10"/>
    </row>
    <row r="931" spans="4:4">
      <c r="D931" s="10"/>
    </row>
    <row r="932" spans="4:4">
      <c r="D932" s="10"/>
    </row>
    <row r="933" spans="4:4">
      <c r="D933" s="10"/>
    </row>
    <row r="934" spans="4:4">
      <c r="D934" s="10"/>
    </row>
    <row r="935" spans="4:4">
      <c r="D935" s="10"/>
    </row>
    <row r="936" spans="4:4">
      <c r="D936" s="10"/>
    </row>
    <row r="937" spans="4:4">
      <c r="D937" s="10"/>
    </row>
    <row r="938" spans="4:4">
      <c r="D938" s="10"/>
    </row>
    <row r="939" spans="4:4">
      <c r="D939" s="10"/>
    </row>
    <row r="940" spans="4:4">
      <c r="D940" s="10"/>
    </row>
    <row r="941" spans="4:4">
      <c r="D941" s="10"/>
    </row>
    <row r="942" spans="4:4">
      <c r="D942" s="10"/>
    </row>
    <row r="943" spans="4:4">
      <c r="D943" s="10"/>
    </row>
    <row r="944" spans="4:4">
      <c r="D944" s="10"/>
    </row>
    <row r="945" spans="4:4">
      <c r="D945" s="10"/>
    </row>
    <row r="946" spans="4:4">
      <c r="D946" s="10"/>
    </row>
    <row r="947" spans="4:4">
      <c r="D947" s="10"/>
    </row>
    <row r="948" spans="4:4">
      <c r="D948" s="10"/>
    </row>
    <row r="949" spans="4:4">
      <c r="D949" s="10"/>
    </row>
    <row r="950" spans="4:4">
      <c r="D950" s="10"/>
    </row>
    <row r="951" spans="4:4">
      <c r="D951" s="10"/>
    </row>
    <row r="952" spans="4:4">
      <c r="D952" s="10"/>
    </row>
    <row r="953" spans="4:4">
      <c r="D953" s="10"/>
    </row>
    <row r="954" spans="4:4">
      <c r="D954" s="10"/>
    </row>
    <row r="955" spans="4:4">
      <c r="D955" s="10"/>
    </row>
    <row r="956" spans="4:4">
      <c r="D956" s="10"/>
    </row>
    <row r="957" spans="4:4">
      <c r="D957" s="10"/>
    </row>
    <row r="958" spans="4:4">
      <c r="D958" s="10"/>
    </row>
    <row r="959" spans="4:4">
      <c r="D959" s="10"/>
    </row>
    <row r="960" spans="4:4">
      <c r="D960" s="10"/>
    </row>
    <row r="961" spans="4:4">
      <c r="D961" s="10"/>
    </row>
    <row r="962" spans="4:4">
      <c r="D962" s="10"/>
    </row>
    <row r="963" spans="4:4">
      <c r="D963" s="10"/>
    </row>
    <row r="964" spans="4:4">
      <c r="D964" s="10"/>
    </row>
    <row r="965" spans="4:4">
      <c r="D965" s="10"/>
    </row>
    <row r="966" spans="4:4">
      <c r="D966" s="10"/>
    </row>
    <row r="967" spans="4:4">
      <c r="D967" s="10"/>
    </row>
    <row r="968" spans="4:4">
      <c r="D968" s="10"/>
    </row>
    <row r="969" spans="4:4">
      <c r="D969" s="10"/>
    </row>
    <row r="970" spans="4:4">
      <c r="D970" s="10"/>
    </row>
    <row r="971" spans="4:4">
      <c r="D971" s="10"/>
    </row>
    <row r="972" spans="4:4">
      <c r="D972" s="10"/>
    </row>
    <row r="973" spans="4:4">
      <c r="D973" s="10"/>
    </row>
    <row r="974" spans="4:4">
      <c r="D974" s="10"/>
    </row>
    <row r="975" spans="4:4">
      <c r="D975" s="10"/>
    </row>
    <row r="976" spans="4:4">
      <c r="D976" s="10"/>
    </row>
    <row r="977" spans="4:4">
      <c r="D977" s="10"/>
    </row>
    <row r="978" spans="4:4">
      <c r="D978" s="10"/>
    </row>
    <row r="979" spans="4:4">
      <c r="D979" s="10"/>
    </row>
    <row r="980" spans="4:4">
      <c r="D980" s="10"/>
    </row>
    <row r="981" spans="4:4">
      <c r="D981" s="10"/>
    </row>
    <row r="982" spans="4:4">
      <c r="D982" s="10"/>
    </row>
    <row r="983" spans="4:4">
      <c r="D983" s="10"/>
    </row>
    <row r="984" spans="4:4">
      <c r="D984" s="10"/>
    </row>
    <row r="985" spans="4:4">
      <c r="D985" s="10"/>
    </row>
    <row r="986" spans="4:4">
      <c r="D986" s="10"/>
    </row>
    <row r="987" spans="4:4">
      <c r="D987" s="10"/>
    </row>
    <row r="988" spans="4:4">
      <c r="D988" s="10"/>
    </row>
    <row r="989" spans="4:4">
      <c r="D989" s="10"/>
    </row>
    <row r="990" spans="4:4">
      <c r="D990" s="10"/>
    </row>
    <row r="991" spans="4:4">
      <c r="D991" s="10"/>
    </row>
    <row r="992" spans="4:4">
      <c r="D992" s="10"/>
    </row>
    <row r="993" spans="4:4">
      <c r="D993" s="10"/>
    </row>
    <row r="994" spans="4:4">
      <c r="D994" s="10"/>
    </row>
    <row r="995" spans="4:4">
      <c r="D995" s="10"/>
    </row>
    <row r="996" spans="4:4">
      <c r="D996" s="10"/>
    </row>
    <row r="997" spans="4:4">
      <c r="D997" s="10"/>
    </row>
    <row r="998" spans="4:4">
      <c r="D998" s="10"/>
    </row>
    <row r="999" spans="4:4">
      <c r="D999" s="10"/>
    </row>
    <row r="1000" spans="4:4">
      <c r="D1000" s="10"/>
    </row>
    <row r="1001" spans="4:4">
      <c r="D1001" s="10"/>
    </row>
    <row r="1002" spans="4:4">
      <c r="D1002" s="10"/>
    </row>
    <row r="1003" spans="4:4">
      <c r="D1003" s="10"/>
    </row>
    <row r="1004" spans="4:4">
      <c r="D1004" s="10"/>
    </row>
    <row r="1005" spans="4:4">
      <c r="D1005" s="10"/>
    </row>
    <row r="1006" spans="4:4">
      <c r="D1006" s="10"/>
    </row>
    <row r="1007" spans="4:4">
      <c r="D1007" s="10"/>
    </row>
    <row r="1008" spans="4:4">
      <c r="D1008" s="10"/>
    </row>
    <row r="1009" spans="4:4">
      <c r="D1009" s="10"/>
    </row>
    <row r="1010" spans="4:4">
      <c r="D1010" s="10"/>
    </row>
    <row r="1011" spans="4:4">
      <c r="D1011" s="10"/>
    </row>
    <row r="1012" spans="4:4">
      <c r="D1012" s="10"/>
    </row>
    <row r="1013" spans="4:4">
      <c r="D1013" s="10"/>
    </row>
    <row r="1014" spans="4:4">
      <c r="D1014" s="10"/>
    </row>
    <row r="1015" spans="4:4">
      <c r="D1015" s="10"/>
    </row>
    <row r="1016" spans="4:4">
      <c r="D1016" s="10"/>
    </row>
    <row r="1017" spans="4:4">
      <c r="D1017" s="10"/>
    </row>
    <row r="1018" spans="4:4">
      <c r="D1018" s="10"/>
    </row>
    <row r="1019" spans="4:4">
      <c r="D1019" s="10"/>
    </row>
    <row r="1020" spans="4:4">
      <c r="D1020" s="10"/>
    </row>
    <row r="1021" spans="4:4">
      <c r="D1021" s="10"/>
    </row>
    <row r="1022" spans="4:4">
      <c r="D1022" s="10"/>
    </row>
    <row r="1023" spans="4:4">
      <c r="D1023" s="10"/>
    </row>
    <row r="1024" spans="4:4">
      <c r="D1024" s="10"/>
    </row>
    <row r="1025" spans="4:4">
      <c r="D1025" s="10"/>
    </row>
    <row r="1026" spans="4:4">
      <c r="D1026" s="10"/>
    </row>
    <row r="1027" spans="4:4">
      <c r="D1027" s="10"/>
    </row>
    <row r="1028" spans="4:4">
      <c r="D1028" s="10"/>
    </row>
    <row r="1029" spans="4:4">
      <c r="D1029" s="10"/>
    </row>
    <row r="1030" spans="4:4">
      <c r="D1030" s="10"/>
    </row>
    <row r="1031" spans="4:4">
      <c r="D1031" s="10"/>
    </row>
    <row r="1032" spans="4:4">
      <c r="D1032" s="10"/>
    </row>
    <row r="1033" spans="4:4">
      <c r="D1033" s="10"/>
    </row>
    <row r="1034" spans="4:4">
      <c r="D1034" s="10"/>
    </row>
    <row r="1035" spans="4:4">
      <c r="D1035" s="10"/>
    </row>
    <row r="1036" spans="4:4">
      <c r="D1036" s="10"/>
    </row>
    <row r="1037" spans="4:4">
      <c r="D1037" s="10"/>
    </row>
    <row r="1038" spans="4:4">
      <c r="D1038" s="10"/>
    </row>
    <row r="1039" spans="4:4">
      <c r="D1039" s="10"/>
    </row>
    <row r="1040" spans="4:4">
      <c r="D1040" s="10"/>
    </row>
    <row r="1041" spans="4:4">
      <c r="D1041" s="10"/>
    </row>
    <row r="1042" spans="4:4">
      <c r="D1042" s="10"/>
    </row>
    <row r="1043" spans="4:4">
      <c r="D1043" s="10"/>
    </row>
    <row r="1044" spans="4:4">
      <c r="D1044" s="10"/>
    </row>
    <row r="1045" spans="4:4">
      <c r="D1045" s="10"/>
    </row>
    <row r="1046" spans="4:4">
      <c r="D1046" s="10"/>
    </row>
    <row r="1047" spans="4:4">
      <c r="D1047" s="10"/>
    </row>
    <row r="1048" spans="4:4">
      <c r="D1048" s="10"/>
    </row>
    <row r="1049" spans="4:4">
      <c r="D1049" s="10"/>
    </row>
    <row r="1050" spans="4:4">
      <c r="D1050" s="10"/>
    </row>
    <row r="1051" spans="4:4">
      <c r="D1051" s="10"/>
    </row>
    <row r="1052" spans="4:4">
      <c r="D1052" s="10"/>
    </row>
    <row r="1053" spans="4:4">
      <c r="D1053" s="10"/>
    </row>
    <row r="1054" spans="4:4">
      <c r="D1054" s="10"/>
    </row>
    <row r="1055" spans="4:4">
      <c r="D1055" s="10"/>
    </row>
    <row r="1056" spans="4:4">
      <c r="D1056" s="10"/>
    </row>
    <row r="1057" spans="4:4">
      <c r="D1057" s="10"/>
    </row>
    <row r="1058" spans="4:4">
      <c r="D1058" s="10"/>
    </row>
    <row r="1059" spans="4:4">
      <c r="D1059" s="10"/>
    </row>
    <row r="1060" spans="4:4">
      <c r="D1060" s="10"/>
    </row>
    <row r="1061" spans="4:4">
      <c r="D1061" s="10"/>
    </row>
    <row r="1062" spans="4:4">
      <c r="D1062" s="10"/>
    </row>
    <row r="1063" spans="4:4">
      <c r="D1063" s="10"/>
    </row>
    <row r="1064" spans="4:4">
      <c r="D1064" s="10"/>
    </row>
    <row r="1065" spans="4:4">
      <c r="D1065" s="10"/>
    </row>
    <row r="1066" spans="4:4">
      <c r="D1066" s="10"/>
    </row>
    <row r="1067" spans="4:4">
      <c r="D1067" s="10"/>
    </row>
    <row r="1068" spans="4:4">
      <c r="D1068" s="10"/>
    </row>
    <row r="1069" spans="4:4">
      <c r="D1069" s="10"/>
    </row>
    <row r="1070" spans="4:4">
      <c r="D1070" s="10"/>
    </row>
    <row r="1071" spans="4:4">
      <c r="D1071" s="10"/>
    </row>
    <row r="1072" spans="4:4">
      <c r="D1072" s="10"/>
    </row>
    <row r="1073" spans="4:4">
      <c r="D1073" s="10"/>
    </row>
    <row r="1074" spans="4:4">
      <c r="D1074" s="10"/>
    </row>
    <row r="1075" spans="4:4">
      <c r="D1075" s="10"/>
    </row>
    <row r="1076" spans="4:4">
      <c r="D1076" s="10"/>
    </row>
    <row r="1077" spans="4:4">
      <c r="D1077" s="10"/>
    </row>
    <row r="1078" spans="4:4">
      <c r="D1078" s="10"/>
    </row>
    <row r="1079" spans="4:4">
      <c r="D1079" s="10"/>
    </row>
    <row r="1080" spans="4:4">
      <c r="D1080" s="10"/>
    </row>
    <row r="1081" spans="4:4">
      <c r="D1081" s="10"/>
    </row>
    <row r="1082" spans="4:4">
      <c r="D1082" s="10"/>
    </row>
    <row r="1083" spans="4:4">
      <c r="D1083" s="10"/>
    </row>
    <row r="1084" spans="4:4">
      <c r="D1084" s="10"/>
    </row>
    <row r="1085" spans="4:4">
      <c r="D1085" s="10"/>
    </row>
    <row r="1086" spans="4:4">
      <c r="D1086" s="10"/>
    </row>
    <row r="1087" spans="4:4">
      <c r="D1087" s="10"/>
    </row>
    <row r="1088" spans="4:4">
      <c r="D1088" s="10"/>
    </row>
    <row r="1089" spans="4:4">
      <c r="D1089" s="10"/>
    </row>
    <row r="1090" spans="4:4">
      <c r="D1090" s="10"/>
    </row>
    <row r="1091" spans="4:4">
      <c r="D1091" s="10"/>
    </row>
    <row r="1092" spans="4:4">
      <c r="D1092" s="10"/>
    </row>
    <row r="1093" spans="4:4">
      <c r="D1093" s="10"/>
    </row>
    <row r="1094" spans="4:4">
      <c r="D1094" s="10"/>
    </row>
    <row r="1095" spans="4:4">
      <c r="D1095" s="10"/>
    </row>
    <row r="1096" spans="4:4">
      <c r="D1096" s="10"/>
    </row>
    <row r="1097" spans="4:4">
      <c r="D1097" s="10"/>
    </row>
    <row r="1098" spans="4:4">
      <c r="D1098" s="10"/>
    </row>
    <row r="1099" spans="4:4">
      <c r="D1099" s="10"/>
    </row>
    <row r="1100" spans="4:4">
      <c r="D1100" s="10"/>
    </row>
    <row r="1101" spans="4:4">
      <c r="D1101" s="10"/>
    </row>
    <row r="1102" spans="4:4">
      <c r="D1102" s="10"/>
    </row>
    <row r="1103" spans="4:4">
      <c r="D1103" s="10"/>
    </row>
    <row r="1104" spans="4:4">
      <c r="D1104" s="10"/>
    </row>
    <row r="1105" spans="4:4">
      <c r="D1105" s="10"/>
    </row>
    <row r="1106" spans="4:4">
      <c r="D1106" s="10"/>
    </row>
    <row r="1107" spans="4:4">
      <c r="D1107" s="10"/>
    </row>
    <row r="1108" spans="4:4">
      <c r="D1108" s="10"/>
    </row>
    <row r="1109" spans="4:4">
      <c r="D1109" s="10"/>
    </row>
    <row r="1110" spans="4:4">
      <c r="D1110" s="10"/>
    </row>
    <row r="1111" spans="4:4">
      <c r="D1111" s="10"/>
    </row>
    <row r="1112" spans="4:4">
      <c r="D1112" s="10"/>
    </row>
    <row r="1113" spans="4:4">
      <c r="D1113" s="10"/>
    </row>
    <row r="1114" spans="4:4">
      <c r="D1114" s="10"/>
    </row>
    <row r="1115" spans="4:4">
      <c r="D1115" s="10"/>
    </row>
    <row r="1116" spans="4:4">
      <c r="D1116" s="10"/>
    </row>
    <row r="1117" spans="4:4">
      <c r="D1117" s="10"/>
    </row>
    <row r="1118" spans="4:4">
      <c r="D1118" s="10"/>
    </row>
    <row r="1119" spans="4:4">
      <c r="D1119" s="10"/>
    </row>
    <row r="1120" spans="4:4">
      <c r="D1120" s="10"/>
    </row>
    <row r="1121" spans="4:4">
      <c r="D1121" s="10"/>
    </row>
    <row r="1122" spans="4:4">
      <c r="D1122" s="10"/>
    </row>
    <row r="1123" spans="4:4">
      <c r="D1123" s="10"/>
    </row>
    <row r="1124" spans="4:4">
      <c r="D1124" s="10"/>
    </row>
    <row r="1125" spans="4:4">
      <c r="D1125" s="10"/>
    </row>
    <row r="1126" spans="4:4">
      <c r="D1126" s="10"/>
    </row>
    <row r="1127" spans="4:4">
      <c r="D1127" s="10"/>
    </row>
    <row r="1128" spans="4:4">
      <c r="D1128" s="10"/>
    </row>
    <row r="1129" spans="4:4">
      <c r="D1129" s="10"/>
    </row>
    <row r="1130" spans="4:4">
      <c r="D1130" s="10"/>
    </row>
    <row r="1131" spans="4:4">
      <c r="D1131" s="10"/>
    </row>
    <row r="1132" spans="4:4">
      <c r="D1132" s="10"/>
    </row>
    <row r="1133" spans="4:4">
      <c r="D1133" s="10"/>
    </row>
    <row r="1134" spans="4:4">
      <c r="D1134" s="10"/>
    </row>
    <row r="1135" spans="4:4">
      <c r="D1135" s="10"/>
    </row>
    <row r="1136" spans="4:4">
      <c r="D1136" s="10"/>
    </row>
    <row r="1137" spans="4:4">
      <c r="D1137" s="10"/>
    </row>
    <row r="1138" spans="4:4">
      <c r="D1138" s="10"/>
    </row>
    <row r="1139" spans="4:4">
      <c r="D1139" s="10"/>
    </row>
    <row r="1140" spans="4:4">
      <c r="D1140" s="10"/>
    </row>
    <row r="1141" spans="4:4">
      <c r="D1141" s="10"/>
    </row>
    <row r="1142" spans="4:4">
      <c r="D1142" s="10"/>
    </row>
    <row r="1143" spans="4:4">
      <c r="D1143" s="10"/>
    </row>
    <row r="1144" spans="4:4">
      <c r="D1144" s="10"/>
    </row>
    <row r="1145" spans="4:4">
      <c r="D1145" s="10"/>
    </row>
    <row r="1146" spans="4:4">
      <c r="D1146" s="10"/>
    </row>
    <row r="1147" spans="4:4">
      <c r="D1147" s="10"/>
    </row>
    <row r="1148" spans="4:4">
      <c r="D1148" s="10"/>
    </row>
    <row r="1149" spans="4:4">
      <c r="D1149" s="10"/>
    </row>
    <row r="1150" spans="4:4">
      <c r="D1150" s="10"/>
    </row>
    <row r="1151" spans="4:4">
      <c r="D1151" s="10"/>
    </row>
    <row r="1152" spans="4:4">
      <c r="D1152" s="10"/>
    </row>
    <row r="1153" spans="4:4">
      <c r="D1153" s="10"/>
    </row>
    <row r="1154" spans="4:4">
      <c r="D1154" s="10"/>
    </row>
    <row r="1155" spans="4:4">
      <c r="D1155" s="10"/>
    </row>
    <row r="1156" spans="4:4">
      <c r="D1156" s="10"/>
    </row>
    <row r="1157" spans="4:4">
      <c r="D1157" s="10"/>
    </row>
    <row r="1158" spans="4:4">
      <c r="D1158" s="10"/>
    </row>
    <row r="1159" spans="4:4">
      <c r="D1159" s="10"/>
    </row>
    <row r="1160" spans="4:4">
      <c r="D1160" s="10"/>
    </row>
    <row r="1161" spans="4:4">
      <c r="D1161" s="10"/>
    </row>
    <row r="1162" spans="4:4">
      <c r="D1162" s="10"/>
    </row>
    <row r="1163" spans="4:4">
      <c r="D1163" s="10"/>
    </row>
    <row r="1164" spans="4:4">
      <c r="D1164" s="10"/>
    </row>
    <row r="1165" spans="4:4">
      <c r="D1165" s="10"/>
    </row>
    <row r="1166" spans="4:4">
      <c r="D1166" s="10"/>
    </row>
    <row r="1167" spans="4:4">
      <c r="D1167" s="10"/>
    </row>
    <row r="1168" spans="4:4">
      <c r="D1168" s="10"/>
    </row>
    <row r="1169" spans="4:4">
      <c r="D1169" s="10"/>
    </row>
    <row r="1170" spans="4:4">
      <c r="D1170" s="10"/>
    </row>
    <row r="1171" spans="4:4">
      <c r="D1171" s="10"/>
    </row>
    <row r="1172" spans="4:4">
      <c r="D1172" s="10"/>
    </row>
    <row r="1173" spans="4:4">
      <c r="D1173" s="10"/>
    </row>
    <row r="1174" spans="4:4">
      <c r="D1174" s="10"/>
    </row>
    <row r="1175" spans="4:4">
      <c r="D1175" s="10"/>
    </row>
    <row r="1176" spans="4:4">
      <c r="D1176" s="10"/>
    </row>
    <row r="1177" spans="4:4">
      <c r="D1177" s="10"/>
    </row>
    <row r="1178" spans="4:4">
      <c r="D1178" s="10"/>
    </row>
    <row r="1179" spans="4:4">
      <c r="D1179" s="10"/>
    </row>
    <row r="1180" spans="4:4">
      <c r="D1180" s="10"/>
    </row>
    <row r="1181" spans="4:4">
      <c r="D1181" s="10"/>
    </row>
    <row r="1182" spans="4:4">
      <c r="D1182" s="10"/>
    </row>
    <row r="1183" spans="4:4">
      <c r="D1183" s="10"/>
    </row>
    <row r="1184" spans="4:4">
      <c r="D1184" s="10"/>
    </row>
    <row r="1185" spans="4:4">
      <c r="D1185" s="10"/>
    </row>
    <row r="1186" spans="4:4">
      <c r="D1186" s="10"/>
    </row>
    <row r="1187" spans="4:4">
      <c r="D1187" s="10"/>
    </row>
    <row r="1188" spans="4:4">
      <c r="D1188" s="10"/>
    </row>
    <row r="1189" spans="4:4">
      <c r="D1189" s="10"/>
    </row>
    <row r="1190" spans="4:4">
      <c r="D1190" s="10"/>
    </row>
    <row r="1191" spans="4:4">
      <c r="D1191" s="10"/>
    </row>
    <row r="1192" spans="4:4">
      <c r="D1192" s="10"/>
    </row>
    <row r="1193" spans="4:4">
      <c r="D1193" s="10"/>
    </row>
    <row r="1194" spans="4:4">
      <c r="D1194" s="10"/>
    </row>
    <row r="1195" spans="4:4">
      <c r="D1195" s="10"/>
    </row>
    <row r="1196" spans="4:4">
      <c r="D1196" s="10"/>
    </row>
    <row r="1197" spans="4:4">
      <c r="D1197" s="10"/>
    </row>
    <row r="1198" spans="4:4">
      <c r="D1198" s="10"/>
    </row>
    <row r="1199" spans="4:4">
      <c r="D1199" s="10"/>
    </row>
    <row r="1200" spans="4:4">
      <c r="D1200" s="10"/>
    </row>
    <row r="1201" spans="4:4">
      <c r="D1201" s="10"/>
    </row>
    <row r="1202" spans="4:4">
      <c r="D1202" s="10"/>
    </row>
    <row r="1203" spans="4:4">
      <c r="D1203" s="10"/>
    </row>
    <row r="1204" spans="4:4">
      <c r="D1204" s="10"/>
    </row>
    <row r="1205" spans="4:4">
      <c r="D1205" s="10"/>
    </row>
    <row r="1206" spans="4:4">
      <c r="D1206" s="10"/>
    </row>
    <row r="1207" spans="4:4">
      <c r="D1207" s="10"/>
    </row>
    <row r="1208" spans="4:4">
      <c r="D1208" s="10"/>
    </row>
    <row r="1209" spans="4:4">
      <c r="D1209" s="10"/>
    </row>
    <row r="1210" spans="4:4">
      <c r="D1210" s="10"/>
    </row>
    <row r="1211" spans="4:4">
      <c r="D1211" s="10"/>
    </row>
    <row r="1212" spans="4:4">
      <c r="D1212" s="10"/>
    </row>
    <row r="1213" spans="4:4">
      <c r="D1213" s="10"/>
    </row>
    <row r="1214" spans="4:4">
      <c r="D1214" s="10"/>
    </row>
    <row r="1215" spans="4:4">
      <c r="D1215" s="10"/>
    </row>
    <row r="1216" spans="4:4">
      <c r="D1216" s="10"/>
    </row>
    <row r="1217" spans="4:4">
      <c r="D1217" s="10"/>
    </row>
    <row r="1218" spans="4:4">
      <c r="D1218" s="10"/>
    </row>
    <row r="1219" spans="4:4">
      <c r="D1219" s="10"/>
    </row>
    <row r="1220" spans="4:4">
      <c r="D1220" s="10"/>
    </row>
    <row r="1221" spans="4:4">
      <c r="D1221" s="10"/>
    </row>
    <row r="1222" spans="4:4">
      <c r="D1222" s="10"/>
    </row>
    <row r="1223" spans="4:4">
      <c r="D1223" s="10"/>
    </row>
    <row r="1224" spans="4:4">
      <c r="D1224" s="10"/>
    </row>
    <row r="1225" spans="4:4">
      <c r="D1225" s="10"/>
    </row>
    <row r="1226" spans="4:4">
      <c r="D1226" s="10"/>
    </row>
    <row r="1227" spans="4:4">
      <c r="D1227" s="10"/>
    </row>
    <row r="1228" spans="4:4">
      <c r="D1228" s="10"/>
    </row>
    <row r="1229" spans="4:4">
      <c r="D1229" s="10"/>
    </row>
    <row r="1230" spans="4:4">
      <c r="D1230" s="10"/>
    </row>
    <row r="1231" spans="4:4">
      <c r="D1231" s="10"/>
    </row>
    <row r="1232" spans="4:4">
      <c r="D1232" s="10"/>
    </row>
    <row r="1233" spans="4:4">
      <c r="D1233" s="10"/>
    </row>
    <row r="1234" spans="4:4">
      <c r="D1234" s="10"/>
    </row>
    <row r="1235" spans="4:4">
      <c r="D1235" s="10"/>
    </row>
    <row r="1236" spans="4:4">
      <c r="D1236" s="10"/>
    </row>
    <row r="1237" spans="4:4">
      <c r="D1237" s="10"/>
    </row>
    <row r="1238" spans="4:4">
      <c r="D1238" s="10"/>
    </row>
    <row r="1239" spans="4:4">
      <c r="D1239" s="10"/>
    </row>
    <row r="1240" spans="4:4">
      <c r="D1240" s="10"/>
    </row>
    <row r="1241" spans="4:4">
      <c r="D1241" s="10"/>
    </row>
    <row r="1242" spans="4:4">
      <c r="D1242" s="10"/>
    </row>
    <row r="1243" spans="4:4">
      <c r="D1243" s="10"/>
    </row>
    <row r="1244" spans="4:4">
      <c r="D1244" s="10"/>
    </row>
    <row r="1245" spans="4:4">
      <c r="D1245" s="10"/>
    </row>
    <row r="1246" spans="4:4">
      <c r="D1246" s="10"/>
    </row>
    <row r="1247" spans="4:4">
      <c r="D1247" s="10"/>
    </row>
    <row r="1248" spans="4:4">
      <c r="D1248" s="10"/>
    </row>
    <row r="1249" spans="4:4">
      <c r="D1249" s="10"/>
    </row>
    <row r="1250" spans="4:4">
      <c r="D1250" s="10"/>
    </row>
    <row r="1251" spans="4:4">
      <c r="D1251" s="10"/>
    </row>
    <row r="1252" spans="4:4">
      <c r="D1252" s="10"/>
    </row>
    <row r="1253" spans="4:4">
      <c r="D1253" s="10"/>
    </row>
    <row r="1254" spans="4:4">
      <c r="D1254" s="10"/>
    </row>
    <row r="1255" spans="4:4">
      <c r="D1255" s="10"/>
    </row>
    <row r="1256" spans="4:4">
      <c r="D1256" s="10"/>
    </row>
    <row r="1257" spans="4:4">
      <c r="D1257" s="10"/>
    </row>
    <row r="1258" spans="4:4">
      <c r="D1258" s="10"/>
    </row>
    <row r="1259" spans="4:4">
      <c r="D1259" s="10"/>
    </row>
    <row r="1260" spans="4:4">
      <c r="D1260" s="10"/>
    </row>
    <row r="1261" spans="4:4">
      <c r="D1261" s="10"/>
    </row>
    <row r="1262" spans="4:4">
      <c r="D1262" s="10"/>
    </row>
    <row r="1263" spans="4:4">
      <c r="D1263" s="10"/>
    </row>
    <row r="1264" spans="4:4">
      <c r="D1264" s="10"/>
    </row>
    <row r="1265" spans="4:4">
      <c r="D1265" s="10"/>
    </row>
    <row r="1266" spans="4:4">
      <c r="D1266" s="10"/>
    </row>
    <row r="1267" spans="4:4">
      <c r="D1267" s="10"/>
    </row>
    <row r="1268" spans="4:4">
      <c r="D1268" s="10"/>
    </row>
    <row r="1269" spans="4:4">
      <c r="D1269" s="10"/>
    </row>
    <row r="1270" spans="4:4">
      <c r="D1270" s="10"/>
    </row>
    <row r="1271" spans="4:4">
      <c r="D1271" s="10"/>
    </row>
    <row r="1272" spans="4:4">
      <c r="D1272" s="10"/>
    </row>
    <row r="1273" spans="4:4">
      <c r="D1273" s="10"/>
    </row>
    <row r="1274" spans="4:4">
      <c r="D1274" s="10"/>
    </row>
    <row r="1275" spans="4:4">
      <c r="D1275" s="10"/>
    </row>
    <row r="1276" spans="4:4">
      <c r="D1276" s="10"/>
    </row>
    <row r="1277" spans="4:4">
      <c r="D1277" s="10"/>
    </row>
    <row r="1278" spans="4:4">
      <c r="D1278" s="10"/>
    </row>
    <row r="1279" spans="4:4">
      <c r="D1279" s="10"/>
    </row>
    <row r="1280" spans="4:4">
      <c r="D1280" s="10"/>
    </row>
    <row r="1281" spans="4:4">
      <c r="D1281" s="10"/>
    </row>
    <row r="1282" spans="4:4">
      <c r="D1282" s="10"/>
    </row>
    <row r="1283" spans="4:4">
      <c r="D1283" s="10"/>
    </row>
    <row r="1284" spans="4:4">
      <c r="D1284" s="10"/>
    </row>
    <row r="1285" spans="4:4">
      <c r="D1285" s="10"/>
    </row>
    <row r="1286" spans="4:4">
      <c r="D1286" s="10"/>
    </row>
    <row r="1287" spans="4:4">
      <c r="D1287" s="10"/>
    </row>
    <row r="1288" spans="4:4">
      <c r="D1288" s="10"/>
    </row>
    <row r="1289" spans="4:4">
      <c r="D1289" s="10"/>
    </row>
    <row r="1290" spans="4:4">
      <c r="D1290" s="10"/>
    </row>
    <row r="1291" spans="4:4">
      <c r="D1291" s="10"/>
    </row>
    <row r="1292" spans="4:4">
      <c r="D1292" s="10"/>
    </row>
    <row r="1293" spans="4:4">
      <c r="D1293" s="10"/>
    </row>
    <row r="1294" spans="4:4">
      <c r="D1294" s="10"/>
    </row>
    <row r="1295" spans="4:4">
      <c r="D1295" s="10"/>
    </row>
    <row r="1296" spans="4:4">
      <c r="D1296" s="10"/>
    </row>
    <row r="1297" spans="4:4">
      <c r="D1297" s="10"/>
    </row>
    <row r="1298" spans="4:4">
      <c r="D1298" s="10"/>
    </row>
    <row r="1299" spans="4:4">
      <c r="D1299" s="10"/>
    </row>
    <row r="1300" spans="4:4">
      <c r="D1300" s="10"/>
    </row>
    <row r="1301" spans="4:4">
      <c r="D1301" s="10"/>
    </row>
    <row r="1302" spans="4:4">
      <c r="D1302" s="10"/>
    </row>
    <row r="1303" spans="4:4">
      <c r="D1303" s="10"/>
    </row>
    <row r="1304" spans="4:4">
      <c r="D1304" s="10"/>
    </row>
    <row r="1305" spans="4:4">
      <c r="D1305" s="10"/>
    </row>
    <row r="1306" spans="4:4">
      <c r="D1306" s="10"/>
    </row>
    <row r="1307" spans="4:4">
      <c r="D1307" s="10"/>
    </row>
    <row r="1308" spans="4:4">
      <c r="D1308" s="10"/>
    </row>
    <row r="1309" spans="4:4">
      <c r="D1309" s="10"/>
    </row>
    <row r="1310" spans="4:4">
      <c r="D1310" s="10"/>
    </row>
    <row r="1311" spans="4:4">
      <c r="D1311" s="10"/>
    </row>
    <row r="1312" spans="4:4">
      <c r="D1312" s="10"/>
    </row>
    <row r="1313" spans="4:4">
      <c r="D1313" s="10"/>
    </row>
    <row r="1314" spans="4:4">
      <c r="D1314" s="10"/>
    </row>
    <row r="1315" spans="4:4">
      <c r="D1315" s="10"/>
    </row>
    <row r="1316" spans="4:4">
      <c r="D1316" s="10"/>
    </row>
    <row r="1317" spans="4:4">
      <c r="D1317" s="10"/>
    </row>
    <row r="1318" spans="4:4">
      <c r="D1318" s="10"/>
    </row>
    <row r="1319" spans="4:4">
      <c r="D1319" s="10"/>
    </row>
    <row r="1320" spans="4:4">
      <c r="D1320" s="10"/>
    </row>
    <row r="1321" spans="4:4">
      <c r="D1321" s="10"/>
    </row>
    <row r="1322" spans="4:4">
      <c r="D1322" s="10"/>
    </row>
    <row r="1323" spans="4:4">
      <c r="D1323" s="10"/>
    </row>
    <row r="1324" spans="4:4">
      <c r="D1324" s="10"/>
    </row>
    <row r="1325" spans="4:4">
      <c r="D1325" s="10"/>
    </row>
    <row r="1326" spans="4:4">
      <c r="D1326" s="10"/>
    </row>
    <row r="1327" spans="4:4">
      <c r="D1327" s="10"/>
    </row>
    <row r="1328" spans="4:4">
      <c r="D1328" s="10"/>
    </row>
    <row r="1329" spans="4:4">
      <c r="D1329" s="10"/>
    </row>
    <row r="1330" spans="4:4">
      <c r="D1330" s="10"/>
    </row>
    <row r="1331" spans="4:4">
      <c r="D1331" s="10"/>
    </row>
    <row r="1332" spans="4:4">
      <c r="D1332" s="10"/>
    </row>
    <row r="1333" spans="4:4">
      <c r="D1333" s="10"/>
    </row>
    <row r="1334" spans="4:4">
      <c r="D1334" s="10"/>
    </row>
    <row r="1335" spans="4:4">
      <c r="D1335" s="10"/>
    </row>
    <row r="1336" spans="4:4">
      <c r="D1336" s="10"/>
    </row>
    <row r="1337" spans="4:4">
      <c r="D1337" s="10"/>
    </row>
    <row r="1338" spans="4:4">
      <c r="D1338" s="10"/>
    </row>
    <row r="1339" spans="4:4">
      <c r="D1339" s="10"/>
    </row>
    <row r="1340" spans="4:4">
      <c r="D1340" s="10"/>
    </row>
    <row r="1341" spans="4:4">
      <c r="D1341" s="10"/>
    </row>
    <row r="1342" spans="4:4">
      <c r="D1342" s="10"/>
    </row>
    <row r="1343" spans="4:4">
      <c r="D1343" s="10"/>
    </row>
    <row r="1344" spans="4:4">
      <c r="D1344" s="10"/>
    </row>
    <row r="1345" spans="4:4">
      <c r="D1345" s="10"/>
    </row>
    <row r="1346" spans="4:4">
      <c r="D1346" s="10"/>
    </row>
    <row r="1347" spans="4:4">
      <c r="D1347" s="10"/>
    </row>
    <row r="1348" spans="4:4">
      <c r="D1348" s="10"/>
    </row>
    <row r="1349" spans="4:4">
      <c r="D1349" s="10"/>
    </row>
    <row r="1350" spans="4:4">
      <c r="D1350" s="10"/>
    </row>
    <row r="1351" spans="4:4">
      <c r="D1351" s="10"/>
    </row>
    <row r="1352" spans="4:4">
      <c r="D1352" s="10"/>
    </row>
    <row r="1353" spans="4:4">
      <c r="D1353" s="10"/>
    </row>
    <row r="1354" spans="4:4">
      <c r="D1354" s="10"/>
    </row>
    <row r="1355" spans="4:4">
      <c r="D1355" s="10"/>
    </row>
    <row r="1356" spans="4:4">
      <c r="D1356" s="10"/>
    </row>
    <row r="1357" spans="4:4">
      <c r="D1357" s="10"/>
    </row>
    <row r="1358" spans="4:4">
      <c r="D1358" s="10"/>
    </row>
    <row r="1359" spans="4:4">
      <c r="D1359" s="10"/>
    </row>
    <row r="1360" spans="4:4">
      <c r="D1360" s="10"/>
    </row>
    <row r="1361" spans="4:4">
      <c r="D1361" s="10"/>
    </row>
    <row r="1362" spans="4:4">
      <c r="D1362" s="10"/>
    </row>
    <row r="1363" spans="4:4">
      <c r="D1363" s="10"/>
    </row>
    <row r="1364" spans="4:4">
      <c r="D1364" s="10"/>
    </row>
    <row r="1365" spans="4:4">
      <c r="D1365" s="10"/>
    </row>
    <row r="1366" spans="4:4">
      <c r="D1366" s="10"/>
    </row>
    <row r="1367" spans="4:4">
      <c r="D1367" s="10"/>
    </row>
    <row r="1368" spans="4:4">
      <c r="D1368" s="10"/>
    </row>
    <row r="1369" spans="4:4">
      <c r="D1369" s="10"/>
    </row>
    <row r="1370" spans="4:4">
      <c r="D1370" s="10"/>
    </row>
    <row r="1371" spans="4:4">
      <c r="D1371" s="10"/>
    </row>
    <row r="1372" spans="4:4">
      <c r="D1372" s="10"/>
    </row>
    <row r="1373" spans="4:4">
      <c r="D1373" s="10"/>
    </row>
    <row r="1374" spans="4:4">
      <c r="D1374" s="10"/>
    </row>
    <row r="1375" spans="4:4">
      <c r="D1375" s="10"/>
    </row>
    <row r="1376" spans="4:4">
      <c r="D1376" s="10"/>
    </row>
    <row r="1377" spans="4:4">
      <c r="D1377" s="10"/>
    </row>
    <row r="1378" spans="4:4">
      <c r="D1378" s="10"/>
    </row>
    <row r="1379" spans="4:4">
      <c r="D1379" s="10"/>
    </row>
    <row r="1380" spans="4:4">
      <c r="D1380" s="10"/>
    </row>
    <row r="1381" spans="4:4">
      <c r="D1381" s="10"/>
    </row>
    <row r="1382" spans="4:4">
      <c r="D1382" s="10"/>
    </row>
    <row r="1383" spans="4:4">
      <c r="D1383" s="10"/>
    </row>
    <row r="1384" spans="4:4">
      <c r="D1384" s="10"/>
    </row>
    <row r="1385" spans="4:4">
      <c r="D1385" s="10"/>
    </row>
    <row r="1386" spans="4:4">
      <c r="D1386" s="10"/>
    </row>
    <row r="1387" spans="4:4">
      <c r="D1387" s="10"/>
    </row>
    <row r="1388" spans="4:4">
      <c r="D1388" s="10"/>
    </row>
    <row r="1389" spans="4:4">
      <c r="D1389" s="10"/>
    </row>
    <row r="1390" spans="4:4">
      <c r="D1390" s="10"/>
    </row>
    <row r="1391" spans="4:4">
      <c r="D1391" s="10"/>
    </row>
    <row r="1392" spans="4:4">
      <c r="D1392" s="10"/>
    </row>
    <row r="1393" spans="4:4">
      <c r="D1393" s="10"/>
    </row>
    <row r="1394" spans="4:4">
      <c r="D1394" s="10"/>
    </row>
    <row r="1395" spans="4:4">
      <c r="D1395" s="10"/>
    </row>
    <row r="1396" spans="4:4">
      <c r="D1396" s="10"/>
    </row>
    <row r="1397" spans="4:4">
      <c r="D1397" s="10"/>
    </row>
    <row r="1398" spans="4:4">
      <c r="D1398" s="10"/>
    </row>
    <row r="1399" spans="4:4">
      <c r="D1399" s="10"/>
    </row>
    <row r="1400" spans="4:4">
      <c r="D1400" s="10"/>
    </row>
    <row r="1401" spans="4:4">
      <c r="D1401" s="10"/>
    </row>
    <row r="1402" spans="4:4">
      <c r="D1402" s="10"/>
    </row>
    <row r="1403" spans="4:4">
      <c r="D1403" s="10"/>
    </row>
    <row r="1404" spans="4:4">
      <c r="D1404" s="10"/>
    </row>
    <row r="1405" spans="4:4">
      <c r="D1405" s="10"/>
    </row>
    <row r="1406" spans="4:4">
      <c r="D1406" s="10"/>
    </row>
    <row r="1407" spans="4:4">
      <c r="D1407" s="10"/>
    </row>
    <row r="1408" spans="4:4">
      <c r="D1408" s="10"/>
    </row>
    <row r="1409" spans="4:4">
      <c r="D1409" s="10"/>
    </row>
    <row r="1410" spans="4:4">
      <c r="D1410" s="10"/>
    </row>
    <row r="1411" spans="4:4">
      <c r="D1411" s="10"/>
    </row>
    <row r="1412" spans="4:4">
      <c r="D1412" s="10"/>
    </row>
    <row r="1413" spans="4:4">
      <c r="D1413" s="10"/>
    </row>
    <row r="1414" spans="4:4">
      <c r="D1414" s="10"/>
    </row>
    <row r="1415" spans="4:4">
      <c r="D1415" s="10"/>
    </row>
    <row r="1416" spans="4:4">
      <c r="D1416" s="10"/>
    </row>
    <row r="1417" spans="4:4">
      <c r="D1417" s="10"/>
    </row>
    <row r="1418" spans="4:4">
      <c r="D1418" s="10"/>
    </row>
    <row r="1419" spans="4:4">
      <c r="D1419" s="10"/>
    </row>
    <row r="1420" spans="4:4">
      <c r="D1420" s="10"/>
    </row>
    <row r="1421" spans="4:4">
      <c r="D1421" s="10"/>
    </row>
    <row r="1422" spans="4:4">
      <c r="D1422" s="10"/>
    </row>
    <row r="1423" spans="4:4">
      <c r="D1423" s="10"/>
    </row>
    <row r="1424" spans="4:4">
      <c r="D1424" s="10"/>
    </row>
    <row r="1425" spans="4:4">
      <c r="D1425" s="10"/>
    </row>
    <row r="1426" spans="4:4">
      <c r="D1426" s="10"/>
    </row>
    <row r="1427" spans="4:4">
      <c r="D1427" s="10"/>
    </row>
    <row r="1428" spans="4:4">
      <c r="D1428" s="10"/>
    </row>
    <row r="1429" spans="4:4">
      <c r="D1429" s="10"/>
    </row>
    <row r="1430" spans="4:4">
      <c r="D1430" s="10"/>
    </row>
    <row r="1431" spans="4:4">
      <c r="D1431" s="10"/>
    </row>
    <row r="1432" spans="4:4">
      <c r="D1432" s="10"/>
    </row>
    <row r="1433" spans="4:4">
      <c r="D1433" s="10"/>
    </row>
    <row r="1434" spans="4:4">
      <c r="D1434" s="10"/>
    </row>
    <row r="1435" spans="4:4">
      <c r="D1435" s="10"/>
    </row>
    <row r="1436" spans="4:4">
      <c r="D1436" s="10"/>
    </row>
    <row r="1437" spans="4:4">
      <c r="D1437" s="10"/>
    </row>
    <row r="1438" spans="4:4">
      <c r="D1438" s="10"/>
    </row>
    <row r="1439" spans="4:4">
      <c r="D1439" s="10"/>
    </row>
    <row r="1440" spans="4:4">
      <c r="D1440" s="10"/>
    </row>
    <row r="1441" spans="4:4">
      <c r="D1441" s="10"/>
    </row>
    <row r="1442" spans="4:4">
      <c r="D1442" s="10"/>
    </row>
    <row r="1443" spans="4:4">
      <c r="D1443" s="10"/>
    </row>
    <row r="1444" spans="4:4">
      <c r="D1444" s="10"/>
    </row>
    <row r="1445" spans="4:4">
      <c r="D1445" s="10"/>
    </row>
    <row r="1446" spans="4:4">
      <c r="D1446" s="10"/>
    </row>
    <row r="1447" spans="4:4">
      <c r="D1447" s="10"/>
    </row>
    <row r="1448" spans="4:4">
      <c r="D1448" s="10"/>
    </row>
    <row r="1449" spans="4:4">
      <c r="D1449" s="10"/>
    </row>
    <row r="1450" spans="4:4">
      <c r="D1450" s="10"/>
    </row>
    <row r="1451" spans="4:4">
      <c r="D1451" s="10"/>
    </row>
    <row r="1452" spans="4:4">
      <c r="D1452" s="10"/>
    </row>
    <row r="1453" spans="4:4">
      <c r="D1453" s="10"/>
    </row>
    <row r="1454" spans="4:4">
      <c r="D1454" s="10"/>
    </row>
    <row r="1455" spans="4:4">
      <c r="D1455" s="10"/>
    </row>
    <row r="1456" spans="4:4">
      <c r="D1456" s="10"/>
    </row>
    <row r="1457" spans="4:4">
      <c r="D1457" s="10"/>
    </row>
    <row r="1458" spans="4:4">
      <c r="D1458" s="10"/>
    </row>
    <row r="1459" spans="4:4">
      <c r="D1459" s="10"/>
    </row>
    <row r="1460" spans="4:4">
      <c r="D1460" s="10"/>
    </row>
    <row r="1461" spans="4:4">
      <c r="D1461" s="10"/>
    </row>
    <row r="1462" spans="4:4">
      <c r="D1462" s="10"/>
    </row>
    <row r="1463" spans="4:4">
      <c r="D1463" s="10"/>
    </row>
    <row r="1464" spans="4:4">
      <c r="D1464" s="10"/>
    </row>
    <row r="1465" spans="4:4">
      <c r="D1465" s="10"/>
    </row>
    <row r="1466" spans="4:4">
      <c r="D1466" s="10"/>
    </row>
    <row r="1467" spans="4:4">
      <c r="D1467" s="10"/>
    </row>
    <row r="1468" spans="4:4">
      <c r="D1468" s="10"/>
    </row>
    <row r="1469" spans="4:4">
      <c r="D1469" s="10"/>
    </row>
    <row r="1470" spans="4:4">
      <c r="D1470" s="10"/>
    </row>
    <row r="1471" spans="4:4">
      <c r="D1471" s="10"/>
    </row>
    <row r="1472" spans="4:4">
      <c r="D1472" s="10"/>
    </row>
    <row r="1473" spans="4:4">
      <c r="D1473" s="10"/>
    </row>
    <row r="1474" spans="4:4">
      <c r="D1474" s="10"/>
    </row>
    <row r="1475" spans="4:4">
      <c r="D1475" s="10"/>
    </row>
    <row r="1476" spans="4:4">
      <c r="D1476" s="10"/>
    </row>
    <row r="1477" spans="4:4">
      <c r="D1477" s="10"/>
    </row>
    <row r="1478" spans="4:4">
      <c r="D1478" s="10"/>
    </row>
    <row r="1479" spans="4:4">
      <c r="D1479" s="10"/>
    </row>
    <row r="1480" spans="4:4">
      <c r="D1480" s="10"/>
    </row>
    <row r="1481" spans="4:4">
      <c r="D1481" s="10"/>
    </row>
    <row r="1482" spans="4:4">
      <c r="D1482" s="10"/>
    </row>
    <row r="1483" spans="4:4">
      <c r="D1483" s="10"/>
    </row>
    <row r="1484" spans="4:4">
      <c r="D1484" s="10"/>
    </row>
    <row r="1485" spans="4:4">
      <c r="D1485" s="10"/>
    </row>
    <row r="1486" spans="4:4">
      <c r="D1486" s="10"/>
    </row>
    <row r="1487" spans="4:4">
      <c r="D1487" s="10"/>
    </row>
    <row r="1488" spans="4:4">
      <c r="D1488" s="10"/>
    </row>
    <row r="1489" spans="4:4">
      <c r="D1489" s="10"/>
    </row>
    <row r="1490" spans="4:4">
      <c r="D1490" s="10"/>
    </row>
    <row r="1491" spans="4:4">
      <c r="D1491" s="10"/>
    </row>
    <row r="1492" spans="4:4">
      <c r="D1492" s="10"/>
    </row>
    <row r="1493" spans="4:4">
      <c r="D1493" s="10"/>
    </row>
    <row r="1494" spans="4:4">
      <c r="D1494" s="10"/>
    </row>
    <row r="1495" spans="4:4">
      <c r="D1495" s="10"/>
    </row>
    <row r="1496" spans="4:4">
      <c r="D1496" s="10"/>
    </row>
    <row r="1497" spans="4:4">
      <c r="D1497" s="10"/>
    </row>
    <row r="1498" spans="4:4">
      <c r="D1498" s="10"/>
    </row>
    <row r="1499" spans="4:4">
      <c r="D1499" s="10"/>
    </row>
    <row r="1500" spans="4:4">
      <c r="D1500" s="10"/>
    </row>
    <row r="1501" spans="4:4">
      <c r="D1501" s="10"/>
    </row>
    <row r="1502" spans="4:4">
      <c r="D1502" s="10"/>
    </row>
    <row r="1503" spans="4:4">
      <c r="D1503" s="10"/>
    </row>
    <row r="1504" spans="4:4">
      <c r="D1504" s="10"/>
    </row>
    <row r="1505" spans="4:4">
      <c r="D1505" s="10"/>
    </row>
    <row r="1506" spans="4:4">
      <c r="D1506" s="10"/>
    </row>
    <row r="1507" spans="4:4">
      <c r="D1507" s="10"/>
    </row>
    <row r="1508" spans="4:4">
      <c r="D1508" s="10"/>
    </row>
    <row r="1509" spans="4:4">
      <c r="D1509" s="10"/>
    </row>
    <row r="1510" spans="4:4">
      <c r="D1510" s="10"/>
    </row>
    <row r="1511" spans="4:4">
      <c r="D1511" s="10"/>
    </row>
    <row r="1512" spans="4:4">
      <c r="D1512" s="10"/>
    </row>
    <row r="1513" spans="4:4">
      <c r="D1513" s="10"/>
    </row>
    <row r="1514" spans="4:4">
      <c r="D1514" s="10"/>
    </row>
    <row r="1515" spans="4:4">
      <c r="D1515" s="10"/>
    </row>
    <row r="1516" spans="4:4">
      <c r="D1516" s="10"/>
    </row>
    <row r="1517" spans="4:4">
      <c r="D1517" s="10"/>
    </row>
    <row r="1518" spans="4:4">
      <c r="D1518" s="10"/>
    </row>
    <row r="1519" spans="4:4">
      <c r="D1519" s="10"/>
    </row>
    <row r="1520" spans="4:4">
      <c r="D1520" s="10"/>
    </row>
    <row r="1521" spans="4:4">
      <c r="D1521" s="10"/>
    </row>
    <row r="1522" spans="4:4">
      <c r="D1522" s="10"/>
    </row>
    <row r="1523" spans="4:4">
      <c r="D1523" s="10"/>
    </row>
    <row r="1524" spans="4:4">
      <c r="D1524" s="10"/>
    </row>
    <row r="1525" spans="4:4">
      <c r="D1525" s="10"/>
    </row>
    <row r="1526" spans="4:4">
      <c r="D1526" s="10"/>
    </row>
    <row r="1527" spans="4:4">
      <c r="D1527" s="10"/>
    </row>
    <row r="1528" spans="4:4">
      <c r="D1528" s="10"/>
    </row>
    <row r="1529" spans="4:4">
      <c r="D1529" s="10"/>
    </row>
    <row r="1530" spans="4:4">
      <c r="D1530" s="10"/>
    </row>
    <row r="1531" spans="4:4">
      <c r="D1531" s="10"/>
    </row>
    <row r="1532" spans="4:4">
      <c r="D1532" s="10"/>
    </row>
    <row r="1533" spans="4:4">
      <c r="D1533" s="10"/>
    </row>
    <row r="1534" spans="4:4">
      <c r="D1534" s="10"/>
    </row>
    <row r="1535" spans="4:4">
      <c r="D1535" s="10"/>
    </row>
    <row r="1536" spans="4:4">
      <c r="D1536" s="10"/>
    </row>
    <row r="1537" spans="4:4">
      <c r="D1537" s="10"/>
    </row>
    <row r="1538" spans="4:4">
      <c r="D1538" s="10"/>
    </row>
    <row r="1539" spans="4:4">
      <c r="D1539" s="10"/>
    </row>
    <row r="1540" spans="4:4">
      <c r="D1540" s="10"/>
    </row>
    <row r="1541" spans="4:4">
      <c r="D1541" s="10"/>
    </row>
    <row r="1542" spans="4:4">
      <c r="D1542" s="10"/>
    </row>
    <row r="1543" spans="4:4">
      <c r="D1543" s="10"/>
    </row>
    <row r="1544" spans="4:4">
      <c r="D1544" s="10"/>
    </row>
    <row r="1545" spans="4:4">
      <c r="D1545" s="10"/>
    </row>
    <row r="1546" spans="4:4">
      <c r="D1546" s="10"/>
    </row>
    <row r="1547" spans="4:4">
      <c r="D1547" s="10"/>
    </row>
    <row r="1548" spans="4:4">
      <c r="D1548" s="10"/>
    </row>
    <row r="1549" spans="4:4">
      <c r="D1549" s="10"/>
    </row>
    <row r="1550" spans="4:4">
      <c r="D1550" s="10"/>
    </row>
    <row r="1551" spans="4:4">
      <c r="D1551" s="10"/>
    </row>
    <row r="1552" spans="4:4">
      <c r="D1552" s="10"/>
    </row>
    <row r="1553" spans="4:4">
      <c r="D1553" s="10"/>
    </row>
    <row r="1554" spans="4:4">
      <c r="D1554" s="10"/>
    </row>
    <row r="1555" spans="4:4">
      <c r="D1555" s="10"/>
    </row>
    <row r="1556" spans="4:4">
      <c r="D1556" s="10"/>
    </row>
    <row r="1557" spans="4:4">
      <c r="D1557" s="10"/>
    </row>
    <row r="1558" spans="4:4">
      <c r="D1558" s="10"/>
    </row>
    <row r="1559" spans="4:4">
      <c r="D1559" s="10"/>
    </row>
    <row r="1560" spans="4:4">
      <c r="D1560" s="10"/>
    </row>
    <row r="1561" spans="4:4">
      <c r="D1561" s="10"/>
    </row>
    <row r="1562" spans="4:4">
      <c r="D1562" s="10"/>
    </row>
    <row r="1563" spans="4:4">
      <c r="D1563" s="10"/>
    </row>
    <row r="1564" spans="4:4">
      <c r="D1564" s="10"/>
    </row>
    <row r="1565" spans="4:4">
      <c r="D1565" s="10"/>
    </row>
    <row r="1566" spans="4:4">
      <c r="D1566" s="10"/>
    </row>
    <row r="1567" spans="4:4">
      <c r="D1567" s="10"/>
    </row>
    <row r="1568" spans="4:4">
      <c r="D1568" s="10"/>
    </row>
    <row r="1569" spans="4:4">
      <c r="D1569" s="10"/>
    </row>
    <row r="1570" spans="4:4">
      <c r="D1570" s="10"/>
    </row>
    <row r="1571" spans="4:4">
      <c r="D1571" s="10"/>
    </row>
    <row r="1572" spans="4:4">
      <c r="D1572" s="10"/>
    </row>
    <row r="1573" spans="4:4">
      <c r="D1573" s="10"/>
    </row>
    <row r="1574" spans="4:4">
      <c r="D1574" s="10"/>
    </row>
    <row r="1575" spans="4:4">
      <c r="D1575" s="10"/>
    </row>
    <row r="1576" spans="4:4">
      <c r="D1576" s="10"/>
    </row>
    <row r="1577" spans="4:4">
      <c r="D1577" s="10"/>
    </row>
    <row r="1578" spans="4:4">
      <c r="D1578" s="10"/>
    </row>
    <row r="1579" spans="4:4">
      <c r="D1579" s="10"/>
    </row>
    <row r="1580" spans="4:4">
      <c r="D1580" s="10"/>
    </row>
    <row r="1581" spans="4:4">
      <c r="D1581" s="10"/>
    </row>
    <row r="1582" spans="4:4">
      <c r="D1582" s="10"/>
    </row>
    <row r="1583" spans="4:4">
      <c r="D1583" s="10"/>
    </row>
    <row r="1584" spans="4:4">
      <c r="D1584" s="10"/>
    </row>
    <row r="1585" spans="4:4">
      <c r="D1585" s="10"/>
    </row>
    <row r="1586" spans="4:4">
      <c r="D1586" s="10"/>
    </row>
    <row r="1587" spans="4:4">
      <c r="D1587" s="10"/>
    </row>
    <row r="1588" spans="4:4">
      <c r="D1588" s="10"/>
    </row>
    <row r="1589" spans="4:4">
      <c r="D1589" s="10"/>
    </row>
    <row r="1590" spans="4:4">
      <c r="D1590" s="10"/>
    </row>
    <row r="1591" spans="4:4">
      <c r="D1591" s="10"/>
    </row>
    <row r="1592" spans="4:4">
      <c r="D1592" s="10"/>
    </row>
    <row r="1593" spans="4:4">
      <c r="D1593" s="10"/>
    </row>
    <row r="1594" spans="4:4">
      <c r="D1594" s="10"/>
    </row>
    <row r="1595" spans="4:4">
      <c r="D1595" s="10"/>
    </row>
    <row r="1596" spans="4:4">
      <c r="D1596" s="10"/>
    </row>
    <row r="1597" spans="4:4">
      <c r="D1597" s="10"/>
    </row>
    <row r="1598" spans="4:4">
      <c r="D1598" s="10"/>
    </row>
    <row r="1599" spans="4:4">
      <c r="D1599" s="10"/>
    </row>
    <row r="1600" spans="4:4">
      <c r="D1600" s="10"/>
    </row>
    <row r="1601" spans="4:4">
      <c r="D1601" s="10"/>
    </row>
    <row r="1602" spans="4:4">
      <c r="D1602" s="10"/>
    </row>
    <row r="1603" spans="4:4">
      <c r="D1603" s="10"/>
    </row>
    <row r="1604" spans="4:4">
      <c r="D1604" s="10"/>
    </row>
    <row r="1605" spans="4:4">
      <c r="D1605" s="10"/>
    </row>
    <row r="1606" spans="4:4">
      <c r="D1606" s="10"/>
    </row>
    <row r="1607" spans="4:4">
      <c r="D1607" s="10"/>
    </row>
    <row r="1608" spans="4:4">
      <c r="D1608" s="10"/>
    </row>
    <row r="1609" spans="4:4">
      <c r="D1609" s="10"/>
    </row>
    <row r="1610" spans="4:4">
      <c r="D1610" s="10"/>
    </row>
    <row r="1611" spans="4:4">
      <c r="D1611" s="10"/>
    </row>
    <row r="1612" spans="4:4">
      <c r="D1612" s="10"/>
    </row>
    <row r="1613" spans="4:4">
      <c r="D1613" s="10"/>
    </row>
    <row r="1614" spans="4:4">
      <c r="D1614" s="10"/>
    </row>
    <row r="1615" spans="4:4">
      <c r="D1615" s="10"/>
    </row>
    <row r="1616" spans="4:4">
      <c r="D1616" s="10"/>
    </row>
    <row r="1617" spans="4:4">
      <c r="D1617" s="10"/>
    </row>
    <row r="1618" spans="4:4">
      <c r="D1618" s="10"/>
    </row>
    <row r="1619" spans="4:4">
      <c r="D1619" s="10"/>
    </row>
    <row r="1620" spans="4:4">
      <c r="D1620" s="10"/>
    </row>
    <row r="1621" spans="4:4">
      <c r="D1621" s="10"/>
    </row>
    <row r="1622" spans="4:4">
      <c r="D1622" s="10"/>
    </row>
    <row r="1623" spans="4:4">
      <c r="D1623" s="10"/>
    </row>
    <row r="1624" spans="4:4">
      <c r="D1624" s="10"/>
    </row>
    <row r="1625" spans="4:4">
      <c r="D1625" s="10"/>
    </row>
    <row r="1626" spans="4:4">
      <c r="D1626" s="10"/>
    </row>
    <row r="1627" spans="4:4">
      <c r="D1627" s="10"/>
    </row>
    <row r="1628" spans="4:4">
      <c r="D1628" s="10"/>
    </row>
    <row r="1629" spans="4:4">
      <c r="D1629" s="10"/>
    </row>
    <row r="1630" spans="4:4">
      <c r="D1630" s="10"/>
    </row>
    <row r="1631" spans="4:4">
      <c r="D1631" s="10"/>
    </row>
    <row r="1632" spans="4:4">
      <c r="D1632" s="10"/>
    </row>
    <row r="1633" spans="4:4">
      <c r="D1633" s="10"/>
    </row>
    <row r="1634" spans="4:4">
      <c r="D1634" s="10"/>
    </row>
    <row r="1635" spans="4:4">
      <c r="D1635" s="10"/>
    </row>
    <row r="1636" spans="4:4">
      <c r="D1636" s="10"/>
    </row>
    <row r="1637" spans="4:4">
      <c r="D1637" s="10"/>
    </row>
    <row r="1638" spans="4:4">
      <c r="D1638" s="10"/>
    </row>
    <row r="1639" spans="4:4">
      <c r="D1639" s="10"/>
    </row>
    <row r="1640" spans="4:4">
      <c r="D1640" s="10"/>
    </row>
    <row r="1641" spans="4:4">
      <c r="D1641" s="10"/>
    </row>
    <row r="1642" spans="4:4">
      <c r="D1642" s="10"/>
    </row>
    <row r="1643" spans="4:4">
      <c r="D1643" s="10"/>
    </row>
    <row r="1644" spans="4:4">
      <c r="D1644" s="10"/>
    </row>
    <row r="1645" spans="4:4">
      <c r="D1645" s="10"/>
    </row>
    <row r="1646" spans="4:4">
      <c r="D1646" s="10"/>
    </row>
    <row r="1647" spans="4:4">
      <c r="D1647" s="10"/>
    </row>
    <row r="1648" spans="4:4">
      <c r="D1648" s="10"/>
    </row>
    <row r="1649" spans="4:4">
      <c r="D1649" s="10"/>
    </row>
    <row r="1650" spans="4:4">
      <c r="D1650" s="10"/>
    </row>
    <row r="1651" spans="4:4">
      <c r="D1651" s="10"/>
    </row>
    <row r="1652" spans="4:4">
      <c r="D1652" s="10"/>
    </row>
    <row r="1653" spans="4:4">
      <c r="D1653" s="10"/>
    </row>
    <row r="1654" spans="4:4">
      <c r="D1654" s="10"/>
    </row>
    <row r="1655" spans="4:4">
      <c r="D1655" s="10"/>
    </row>
    <row r="1656" spans="4:4">
      <c r="D1656" s="10"/>
    </row>
    <row r="1657" spans="4:4">
      <c r="D1657" s="10"/>
    </row>
    <row r="1658" spans="4:4">
      <c r="D1658" s="10"/>
    </row>
    <row r="1659" spans="4:4">
      <c r="D1659" s="10"/>
    </row>
    <row r="1660" spans="4:4">
      <c r="D1660" s="10"/>
    </row>
    <row r="1661" spans="4:4">
      <c r="D1661" s="10"/>
    </row>
    <row r="1662" spans="4:4">
      <c r="D1662" s="10"/>
    </row>
    <row r="1663" spans="4:4">
      <c r="D1663" s="10"/>
    </row>
    <row r="1664" spans="4:4">
      <c r="D1664" s="10"/>
    </row>
    <row r="1665" spans="4:4">
      <c r="D1665" s="10"/>
    </row>
    <row r="1666" spans="4:4">
      <c r="D1666" s="10"/>
    </row>
    <row r="1667" spans="4:4">
      <c r="D1667" s="10"/>
    </row>
    <row r="1668" spans="4:4">
      <c r="D1668" s="10"/>
    </row>
    <row r="1669" spans="4:4">
      <c r="D1669" s="10"/>
    </row>
    <row r="1670" spans="4:4">
      <c r="D1670" s="10"/>
    </row>
    <row r="1671" spans="4:4">
      <c r="D1671" s="10"/>
    </row>
    <row r="1672" spans="4:4">
      <c r="D1672" s="10"/>
    </row>
    <row r="1673" spans="4:4">
      <c r="D1673" s="10"/>
    </row>
    <row r="1674" spans="4:4">
      <c r="D1674" s="10"/>
    </row>
    <row r="1675" spans="4:4">
      <c r="D1675" s="10"/>
    </row>
    <row r="1676" spans="4:4">
      <c r="D1676" s="10"/>
    </row>
    <row r="1677" spans="4:4">
      <c r="D1677" s="10"/>
    </row>
    <row r="1678" spans="4:4">
      <c r="D1678" s="10"/>
    </row>
    <row r="1679" spans="4:4">
      <c r="D1679" s="10"/>
    </row>
    <row r="1680" spans="4:4">
      <c r="D1680" s="10"/>
    </row>
    <row r="1681" spans="4:4">
      <c r="D1681" s="10"/>
    </row>
    <row r="1682" spans="4:4">
      <c r="D1682" s="10"/>
    </row>
    <row r="1683" spans="4:4">
      <c r="D1683" s="10"/>
    </row>
    <row r="1684" spans="4:4">
      <c r="D1684" s="10"/>
    </row>
    <row r="1685" spans="4:4">
      <c r="D1685" s="10"/>
    </row>
    <row r="1686" spans="4:4">
      <c r="D1686" s="10"/>
    </row>
    <row r="1687" spans="4:4">
      <c r="D1687" s="10"/>
    </row>
    <row r="1688" spans="4:4">
      <c r="D1688" s="10"/>
    </row>
    <row r="1689" spans="4:4">
      <c r="D1689" s="10"/>
    </row>
    <row r="1690" spans="4:4">
      <c r="D1690" s="10"/>
    </row>
    <row r="1691" spans="4:4">
      <c r="D1691" s="10"/>
    </row>
    <row r="1692" spans="4:4">
      <c r="D1692" s="10"/>
    </row>
    <row r="1693" spans="4:4">
      <c r="D1693" s="10"/>
    </row>
    <row r="1694" spans="4:4">
      <c r="D1694" s="10"/>
    </row>
    <row r="1695" spans="4:4">
      <c r="D1695" s="10"/>
    </row>
    <row r="1696" spans="4:4">
      <c r="D1696" s="10"/>
    </row>
    <row r="1697" spans="4:4">
      <c r="D1697" s="10"/>
    </row>
    <row r="1698" spans="4:4">
      <c r="D1698" s="10"/>
    </row>
    <row r="1699" spans="4:4">
      <c r="D1699" s="10"/>
    </row>
    <row r="1700" spans="4:4">
      <c r="D1700" s="10"/>
    </row>
    <row r="1701" spans="4:4">
      <c r="D1701" s="10"/>
    </row>
    <row r="1702" spans="4:4">
      <c r="D1702" s="10"/>
    </row>
    <row r="1703" spans="4:4">
      <c r="D1703" s="10"/>
    </row>
    <row r="1704" spans="4:4">
      <c r="D1704" s="10"/>
    </row>
    <row r="1705" spans="4:4">
      <c r="D1705" s="10"/>
    </row>
    <row r="1706" spans="4:4">
      <c r="D1706" s="10"/>
    </row>
    <row r="1707" spans="4:4">
      <c r="D1707" s="10"/>
    </row>
    <row r="1708" spans="4:4">
      <c r="D1708" s="10"/>
    </row>
    <row r="1709" spans="4:4">
      <c r="D1709" s="10"/>
    </row>
    <row r="1710" spans="4:4">
      <c r="D1710" s="10"/>
    </row>
    <row r="1711" spans="4:4">
      <c r="D1711" s="10"/>
    </row>
    <row r="1712" spans="4:4">
      <c r="D1712" s="10"/>
    </row>
    <row r="1713" spans="4:4">
      <c r="D1713" s="10"/>
    </row>
    <row r="1714" spans="4:4">
      <c r="D1714" s="10"/>
    </row>
    <row r="1715" spans="4:4">
      <c r="D1715" s="10"/>
    </row>
    <row r="1716" spans="4:4">
      <c r="D1716" s="10"/>
    </row>
    <row r="1717" spans="4:4">
      <c r="D1717" s="10"/>
    </row>
    <row r="1718" spans="4:4">
      <c r="D1718" s="10"/>
    </row>
    <row r="1719" spans="4:4">
      <c r="D1719" s="10"/>
    </row>
    <row r="1720" spans="4:4">
      <c r="D1720" s="10"/>
    </row>
    <row r="1721" spans="4:4">
      <c r="D1721" s="10"/>
    </row>
    <row r="1722" spans="4:4">
      <c r="D1722" s="10"/>
    </row>
    <row r="1723" spans="4:4">
      <c r="D1723" s="10"/>
    </row>
    <row r="1724" spans="4:4">
      <c r="D1724" s="10"/>
    </row>
    <row r="1725" spans="4:4">
      <c r="D1725" s="10"/>
    </row>
    <row r="1726" spans="4:4">
      <c r="D1726" s="10"/>
    </row>
    <row r="1727" spans="4:4">
      <c r="D1727" s="10"/>
    </row>
    <row r="1728" spans="4:4">
      <c r="D1728" s="10"/>
    </row>
    <row r="1729" spans="4:4">
      <c r="D1729" s="10"/>
    </row>
    <row r="1730" spans="4:4">
      <c r="D1730" s="10"/>
    </row>
    <row r="1731" spans="4:4">
      <c r="D1731" s="10"/>
    </row>
    <row r="1732" spans="4:4">
      <c r="D1732" s="10"/>
    </row>
    <row r="1733" spans="4:4">
      <c r="D1733" s="10"/>
    </row>
    <row r="1734" spans="4:4">
      <c r="D1734" s="10"/>
    </row>
    <row r="1735" spans="4:4">
      <c r="D1735" s="10"/>
    </row>
    <row r="1736" spans="4:4">
      <c r="D1736" s="10"/>
    </row>
    <row r="1737" spans="4:4">
      <c r="D1737" s="10"/>
    </row>
    <row r="1738" spans="4:4">
      <c r="D1738" s="10"/>
    </row>
    <row r="1739" spans="4:4">
      <c r="D1739" s="10"/>
    </row>
    <row r="1740" spans="4:4">
      <c r="D1740" s="10"/>
    </row>
    <row r="1741" spans="4:4">
      <c r="D1741" s="10"/>
    </row>
    <row r="1742" spans="4:4">
      <c r="D1742" s="10"/>
    </row>
    <row r="1743" spans="4:4">
      <c r="D1743" s="10"/>
    </row>
    <row r="1744" spans="4:4">
      <c r="D1744" s="10"/>
    </row>
    <row r="1745" spans="4:4">
      <c r="D1745" s="10"/>
    </row>
    <row r="1746" spans="4:4">
      <c r="D1746" s="10"/>
    </row>
    <row r="1747" spans="4:4">
      <c r="D1747" s="10"/>
    </row>
    <row r="1748" spans="4:4">
      <c r="D1748" s="10"/>
    </row>
    <row r="1749" spans="4:4">
      <c r="D1749" s="10"/>
    </row>
    <row r="1750" spans="4:4">
      <c r="D1750" s="10"/>
    </row>
    <row r="1751" spans="4:4">
      <c r="D1751" s="10"/>
    </row>
    <row r="1752" spans="4:4">
      <c r="D1752" s="10"/>
    </row>
    <row r="1753" spans="4:4">
      <c r="D1753" s="10"/>
    </row>
    <row r="1754" spans="4:4">
      <c r="D1754" s="10"/>
    </row>
    <row r="1755" spans="4:4">
      <c r="D1755" s="10"/>
    </row>
    <row r="1756" spans="4:4">
      <c r="D1756" s="10"/>
    </row>
    <row r="1757" spans="4:4">
      <c r="D1757" s="10"/>
    </row>
    <row r="1758" spans="4:4">
      <c r="D1758" s="10"/>
    </row>
    <row r="1759" spans="4:4">
      <c r="D1759" s="10"/>
    </row>
    <row r="1760" spans="4:4">
      <c r="D1760" s="10"/>
    </row>
    <row r="1761" spans="4:4">
      <c r="D1761" s="10"/>
    </row>
    <row r="1762" spans="4:4">
      <c r="D1762" s="10"/>
    </row>
    <row r="1763" spans="4:4">
      <c r="D1763" s="10"/>
    </row>
    <row r="1764" spans="4:4">
      <c r="D1764" s="10"/>
    </row>
    <row r="1765" spans="4:4">
      <c r="D1765" s="10"/>
    </row>
    <row r="1766" spans="4:4">
      <c r="D1766" s="10"/>
    </row>
    <row r="1767" spans="4:4">
      <c r="D1767" s="10"/>
    </row>
    <row r="1768" spans="4:4">
      <c r="D1768" s="10"/>
    </row>
    <row r="1769" spans="4:4">
      <c r="D1769" s="10"/>
    </row>
    <row r="1770" spans="4:4">
      <c r="D1770" s="10"/>
    </row>
    <row r="1771" spans="4:4">
      <c r="D1771" s="10"/>
    </row>
    <row r="1772" spans="4:4">
      <c r="D1772" s="10"/>
    </row>
    <row r="1773" spans="4:4">
      <c r="D1773" s="10"/>
    </row>
    <row r="1774" spans="4:4">
      <c r="D1774" s="10"/>
    </row>
    <row r="1775" spans="4:4">
      <c r="D1775" s="10"/>
    </row>
    <row r="1776" spans="4:4">
      <c r="D1776" s="10"/>
    </row>
    <row r="1777" spans="4:4">
      <c r="D1777" s="10"/>
    </row>
    <row r="1778" spans="4:4">
      <c r="D1778" s="10"/>
    </row>
    <row r="1779" spans="4:4">
      <c r="D1779" s="10"/>
    </row>
    <row r="1780" spans="4:4">
      <c r="D1780" s="10"/>
    </row>
    <row r="1781" spans="4:4">
      <c r="D1781" s="10"/>
    </row>
    <row r="1782" spans="4:4">
      <c r="D1782" s="10"/>
    </row>
    <row r="1783" spans="4:4">
      <c r="D1783" s="10"/>
    </row>
    <row r="1784" spans="4:4">
      <c r="D1784" s="10"/>
    </row>
    <row r="1785" spans="4:4">
      <c r="D1785" s="10"/>
    </row>
    <row r="1786" spans="4:4">
      <c r="D1786" s="10"/>
    </row>
    <row r="1787" spans="4:4">
      <c r="D1787" s="10"/>
    </row>
    <row r="1788" spans="4:4">
      <c r="D1788" s="10"/>
    </row>
    <row r="1789" spans="4:4">
      <c r="D1789" s="10"/>
    </row>
    <row r="1790" spans="4:4">
      <c r="D1790" s="10"/>
    </row>
    <row r="1791" spans="4:4">
      <c r="D1791" s="10"/>
    </row>
    <row r="1792" spans="4:4">
      <c r="D1792" s="10"/>
    </row>
    <row r="1793" spans="4:4">
      <c r="D1793" s="10"/>
    </row>
    <row r="1794" spans="4:4">
      <c r="D1794" s="10"/>
    </row>
    <row r="1795" spans="4:4">
      <c r="D1795" s="10"/>
    </row>
    <row r="1796" spans="4:4">
      <c r="D1796" s="10"/>
    </row>
    <row r="1797" spans="4:4">
      <c r="D1797" s="10"/>
    </row>
    <row r="1798" spans="4:4">
      <c r="D1798" s="10"/>
    </row>
    <row r="1799" spans="4:4">
      <c r="D1799" s="10"/>
    </row>
    <row r="1800" spans="4:4">
      <c r="D1800" s="10"/>
    </row>
    <row r="1801" spans="4:4">
      <c r="D1801" s="10"/>
    </row>
    <row r="1802" spans="4:4">
      <c r="D1802" s="10"/>
    </row>
    <row r="1803" spans="4:4">
      <c r="D1803" s="10"/>
    </row>
    <row r="1804" spans="4:4">
      <c r="D1804" s="10"/>
    </row>
    <row r="1805" spans="4:4">
      <c r="D1805" s="10"/>
    </row>
    <row r="1806" spans="4:4">
      <c r="D1806" s="10"/>
    </row>
    <row r="1807" spans="4:4">
      <c r="D1807" s="10"/>
    </row>
    <row r="1808" spans="4:4">
      <c r="D1808" s="10"/>
    </row>
    <row r="1809" spans="4:4">
      <c r="D1809" s="10"/>
    </row>
    <row r="1810" spans="4:4">
      <c r="D1810" s="10"/>
    </row>
    <row r="1811" spans="4:4">
      <c r="D1811" s="10"/>
    </row>
    <row r="1812" spans="4:4">
      <c r="D1812" s="10"/>
    </row>
    <row r="1813" spans="4:4">
      <c r="D1813" s="10"/>
    </row>
    <row r="1814" spans="4:4">
      <c r="D1814" s="10"/>
    </row>
    <row r="1815" spans="4:4">
      <c r="D1815" s="10"/>
    </row>
    <row r="1816" spans="4:4">
      <c r="D1816" s="10"/>
    </row>
    <row r="1817" spans="4:4">
      <c r="D1817" s="10"/>
    </row>
    <row r="1818" spans="4:4">
      <c r="D1818" s="10"/>
    </row>
    <row r="1819" spans="4:4">
      <c r="D1819" s="10"/>
    </row>
    <row r="1820" spans="4:4">
      <c r="D1820" s="10"/>
    </row>
    <row r="1821" spans="4:4">
      <c r="D1821" s="10"/>
    </row>
    <row r="1822" spans="4:4">
      <c r="D1822" s="10"/>
    </row>
    <row r="1823" spans="4:4">
      <c r="D1823" s="10"/>
    </row>
    <row r="1824" spans="4:4">
      <c r="D1824" s="10"/>
    </row>
    <row r="1825" spans="4:4">
      <c r="D1825" s="10"/>
    </row>
    <row r="1826" spans="4:4">
      <c r="D1826" s="10"/>
    </row>
    <row r="1827" spans="4:4">
      <c r="D1827" s="10"/>
    </row>
    <row r="1828" spans="4:4">
      <c r="D1828" s="10"/>
    </row>
    <row r="1829" spans="4:4">
      <c r="D1829" s="10"/>
    </row>
    <row r="1830" spans="4:4">
      <c r="D1830" s="10"/>
    </row>
    <row r="1831" spans="4:4">
      <c r="D1831" s="10"/>
    </row>
    <row r="1832" spans="4:4">
      <c r="D1832" s="10"/>
    </row>
    <row r="1833" spans="4:4">
      <c r="D1833" s="10"/>
    </row>
    <row r="1834" spans="4:4">
      <c r="D1834" s="10"/>
    </row>
    <row r="1835" spans="4:4">
      <c r="D1835" s="10"/>
    </row>
    <row r="1836" spans="4:4">
      <c r="D1836" s="10"/>
    </row>
    <row r="1837" spans="4:4">
      <c r="D1837" s="10"/>
    </row>
    <row r="1838" spans="4:4">
      <c r="D1838" s="10"/>
    </row>
    <row r="1839" spans="4:4">
      <c r="D1839" s="10"/>
    </row>
    <row r="1840" spans="4:4">
      <c r="D1840" s="10"/>
    </row>
    <row r="1841" spans="4:4">
      <c r="D1841" s="10"/>
    </row>
    <row r="1842" spans="4:4">
      <c r="D1842" s="10"/>
    </row>
    <row r="1843" spans="4:4">
      <c r="D1843" s="10"/>
    </row>
    <row r="1844" spans="4:4">
      <c r="D1844" s="10"/>
    </row>
    <row r="1845" spans="4:4">
      <c r="D1845" s="10"/>
    </row>
    <row r="1846" spans="4:4">
      <c r="D1846" s="10"/>
    </row>
    <row r="1847" spans="4:4">
      <c r="D1847" s="10"/>
    </row>
    <row r="1848" spans="4:4">
      <c r="D1848" s="10"/>
    </row>
    <row r="1849" spans="4:4">
      <c r="D1849" s="10"/>
    </row>
    <row r="1850" spans="4:4">
      <c r="D1850" s="10"/>
    </row>
    <row r="1851" spans="4:4">
      <c r="D1851" s="10"/>
    </row>
    <row r="1852" spans="4:4">
      <c r="D1852" s="10"/>
    </row>
    <row r="1853" spans="4:4">
      <c r="D1853" s="10"/>
    </row>
    <row r="1854" spans="4:4">
      <c r="D1854" s="10"/>
    </row>
    <row r="1855" spans="4:4">
      <c r="D1855" s="10"/>
    </row>
    <row r="1856" spans="4:4">
      <c r="D1856" s="10"/>
    </row>
    <row r="1857" spans="4:4">
      <c r="D1857" s="10"/>
    </row>
    <row r="1858" spans="4:4">
      <c r="D1858" s="10"/>
    </row>
    <row r="1859" spans="4:4">
      <c r="D1859" s="10"/>
    </row>
    <row r="1860" spans="4:4">
      <c r="D1860" s="10"/>
    </row>
    <row r="1861" spans="4:4">
      <c r="D1861" s="10"/>
    </row>
    <row r="1862" spans="4:4">
      <c r="D1862" s="10"/>
    </row>
    <row r="1863" spans="4:4">
      <c r="D1863" s="10"/>
    </row>
    <row r="1864" spans="4:4">
      <c r="D1864" s="10"/>
    </row>
    <row r="1865" spans="4:4">
      <c r="D1865" s="10"/>
    </row>
    <row r="1866" spans="4:4">
      <c r="D1866" s="10"/>
    </row>
    <row r="1867" spans="4:4">
      <c r="D1867" s="10"/>
    </row>
    <row r="1868" spans="4:4">
      <c r="D1868" s="10"/>
    </row>
    <row r="1869" spans="4:4">
      <c r="D1869" s="10"/>
    </row>
    <row r="1870" spans="4:4">
      <c r="D1870" s="10"/>
    </row>
    <row r="1871" spans="4:4">
      <c r="D1871" s="10"/>
    </row>
    <row r="1872" spans="4:4">
      <c r="D1872" s="10"/>
    </row>
    <row r="1873" spans="4:4">
      <c r="D1873" s="10"/>
    </row>
    <row r="1874" spans="4:4">
      <c r="D1874" s="10"/>
    </row>
    <row r="1875" spans="4:4">
      <c r="D1875" s="10"/>
    </row>
    <row r="1876" spans="4:4">
      <c r="D1876" s="10"/>
    </row>
    <row r="1877" spans="4:4">
      <c r="D1877" s="10"/>
    </row>
    <row r="1878" spans="4:4">
      <c r="D1878" s="10"/>
    </row>
    <row r="1879" spans="4:4">
      <c r="D1879" s="10"/>
    </row>
    <row r="1880" spans="4:4">
      <c r="D1880" s="10"/>
    </row>
    <row r="1881" spans="4:4">
      <c r="D1881" s="10"/>
    </row>
    <row r="1882" spans="4:4">
      <c r="D1882" s="10"/>
    </row>
    <row r="1883" spans="4:4">
      <c r="D1883" s="10"/>
    </row>
    <row r="1884" spans="4:4">
      <c r="D1884" s="10"/>
    </row>
    <row r="1885" spans="4:4">
      <c r="D1885" s="10"/>
    </row>
    <row r="1886" spans="4:4">
      <c r="D1886" s="10"/>
    </row>
    <row r="1887" spans="4:4">
      <c r="D1887" s="10"/>
    </row>
    <row r="1888" spans="4:4">
      <c r="D1888" s="10"/>
    </row>
    <row r="1889" spans="4:4">
      <c r="D1889" s="10"/>
    </row>
    <row r="1890" spans="4:4">
      <c r="D1890" s="10"/>
    </row>
    <row r="1891" spans="4:4">
      <c r="D1891" s="10"/>
    </row>
    <row r="1892" spans="4:4">
      <c r="D1892" s="10"/>
    </row>
    <row r="1893" spans="4:4">
      <c r="D1893" s="10"/>
    </row>
    <row r="1894" spans="4:4">
      <c r="D1894" s="10"/>
    </row>
    <row r="1895" spans="4:4">
      <c r="D1895" s="10"/>
    </row>
    <row r="1896" spans="4:4">
      <c r="D1896" s="10"/>
    </row>
    <row r="1897" spans="4:4">
      <c r="D1897" s="10"/>
    </row>
    <row r="1898" spans="4:4">
      <c r="D1898" s="10"/>
    </row>
    <row r="1899" spans="4:4">
      <c r="D1899" s="10"/>
    </row>
    <row r="1900" spans="4:4">
      <c r="D1900" s="10"/>
    </row>
    <row r="1901" spans="4:4">
      <c r="D1901" s="10"/>
    </row>
    <row r="1902" spans="4:4">
      <c r="D1902" s="10"/>
    </row>
    <row r="1903" spans="4:4">
      <c r="D1903" s="10"/>
    </row>
    <row r="1904" spans="4:4">
      <c r="D1904" s="10"/>
    </row>
    <row r="1905" spans="4:4">
      <c r="D1905" s="10"/>
    </row>
    <row r="1906" spans="4:4">
      <c r="D1906" s="10"/>
    </row>
    <row r="1907" spans="4:4">
      <c r="D1907" s="10"/>
    </row>
    <row r="1908" spans="4:4">
      <c r="D1908" s="10"/>
    </row>
    <row r="1909" spans="4:4">
      <c r="D1909" s="10"/>
    </row>
    <row r="1910" spans="4:4">
      <c r="D1910" s="10"/>
    </row>
    <row r="1911" spans="4:4">
      <c r="D1911" s="10"/>
    </row>
    <row r="1912" spans="4:4">
      <c r="D1912" s="10"/>
    </row>
    <row r="1913" spans="4:4">
      <c r="D1913" s="10"/>
    </row>
    <row r="1914" spans="4:4">
      <c r="D1914" s="10"/>
    </row>
    <row r="1915" spans="4:4">
      <c r="D1915" s="10"/>
    </row>
    <row r="1916" spans="4:4">
      <c r="D1916" s="10"/>
    </row>
    <row r="1917" spans="4:4">
      <c r="D1917" s="10"/>
    </row>
    <row r="1918" spans="4:4">
      <c r="D1918" s="10"/>
    </row>
    <row r="1919" spans="4:4">
      <c r="D1919" s="10"/>
    </row>
    <row r="1920" spans="4:4">
      <c r="D1920" s="10"/>
    </row>
    <row r="1921" spans="4:4">
      <c r="D1921" s="10"/>
    </row>
    <row r="1922" spans="4:4">
      <c r="D1922" s="10"/>
    </row>
    <row r="1923" spans="4:4">
      <c r="D1923" s="10"/>
    </row>
    <row r="1924" spans="4:4">
      <c r="D1924" s="10"/>
    </row>
    <row r="1925" spans="4:4">
      <c r="D1925" s="10"/>
    </row>
    <row r="1926" spans="4:4">
      <c r="D1926" s="10"/>
    </row>
    <row r="1927" spans="4:4">
      <c r="D1927" s="10"/>
    </row>
    <row r="1928" spans="4:4">
      <c r="D1928" s="10"/>
    </row>
    <row r="1929" spans="4:4">
      <c r="D1929" s="10"/>
    </row>
    <row r="1930" spans="4:4">
      <c r="D1930" s="10"/>
    </row>
    <row r="1931" spans="4:4">
      <c r="D1931" s="10"/>
    </row>
    <row r="1932" spans="4:4">
      <c r="D1932" s="10"/>
    </row>
    <row r="1933" spans="4:4">
      <c r="D1933" s="10"/>
    </row>
    <row r="1934" spans="4:4">
      <c r="D1934" s="10"/>
    </row>
    <row r="1935" spans="4:4">
      <c r="D1935" s="10"/>
    </row>
    <row r="1936" spans="4:4">
      <c r="D1936" s="10"/>
    </row>
    <row r="1937" spans="4:4">
      <c r="D1937" s="10"/>
    </row>
    <row r="1938" spans="4:4">
      <c r="D1938" s="10"/>
    </row>
    <row r="1939" spans="4:4">
      <c r="D1939" s="10"/>
    </row>
    <row r="1940" spans="4:4">
      <c r="D1940" s="10"/>
    </row>
    <row r="1941" spans="4:4">
      <c r="D1941" s="10"/>
    </row>
    <row r="1942" spans="4:4">
      <c r="D1942" s="10"/>
    </row>
    <row r="1943" spans="4:4">
      <c r="D1943" s="10"/>
    </row>
    <row r="1944" spans="4:4">
      <c r="D1944" s="10"/>
    </row>
    <row r="1945" spans="4:4">
      <c r="D1945" s="10"/>
    </row>
    <row r="1946" spans="4:4">
      <c r="D1946" s="10"/>
    </row>
    <row r="1947" spans="4:4">
      <c r="D1947" s="10"/>
    </row>
    <row r="1948" spans="4:4">
      <c r="D1948" s="10"/>
    </row>
    <row r="1949" spans="4:4">
      <c r="D1949" s="10"/>
    </row>
    <row r="1950" spans="4:4">
      <c r="D1950" s="10"/>
    </row>
    <row r="1951" spans="4:4">
      <c r="D1951" s="10"/>
    </row>
    <row r="1952" spans="4:4">
      <c r="D1952" s="10"/>
    </row>
    <row r="1953" spans="4:4">
      <c r="D1953" s="10"/>
    </row>
    <row r="1954" spans="4:4">
      <c r="D1954" s="10"/>
    </row>
    <row r="1955" spans="4:4">
      <c r="D1955" s="10"/>
    </row>
    <row r="1956" spans="4:4">
      <c r="D1956" s="10"/>
    </row>
    <row r="1957" spans="4:4">
      <c r="D1957" s="10"/>
    </row>
    <row r="1958" spans="4:4">
      <c r="D1958" s="10"/>
    </row>
    <row r="1959" spans="4:4">
      <c r="D1959" s="10"/>
    </row>
    <row r="1960" spans="4:4">
      <c r="D1960" s="10"/>
    </row>
    <row r="1961" spans="4:4">
      <c r="D1961" s="10"/>
    </row>
    <row r="1962" spans="4:4">
      <c r="D1962" s="10"/>
    </row>
    <row r="1963" spans="4:4">
      <c r="D1963" s="10"/>
    </row>
    <row r="1964" spans="4:4">
      <c r="D1964" s="10"/>
    </row>
    <row r="1965" spans="4:4">
      <c r="D1965" s="10"/>
    </row>
    <row r="1966" spans="4:4">
      <c r="D1966" s="10"/>
    </row>
    <row r="1967" spans="4:4">
      <c r="D1967" s="10"/>
    </row>
    <row r="1968" spans="4:4">
      <c r="D1968" s="10"/>
    </row>
    <row r="1969" spans="4:4">
      <c r="D1969" s="10"/>
    </row>
    <row r="1970" spans="4:4">
      <c r="D1970" s="10"/>
    </row>
    <row r="1971" spans="4:4">
      <c r="D1971" s="10"/>
    </row>
    <row r="1972" spans="4:4">
      <c r="D1972" s="10"/>
    </row>
    <row r="1973" spans="4:4">
      <c r="D1973" s="10"/>
    </row>
    <row r="1974" spans="4:4">
      <c r="D1974" s="10"/>
    </row>
    <row r="1975" spans="4:4">
      <c r="D1975" s="10"/>
    </row>
    <row r="1976" spans="4:4">
      <c r="D1976" s="10"/>
    </row>
    <row r="1977" spans="4:4">
      <c r="D1977" s="10"/>
    </row>
    <row r="1978" spans="4:4">
      <c r="D1978" s="10"/>
    </row>
    <row r="1979" spans="4:4">
      <c r="D1979" s="10"/>
    </row>
    <row r="1980" spans="4:4">
      <c r="D1980" s="10"/>
    </row>
    <row r="1981" spans="4:4">
      <c r="D1981" s="10"/>
    </row>
    <row r="1982" spans="4:4">
      <c r="D1982" s="10"/>
    </row>
    <row r="1983" spans="4:4">
      <c r="D1983" s="10"/>
    </row>
    <row r="1984" spans="4:4">
      <c r="D1984" s="10"/>
    </row>
    <row r="1985" spans="4:4">
      <c r="D1985" s="10"/>
    </row>
    <row r="1986" spans="4:4">
      <c r="D1986" s="10"/>
    </row>
    <row r="1987" spans="4:4">
      <c r="D1987" s="10"/>
    </row>
    <row r="1988" spans="4:4">
      <c r="D1988" s="10"/>
    </row>
    <row r="1989" spans="4:4">
      <c r="D1989" s="10"/>
    </row>
    <row r="1990" spans="4:4">
      <c r="D1990" s="10"/>
    </row>
    <row r="1991" spans="4:4">
      <c r="D1991" s="10"/>
    </row>
    <row r="1992" spans="4:4">
      <c r="D1992" s="10"/>
    </row>
    <row r="1993" spans="4:4">
      <c r="D1993" s="10"/>
    </row>
    <row r="1994" spans="4:4">
      <c r="D1994" s="10"/>
    </row>
    <row r="1995" spans="4:4">
      <c r="D1995" s="10"/>
    </row>
    <row r="1996" spans="4:4">
      <c r="D1996" s="10"/>
    </row>
    <row r="1997" spans="4:4">
      <c r="D1997" s="10"/>
    </row>
    <row r="1998" spans="4:4">
      <c r="D1998" s="10"/>
    </row>
    <row r="1999" spans="4:4">
      <c r="D1999" s="10"/>
    </row>
    <row r="2000" spans="4:4">
      <c r="D2000" s="10"/>
    </row>
    <row r="2001" spans="4:4">
      <c r="D2001" s="10"/>
    </row>
    <row r="2002" spans="4:4">
      <c r="D2002" s="10"/>
    </row>
    <row r="2003" spans="4:4">
      <c r="D2003" s="10"/>
    </row>
    <row r="2004" spans="4:4">
      <c r="D2004" s="10"/>
    </row>
    <row r="2005" spans="4:4">
      <c r="D2005" s="10"/>
    </row>
    <row r="2006" spans="4:4">
      <c r="D2006" s="10"/>
    </row>
    <row r="2007" spans="4:4">
      <c r="D2007" s="10"/>
    </row>
    <row r="2008" spans="4:4">
      <c r="D2008" s="10"/>
    </row>
    <row r="2009" spans="4:4">
      <c r="D2009" s="10"/>
    </row>
    <row r="2010" spans="4:4">
      <c r="D2010" s="10"/>
    </row>
    <row r="2011" spans="4:4">
      <c r="D2011" s="10"/>
    </row>
    <row r="2012" spans="4:4">
      <c r="D2012" s="10"/>
    </row>
    <row r="2013" spans="4:4">
      <c r="D2013" s="10"/>
    </row>
    <row r="2014" spans="4:4">
      <c r="D2014" s="10"/>
    </row>
    <row r="2015" spans="4:4">
      <c r="D2015" s="10"/>
    </row>
    <row r="2016" spans="4:4">
      <c r="D2016" s="10"/>
    </row>
    <row r="2017" spans="4:4">
      <c r="D2017" s="10"/>
    </row>
    <row r="2018" spans="4:4">
      <c r="D2018" s="10"/>
    </row>
    <row r="2019" spans="4:4">
      <c r="D2019" s="10"/>
    </row>
    <row r="2020" spans="4:4">
      <c r="D2020" s="10"/>
    </row>
    <row r="2021" spans="4:4">
      <c r="D2021" s="10"/>
    </row>
    <row r="2022" spans="4:4">
      <c r="D2022" s="10"/>
    </row>
    <row r="2023" spans="4:4">
      <c r="D2023" s="10"/>
    </row>
    <row r="2024" spans="4:4">
      <c r="D2024" s="10"/>
    </row>
    <row r="2025" spans="4:4">
      <c r="D2025" s="10"/>
    </row>
    <row r="2026" spans="4:4">
      <c r="D2026" s="10"/>
    </row>
    <row r="2027" spans="4:4">
      <c r="D2027" s="10"/>
    </row>
    <row r="2028" spans="4:4">
      <c r="D2028" s="10"/>
    </row>
    <row r="2029" spans="4:4">
      <c r="D2029" s="10"/>
    </row>
    <row r="2030" spans="4:4">
      <c r="D2030" s="10"/>
    </row>
    <row r="2031" spans="4:4">
      <c r="D2031" s="10"/>
    </row>
    <row r="2032" spans="4:4">
      <c r="D2032" s="10"/>
    </row>
    <row r="2033" spans="4:4">
      <c r="D2033" s="10"/>
    </row>
    <row r="2034" spans="4:4">
      <c r="D2034" s="10"/>
    </row>
    <row r="2035" spans="4:4">
      <c r="D2035" s="10"/>
    </row>
    <row r="2036" spans="4:4">
      <c r="D2036" s="10"/>
    </row>
    <row r="2037" spans="4:4">
      <c r="D2037" s="10"/>
    </row>
    <row r="2038" spans="4:4">
      <c r="D2038" s="10"/>
    </row>
    <row r="2039" spans="4:4">
      <c r="D2039" s="10"/>
    </row>
    <row r="2040" spans="4:4">
      <c r="D2040" s="10"/>
    </row>
    <row r="2041" spans="4:4">
      <c r="D2041" s="10"/>
    </row>
    <row r="2042" spans="4:4">
      <c r="D2042" s="10"/>
    </row>
    <row r="2043" spans="4:4">
      <c r="D2043" s="10"/>
    </row>
    <row r="2044" spans="4:4">
      <c r="D2044" s="10"/>
    </row>
    <row r="2045" spans="4:4">
      <c r="D2045" s="10"/>
    </row>
    <row r="2046" spans="4:4">
      <c r="D2046" s="10"/>
    </row>
    <row r="2047" spans="4:4">
      <c r="D2047" s="10"/>
    </row>
    <row r="2048" spans="4:4">
      <c r="D2048" s="10"/>
    </row>
    <row r="2049" spans="4:4">
      <c r="D2049" s="10"/>
    </row>
    <row r="2050" spans="4:4">
      <c r="D2050" s="10"/>
    </row>
    <row r="2051" spans="4:4">
      <c r="D2051" s="10"/>
    </row>
    <row r="2052" spans="4:4">
      <c r="D2052" s="10"/>
    </row>
    <row r="2053" spans="4:4">
      <c r="D2053" s="10"/>
    </row>
    <row r="2054" spans="4:4">
      <c r="D2054" s="10"/>
    </row>
    <row r="2055" spans="4:4">
      <c r="D2055" s="10"/>
    </row>
    <row r="2056" spans="4:4">
      <c r="D2056" s="10"/>
    </row>
    <row r="2057" spans="4:4">
      <c r="D2057" s="10"/>
    </row>
    <row r="2058" spans="4:4">
      <c r="D2058" s="10"/>
    </row>
    <row r="2059" spans="4:4">
      <c r="D2059" s="10"/>
    </row>
    <row r="2060" spans="4:4">
      <c r="D2060" s="10"/>
    </row>
    <row r="2061" spans="4:4">
      <c r="D2061" s="10"/>
    </row>
    <row r="2062" spans="4:4">
      <c r="D2062" s="10"/>
    </row>
    <row r="2063" spans="4:4">
      <c r="D2063" s="10"/>
    </row>
    <row r="2064" spans="4:4">
      <c r="D2064" s="10"/>
    </row>
    <row r="2065" spans="4:4">
      <c r="D2065" s="10"/>
    </row>
    <row r="2066" spans="4:4">
      <c r="D2066" s="10"/>
    </row>
    <row r="2067" spans="4:4">
      <c r="D2067" s="10"/>
    </row>
    <row r="2068" spans="4:4">
      <c r="D2068" s="10"/>
    </row>
    <row r="2069" spans="4:4">
      <c r="D2069" s="10"/>
    </row>
    <row r="2070" spans="4:4">
      <c r="D2070" s="10"/>
    </row>
    <row r="2071" spans="4:4">
      <c r="D2071" s="10"/>
    </row>
    <row r="2072" spans="4:4">
      <c r="D2072" s="10"/>
    </row>
    <row r="2073" spans="4:4">
      <c r="D2073" s="10"/>
    </row>
    <row r="2074" spans="4:4">
      <c r="D2074" s="10"/>
    </row>
    <row r="2075" spans="4:4">
      <c r="D2075" s="10"/>
    </row>
    <row r="2076" spans="4:4">
      <c r="D2076" s="10"/>
    </row>
    <row r="2077" spans="4:4">
      <c r="D2077" s="10"/>
    </row>
    <row r="2078" spans="4:4">
      <c r="D2078" s="10"/>
    </row>
    <row r="2079" spans="4:4">
      <c r="D2079" s="10"/>
    </row>
    <row r="2080" spans="4:4">
      <c r="D2080" s="10"/>
    </row>
    <row r="2081" spans="4:4">
      <c r="D2081" s="10"/>
    </row>
    <row r="2082" spans="4:4">
      <c r="D2082" s="10"/>
    </row>
    <row r="2083" spans="4:4">
      <c r="D2083" s="10"/>
    </row>
    <row r="2084" spans="4:4">
      <c r="D2084" s="10"/>
    </row>
    <row r="2085" spans="4:4">
      <c r="D2085" s="10"/>
    </row>
    <row r="2086" spans="4:4">
      <c r="D2086" s="10"/>
    </row>
    <row r="2087" spans="4:4">
      <c r="D2087" s="10"/>
    </row>
    <row r="2088" spans="4:4">
      <c r="D2088" s="10"/>
    </row>
    <row r="2089" spans="4:4">
      <c r="D2089" s="10"/>
    </row>
    <row r="2090" spans="4:4">
      <c r="D2090" s="10"/>
    </row>
    <row r="2091" spans="4:4">
      <c r="D2091" s="10"/>
    </row>
    <row r="2092" spans="4:4">
      <c r="D2092" s="10"/>
    </row>
    <row r="2093" spans="4:4">
      <c r="D2093" s="10"/>
    </row>
    <row r="2094" spans="4:4">
      <c r="D2094" s="10"/>
    </row>
    <row r="2095" spans="4:4">
      <c r="D2095" s="10"/>
    </row>
    <row r="2096" spans="4:4">
      <c r="D2096" s="10"/>
    </row>
    <row r="2097" spans="4:4">
      <c r="D2097" s="10"/>
    </row>
    <row r="2098" spans="4:4">
      <c r="D2098" s="10"/>
    </row>
    <row r="2099" spans="4:4">
      <c r="D2099" s="10"/>
    </row>
    <row r="2100" spans="4:4">
      <c r="D2100" s="10"/>
    </row>
    <row r="2101" spans="4:4">
      <c r="D2101" s="10"/>
    </row>
    <row r="2102" spans="4:4">
      <c r="D2102" s="10"/>
    </row>
    <row r="2103" spans="4:4">
      <c r="D2103" s="10"/>
    </row>
    <row r="2104" spans="4:4">
      <c r="D2104" s="10"/>
    </row>
    <row r="2105" spans="4:4">
      <c r="D2105" s="10"/>
    </row>
    <row r="2106" spans="4:4">
      <c r="D2106" s="10"/>
    </row>
    <row r="2107" spans="4:4">
      <c r="D2107" s="10"/>
    </row>
    <row r="2108" spans="4:4">
      <c r="D2108" s="10"/>
    </row>
    <row r="2109" spans="4:4">
      <c r="D2109" s="10"/>
    </row>
    <row r="2110" spans="4:4">
      <c r="D2110" s="10"/>
    </row>
    <row r="2111" spans="4:4">
      <c r="D2111" s="10"/>
    </row>
    <row r="2112" spans="4:4">
      <c r="D2112" s="10"/>
    </row>
    <row r="2113" spans="4:4">
      <c r="D2113" s="10"/>
    </row>
    <row r="2114" spans="4:4">
      <c r="D2114" s="10"/>
    </row>
    <row r="2115" spans="4:4">
      <c r="D2115" s="10"/>
    </row>
    <row r="2116" spans="4:4">
      <c r="D2116" s="10"/>
    </row>
    <row r="2117" spans="4:4">
      <c r="D2117" s="10"/>
    </row>
    <row r="2118" spans="4:4">
      <c r="D2118" s="10"/>
    </row>
    <row r="2119" spans="4:4">
      <c r="D2119" s="10"/>
    </row>
    <row r="2120" spans="4:4">
      <c r="D2120" s="10"/>
    </row>
    <row r="2121" spans="4:4">
      <c r="D2121" s="10"/>
    </row>
    <row r="2122" spans="4:4">
      <c r="D2122" s="10"/>
    </row>
    <row r="2123" spans="4:4">
      <c r="D2123" s="10"/>
    </row>
    <row r="2124" spans="4:4">
      <c r="D2124" s="10"/>
    </row>
    <row r="2125" spans="4:4">
      <c r="D2125" s="10"/>
    </row>
    <row r="2126" spans="4:4">
      <c r="D2126" s="10"/>
    </row>
    <row r="2127" spans="4:4">
      <c r="D2127" s="10"/>
    </row>
    <row r="2128" spans="4:4">
      <c r="D2128" s="10"/>
    </row>
    <row r="2129" spans="4:4">
      <c r="D2129" s="10"/>
    </row>
    <row r="2130" spans="4:4">
      <c r="D2130" s="10"/>
    </row>
    <row r="2131" spans="4:4">
      <c r="D2131" s="10"/>
    </row>
    <row r="2132" spans="4:4">
      <c r="D2132" s="10"/>
    </row>
    <row r="2133" spans="4:4">
      <c r="D2133" s="10"/>
    </row>
    <row r="2134" spans="4:4">
      <c r="D2134" s="10"/>
    </row>
    <row r="2135" spans="4:4">
      <c r="D2135" s="10"/>
    </row>
    <row r="2136" spans="4:4">
      <c r="D2136" s="10"/>
    </row>
    <row r="2137" spans="4:4">
      <c r="D2137" s="10"/>
    </row>
    <row r="2138" spans="4:4">
      <c r="D2138" s="10"/>
    </row>
    <row r="2139" spans="4:4">
      <c r="D2139" s="10"/>
    </row>
    <row r="2140" spans="4:4">
      <c r="D2140" s="10"/>
    </row>
    <row r="2141" spans="4:4">
      <c r="D2141" s="10"/>
    </row>
    <row r="2142" spans="4:4">
      <c r="D2142" s="10"/>
    </row>
    <row r="2143" spans="4:4">
      <c r="D2143" s="10"/>
    </row>
    <row r="2144" spans="4:4">
      <c r="D2144" s="10"/>
    </row>
    <row r="2145" spans="4:4">
      <c r="D2145" s="10"/>
    </row>
    <row r="2146" spans="4:4">
      <c r="D2146" s="10"/>
    </row>
    <row r="2147" spans="4:4">
      <c r="D2147" s="10"/>
    </row>
    <row r="2148" spans="4:4">
      <c r="D2148" s="10"/>
    </row>
    <row r="2149" spans="4:4">
      <c r="D2149" s="10"/>
    </row>
    <row r="2150" spans="4:4">
      <c r="D2150" s="10"/>
    </row>
    <row r="2151" spans="4:4">
      <c r="D2151" s="10"/>
    </row>
    <row r="2152" spans="4:4">
      <c r="D2152" s="10"/>
    </row>
    <row r="2153" spans="4:4">
      <c r="D2153" s="10"/>
    </row>
    <row r="2154" spans="4:4">
      <c r="D2154" s="10"/>
    </row>
    <row r="2155" spans="4:4">
      <c r="D2155" s="10"/>
    </row>
    <row r="2156" spans="4:4">
      <c r="D2156" s="10"/>
    </row>
    <row r="2157" spans="4:4">
      <c r="D2157" s="10"/>
    </row>
    <row r="2158" spans="4:4">
      <c r="D2158" s="10"/>
    </row>
    <row r="2159" spans="4:4">
      <c r="D2159" s="10"/>
    </row>
    <row r="2160" spans="4:4">
      <c r="D2160" s="10"/>
    </row>
    <row r="2161" spans="4:4">
      <c r="D2161" s="10"/>
    </row>
    <row r="2162" spans="4:4">
      <c r="D2162" s="10"/>
    </row>
    <row r="2163" spans="4:4">
      <c r="D2163" s="10"/>
    </row>
    <row r="2164" spans="4:4">
      <c r="D2164" s="10"/>
    </row>
    <row r="2165" spans="4:4">
      <c r="D2165" s="10"/>
    </row>
    <row r="2166" spans="4:4">
      <c r="D2166" s="10"/>
    </row>
    <row r="2167" spans="4:4">
      <c r="D2167" s="10"/>
    </row>
    <row r="2168" spans="4:4">
      <c r="D2168" s="10"/>
    </row>
    <row r="2169" spans="4:4">
      <c r="D2169" s="10"/>
    </row>
    <row r="2170" spans="4:4">
      <c r="D2170" s="10"/>
    </row>
    <row r="2171" spans="4:4">
      <c r="D2171" s="10"/>
    </row>
    <row r="2172" spans="4:4">
      <c r="D2172" s="10"/>
    </row>
    <row r="2173" spans="4:4">
      <c r="D2173" s="10"/>
    </row>
    <row r="2174" spans="4:4">
      <c r="D2174" s="10"/>
    </row>
    <row r="2175" spans="4:4">
      <c r="D2175" s="10"/>
    </row>
    <row r="2176" spans="4:4">
      <c r="D2176" s="10"/>
    </row>
    <row r="2177" spans="4:4">
      <c r="D2177" s="10"/>
    </row>
    <row r="2178" spans="4:4">
      <c r="D2178" s="10"/>
    </row>
    <row r="2179" spans="4:4">
      <c r="D2179" s="10"/>
    </row>
    <row r="2180" spans="4:4">
      <c r="D2180" s="10"/>
    </row>
    <row r="2181" spans="4:4">
      <c r="D2181" s="10"/>
    </row>
    <row r="2182" spans="4:4">
      <c r="D2182" s="10"/>
    </row>
    <row r="2183" spans="4:4">
      <c r="D2183" s="10"/>
    </row>
    <row r="2184" spans="4:4">
      <c r="D2184" s="10"/>
    </row>
    <row r="2185" spans="4:4">
      <c r="D2185" s="10"/>
    </row>
    <row r="2186" spans="4:4">
      <c r="D2186" s="10"/>
    </row>
    <row r="2187" spans="4:4">
      <c r="D2187" s="10"/>
    </row>
    <row r="2188" spans="4:4">
      <c r="D2188" s="10"/>
    </row>
    <row r="2189" spans="4:4">
      <c r="D2189" s="10"/>
    </row>
    <row r="2190" spans="4:4">
      <c r="D2190" s="10"/>
    </row>
    <row r="2191" spans="4:4">
      <c r="D2191" s="10"/>
    </row>
    <row r="2192" spans="4:4">
      <c r="D2192" s="10"/>
    </row>
    <row r="2193" spans="4:4">
      <c r="D2193" s="10"/>
    </row>
    <row r="2194" spans="4:4">
      <c r="D2194" s="10"/>
    </row>
    <row r="2195" spans="4:4">
      <c r="D2195" s="10"/>
    </row>
    <row r="2196" spans="4:4">
      <c r="D2196" s="10"/>
    </row>
    <row r="2197" spans="4:4">
      <c r="D2197" s="10"/>
    </row>
    <row r="2198" spans="4:4">
      <c r="D2198" s="10"/>
    </row>
    <row r="2199" spans="4:4">
      <c r="D2199" s="10"/>
    </row>
    <row r="2200" spans="4:4">
      <c r="D2200" s="10"/>
    </row>
    <row r="2201" spans="4:4">
      <c r="D2201" s="10"/>
    </row>
    <row r="2202" spans="4:4">
      <c r="D2202" s="10"/>
    </row>
    <row r="2203" spans="4:4">
      <c r="D2203" s="10"/>
    </row>
    <row r="2204" spans="4:4">
      <c r="D2204" s="10"/>
    </row>
    <row r="2205" spans="4:4">
      <c r="D2205" s="10"/>
    </row>
    <row r="2206" spans="4:4">
      <c r="D2206" s="10"/>
    </row>
    <row r="2207" spans="4:4">
      <c r="D2207" s="10"/>
    </row>
    <row r="2208" spans="4:4">
      <c r="D2208" s="10"/>
    </row>
    <row r="2209" spans="4:4">
      <c r="D2209" s="10"/>
    </row>
    <row r="2210" spans="4:4">
      <c r="D2210" s="10"/>
    </row>
    <row r="2211" spans="4:4">
      <c r="D2211" s="10"/>
    </row>
    <row r="2212" spans="4:4">
      <c r="D2212" s="10"/>
    </row>
    <row r="2213" spans="4:4">
      <c r="D2213" s="10"/>
    </row>
    <row r="2214" spans="4:4">
      <c r="D2214" s="10"/>
    </row>
    <row r="2215" spans="4:4">
      <c r="D2215" s="10"/>
    </row>
    <row r="2216" spans="4:4">
      <c r="D2216" s="10"/>
    </row>
    <row r="2217" spans="4:4">
      <c r="D2217" s="10"/>
    </row>
    <row r="2218" spans="4:4">
      <c r="D2218" s="10"/>
    </row>
    <row r="2219" spans="4:4">
      <c r="D2219" s="10"/>
    </row>
    <row r="2220" spans="4:4">
      <c r="D2220" s="10"/>
    </row>
    <row r="2221" spans="4:4">
      <c r="D2221" s="10"/>
    </row>
    <row r="2222" spans="4:4">
      <c r="D2222" s="10"/>
    </row>
    <row r="2223" spans="4:4">
      <c r="D2223" s="10"/>
    </row>
    <row r="2224" spans="4:4">
      <c r="D2224" s="10"/>
    </row>
    <row r="2225" spans="4:4">
      <c r="D2225" s="10"/>
    </row>
    <row r="2226" spans="4:4">
      <c r="D2226" s="10"/>
    </row>
    <row r="2227" spans="4:4">
      <c r="D2227" s="10"/>
    </row>
    <row r="2228" spans="4:4">
      <c r="D2228" s="10"/>
    </row>
    <row r="2229" spans="4:4">
      <c r="D2229" s="10"/>
    </row>
    <row r="2230" spans="4:4">
      <c r="D2230" s="10"/>
    </row>
    <row r="2231" spans="4:4">
      <c r="D2231" s="10"/>
    </row>
    <row r="2232" spans="4:4">
      <c r="D2232" s="10"/>
    </row>
    <row r="2233" spans="4:4">
      <c r="D2233" s="10"/>
    </row>
    <row r="2234" spans="4:4">
      <c r="D2234" s="10"/>
    </row>
    <row r="2235" spans="4:4">
      <c r="D2235" s="10"/>
    </row>
    <row r="2236" spans="4:4">
      <c r="D2236" s="10"/>
    </row>
    <row r="2237" spans="4:4">
      <c r="D2237" s="10"/>
    </row>
    <row r="2238" spans="4:4">
      <c r="D2238" s="10"/>
    </row>
    <row r="2239" spans="4:4">
      <c r="D2239" s="10"/>
    </row>
    <row r="2240" spans="4:4">
      <c r="D2240" s="10"/>
    </row>
    <row r="2241" spans="4:4">
      <c r="D2241" s="10"/>
    </row>
    <row r="2242" spans="4:4">
      <c r="D2242" s="10"/>
    </row>
    <row r="2243" spans="4:4">
      <c r="D2243" s="10"/>
    </row>
    <row r="2244" spans="4:4">
      <c r="D2244" s="10"/>
    </row>
    <row r="2245" spans="4:4">
      <c r="D2245" s="10"/>
    </row>
    <row r="2246" spans="4:4">
      <c r="D2246" s="10"/>
    </row>
    <row r="2247" spans="4:4">
      <c r="D2247" s="10"/>
    </row>
    <row r="2248" spans="4:4">
      <c r="D2248" s="10"/>
    </row>
    <row r="2249" spans="4:4">
      <c r="D2249" s="10"/>
    </row>
    <row r="2250" spans="4:4">
      <c r="D2250" s="10"/>
    </row>
    <row r="2251" spans="4:4">
      <c r="D2251" s="10"/>
    </row>
    <row r="2252" spans="4:4">
      <c r="D2252" s="10"/>
    </row>
    <row r="2253" spans="4:4">
      <c r="D2253" s="10"/>
    </row>
    <row r="2254" spans="4:4">
      <c r="D2254" s="10"/>
    </row>
    <row r="2255" spans="4:4">
      <c r="D2255" s="10"/>
    </row>
    <row r="2256" spans="4:4">
      <c r="D2256" s="10"/>
    </row>
    <row r="2257" spans="4:4">
      <c r="D2257" s="10"/>
    </row>
    <row r="2258" spans="4:4">
      <c r="D2258" s="10"/>
    </row>
    <row r="2259" spans="4:4">
      <c r="D2259" s="10"/>
    </row>
    <row r="2260" spans="4:4">
      <c r="D2260" s="10"/>
    </row>
    <row r="2261" spans="4:4">
      <c r="D2261" s="10"/>
    </row>
    <row r="2262" spans="4:4">
      <c r="D2262" s="10"/>
    </row>
    <row r="2263" spans="4:4">
      <c r="D2263" s="10"/>
    </row>
    <row r="2264" spans="4:4">
      <c r="D2264" s="10"/>
    </row>
    <row r="2265" spans="4:4">
      <c r="D2265" s="10"/>
    </row>
    <row r="2266" spans="4:4">
      <c r="D2266" s="10"/>
    </row>
    <row r="2267" spans="4:4">
      <c r="D2267" s="10"/>
    </row>
    <row r="2268" spans="4:4">
      <c r="D2268" s="10"/>
    </row>
    <row r="2269" spans="4:4">
      <c r="D2269" s="10"/>
    </row>
    <row r="2270" spans="4:4">
      <c r="D2270" s="10"/>
    </row>
    <row r="2271" spans="4:4">
      <c r="D2271" s="10"/>
    </row>
    <row r="2272" spans="4:4">
      <c r="D2272" s="10"/>
    </row>
    <row r="2273" spans="4:4">
      <c r="D2273" s="10"/>
    </row>
    <row r="2274" spans="4:4">
      <c r="D2274" s="10"/>
    </row>
    <row r="2275" spans="4:4">
      <c r="D2275" s="10"/>
    </row>
    <row r="2276" spans="4:4">
      <c r="D2276" s="10"/>
    </row>
    <row r="2277" spans="4:4">
      <c r="D2277" s="10"/>
    </row>
    <row r="2278" spans="4:4">
      <c r="D2278" s="10"/>
    </row>
    <row r="2279" spans="4:4">
      <c r="D2279" s="10"/>
    </row>
    <row r="2280" spans="4:4">
      <c r="D2280" s="10"/>
    </row>
    <row r="2281" spans="4:4">
      <c r="D2281" s="10"/>
    </row>
    <row r="2282" spans="4:4">
      <c r="D2282" s="10"/>
    </row>
    <row r="2283" spans="4:4">
      <c r="D2283" s="10"/>
    </row>
    <row r="2284" spans="4:4">
      <c r="D2284" s="10"/>
    </row>
    <row r="2285" spans="4:4">
      <c r="D2285" s="10"/>
    </row>
    <row r="2286" spans="4:4">
      <c r="D2286" s="10"/>
    </row>
    <row r="2287" spans="4:4">
      <c r="D2287" s="10"/>
    </row>
    <row r="2288" spans="4:4">
      <c r="D2288" s="10"/>
    </row>
    <row r="2289" spans="4:4">
      <c r="D2289" s="10"/>
    </row>
    <row r="2290" spans="4:4">
      <c r="D2290" s="10"/>
    </row>
    <row r="2291" spans="4:4">
      <c r="D2291" s="10"/>
    </row>
    <row r="2292" spans="4:4">
      <c r="D2292" s="10"/>
    </row>
    <row r="2293" spans="4:4">
      <c r="D2293" s="10"/>
    </row>
    <row r="2294" spans="4:4">
      <c r="D2294" s="10"/>
    </row>
    <row r="2295" spans="4:4">
      <c r="D2295" s="10"/>
    </row>
    <row r="2296" spans="4:4">
      <c r="D2296" s="10"/>
    </row>
    <row r="2297" spans="4:4">
      <c r="D2297" s="10"/>
    </row>
    <row r="2298" spans="4:4">
      <c r="D2298" s="10"/>
    </row>
    <row r="2299" spans="4:4">
      <c r="D2299" s="10"/>
    </row>
    <row r="2300" spans="4:4">
      <c r="D2300" s="10"/>
    </row>
    <row r="2301" spans="4:4">
      <c r="D2301" s="10"/>
    </row>
    <row r="2302" spans="4:4">
      <c r="D2302" s="10"/>
    </row>
    <row r="2303" spans="4:4">
      <c r="D2303" s="10"/>
    </row>
    <row r="2304" spans="4:4">
      <c r="D2304" s="10"/>
    </row>
    <row r="2305" spans="4:4">
      <c r="D2305" s="10"/>
    </row>
    <row r="2306" spans="4:4">
      <c r="D2306" s="10"/>
    </row>
    <row r="2307" spans="4:4">
      <c r="D2307" s="10"/>
    </row>
    <row r="2308" spans="4:4">
      <c r="D2308" s="10"/>
    </row>
    <row r="2309" spans="4:4">
      <c r="D2309" s="10"/>
    </row>
    <row r="2310" spans="4:4">
      <c r="D2310" s="10"/>
    </row>
    <row r="2311" spans="4:4">
      <c r="D2311" s="10"/>
    </row>
    <row r="2312" spans="4:4">
      <c r="D2312" s="10"/>
    </row>
    <row r="2313" spans="4:4">
      <c r="D2313" s="10"/>
    </row>
    <row r="2314" spans="4:4">
      <c r="D2314" s="10"/>
    </row>
    <row r="2315" spans="4:4">
      <c r="D2315" s="10"/>
    </row>
    <row r="2316" spans="4:4">
      <c r="D2316" s="10"/>
    </row>
    <row r="2317" spans="4:4">
      <c r="D2317" s="10"/>
    </row>
    <row r="2318" spans="4:4">
      <c r="D2318" s="10"/>
    </row>
    <row r="2319" spans="4:4">
      <c r="D2319" s="10"/>
    </row>
    <row r="2320" spans="4:4">
      <c r="D2320" s="10"/>
    </row>
    <row r="2321" spans="4:4">
      <c r="D2321" s="10"/>
    </row>
    <row r="2322" spans="4:4">
      <c r="D2322" s="10"/>
    </row>
    <row r="2323" spans="4:4">
      <c r="D2323" s="10"/>
    </row>
    <row r="2324" spans="4:4">
      <c r="D2324" s="10"/>
    </row>
    <row r="2325" spans="4:4">
      <c r="D2325" s="10"/>
    </row>
    <row r="2326" spans="4:4">
      <c r="D2326" s="10"/>
    </row>
    <row r="2327" spans="4:4">
      <c r="D2327" s="10"/>
    </row>
    <row r="2328" spans="4:4">
      <c r="D2328" s="10"/>
    </row>
    <row r="2329" spans="4:4">
      <c r="D2329" s="10"/>
    </row>
    <row r="2330" spans="4:4">
      <c r="D2330" s="10"/>
    </row>
    <row r="2331" spans="4:4">
      <c r="D2331" s="10"/>
    </row>
    <row r="2332" spans="4:4">
      <c r="D2332" s="10"/>
    </row>
    <row r="2333" spans="4:4">
      <c r="D2333" s="10"/>
    </row>
    <row r="2334" spans="4:4">
      <c r="D2334" s="10"/>
    </row>
    <row r="2335" spans="4:4">
      <c r="D2335" s="10"/>
    </row>
    <row r="2336" spans="4:4">
      <c r="D2336" s="10"/>
    </row>
    <row r="2337" spans="4:4">
      <c r="D2337" s="10"/>
    </row>
    <row r="2338" spans="4:4">
      <c r="D2338" s="10"/>
    </row>
    <row r="2339" spans="4:4">
      <c r="D2339" s="10"/>
    </row>
    <row r="2340" spans="4:4">
      <c r="D2340" s="10"/>
    </row>
    <row r="2341" spans="4:4">
      <c r="D2341" s="10"/>
    </row>
    <row r="2342" spans="4:4">
      <c r="D2342" s="10"/>
    </row>
    <row r="2343" spans="4:4">
      <c r="D2343" s="10"/>
    </row>
    <row r="2344" spans="4:4">
      <c r="D2344" s="10"/>
    </row>
    <row r="2345" spans="4:4">
      <c r="D2345" s="10"/>
    </row>
    <row r="2346" spans="4:4">
      <c r="D2346" s="10"/>
    </row>
    <row r="2347" spans="4:4">
      <c r="D2347" s="10"/>
    </row>
    <row r="2348" spans="4:4">
      <c r="D2348" s="10"/>
    </row>
    <row r="2349" spans="4:4">
      <c r="D2349" s="10"/>
    </row>
    <row r="2350" spans="4:4">
      <c r="D2350" s="10"/>
    </row>
    <row r="2351" spans="4:4">
      <c r="D2351" s="10"/>
    </row>
    <row r="2352" spans="4:4">
      <c r="D2352" s="10"/>
    </row>
    <row r="2353" spans="4:4">
      <c r="D2353" s="10"/>
    </row>
    <row r="2354" spans="4:4">
      <c r="D2354" s="10"/>
    </row>
    <row r="2355" spans="4:4">
      <c r="D2355" s="10"/>
    </row>
    <row r="2356" spans="4:4">
      <c r="D2356" s="10"/>
    </row>
    <row r="2357" spans="4:4">
      <c r="D2357" s="10"/>
    </row>
    <row r="2358" spans="4:4">
      <c r="D2358" s="10"/>
    </row>
    <row r="2359" spans="4:4">
      <c r="D2359" s="10"/>
    </row>
    <row r="2360" spans="4:4">
      <c r="D2360" s="10"/>
    </row>
    <row r="2361" spans="4:4">
      <c r="D2361" s="10"/>
    </row>
    <row r="2362" spans="4:4">
      <c r="D2362" s="10"/>
    </row>
    <row r="2363" spans="4:4">
      <c r="D2363" s="10"/>
    </row>
    <row r="2364" spans="4:4">
      <c r="D2364" s="10"/>
    </row>
    <row r="2365" spans="4:4">
      <c r="D2365" s="10"/>
    </row>
    <row r="2366" spans="4:4">
      <c r="D2366" s="10"/>
    </row>
    <row r="2367" spans="4:4">
      <c r="D2367" s="10"/>
    </row>
    <row r="2368" spans="4:4">
      <c r="D2368" s="10"/>
    </row>
    <row r="2369" spans="4:4">
      <c r="D2369" s="10"/>
    </row>
    <row r="2370" spans="4:4">
      <c r="D2370" s="10"/>
    </row>
    <row r="2371" spans="4:4">
      <c r="D2371" s="10"/>
    </row>
    <row r="2372" spans="4:4">
      <c r="D2372" s="10"/>
    </row>
    <row r="2373" spans="4:4">
      <c r="D2373" s="10"/>
    </row>
    <row r="2374" spans="4:4">
      <c r="D2374" s="10"/>
    </row>
    <row r="2375" spans="4:4">
      <c r="D2375" s="10"/>
    </row>
    <row r="2376" spans="4:4">
      <c r="D2376" s="10"/>
    </row>
    <row r="2377" spans="4:4">
      <c r="D2377" s="10"/>
    </row>
    <row r="2378" spans="4:4">
      <c r="D2378" s="10"/>
    </row>
    <row r="2379" spans="4:4">
      <c r="D2379" s="10"/>
    </row>
    <row r="2380" spans="4:4">
      <c r="D2380" s="10"/>
    </row>
    <row r="2381" spans="4:4">
      <c r="D2381" s="10"/>
    </row>
    <row r="2382" spans="4:4">
      <c r="D2382" s="10"/>
    </row>
    <row r="2383" spans="4:4">
      <c r="D2383" s="10"/>
    </row>
    <row r="2384" spans="4:4">
      <c r="D2384" s="10"/>
    </row>
    <row r="2385" spans="4:4">
      <c r="D2385" s="10"/>
    </row>
    <row r="2386" spans="4:4">
      <c r="D2386" s="10"/>
    </row>
    <row r="2387" spans="4:4">
      <c r="D2387" s="10"/>
    </row>
    <row r="2388" spans="4:4">
      <c r="D2388" s="10"/>
    </row>
    <row r="2389" spans="4:4">
      <c r="D2389" s="10"/>
    </row>
    <row r="2390" spans="4:4">
      <c r="D2390" s="10"/>
    </row>
    <row r="2391" spans="4:4">
      <c r="D2391" s="10"/>
    </row>
    <row r="2392" spans="4:4">
      <c r="D2392" s="10"/>
    </row>
    <row r="2393" spans="4:4">
      <c r="D2393" s="10"/>
    </row>
    <row r="2394" spans="4:4">
      <c r="D2394" s="10"/>
    </row>
    <row r="2395" spans="4:4">
      <c r="D2395" s="10"/>
    </row>
    <row r="2396" spans="4:4">
      <c r="D2396" s="10"/>
    </row>
    <row r="2397" spans="4:4">
      <c r="D2397" s="10"/>
    </row>
    <row r="2398" spans="4:4">
      <c r="D2398" s="10"/>
    </row>
    <row r="2399" spans="4:4">
      <c r="D2399" s="10"/>
    </row>
    <row r="2400" spans="4:4">
      <c r="D2400" s="10"/>
    </row>
    <row r="2401" spans="4:4">
      <c r="D2401" s="10"/>
    </row>
    <row r="2402" spans="4:4">
      <c r="D2402" s="10"/>
    </row>
    <row r="2403" spans="4:4">
      <c r="D2403" s="10"/>
    </row>
    <row r="2404" spans="4:4">
      <c r="D2404" s="10"/>
    </row>
    <row r="2405" spans="4:4">
      <c r="D2405" s="10"/>
    </row>
    <row r="2406" spans="4:4">
      <c r="D2406" s="10"/>
    </row>
    <row r="2407" spans="4:4">
      <c r="D2407" s="10"/>
    </row>
    <row r="2408" spans="4:4">
      <c r="D2408" s="10"/>
    </row>
    <row r="2409" spans="4:4">
      <c r="D2409" s="10"/>
    </row>
    <row r="2410" spans="4:4">
      <c r="D2410" s="10"/>
    </row>
    <row r="2411" spans="4:4">
      <c r="D2411" s="10"/>
    </row>
    <row r="2412" spans="4:4">
      <c r="D2412" s="10"/>
    </row>
    <row r="2413" spans="4:4">
      <c r="D2413" s="10"/>
    </row>
    <row r="2414" spans="4:4">
      <c r="D2414" s="10"/>
    </row>
    <row r="2415" spans="4:4">
      <c r="D2415" s="10"/>
    </row>
    <row r="2416" spans="4:4">
      <c r="D2416" s="10"/>
    </row>
    <row r="2417" spans="4:4">
      <c r="D2417" s="10"/>
    </row>
    <row r="2418" spans="4:4">
      <c r="D2418" s="10"/>
    </row>
    <row r="2419" spans="4:4">
      <c r="D2419" s="10"/>
    </row>
    <row r="2420" spans="4:4">
      <c r="D2420" s="10"/>
    </row>
    <row r="2421" spans="4:4">
      <c r="D2421" s="10"/>
    </row>
    <row r="2422" spans="4:4">
      <c r="D2422" s="10"/>
    </row>
    <row r="2423" spans="4:4">
      <c r="D2423" s="10"/>
    </row>
    <row r="2424" spans="4:4">
      <c r="D2424" s="10"/>
    </row>
    <row r="2425" spans="4:4">
      <c r="D2425" s="10"/>
    </row>
    <row r="2426" spans="4:4">
      <c r="D2426" s="10"/>
    </row>
    <row r="2427" spans="4:4">
      <c r="D2427" s="10"/>
    </row>
    <row r="2428" spans="4:4">
      <c r="D2428" s="10"/>
    </row>
    <row r="2429" spans="4:4">
      <c r="D2429" s="10"/>
    </row>
    <row r="2430" spans="4:4">
      <c r="D2430" s="10"/>
    </row>
    <row r="2431" spans="4:4">
      <c r="D2431" s="10"/>
    </row>
    <row r="2432" spans="4:4">
      <c r="D2432" s="10"/>
    </row>
    <row r="2433" spans="4:4">
      <c r="D2433" s="10"/>
    </row>
    <row r="2434" spans="4:4">
      <c r="D2434" s="10"/>
    </row>
    <row r="2435" spans="4:4">
      <c r="D2435" s="10"/>
    </row>
    <row r="2436" spans="4:4">
      <c r="D2436" s="10"/>
    </row>
    <row r="2437" spans="4:4">
      <c r="D2437" s="10"/>
    </row>
    <row r="2438" spans="4:4">
      <c r="D2438" s="10"/>
    </row>
    <row r="2439" spans="4:4">
      <c r="D2439" s="10"/>
    </row>
    <row r="2440" spans="4:4">
      <c r="D2440" s="10"/>
    </row>
    <row r="2441" spans="4:4">
      <c r="D2441" s="10"/>
    </row>
    <row r="2442" spans="4:4">
      <c r="D2442" s="10"/>
    </row>
    <row r="2443" spans="4:4">
      <c r="D2443" s="10"/>
    </row>
    <row r="2444" spans="4:4">
      <c r="D2444" s="10"/>
    </row>
    <row r="2445" spans="4:4">
      <c r="D2445" s="10"/>
    </row>
    <row r="2446" spans="4:4">
      <c r="D2446" s="10"/>
    </row>
    <row r="2447" spans="4:4">
      <c r="D2447" s="10"/>
    </row>
    <row r="2448" spans="4:4">
      <c r="D2448" s="10"/>
    </row>
    <row r="2449" spans="4:4">
      <c r="D2449" s="10"/>
    </row>
    <row r="2450" spans="4:4">
      <c r="D2450" s="10"/>
    </row>
    <row r="2451" spans="4:4">
      <c r="D2451" s="10"/>
    </row>
    <row r="2452" spans="4:4">
      <c r="D2452" s="10"/>
    </row>
    <row r="2453" spans="4:4">
      <c r="D2453" s="10"/>
    </row>
    <row r="2454" spans="4:4">
      <c r="D2454" s="10"/>
    </row>
    <row r="2455" spans="4:4">
      <c r="D2455" s="10"/>
    </row>
    <row r="2456" spans="4:4">
      <c r="D2456" s="10"/>
    </row>
    <row r="2457" spans="4:4">
      <c r="D2457" s="10"/>
    </row>
    <row r="2458" spans="4:4">
      <c r="D2458" s="10"/>
    </row>
    <row r="2459" spans="4:4">
      <c r="D2459" s="10"/>
    </row>
    <row r="2460" spans="4:4">
      <c r="D2460" s="10"/>
    </row>
    <row r="2461" spans="4:4">
      <c r="D2461" s="10"/>
    </row>
    <row r="2462" spans="4:4">
      <c r="D2462" s="10"/>
    </row>
    <row r="2463" spans="4:4">
      <c r="D2463" s="10"/>
    </row>
    <row r="2464" spans="4:4">
      <c r="D2464" s="10"/>
    </row>
    <row r="2465" spans="4:4">
      <c r="D2465" s="10"/>
    </row>
    <row r="2466" spans="4:4">
      <c r="D2466" s="10"/>
    </row>
    <row r="2467" spans="4:4">
      <c r="D2467" s="10"/>
    </row>
    <row r="2468" spans="4:4">
      <c r="D2468" s="10"/>
    </row>
    <row r="2469" spans="4:4">
      <c r="D2469" s="10"/>
    </row>
    <row r="2470" spans="4:4">
      <c r="D2470" s="10"/>
    </row>
    <row r="2471" spans="4:4">
      <c r="D2471" s="10"/>
    </row>
    <row r="2472" spans="4:4">
      <c r="D2472" s="10"/>
    </row>
    <row r="2473" spans="4:4">
      <c r="D2473" s="10"/>
    </row>
    <row r="2474" spans="4:4">
      <c r="D2474" s="10"/>
    </row>
    <row r="2475" spans="4:4">
      <c r="D2475" s="10"/>
    </row>
    <row r="2476" spans="4:4">
      <c r="D2476" s="10"/>
    </row>
    <row r="2477" spans="4:4">
      <c r="D2477" s="10"/>
    </row>
    <row r="2478" spans="4:4">
      <c r="D2478" s="10"/>
    </row>
    <row r="2479" spans="4:4">
      <c r="D2479" s="10"/>
    </row>
    <row r="2480" spans="4:4">
      <c r="D2480" s="10"/>
    </row>
    <row r="2481" spans="4:4">
      <c r="D2481" s="10"/>
    </row>
    <row r="2482" spans="4:4">
      <c r="D2482" s="10"/>
    </row>
    <row r="2483" spans="4:4">
      <c r="D2483" s="10"/>
    </row>
    <row r="2484" spans="4:4">
      <c r="D2484" s="10"/>
    </row>
    <row r="2485" spans="4:4">
      <c r="D2485" s="10"/>
    </row>
    <row r="2486" spans="4:4">
      <c r="D2486" s="10"/>
    </row>
    <row r="2487" spans="4:4">
      <c r="D2487" s="10"/>
    </row>
    <row r="2488" spans="4:4">
      <c r="D2488" s="10"/>
    </row>
    <row r="2489" spans="4:4">
      <c r="D2489" s="10"/>
    </row>
    <row r="2490" spans="4:4">
      <c r="D2490" s="10"/>
    </row>
    <row r="2491" spans="4:4">
      <c r="D2491" s="10"/>
    </row>
    <row r="2492" spans="4:4">
      <c r="D2492" s="10"/>
    </row>
    <row r="2493" spans="4:4">
      <c r="D2493" s="10"/>
    </row>
    <row r="2494" spans="4:4">
      <c r="D2494" s="10"/>
    </row>
    <row r="2495" spans="4:4">
      <c r="D2495" s="10"/>
    </row>
    <row r="2496" spans="4:4">
      <c r="D2496" s="10"/>
    </row>
    <row r="2497" spans="4:4">
      <c r="D2497" s="10"/>
    </row>
    <row r="2498" spans="4:4">
      <c r="D2498" s="10"/>
    </row>
    <row r="2499" spans="4:4">
      <c r="D2499" s="10"/>
    </row>
    <row r="2500" spans="4:4">
      <c r="D2500" s="10"/>
    </row>
    <row r="2501" spans="4:4">
      <c r="D2501" s="10"/>
    </row>
    <row r="2502" spans="4:4">
      <c r="D2502" s="10"/>
    </row>
    <row r="2503" spans="4:4">
      <c r="D2503" s="10"/>
    </row>
    <row r="2504" spans="4:4">
      <c r="D2504" s="10"/>
    </row>
    <row r="2505" spans="4:4">
      <c r="D2505" s="10"/>
    </row>
    <row r="2506" spans="4:4">
      <c r="D2506" s="10"/>
    </row>
    <row r="2507" spans="4:4">
      <c r="D2507" s="10"/>
    </row>
    <row r="2508" spans="4:4">
      <c r="D2508" s="10"/>
    </row>
    <row r="2509" spans="4:4">
      <c r="D2509" s="10"/>
    </row>
    <row r="2510" spans="4:4">
      <c r="D2510" s="10"/>
    </row>
    <row r="2511" spans="4:4">
      <c r="D2511" s="10"/>
    </row>
    <row r="2512" spans="4:4">
      <c r="D2512" s="10"/>
    </row>
    <row r="2513" spans="4:4">
      <c r="D2513" s="10"/>
    </row>
    <row r="2514" spans="4:4">
      <c r="D2514" s="10"/>
    </row>
    <row r="2515" spans="4:4">
      <c r="D2515" s="10"/>
    </row>
    <row r="2516" spans="4:4">
      <c r="D2516" s="10"/>
    </row>
    <row r="2517" spans="4:4">
      <c r="D2517" s="10"/>
    </row>
    <row r="2518" spans="4:4">
      <c r="D2518" s="10"/>
    </row>
    <row r="2519" spans="4:4">
      <c r="D2519" s="10"/>
    </row>
    <row r="2520" spans="4:4">
      <c r="D2520" s="10"/>
    </row>
    <row r="2521" spans="4:4">
      <c r="D2521" s="10"/>
    </row>
    <row r="2522" spans="4:4">
      <c r="D2522" s="10"/>
    </row>
    <row r="2523" spans="4:4">
      <c r="D2523" s="10"/>
    </row>
    <row r="2524" spans="4:4">
      <c r="D2524" s="10"/>
    </row>
    <row r="2525" spans="4:4">
      <c r="D2525" s="10"/>
    </row>
    <row r="2526" spans="4:4">
      <c r="D2526" s="10"/>
    </row>
    <row r="2527" spans="4:4">
      <c r="D2527" s="10"/>
    </row>
    <row r="2528" spans="4:4">
      <c r="D2528" s="10"/>
    </row>
    <row r="2529" spans="4:4">
      <c r="D2529" s="10"/>
    </row>
    <row r="2530" spans="4:4">
      <c r="D2530" s="10"/>
    </row>
    <row r="2531" spans="4:4">
      <c r="D2531" s="10"/>
    </row>
    <row r="2532" spans="4:4">
      <c r="D2532" s="10"/>
    </row>
    <row r="2533" spans="4:4">
      <c r="D2533" s="10"/>
    </row>
    <row r="2534" spans="4:4">
      <c r="D2534" s="10"/>
    </row>
    <row r="2535" spans="4:4">
      <c r="D2535" s="10"/>
    </row>
    <row r="2536" spans="4:4">
      <c r="D2536" s="10"/>
    </row>
    <row r="2537" spans="4:4">
      <c r="D2537" s="10"/>
    </row>
    <row r="2538" spans="4:4">
      <c r="D2538" s="10"/>
    </row>
    <row r="2539" spans="4:4">
      <c r="D2539" s="10"/>
    </row>
    <row r="2540" spans="4:4">
      <c r="D2540" s="10"/>
    </row>
    <row r="2541" spans="4:4">
      <c r="D2541" s="10"/>
    </row>
    <row r="2542" spans="4:4">
      <c r="D2542" s="10"/>
    </row>
    <row r="2543" spans="4:4">
      <c r="D2543" s="10"/>
    </row>
    <row r="2544" spans="4:4">
      <c r="D2544" s="10"/>
    </row>
    <row r="2545" spans="4:4">
      <c r="D2545" s="10"/>
    </row>
    <row r="2546" spans="4:4">
      <c r="D2546" s="10"/>
    </row>
    <row r="2547" spans="4:4">
      <c r="D2547" s="10"/>
    </row>
    <row r="2548" spans="4:4">
      <c r="D2548" s="10"/>
    </row>
    <row r="2549" spans="4:4">
      <c r="D2549" s="10"/>
    </row>
    <row r="2550" spans="4:4">
      <c r="D2550" s="10"/>
    </row>
    <row r="2551" spans="4:4">
      <c r="D2551" s="10"/>
    </row>
    <row r="2552" spans="4:4">
      <c r="D2552" s="10"/>
    </row>
    <row r="2553" spans="4:4">
      <c r="D2553" s="10"/>
    </row>
    <row r="2554" spans="4:4">
      <c r="D2554" s="10"/>
    </row>
    <row r="2555" spans="4:4">
      <c r="D2555" s="10"/>
    </row>
    <row r="2556" spans="4:4">
      <c r="D2556" s="10"/>
    </row>
    <row r="2557" spans="4:4">
      <c r="D2557" s="10"/>
    </row>
    <row r="2558" spans="4:4">
      <c r="D2558" s="10"/>
    </row>
    <row r="2559" spans="4:4">
      <c r="D2559" s="10"/>
    </row>
    <row r="2560" spans="4:4">
      <c r="D2560" s="10"/>
    </row>
    <row r="2561" spans="4:4">
      <c r="D2561" s="10"/>
    </row>
    <row r="2562" spans="4:4">
      <c r="D2562" s="10"/>
    </row>
    <row r="2563" spans="4:4">
      <c r="D2563" s="10"/>
    </row>
    <row r="2564" spans="4:4">
      <c r="D2564" s="10"/>
    </row>
    <row r="2565" spans="4:4">
      <c r="D2565" s="10"/>
    </row>
    <row r="2566" spans="4:4">
      <c r="D2566" s="10"/>
    </row>
    <row r="2567" spans="4:4">
      <c r="D2567" s="10"/>
    </row>
    <row r="2568" spans="4:4">
      <c r="D2568" s="10"/>
    </row>
    <row r="2569" spans="4:4">
      <c r="D2569" s="10"/>
    </row>
    <row r="2570" spans="4:4">
      <c r="D2570" s="10"/>
    </row>
    <row r="2571" spans="4:4">
      <c r="D2571" s="10"/>
    </row>
    <row r="2572" spans="4:4">
      <c r="D2572" s="10"/>
    </row>
    <row r="2573" spans="4:4">
      <c r="D2573" s="10"/>
    </row>
    <row r="2574" spans="4:4">
      <c r="D2574" s="10"/>
    </row>
    <row r="2575" spans="4:4">
      <c r="D2575" s="10"/>
    </row>
    <row r="2576" spans="4:4">
      <c r="D2576" s="10"/>
    </row>
    <row r="2577" spans="4:4">
      <c r="D2577" s="10"/>
    </row>
    <row r="2578" spans="4:4">
      <c r="D2578" s="10"/>
    </row>
    <row r="2579" spans="4:4">
      <c r="D2579" s="10"/>
    </row>
    <row r="2580" spans="4:4">
      <c r="D2580" s="10"/>
    </row>
    <row r="2581" spans="4:4">
      <c r="D2581" s="10"/>
    </row>
    <row r="2582" spans="4:4">
      <c r="D2582" s="10"/>
    </row>
    <row r="2583" spans="4:4">
      <c r="D2583" s="10"/>
    </row>
    <row r="2584" spans="4:4">
      <c r="D2584" s="10"/>
    </row>
    <row r="2585" spans="4:4">
      <c r="D2585" s="10"/>
    </row>
    <row r="2586" spans="4:4">
      <c r="D2586" s="10"/>
    </row>
    <row r="2587" spans="4:4">
      <c r="D2587" s="10"/>
    </row>
    <row r="2588" spans="4:4">
      <c r="D2588" s="10"/>
    </row>
    <row r="2589" spans="4:4">
      <c r="D2589" s="10"/>
    </row>
    <row r="2590" spans="4:4">
      <c r="D2590" s="10"/>
    </row>
    <row r="2591" spans="4:4">
      <c r="D2591" s="10"/>
    </row>
    <row r="2592" spans="4:4">
      <c r="D2592" s="10"/>
    </row>
    <row r="2593" spans="4:4">
      <c r="D2593" s="10"/>
    </row>
    <row r="2594" spans="4:4">
      <c r="D2594" s="10"/>
    </row>
    <row r="2595" spans="4:4">
      <c r="D2595" s="10"/>
    </row>
    <row r="2596" spans="4:4">
      <c r="D2596" s="10"/>
    </row>
    <row r="2597" spans="4:4">
      <c r="D2597" s="10"/>
    </row>
    <row r="2598" spans="4:4">
      <c r="D2598" s="10"/>
    </row>
    <row r="2599" spans="4:4">
      <c r="D2599" s="10"/>
    </row>
    <row r="2600" spans="4:4">
      <c r="D2600" s="10"/>
    </row>
    <row r="2601" spans="4:4">
      <c r="D2601" s="10"/>
    </row>
    <row r="2602" spans="4:4">
      <c r="D2602" s="10"/>
    </row>
    <row r="2603" spans="4:4">
      <c r="D2603" s="10"/>
    </row>
    <row r="2604" spans="4:4">
      <c r="D2604" s="10"/>
    </row>
    <row r="2605" spans="4:4">
      <c r="D2605" s="10"/>
    </row>
    <row r="2606" spans="4:4">
      <c r="D2606" s="10"/>
    </row>
    <row r="2607" spans="4:4">
      <c r="D2607" s="10"/>
    </row>
    <row r="2608" spans="4:4">
      <c r="D2608" s="10"/>
    </row>
    <row r="2609" spans="4:4">
      <c r="D2609" s="10"/>
    </row>
    <row r="2610" spans="4:4">
      <c r="D2610" s="10"/>
    </row>
    <row r="2611" spans="4:4">
      <c r="D2611" s="10"/>
    </row>
    <row r="2612" spans="4:4">
      <c r="D2612" s="10"/>
    </row>
    <row r="2613" spans="4:4">
      <c r="D2613" s="10"/>
    </row>
    <row r="2614" spans="4:4">
      <c r="D2614" s="10"/>
    </row>
    <row r="2615" spans="4:4">
      <c r="D2615" s="10"/>
    </row>
    <row r="2616" spans="4:4">
      <c r="D2616" s="10"/>
    </row>
    <row r="2617" spans="4:4">
      <c r="D2617" s="10"/>
    </row>
    <row r="2618" spans="4:4">
      <c r="D2618" s="10"/>
    </row>
    <row r="2619" spans="4:4">
      <c r="D2619" s="10"/>
    </row>
    <row r="2620" spans="4:4">
      <c r="D2620" s="10"/>
    </row>
    <row r="2621" spans="4:4">
      <c r="D2621" s="10"/>
    </row>
    <row r="2622" spans="4:4">
      <c r="D2622" s="10"/>
    </row>
    <row r="2623" spans="4:4">
      <c r="D2623" s="10"/>
    </row>
    <row r="2624" spans="4:4">
      <c r="D2624" s="10"/>
    </row>
    <row r="2625" spans="4:4">
      <c r="D2625" s="10"/>
    </row>
    <row r="2626" spans="4:4">
      <c r="D2626" s="10"/>
    </row>
    <row r="2627" spans="4:4">
      <c r="D2627" s="10"/>
    </row>
    <row r="2628" spans="4:4">
      <c r="D2628" s="10"/>
    </row>
    <row r="2629" spans="4:4">
      <c r="D2629" s="10"/>
    </row>
    <row r="2630" spans="4:4">
      <c r="D2630" s="10"/>
    </row>
    <row r="2631" spans="4:4">
      <c r="D2631" s="10"/>
    </row>
    <row r="2632" spans="4:4">
      <c r="D2632" s="10"/>
    </row>
    <row r="2633" spans="4:4">
      <c r="D2633" s="10"/>
    </row>
    <row r="2634" spans="4:4">
      <c r="D2634" s="10"/>
    </row>
    <row r="2635" spans="4:4">
      <c r="D2635" s="10"/>
    </row>
    <row r="2636" spans="4:4">
      <c r="D2636" s="10"/>
    </row>
    <row r="2637" spans="4:4">
      <c r="D2637" s="10"/>
    </row>
    <row r="2638" spans="4:4">
      <c r="D2638" s="10"/>
    </row>
    <row r="2639" spans="4:4">
      <c r="D2639" s="10"/>
    </row>
    <row r="2640" spans="4:4">
      <c r="D2640" s="10"/>
    </row>
    <row r="2641" spans="4:4">
      <c r="D2641" s="10"/>
    </row>
    <row r="2642" spans="4:4">
      <c r="D2642" s="10"/>
    </row>
    <row r="2643" spans="4:4">
      <c r="D2643" s="10"/>
    </row>
    <row r="2644" spans="4:4">
      <c r="D2644" s="10"/>
    </row>
    <row r="2645" spans="4:4">
      <c r="D2645" s="10"/>
    </row>
    <row r="2646" spans="4:4">
      <c r="D2646" s="10"/>
    </row>
    <row r="2647" spans="4:4">
      <c r="D2647" s="10"/>
    </row>
    <row r="2648" spans="4:4">
      <c r="D2648" s="10"/>
    </row>
    <row r="2649" spans="4:4">
      <c r="D2649" s="10"/>
    </row>
    <row r="2650" spans="4:4">
      <c r="D2650" s="10"/>
    </row>
    <row r="2651" spans="4:4">
      <c r="D2651" s="10"/>
    </row>
    <row r="2652" spans="4:4">
      <c r="D2652" s="10"/>
    </row>
    <row r="2653" spans="4:4">
      <c r="D2653" s="10"/>
    </row>
    <row r="2654" spans="4:4">
      <c r="D2654" s="10"/>
    </row>
    <row r="2655" spans="4:4">
      <c r="D2655" s="10"/>
    </row>
    <row r="2656" spans="4:4">
      <c r="D2656" s="10"/>
    </row>
    <row r="2657" spans="4:4">
      <c r="D2657" s="10"/>
    </row>
    <row r="2658" spans="4:4">
      <c r="D2658" s="10"/>
    </row>
    <row r="2659" spans="4:4">
      <c r="D2659" s="10"/>
    </row>
    <row r="2660" spans="4:4">
      <c r="D2660" s="10"/>
    </row>
    <row r="2661" spans="4:4">
      <c r="D2661" s="10"/>
    </row>
    <row r="2662" spans="4:4">
      <c r="D2662" s="10"/>
    </row>
    <row r="2663" spans="4:4">
      <c r="D2663" s="10"/>
    </row>
    <row r="2664" spans="4:4">
      <c r="D2664" s="10"/>
    </row>
    <row r="2665" spans="4:4">
      <c r="D2665" s="10"/>
    </row>
    <row r="2666" spans="4:4">
      <c r="D2666" s="10"/>
    </row>
    <row r="2667" spans="4:4">
      <c r="D2667" s="10"/>
    </row>
    <row r="2668" spans="4:4">
      <c r="D2668" s="10"/>
    </row>
    <row r="2669" spans="4:4">
      <c r="D2669" s="10"/>
    </row>
    <row r="2670" spans="4:4">
      <c r="D2670" s="10"/>
    </row>
    <row r="2671" spans="4:4">
      <c r="D2671" s="10"/>
    </row>
    <row r="2672" spans="4:4">
      <c r="D2672" s="10"/>
    </row>
    <row r="2673" spans="4:4">
      <c r="D2673" s="10"/>
    </row>
    <row r="2674" spans="4:4">
      <c r="D2674" s="10"/>
    </row>
    <row r="2675" spans="4:4">
      <c r="D2675" s="10"/>
    </row>
    <row r="2676" spans="4:4">
      <c r="D2676" s="10"/>
    </row>
    <row r="2677" spans="4:4">
      <c r="D2677" s="10"/>
    </row>
    <row r="2678" spans="4:4">
      <c r="D2678" s="10"/>
    </row>
    <row r="2679" spans="4:4">
      <c r="D2679" s="10"/>
    </row>
    <row r="2680" spans="4:4">
      <c r="D2680" s="10"/>
    </row>
    <row r="2681" spans="4:4">
      <c r="D2681" s="10"/>
    </row>
    <row r="2682" spans="4:4">
      <c r="D2682" s="10"/>
    </row>
    <row r="2683" spans="4:4">
      <c r="D2683" s="10"/>
    </row>
    <row r="2684" spans="4:4">
      <c r="D2684" s="10"/>
    </row>
    <row r="2685" spans="4:4">
      <c r="D2685" s="10"/>
    </row>
    <row r="2686" spans="4:4">
      <c r="D2686" s="10"/>
    </row>
    <row r="2687" spans="4:4">
      <c r="D2687" s="10"/>
    </row>
    <row r="2688" spans="4:4">
      <c r="D2688" s="10"/>
    </row>
    <row r="2689" spans="4:4">
      <c r="D2689" s="10"/>
    </row>
    <row r="2690" spans="4:4">
      <c r="D2690" s="10"/>
    </row>
    <row r="2691" spans="4:4">
      <c r="D2691" s="10"/>
    </row>
    <row r="2692" spans="4:4">
      <c r="D2692" s="10"/>
    </row>
    <row r="2693" spans="4:4">
      <c r="D2693" s="10"/>
    </row>
    <row r="2694" spans="4:4">
      <c r="D2694" s="10"/>
    </row>
    <row r="2695" spans="4:4">
      <c r="D2695" s="10"/>
    </row>
    <row r="2696" spans="4:4">
      <c r="D2696" s="10"/>
    </row>
    <row r="2697" spans="4:4">
      <c r="D2697" s="10"/>
    </row>
    <row r="2698" spans="4:4">
      <c r="D2698" s="10"/>
    </row>
    <row r="2699" spans="4:4">
      <c r="D2699" s="10"/>
    </row>
    <row r="2700" spans="4:4">
      <c r="D2700" s="10"/>
    </row>
    <row r="2701" spans="4:4">
      <c r="D2701" s="10"/>
    </row>
    <row r="2702" spans="4:4">
      <c r="D2702" s="10"/>
    </row>
    <row r="2703" spans="4:4">
      <c r="D2703" s="10"/>
    </row>
    <row r="2704" spans="4:4">
      <c r="D2704" s="10"/>
    </row>
    <row r="2705" spans="4:4">
      <c r="D2705" s="10"/>
    </row>
    <row r="2706" spans="4:4">
      <c r="D2706" s="10"/>
    </row>
    <row r="2707" spans="4:4">
      <c r="D2707" s="10"/>
    </row>
    <row r="2708" spans="4:4">
      <c r="D2708" s="10"/>
    </row>
    <row r="2709" spans="4:4">
      <c r="D2709" s="10"/>
    </row>
    <row r="2710" spans="4:4">
      <c r="D2710" s="10"/>
    </row>
    <row r="2711" spans="4:4">
      <c r="D2711" s="10"/>
    </row>
    <row r="2712" spans="4:4">
      <c r="D2712" s="10"/>
    </row>
    <row r="2713" spans="4:4">
      <c r="D2713" s="10"/>
    </row>
    <row r="2714" spans="4:4">
      <c r="D2714" s="10"/>
    </row>
    <row r="2715" spans="4:4">
      <c r="D2715" s="10"/>
    </row>
    <row r="2716" spans="4:4">
      <c r="D2716" s="10"/>
    </row>
    <row r="2717" spans="4:4">
      <c r="D2717" s="10"/>
    </row>
    <row r="2718" spans="4:4">
      <c r="D2718" s="10"/>
    </row>
    <row r="2719" spans="4:4">
      <c r="D2719" s="10"/>
    </row>
    <row r="2720" spans="4:4">
      <c r="D2720" s="10"/>
    </row>
    <row r="2721" spans="4:4">
      <c r="D2721" s="10"/>
    </row>
    <row r="2722" spans="4:4">
      <c r="D2722" s="10"/>
    </row>
    <row r="2723" spans="4:4">
      <c r="D2723" s="10"/>
    </row>
    <row r="2724" spans="4:4">
      <c r="D2724" s="10"/>
    </row>
    <row r="2725" spans="4:4">
      <c r="D2725" s="10"/>
    </row>
    <row r="2726" spans="4:4">
      <c r="D2726" s="10"/>
    </row>
    <row r="2727" spans="4:4">
      <c r="D2727" s="10"/>
    </row>
    <row r="2728" spans="4:4">
      <c r="D2728" s="10"/>
    </row>
    <row r="2729" spans="4:4">
      <c r="D2729" s="10"/>
    </row>
    <row r="2730" spans="4:4">
      <c r="D2730" s="10"/>
    </row>
    <row r="2731" spans="4:4">
      <c r="D2731" s="10"/>
    </row>
    <row r="2732" spans="4:4">
      <c r="D2732" s="10"/>
    </row>
    <row r="2733" spans="4:4">
      <c r="D2733" s="10"/>
    </row>
    <row r="2734" spans="4:4">
      <c r="D2734" s="10"/>
    </row>
    <row r="2735" spans="4:4">
      <c r="D2735" s="10"/>
    </row>
    <row r="2736" spans="4:4">
      <c r="D2736" s="10"/>
    </row>
    <row r="2737" spans="4:4">
      <c r="D2737" s="10"/>
    </row>
    <row r="2738" spans="4:4">
      <c r="D2738" s="10"/>
    </row>
    <row r="2739" spans="4:4">
      <c r="D2739" s="10"/>
    </row>
    <row r="2740" spans="4:4">
      <c r="D2740" s="10"/>
    </row>
    <row r="2741" spans="4:4">
      <c r="D2741" s="10"/>
    </row>
    <row r="2742" spans="4:4">
      <c r="D2742" s="10"/>
    </row>
    <row r="2743" spans="4:4">
      <c r="D2743" s="10"/>
    </row>
    <row r="2744" spans="4:4">
      <c r="D2744" s="10"/>
    </row>
    <row r="2745" spans="4:4">
      <c r="D2745" s="10"/>
    </row>
    <row r="2746" spans="4:4">
      <c r="D2746" s="10"/>
    </row>
    <row r="2747" spans="4:4">
      <c r="D2747" s="10"/>
    </row>
    <row r="2748" spans="4:4">
      <c r="D2748" s="10"/>
    </row>
    <row r="2749" spans="4:4">
      <c r="D2749" s="10"/>
    </row>
    <row r="2750" spans="4:4">
      <c r="D2750" s="10"/>
    </row>
    <row r="2751" spans="4:4">
      <c r="D2751" s="10"/>
    </row>
    <row r="2752" spans="4:4">
      <c r="D2752" s="10"/>
    </row>
    <row r="2753" spans="4:4">
      <c r="D2753" s="10"/>
    </row>
    <row r="2754" spans="4:4">
      <c r="D2754" s="10"/>
    </row>
    <row r="2755" spans="4:4">
      <c r="D2755" s="10"/>
    </row>
    <row r="2756" spans="4:4">
      <c r="D2756" s="10"/>
    </row>
    <row r="2757" spans="4:4">
      <c r="D2757" s="10"/>
    </row>
    <row r="2758" spans="4:4">
      <c r="D2758" s="10"/>
    </row>
    <row r="2759" spans="4:4">
      <c r="D2759" s="10"/>
    </row>
    <row r="2760" spans="4:4">
      <c r="D2760" s="10"/>
    </row>
    <row r="2761" spans="4:4">
      <c r="D2761" s="10"/>
    </row>
    <row r="2762" spans="4:4">
      <c r="D2762" s="10"/>
    </row>
    <row r="2763" spans="4:4">
      <c r="D2763" s="10"/>
    </row>
    <row r="2764" spans="4:4">
      <c r="D2764" s="10"/>
    </row>
    <row r="2765" spans="4:4">
      <c r="D2765" s="10"/>
    </row>
    <row r="2766" spans="4:4">
      <c r="D2766" s="10"/>
    </row>
    <row r="2767" spans="4:4">
      <c r="D2767" s="10"/>
    </row>
    <row r="2768" spans="4:4">
      <c r="D2768" s="10"/>
    </row>
    <row r="2769" spans="4:4">
      <c r="D2769" s="10"/>
    </row>
    <row r="2770" spans="4:4">
      <c r="D2770" s="10"/>
    </row>
    <row r="2771" spans="4:4">
      <c r="D2771" s="10"/>
    </row>
    <row r="2772" spans="4:4">
      <c r="D2772" s="10"/>
    </row>
    <row r="2773" spans="4:4">
      <c r="D2773" s="10"/>
    </row>
    <row r="2774" spans="4:4">
      <c r="D2774" s="10"/>
    </row>
    <row r="2775" spans="4:4">
      <c r="D2775" s="10"/>
    </row>
    <row r="2776" spans="4:4">
      <c r="D2776" s="10"/>
    </row>
    <row r="2777" spans="4:4">
      <c r="D2777" s="10"/>
    </row>
    <row r="2778" spans="4:4">
      <c r="D2778" s="10"/>
    </row>
    <row r="2779" spans="4:4">
      <c r="D2779" s="10"/>
    </row>
    <row r="2780" spans="4:4">
      <c r="D2780" s="10"/>
    </row>
    <row r="2781" spans="4:4">
      <c r="D2781" s="10"/>
    </row>
    <row r="2782" spans="4:4">
      <c r="D2782" s="10"/>
    </row>
    <row r="2783" spans="4:4">
      <c r="D2783" s="10"/>
    </row>
    <row r="2784" spans="4:4">
      <c r="D2784" s="10"/>
    </row>
    <row r="2785" spans="4:4">
      <c r="D2785" s="10"/>
    </row>
    <row r="2786" spans="4:4">
      <c r="D2786" s="10"/>
    </row>
    <row r="2787" spans="4:4">
      <c r="D2787" s="10"/>
    </row>
    <row r="2788" spans="4:4">
      <c r="D2788" s="10"/>
    </row>
    <row r="2789" spans="4:4">
      <c r="D2789" s="10"/>
    </row>
    <row r="2790" spans="4:4">
      <c r="D2790" s="10"/>
    </row>
    <row r="2791" spans="4:4">
      <c r="D2791" s="10"/>
    </row>
    <row r="2792" spans="4:4">
      <c r="D2792" s="10"/>
    </row>
    <row r="2793" spans="4:4">
      <c r="D2793" s="10"/>
    </row>
    <row r="2794" spans="4:4">
      <c r="D2794" s="10"/>
    </row>
    <row r="2795" spans="4:4">
      <c r="D2795" s="10"/>
    </row>
    <row r="2796" spans="4:4">
      <c r="D2796" s="10"/>
    </row>
    <row r="2797" spans="4:4">
      <c r="D2797" s="10"/>
    </row>
    <row r="2798" spans="4:4">
      <c r="D2798" s="10"/>
    </row>
    <row r="2799" spans="4:4">
      <c r="D2799" s="10"/>
    </row>
    <row r="2800" spans="4:4">
      <c r="D2800" s="10"/>
    </row>
    <row r="2801" spans="4:4">
      <c r="D2801" s="10"/>
    </row>
    <row r="2802" spans="4:4">
      <c r="D2802" s="10"/>
    </row>
    <row r="2803" spans="4:4">
      <c r="D2803" s="10"/>
    </row>
    <row r="2804" spans="4:4">
      <c r="D2804" s="10"/>
    </row>
    <row r="2805" spans="4:4">
      <c r="D2805" s="10"/>
    </row>
    <row r="2806" spans="4:4">
      <c r="D2806" s="10"/>
    </row>
    <row r="2807" spans="4:4">
      <c r="D2807" s="10"/>
    </row>
    <row r="2808" spans="4:4">
      <c r="D2808" s="10"/>
    </row>
    <row r="2809" spans="4:4">
      <c r="D2809" s="10"/>
    </row>
    <row r="2810" spans="4:4">
      <c r="D2810" s="10"/>
    </row>
    <row r="2811" spans="4:4">
      <c r="D2811" s="10"/>
    </row>
    <row r="2812" spans="4:4">
      <c r="D2812" s="10"/>
    </row>
    <row r="2813" spans="4:4">
      <c r="D2813" s="10"/>
    </row>
    <row r="2814" spans="4:4">
      <c r="D2814" s="10"/>
    </row>
    <row r="2815" spans="4:4">
      <c r="D2815" s="10"/>
    </row>
    <row r="2816" spans="4:4">
      <c r="D2816" s="10"/>
    </row>
    <row r="2817" spans="4:4">
      <c r="D2817" s="10"/>
    </row>
    <row r="2818" spans="4:4">
      <c r="D2818" s="10"/>
    </row>
    <row r="2819" spans="4:4">
      <c r="D2819" s="10"/>
    </row>
    <row r="2820" spans="4:4">
      <c r="D2820" s="10"/>
    </row>
    <row r="2821" spans="4:4">
      <c r="D2821" s="10"/>
    </row>
    <row r="2822" spans="4:4">
      <c r="D2822" s="10"/>
    </row>
    <row r="2823" spans="4:4">
      <c r="D2823" s="10"/>
    </row>
    <row r="2824" spans="4:4">
      <c r="D2824" s="10"/>
    </row>
    <row r="2825" spans="4:4">
      <c r="D2825" s="10"/>
    </row>
    <row r="2826" spans="4:4">
      <c r="D2826" s="10"/>
    </row>
    <row r="2827" spans="4:4">
      <c r="D2827" s="10"/>
    </row>
    <row r="2828" spans="4:4">
      <c r="D2828" s="10"/>
    </row>
    <row r="2829" spans="4:4">
      <c r="D2829" s="10"/>
    </row>
    <row r="2830" spans="4:4">
      <c r="D2830" s="10"/>
    </row>
    <row r="2831" spans="4:4">
      <c r="D2831" s="10"/>
    </row>
    <row r="2832" spans="4:4">
      <c r="D2832" s="10"/>
    </row>
    <row r="2833" spans="4:4">
      <c r="D2833" s="10"/>
    </row>
    <row r="2834" spans="4:4">
      <c r="D2834" s="10"/>
    </row>
    <row r="2835" spans="4:4">
      <c r="D2835" s="10"/>
    </row>
    <row r="2836" spans="4:4">
      <c r="D2836" s="10"/>
    </row>
    <row r="2837" spans="4:4">
      <c r="D2837" s="10"/>
    </row>
    <row r="2838" spans="4:4">
      <c r="D2838" s="10"/>
    </row>
    <row r="2839" spans="4:4">
      <c r="D2839" s="10"/>
    </row>
    <row r="2840" spans="4:4">
      <c r="D2840" s="10"/>
    </row>
    <row r="2841" spans="4:4">
      <c r="D2841" s="10"/>
    </row>
    <row r="2842" spans="4:4">
      <c r="D2842" s="10"/>
    </row>
    <row r="2843" spans="4:4">
      <c r="D2843" s="10"/>
    </row>
    <row r="2844" spans="4:4">
      <c r="D2844" s="10"/>
    </row>
    <row r="2845" spans="4:4">
      <c r="D2845" s="10"/>
    </row>
    <row r="2846" spans="4:4">
      <c r="D2846" s="10"/>
    </row>
    <row r="2847" spans="4:4">
      <c r="D2847" s="10"/>
    </row>
    <row r="2848" spans="4:4">
      <c r="D2848" s="10"/>
    </row>
    <row r="2849" spans="4:4">
      <c r="D2849" s="10"/>
    </row>
    <row r="2850" spans="4:4">
      <c r="D2850" s="10"/>
    </row>
    <row r="2851" spans="4:4">
      <c r="D2851" s="10"/>
    </row>
    <row r="2852" spans="4:4">
      <c r="D2852" s="10"/>
    </row>
    <row r="2853" spans="4:4">
      <c r="D2853" s="10"/>
    </row>
    <row r="2854" spans="4:4">
      <c r="D2854" s="10"/>
    </row>
    <row r="2855" spans="4:4">
      <c r="D2855" s="10"/>
    </row>
    <row r="2856" spans="4:4">
      <c r="D2856" s="10"/>
    </row>
    <row r="2857" spans="4:4">
      <c r="D2857" s="10"/>
    </row>
    <row r="2858" spans="4:4">
      <c r="D2858" s="10"/>
    </row>
    <row r="2859" spans="4:4">
      <c r="D2859" s="10"/>
    </row>
    <row r="2860" spans="4:4">
      <c r="D2860" s="10"/>
    </row>
    <row r="2861" spans="4:4">
      <c r="D2861" s="10"/>
    </row>
    <row r="2862" spans="4:4">
      <c r="D2862" s="10"/>
    </row>
    <row r="2863" spans="4:4">
      <c r="D2863" s="10"/>
    </row>
    <row r="2864" spans="4:4">
      <c r="D2864" s="10"/>
    </row>
    <row r="2865" spans="4:4">
      <c r="D2865" s="10"/>
    </row>
    <row r="2866" spans="4:4">
      <c r="D2866" s="10"/>
    </row>
    <row r="2867" spans="4:4">
      <c r="D2867" s="10"/>
    </row>
    <row r="2868" spans="4:4">
      <c r="D2868" s="10"/>
    </row>
    <row r="2869" spans="4:4">
      <c r="D2869" s="10"/>
    </row>
    <row r="2870" spans="4:4">
      <c r="D2870" s="10"/>
    </row>
    <row r="2871" spans="4:4">
      <c r="D2871" s="10"/>
    </row>
    <row r="2872" spans="4:4">
      <c r="D2872" s="10"/>
    </row>
    <row r="2873" spans="4:4">
      <c r="D2873" s="10"/>
    </row>
    <row r="2874" spans="4:4">
      <c r="D2874" s="10"/>
    </row>
    <row r="2875" spans="4:4">
      <c r="D2875" s="10"/>
    </row>
    <row r="2876" spans="4:4">
      <c r="D2876" s="10"/>
    </row>
    <row r="2877" spans="4:4">
      <c r="D2877" s="10"/>
    </row>
    <row r="2878" spans="4:4">
      <c r="D2878" s="10"/>
    </row>
    <row r="2879" spans="4:4">
      <c r="D2879" s="10"/>
    </row>
    <row r="2880" spans="4:4">
      <c r="D2880" s="10"/>
    </row>
    <row r="2881" spans="4:4">
      <c r="D2881" s="10"/>
    </row>
    <row r="2882" spans="4:4">
      <c r="D2882" s="10"/>
    </row>
    <row r="2883" spans="4:4">
      <c r="D2883" s="10"/>
    </row>
    <row r="2884" spans="4:4">
      <c r="D2884" s="10"/>
    </row>
    <row r="2885" spans="4:4">
      <c r="D2885" s="10"/>
    </row>
    <row r="2886" spans="4:4">
      <c r="D2886" s="10"/>
    </row>
    <row r="2887" spans="4:4">
      <c r="D2887" s="10"/>
    </row>
    <row r="2888" spans="4:4">
      <c r="D2888" s="10"/>
    </row>
    <row r="2889" spans="4:4">
      <c r="D2889" s="10"/>
    </row>
    <row r="2890" spans="4:4">
      <c r="D2890" s="10"/>
    </row>
    <row r="2891" spans="4:4">
      <c r="D2891" s="10"/>
    </row>
    <row r="2892" spans="4:4">
      <c r="D2892" s="10"/>
    </row>
    <row r="2893" spans="4:4">
      <c r="D2893" s="10"/>
    </row>
    <row r="2894" spans="4:4">
      <c r="D2894" s="10"/>
    </row>
    <row r="2895" spans="4:4">
      <c r="D2895" s="10"/>
    </row>
    <row r="2896" spans="4:4">
      <c r="D2896" s="10"/>
    </row>
    <row r="2897" spans="4:4">
      <c r="D2897" s="10"/>
    </row>
    <row r="2898" spans="4:4">
      <c r="D2898" s="10"/>
    </row>
    <row r="2899" spans="4:4">
      <c r="D2899" s="10"/>
    </row>
    <row r="2900" spans="4:4">
      <c r="D2900" s="10"/>
    </row>
    <row r="2901" spans="4:4">
      <c r="D2901" s="10"/>
    </row>
    <row r="2902" spans="4:4">
      <c r="D2902" s="10"/>
    </row>
    <row r="2903" spans="4:4">
      <c r="D2903" s="10"/>
    </row>
    <row r="2904" spans="4:4">
      <c r="D2904" s="10"/>
    </row>
    <row r="2905" spans="4:4">
      <c r="D2905" s="10"/>
    </row>
    <row r="2906" spans="4:4">
      <c r="D2906" s="10"/>
    </row>
    <row r="2907" spans="4:4">
      <c r="D2907" s="10"/>
    </row>
    <row r="2908" spans="4:4">
      <c r="D2908" s="10"/>
    </row>
    <row r="2909" spans="4:4">
      <c r="D2909" s="10"/>
    </row>
    <row r="2910" spans="4:4">
      <c r="D2910" s="10"/>
    </row>
    <row r="2911" spans="4:4">
      <c r="D2911" s="10"/>
    </row>
    <row r="2912" spans="4:4">
      <c r="D2912" s="10"/>
    </row>
    <row r="2913" spans="4:4">
      <c r="D2913" s="10"/>
    </row>
    <row r="2914" spans="4:4">
      <c r="D2914" s="10"/>
    </row>
    <row r="2915" spans="4:4">
      <c r="D2915" s="10"/>
    </row>
    <row r="2916" spans="4:4">
      <c r="D2916" s="10"/>
    </row>
    <row r="2917" spans="4:4">
      <c r="D2917" s="10"/>
    </row>
    <row r="2918" spans="4:4">
      <c r="D2918" s="10"/>
    </row>
    <row r="2919" spans="4:4">
      <c r="D2919" s="10"/>
    </row>
    <row r="2920" spans="4:4">
      <c r="D2920" s="10"/>
    </row>
    <row r="2921" spans="4:4">
      <c r="D2921" s="10"/>
    </row>
    <row r="2922" spans="4:4">
      <c r="D2922" s="10"/>
    </row>
    <row r="2923" spans="4:4">
      <c r="D2923" s="10"/>
    </row>
    <row r="2924" spans="4:4">
      <c r="D2924" s="10"/>
    </row>
    <row r="2925" spans="4:4">
      <c r="D2925" s="10"/>
    </row>
    <row r="2926" spans="4:4">
      <c r="D2926" s="10"/>
    </row>
    <row r="2927" spans="4:4">
      <c r="D2927" s="10"/>
    </row>
    <row r="2928" spans="4:4">
      <c r="D2928" s="10"/>
    </row>
    <row r="2929" spans="4:4">
      <c r="D2929" s="10"/>
    </row>
    <row r="2930" spans="4:4">
      <c r="D2930" s="10"/>
    </row>
    <row r="2931" spans="4:4">
      <c r="D2931" s="10"/>
    </row>
    <row r="2932" spans="4:4">
      <c r="D2932" s="10"/>
    </row>
    <row r="2933" spans="4:4">
      <c r="D2933" s="10"/>
    </row>
    <row r="2934" spans="4:4">
      <c r="D2934" s="10"/>
    </row>
    <row r="2935" spans="4:4">
      <c r="D2935" s="10"/>
    </row>
    <row r="2936" spans="4:4">
      <c r="D2936" s="10"/>
    </row>
    <row r="2937" spans="4:4">
      <c r="D2937" s="10"/>
    </row>
    <row r="2938" spans="4:4">
      <c r="D2938" s="10"/>
    </row>
    <row r="2939" spans="4:4">
      <c r="D2939" s="10"/>
    </row>
    <row r="2940" spans="4:4">
      <c r="D2940" s="10"/>
    </row>
    <row r="2941" spans="4:4">
      <c r="D2941" s="10"/>
    </row>
    <row r="2942" spans="4:4">
      <c r="D2942" s="10"/>
    </row>
    <row r="2943" spans="4:4">
      <c r="D2943" s="10"/>
    </row>
    <row r="2944" spans="4:4">
      <c r="D2944" s="10"/>
    </row>
    <row r="2945" spans="4:4">
      <c r="D2945" s="10"/>
    </row>
    <row r="2946" spans="4:4">
      <c r="D2946" s="10"/>
    </row>
    <row r="2947" spans="4:4">
      <c r="D2947" s="10"/>
    </row>
    <row r="2948" spans="4:4">
      <c r="D2948" s="10"/>
    </row>
    <row r="2949" spans="4:4">
      <c r="D2949" s="10"/>
    </row>
    <row r="2950" spans="4:4">
      <c r="D2950" s="10"/>
    </row>
    <row r="2951" spans="4:4">
      <c r="D2951" s="10"/>
    </row>
    <row r="2952" spans="4:4">
      <c r="D2952" s="10"/>
    </row>
    <row r="2953" spans="4:4">
      <c r="D2953" s="10"/>
    </row>
    <row r="2954" spans="4:4">
      <c r="D2954" s="10"/>
    </row>
    <row r="2955" spans="4:4">
      <c r="D2955" s="10"/>
    </row>
    <row r="2956" spans="4:4">
      <c r="D2956" s="10"/>
    </row>
    <row r="2957" spans="4:4">
      <c r="D2957" s="10"/>
    </row>
    <row r="2958" spans="4:4">
      <c r="D2958" s="10"/>
    </row>
    <row r="2959" spans="4:4">
      <c r="D2959" s="10"/>
    </row>
    <row r="2960" spans="4:4">
      <c r="D2960" s="10"/>
    </row>
    <row r="2961" spans="4:4">
      <c r="D2961" s="10"/>
    </row>
    <row r="2962" spans="4:4">
      <c r="D2962" s="10"/>
    </row>
    <row r="2963" spans="4:4">
      <c r="D2963" s="10"/>
    </row>
    <row r="2964" spans="4:4">
      <c r="D2964" s="10"/>
    </row>
    <row r="2965" spans="4:4">
      <c r="D2965" s="10"/>
    </row>
    <row r="2966" spans="4:4">
      <c r="D2966" s="10"/>
    </row>
    <row r="2967" spans="4:4">
      <c r="D2967" s="10"/>
    </row>
    <row r="2968" spans="4:4">
      <c r="D2968" s="10"/>
    </row>
    <row r="2969" spans="4:4">
      <c r="D2969" s="10"/>
    </row>
    <row r="2970" spans="4:4">
      <c r="D2970" s="10"/>
    </row>
    <row r="2971" spans="4:4">
      <c r="D2971" s="10"/>
    </row>
    <row r="2972" spans="4:4">
      <c r="D2972" s="10"/>
    </row>
    <row r="2973" spans="4:4">
      <c r="D2973" s="10"/>
    </row>
    <row r="2974" spans="4:4">
      <c r="D2974" s="10"/>
    </row>
    <row r="2975" spans="4:4">
      <c r="D2975" s="10"/>
    </row>
    <row r="2976" spans="4:4">
      <c r="D2976" s="10"/>
    </row>
    <row r="2977" spans="4:4">
      <c r="D2977" s="10"/>
    </row>
    <row r="2978" spans="4:4">
      <c r="D2978" s="10"/>
    </row>
    <row r="2979" spans="4:4">
      <c r="D2979" s="10"/>
    </row>
    <row r="2980" spans="4:4">
      <c r="D2980" s="10"/>
    </row>
    <row r="2981" spans="4:4">
      <c r="D2981" s="10"/>
    </row>
    <row r="2982" spans="4:4">
      <c r="D2982" s="10"/>
    </row>
    <row r="2983" spans="4:4">
      <c r="D2983" s="10"/>
    </row>
    <row r="2984" spans="4:4">
      <c r="D2984" s="10"/>
    </row>
    <row r="2985" spans="4:4">
      <c r="D2985" s="10"/>
    </row>
    <row r="2986" spans="4:4">
      <c r="D2986" s="10"/>
    </row>
    <row r="2987" spans="4:4">
      <c r="D2987" s="10"/>
    </row>
    <row r="2988" spans="4:4">
      <c r="D2988" s="10"/>
    </row>
    <row r="2989" spans="4:4">
      <c r="D2989" s="10"/>
    </row>
    <row r="2990" spans="4:4">
      <c r="D2990" s="10"/>
    </row>
    <row r="2991" spans="4:4">
      <c r="D2991" s="10"/>
    </row>
    <row r="2992" spans="4:4">
      <c r="D2992" s="10"/>
    </row>
    <row r="2993" spans="4:4">
      <c r="D2993" s="10"/>
    </row>
    <row r="2994" spans="4:4">
      <c r="D2994" s="10"/>
    </row>
    <row r="2995" spans="4:4">
      <c r="D2995" s="10"/>
    </row>
    <row r="2996" spans="4:4">
      <c r="D2996" s="10"/>
    </row>
    <row r="2997" spans="4:4">
      <c r="D2997" s="10"/>
    </row>
    <row r="2998" spans="4:4">
      <c r="D2998" s="10"/>
    </row>
    <row r="2999" spans="4:4">
      <c r="D2999" s="10"/>
    </row>
    <row r="3000" spans="4:4">
      <c r="D3000" s="10"/>
    </row>
    <row r="3001" spans="4:4">
      <c r="D3001" s="10"/>
    </row>
    <row r="3002" spans="4:4">
      <c r="D3002" s="10"/>
    </row>
    <row r="3003" spans="4:4">
      <c r="D3003" s="10"/>
    </row>
    <row r="3004" spans="4:4">
      <c r="D3004" s="10"/>
    </row>
    <row r="3005" spans="4:4">
      <c r="D3005" s="10"/>
    </row>
    <row r="3006" spans="4:4">
      <c r="D3006" s="10"/>
    </row>
    <row r="3007" spans="4:4">
      <c r="D3007" s="10"/>
    </row>
    <row r="3008" spans="4:4">
      <c r="D3008" s="10"/>
    </row>
    <row r="3009" spans="4:4">
      <c r="D3009" s="10"/>
    </row>
    <row r="3010" spans="4:4">
      <c r="D3010" s="10"/>
    </row>
    <row r="3011" spans="4:4">
      <c r="D3011" s="10"/>
    </row>
    <row r="3012" spans="4:4">
      <c r="D3012" s="10"/>
    </row>
    <row r="3013" spans="4:4">
      <c r="D3013" s="10"/>
    </row>
    <row r="3014" spans="4:4">
      <c r="D3014" s="10"/>
    </row>
    <row r="3015" spans="4:4">
      <c r="D3015" s="10"/>
    </row>
    <row r="3016" spans="4:4">
      <c r="D3016" s="10"/>
    </row>
    <row r="3017" spans="4:4">
      <c r="D3017" s="10"/>
    </row>
    <row r="3018" spans="4:4">
      <c r="D3018" s="10"/>
    </row>
    <row r="3019" spans="4:4">
      <c r="D3019" s="10"/>
    </row>
    <row r="3020" spans="4:4">
      <c r="D3020" s="10"/>
    </row>
    <row r="3021" spans="4:4">
      <c r="D3021" s="10"/>
    </row>
    <row r="3022" spans="4:4">
      <c r="D3022" s="10"/>
    </row>
    <row r="3023" spans="4:4">
      <c r="D3023" s="10"/>
    </row>
    <row r="3024" spans="4:4">
      <c r="D3024" s="10"/>
    </row>
    <row r="3025" spans="4:4">
      <c r="D3025" s="10"/>
    </row>
    <row r="3026" spans="4:4">
      <c r="D3026" s="10"/>
    </row>
    <row r="3027" spans="4:4">
      <c r="D3027" s="10"/>
    </row>
    <row r="3028" spans="4:4">
      <c r="D3028" s="10"/>
    </row>
    <row r="3029" spans="4:4">
      <c r="D3029" s="10"/>
    </row>
    <row r="3030" spans="4:4">
      <c r="D3030" s="10"/>
    </row>
    <row r="3031" spans="4:4">
      <c r="D3031" s="10"/>
    </row>
    <row r="3032" spans="4:4">
      <c r="D3032" s="10"/>
    </row>
    <row r="3033" spans="4:4">
      <c r="D3033" s="10"/>
    </row>
    <row r="3034" spans="4:4">
      <c r="D3034" s="10"/>
    </row>
    <row r="3035" spans="4:4">
      <c r="D3035" s="10"/>
    </row>
    <row r="3036" spans="4:4">
      <c r="D3036" s="10"/>
    </row>
    <row r="3037" spans="4:4">
      <c r="D3037" s="10"/>
    </row>
    <row r="3038" spans="4:4">
      <c r="D3038" s="10"/>
    </row>
    <row r="3039" spans="4:4">
      <c r="D3039" s="10"/>
    </row>
    <row r="3040" spans="4:4">
      <c r="D3040" s="10"/>
    </row>
    <row r="3041" spans="4:4">
      <c r="D3041" s="10"/>
    </row>
    <row r="3042" spans="4:4">
      <c r="D3042" s="10"/>
    </row>
    <row r="3043" spans="4:4">
      <c r="D3043" s="10"/>
    </row>
    <row r="3044" spans="4:4">
      <c r="D3044" s="10"/>
    </row>
    <row r="3045" spans="4:4">
      <c r="D3045" s="10"/>
    </row>
    <row r="3046" spans="4:4">
      <c r="D3046" s="10"/>
    </row>
    <row r="3047" spans="4:4">
      <c r="D3047" s="10"/>
    </row>
    <row r="3048" spans="4:4">
      <c r="D3048" s="10"/>
    </row>
    <row r="3049" spans="4:4">
      <c r="D3049" s="10"/>
    </row>
    <row r="3050" spans="4:4">
      <c r="D3050" s="10"/>
    </row>
    <row r="3051" spans="4:4">
      <c r="D3051" s="10"/>
    </row>
    <row r="3052" spans="4:4">
      <c r="D3052" s="10"/>
    </row>
    <row r="3053" spans="4:4">
      <c r="D3053" s="10"/>
    </row>
    <row r="3054" spans="4:4">
      <c r="D3054" s="10"/>
    </row>
    <row r="3055" spans="4:4">
      <c r="D3055" s="10"/>
    </row>
    <row r="3056" spans="4:4">
      <c r="D3056" s="10"/>
    </row>
    <row r="3057" spans="4:4">
      <c r="D3057" s="10"/>
    </row>
    <row r="3058" spans="4:4">
      <c r="D3058" s="10"/>
    </row>
    <row r="3059" spans="4:4">
      <c r="D3059" s="10"/>
    </row>
    <row r="3060" spans="4:4">
      <c r="D3060" s="10"/>
    </row>
    <row r="3061" spans="4:4">
      <c r="D3061" s="10"/>
    </row>
    <row r="3062" spans="4:4">
      <c r="D3062" s="10"/>
    </row>
    <row r="3063" spans="4:4">
      <c r="D3063" s="10"/>
    </row>
    <row r="3064" spans="4:4">
      <c r="D3064" s="10"/>
    </row>
    <row r="3065" spans="4:4">
      <c r="D3065" s="10"/>
    </row>
    <row r="3066" spans="4:4">
      <c r="D3066" s="10"/>
    </row>
    <row r="3067" spans="4:4">
      <c r="D3067" s="10"/>
    </row>
    <row r="3068" spans="4:4">
      <c r="D3068" s="10"/>
    </row>
    <row r="3069" spans="4:4">
      <c r="D3069" s="10"/>
    </row>
    <row r="3070" spans="4:4">
      <c r="D3070" s="10"/>
    </row>
    <row r="3071" spans="4:4">
      <c r="D3071" s="10"/>
    </row>
    <row r="3072" spans="4:4">
      <c r="D3072" s="10"/>
    </row>
    <row r="3073" spans="4:4">
      <c r="D3073" s="10"/>
    </row>
    <row r="3074" spans="4:4">
      <c r="D3074" s="10"/>
    </row>
    <row r="3075" spans="4:4">
      <c r="D3075" s="10"/>
    </row>
    <row r="3076" spans="4:4">
      <c r="D3076" s="10"/>
    </row>
    <row r="3077" spans="4:4">
      <c r="D3077" s="10"/>
    </row>
    <row r="3078" spans="4:4">
      <c r="D3078" s="10"/>
    </row>
    <row r="3079" spans="4:4">
      <c r="D3079" s="10"/>
    </row>
    <row r="3080" spans="4:4">
      <c r="D3080" s="10"/>
    </row>
    <row r="3081" spans="4:4">
      <c r="D3081" s="10"/>
    </row>
    <row r="3082" spans="4:4">
      <c r="D3082" s="10"/>
    </row>
    <row r="3083" spans="4:4">
      <c r="D3083" s="10"/>
    </row>
    <row r="3084" spans="4:4">
      <c r="D3084" s="10"/>
    </row>
    <row r="3085" spans="4:4">
      <c r="D3085" s="10"/>
    </row>
    <row r="3086" spans="4:4">
      <c r="D3086" s="10"/>
    </row>
    <row r="3087" spans="4:4">
      <c r="D3087" s="10"/>
    </row>
    <row r="3088" spans="4:4">
      <c r="D3088" s="10"/>
    </row>
    <row r="3089" spans="4:4">
      <c r="D3089" s="10"/>
    </row>
    <row r="3090" spans="4:4">
      <c r="D3090" s="10"/>
    </row>
    <row r="3091" spans="4:4">
      <c r="D3091" s="10"/>
    </row>
    <row r="3092" spans="4:4">
      <c r="D3092" s="10"/>
    </row>
    <row r="3093" spans="4:4">
      <c r="D3093" s="10"/>
    </row>
    <row r="3094" spans="4:4">
      <c r="D3094" s="10"/>
    </row>
    <row r="3095" spans="4:4">
      <c r="D3095" s="10"/>
    </row>
    <row r="3096" spans="4:4">
      <c r="D3096" s="10"/>
    </row>
    <row r="3097" spans="4:4">
      <c r="D3097" s="10"/>
    </row>
    <row r="3098" spans="4:4">
      <c r="D3098" s="10"/>
    </row>
    <row r="3099" spans="4:4">
      <c r="D3099" s="10"/>
    </row>
    <row r="3100" spans="4:4">
      <c r="D3100" s="10"/>
    </row>
    <row r="3101" spans="4:4">
      <c r="D3101" s="10"/>
    </row>
    <row r="3102" spans="4:4">
      <c r="D3102" s="10"/>
    </row>
    <row r="3103" spans="4:4">
      <c r="D3103" s="10"/>
    </row>
    <row r="3104" spans="4:4">
      <c r="D3104" s="10"/>
    </row>
    <row r="3105" spans="4:4">
      <c r="D3105" s="10"/>
    </row>
    <row r="3106" spans="4:4">
      <c r="D3106" s="10"/>
    </row>
    <row r="3107" spans="4:4">
      <c r="D3107" s="10"/>
    </row>
    <row r="3108" spans="4:4">
      <c r="D3108" s="10"/>
    </row>
    <row r="3109" spans="4:4">
      <c r="D3109" s="10"/>
    </row>
    <row r="3110" spans="4:4">
      <c r="D3110" s="10"/>
    </row>
    <row r="3111" spans="4:4">
      <c r="D3111" s="10"/>
    </row>
    <row r="3112" spans="4:4">
      <c r="D3112" s="10"/>
    </row>
    <row r="3113" spans="4:4">
      <c r="D3113" s="10"/>
    </row>
    <row r="3114" spans="4:4">
      <c r="D3114" s="10"/>
    </row>
    <row r="3115" spans="4:4">
      <c r="D3115" s="10"/>
    </row>
    <row r="3116" spans="4:4">
      <c r="D3116" s="10"/>
    </row>
    <row r="3117" spans="4:4">
      <c r="D3117" s="10"/>
    </row>
    <row r="3118" spans="4:4">
      <c r="D3118" s="10"/>
    </row>
    <row r="3119" spans="4:4">
      <c r="D3119" s="10"/>
    </row>
    <row r="3120" spans="4:4">
      <c r="D3120" s="10"/>
    </row>
    <row r="3121" spans="4:4">
      <c r="D3121" s="10"/>
    </row>
    <row r="3122" spans="4:4">
      <c r="D3122" s="10"/>
    </row>
    <row r="3123" spans="4:4">
      <c r="D3123" s="10"/>
    </row>
    <row r="3124" spans="4:4">
      <c r="D3124" s="10"/>
    </row>
    <row r="3125" spans="4:4">
      <c r="D3125" s="10"/>
    </row>
    <row r="3126" spans="4:4">
      <c r="D3126" s="10"/>
    </row>
    <row r="3127" spans="4:4">
      <c r="D3127" s="10"/>
    </row>
    <row r="3128" spans="4:4">
      <c r="D3128" s="10"/>
    </row>
    <row r="3129" spans="4:4">
      <c r="D3129" s="10"/>
    </row>
    <row r="3130" spans="4:4">
      <c r="D3130" s="10"/>
    </row>
    <row r="3131" spans="4:4">
      <c r="D3131" s="10"/>
    </row>
    <row r="3132" spans="4:4">
      <c r="D3132" s="10"/>
    </row>
    <row r="3133" spans="4:4">
      <c r="D3133" s="10"/>
    </row>
    <row r="3134" spans="4:4">
      <c r="D3134" s="10"/>
    </row>
    <row r="3135" spans="4:4">
      <c r="D3135" s="10"/>
    </row>
    <row r="3136" spans="4:4">
      <c r="D3136" s="10"/>
    </row>
    <row r="3137" spans="4:4">
      <c r="D3137" s="10"/>
    </row>
    <row r="3138" spans="4:4">
      <c r="D3138" s="10"/>
    </row>
    <row r="3139" spans="4:4">
      <c r="D3139" s="10"/>
    </row>
    <row r="3140" spans="4:4">
      <c r="D3140" s="10"/>
    </row>
    <row r="3141" spans="4:4">
      <c r="D3141" s="10"/>
    </row>
    <row r="3142" spans="4:4">
      <c r="D3142" s="10"/>
    </row>
    <row r="3143" spans="4:4">
      <c r="D3143" s="10"/>
    </row>
    <row r="3144" spans="4:4">
      <c r="D3144" s="10"/>
    </row>
    <row r="3145" spans="4:4">
      <c r="D3145" s="10"/>
    </row>
    <row r="3146" spans="4:4">
      <c r="D3146" s="10"/>
    </row>
    <row r="3147" spans="4:4">
      <c r="D3147" s="10"/>
    </row>
    <row r="3148" spans="4:4">
      <c r="D3148" s="10"/>
    </row>
    <row r="3149" spans="4:4">
      <c r="D3149" s="10"/>
    </row>
    <row r="3150" spans="4:4">
      <c r="D3150" s="10"/>
    </row>
    <row r="3151" spans="4:4">
      <c r="D3151" s="10"/>
    </row>
    <row r="3152" spans="4:4">
      <c r="D3152" s="10"/>
    </row>
    <row r="3153" spans="4:4">
      <c r="D3153" s="10"/>
    </row>
    <row r="3154" spans="4:4">
      <c r="D3154" s="10"/>
    </row>
    <row r="3155" spans="4:4">
      <c r="D3155" s="10"/>
    </row>
    <row r="3156" spans="4:4">
      <c r="D3156" s="10"/>
    </row>
    <row r="3157" spans="4:4">
      <c r="D3157" s="10"/>
    </row>
    <row r="3158" spans="4:4">
      <c r="D3158" s="10"/>
    </row>
    <row r="3159" spans="4:4">
      <c r="D3159" s="10"/>
    </row>
    <row r="3160" spans="4:4">
      <c r="D3160" s="10"/>
    </row>
    <row r="3161" spans="4:4">
      <c r="D3161" s="10"/>
    </row>
    <row r="3162" spans="4:4">
      <c r="D3162" s="10"/>
    </row>
    <row r="3163" spans="4:4">
      <c r="D3163" s="10"/>
    </row>
    <row r="3164" spans="4:4">
      <c r="D3164" s="10"/>
    </row>
    <row r="3165" spans="4:4">
      <c r="D3165" s="10"/>
    </row>
    <row r="3166" spans="4:4">
      <c r="D3166" s="10"/>
    </row>
    <row r="3167" spans="4:4">
      <c r="D3167" s="10"/>
    </row>
    <row r="3168" spans="4:4">
      <c r="D3168" s="10"/>
    </row>
    <row r="3169" spans="4:4">
      <c r="D3169" s="10"/>
    </row>
    <row r="3170" spans="4:4">
      <c r="D3170" s="10"/>
    </row>
    <row r="3171" spans="4:4">
      <c r="D3171" s="10"/>
    </row>
    <row r="3172" spans="4:4">
      <c r="D3172" s="10"/>
    </row>
    <row r="3173" spans="4:4">
      <c r="D3173" s="10"/>
    </row>
    <row r="3174" spans="4:4">
      <c r="D3174" s="10"/>
    </row>
    <row r="3175" spans="4:4">
      <c r="D3175" s="10"/>
    </row>
    <row r="3176" spans="4:4">
      <c r="D3176" s="10"/>
    </row>
    <row r="3177" spans="4:4">
      <c r="D3177" s="10"/>
    </row>
    <row r="3178" spans="4:4">
      <c r="D3178" s="10"/>
    </row>
    <row r="3179" spans="4:4">
      <c r="D3179" s="10"/>
    </row>
    <row r="3180" spans="4:4">
      <c r="D3180" s="10"/>
    </row>
    <row r="3181" spans="4:4">
      <c r="D3181" s="10"/>
    </row>
    <row r="3182" spans="4:4">
      <c r="D3182" s="10"/>
    </row>
    <row r="3183" spans="4:4">
      <c r="D3183" s="10"/>
    </row>
    <row r="3184" spans="4:4">
      <c r="D3184" s="10"/>
    </row>
    <row r="3185" spans="4:4">
      <c r="D3185" s="10"/>
    </row>
    <row r="3186" spans="4:4">
      <c r="D3186" s="10"/>
    </row>
    <row r="3187" spans="4:4">
      <c r="D3187" s="10"/>
    </row>
    <row r="3188" spans="4:4">
      <c r="D3188" s="10"/>
    </row>
    <row r="3189" spans="4:4">
      <c r="D3189" s="10"/>
    </row>
    <row r="3190" spans="4:4">
      <c r="D3190" s="10"/>
    </row>
    <row r="3191" spans="4:4">
      <c r="D3191" s="10"/>
    </row>
    <row r="3192" spans="4:4">
      <c r="D3192" s="10"/>
    </row>
    <row r="3193" spans="4:4">
      <c r="D3193" s="10"/>
    </row>
    <row r="3194" spans="4:4">
      <c r="D3194" s="10"/>
    </row>
    <row r="3195" spans="4:4">
      <c r="D3195" s="10"/>
    </row>
    <row r="3196" spans="4:4">
      <c r="D3196" s="10"/>
    </row>
    <row r="3197" spans="4:4">
      <c r="D3197" s="10"/>
    </row>
    <row r="3198" spans="4:4">
      <c r="D3198" s="10"/>
    </row>
    <row r="3199" spans="4:4">
      <c r="D3199" s="10"/>
    </row>
    <row r="3200" spans="4:4">
      <c r="D3200" s="10"/>
    </row>
    <row r="3201" spans="4:4">
      <c r="D3201" s="10"/>
    </row>
    <row r="3202" spans="4:4">
      <c r="D3202" s="10"/>
    </row>
    <row r="3203" spans="4:4">
      <c r="D3203" s="10"/>
    </row>
    <row r="3204" spans="4:4">
      <c r="D3204" s="10"/>
    </row>
    <row r="3205" spans="4:4">
      <c r="D3205" s="10"/>
    </row>
    <row r="3206" spans="4:4">
      <c r="D3206" s="10"/>
    </row>
    <row r="3207" spans="4:4">
      <c r="D3207" s="10"/>
    </row>
    <row r="3208" spans="4:4">
      <c r="D3208" s="10"/>
    </row>
    <row r="3209" spans="4:4">
      <c r="D3209" s="10"/>
    </row>
    <row r="3210" spans="4:4">
      <c r="D3210" s="10"/>
    </row>
    <row r="3211" spans="4:4">
      <c r="D3211" s="10"/>
    </row>
    <row r="3212" spans="4:4">
      <c r="D3212" s="10"/>
    </row>
    <row r="3213" spans="4:4">
      <c r="D3213" s="10"/>
    </row>
    <row r="3214" spans="4:4">
      <c r="D3214" s="10"/>
    </row>
    <row r="3215" spans="4:4">
      <c r="D3215" s="10"/>
    </row>
    <row r="3216" spans="4:4">
      <c r="D3216" s="10"/>
    </row>
    <row r="3217" spans="4:4">
      <c r="D3217" s="10"/>
    </row>
    <row r="3218" spans="4:4">
      <c r="D3218" s="10"/>
    </row>
    <row r="3219" spans="4:4">
      <c r="D3219" s="10"/>
    </row>
    <row r="3220" spans="4:4">
      <c r="D3220" s="10"/>
    </row>
    <row r="3221" spans="4:4">
      <c r="D3221" s="10"/>
    </row>
    <row r="3222" spans="4:4">
      <c r="D3222" s="10"/>
    </row>
    <row r="3223" spans="4:4">
      <c r="D3223" s="10"/>
    </row>
    <row r="3224" spans="4:4">
      <c r="D3224" s="10"/>
    </row>
    <row r="3225" spans="4:4">
      <c r="D3225" s="10"/>
    </row>
    <row r="3226" spans="4:4">
      <c r="D3226" s="10"/>
    </row>
    <row r="3227" spans="4:4">
      <c r="D3227" s="10"/>
    </row>
    <row r="3228" spans="4:4">
      <c r="D3228" s="10"/>
    </row>
    <row r="3229" spans="4:4">
      <c r="D3229" s="10"/>
    </row>
    <row r="3230" spans="4:4">
      <c r="D3230" s="10"/>
    </row>
    <row r="3231" spans="4:4">
      <c r="D3231" s="10"/>
    </row>
    <row r="3232" spans="4:4">
      <c r="D3232" s="10"/>
    </row>
    <row r="3233" spans="4:4">
      <c r="D3233" s="10"/>
    </row>
    <row r="3234" spans="4:4">
      <c r="D3234" s="10"/>
    </row>
    <row r="3235" spans="4:4">
      <c r="D3235" s="10"/>
    </row>
    <row r="3236" spans="4:4">
      <c r="D3236" s="10"/>
    </row>
    <row r="3237" spans="4:4">
      <c r="D3237" s="10"/>
    </row>
    <row r="3238" spans="4:4">
      <c r="D3238" s="10"/>
    </row>
    <row r="3239" spans="4:4">
      <c r="D3239" s="10"/>
    </row>
    <row r="3240" spans="4:4">
      <c r="D3240" s="10"/>
    </row>
    <row r="3241" spans="4:4">
      <c r="D3241" s="10"/>
    </row>
    <row r="3242" spans="4:4">
      <c r="D3242" s="10"/>
    </row>
    <row r="3243" spans="4:4">
      <c r="D3243" s="10"/>
    </row>
    <row r="3244" spans="4:4">
      <c r="D3244" s="10"/>
    </row>
    <row r="3245" spans="4:4">
      <c r="D3245" s="10"/>
    </row>
    <row r="3246" spans="4:4">
      <c r="D3246" s="10"/>
    </row>
    <row r="3247" spans="4:4">
      <c r="D3247" s="10"/>
    </row>
    <row r="3248" spans="4:4">
      <c r="D3248" s="10"/>
    </row>
    <row r="3249" spans="4:4">
      <c r="D3249" s="10"/>
    </row>
    <row r="3250" spans="4:4">
      <c r="D3250" s="10"/>
    </row>
    <row r="3251" spans="4:4">
      <c r="D3251" s="10"/>
    </row>
    <row r="3252" spans="4:4">
      <c r="D3252" s="10"/>
    </row>
    <row r="3253" spans="4:4">
      <c r="D3253" s="10"/>
    </row>
    <row r="3254" spans="4:4">
      <c r="D3254" s="10"/>
    </row>
    <row r="3255" spans="4:4">
      <c r="D3255" s="10"/>
    </row>
    <row r="3256" spans="4:4">
      <c r="D3256" s="10"/>
    </row>
    <row r="3257" spans="4:4">
      <c r="D3257" s="10"/>
    </row>
    <row r="3258" spans="4:4">
      <c r="D3258" s="10"/>
    </row>
    <row r="3259" spans="4:4">
      <c r="D3259" s="10"/>
    </row>
    <row r="3260" spans="4:4">
      <c r="D3260" s="10"/>
    </row>
    <row r="3261" spans="4:4">
      <c r="D3261" s="10"/>
    </row>
    <row r="3262" spans="4:4">
      <c r="D3262" s="10"/>
    </row>
    <row r="3263" spans="4:4">
      <c r="D3263" s="10"/>
    </row>
    <row r="3264" spans="4:4">
      <c r="D3264" s="10"/>
    </row>
    <row r="3265" spans="4:4">
      <c r="D3265" s="10"/>
    </row>
    <row r="3266" spans="4:4">
      <c r="D3266" s="10"/>
    </row>
    <row r="3267" spans="4:4">
      <c r="D3267" s="10"/>
    </row>
    <row r="3268" spans="4:4">
      <c r="D3268" s="10"/>
    </row>
    <row r="3269" spans="4:4">
      <c r="D3269" s="10"/>
    </row>
    <row r="3270" spans="4:4">
      <c r="D3270" s="10"/>
    </row>
    <row r="3271" spans="4:4">
      <c r="D3271" s="10"/>
    </row>
    <row r="3272" spans="4:4">
      <c r="D3272" s="10"/>
    </row>
    <row r="3273" spans="4:4">
      <c r="D3273" s="10"/>
    </row>
    <row r="3274" spans="4:4">
      <c r="D3274" s="10"/>
    </row>
    <row r="3275" spans="4:4">
      <c r="D3275" s="10"/>
    </row>
    <row r="3276" spans="4:4">
      <c r="D3276" s="10"/>
    </row>
    <row r="3277" spans="4:4">
      <c r="D3277" s="10"/>
    </row>
    <row r="3278" spans="4:4">
      <c r="D3278" s="10"/>
    </row>
    <row r="3279" spans="4:4">
      <c r="D3279" s="10"/>
    </row>
    <row r="3280" spans="4:4">
      <c r="D3280" s="10"/>
    </row>
    <row r="3281" spans="4:4">
      <c r="D3281" s="10"/>
    </row>
    <row r="3282" spans="4:4">
      <c r="D3282" s="10"/>
    </row>
    <row r="3283" spans="4:4">
      <c r="D3283" s="10"/>
    </row>
    <row r="3284" spans="4:4">
      <c r="D3284" s="10"/>
    </row>
    <row r="3285" spans="4:4">
      <c r="D3285" s="10"/>
    </row>
    <row r="3286" spans="4:4">
      <c r="D3286" s="10"/>
    </row>
    <row r="3287" spans="4:4">
      <c r="D3287" s="10"/>
    </row>
    <row r="3288" spans="4:4">
      <c r="D3288" s="10"/>
    </row>
    <row r="3289" spans="4:4">
      <c r="D3289" s="10"/>
    </row>
    <row r="3290" spans="4:4">
      <c r="D3290" s="10"/>
    </row>
    <row r="3291" spans="4:4">
      <c r="D3291" s="10"/>
    </row>
    <row r="3292" spans="4:4">
      <c r="D3292" s="10"/>
    </row>
    <row r="3293" spans="4:4">
      <c r="D3293" s="10"/>
    </row>
    <row r="3294" spans="4:4">
      <c r="D3294" s="10"/>
    </row>
    <row r="3295" spans="4:4">
      <c r="D3295" s="10"/>
    </row>
    <row r="3296" spans="4:4">
      <c r="D3296" s="10"/>
    </row>
    <row r="3297" spans="4:4">
      <c r="D3297" s="10"/>
    </row>
    <row r="3298" spans="4:4">
      <c r="D3298" s="10"/>
    </row>
    <row r="3299" spans="4:4">
      <c r="D3299" s="10"/>
    </row>
    <row r="3300" spans="4:4">
      <c r="D3300" s="10"/>
    </row>
    <row r="3301" spans="4:4">
      <c r="D3301" s="10"/>
    </row>
    <row r="3302" spans="4:4">
      <c r="D3302" s="10"/>
    </row>
    <row r="3303" spans="4:4">
      <c r="D3303" s="10"/>
    </row>
    <row r="3304" spans="4:4">
      <c r="D3304" s="10"/>
    </row>
    <row r="3305" spans="4:4">
      <c r="D3305" s="10"/>
    </row>
    <row r="3306" spans="4:4">
      <c r="D3306" s="10"/>
    </row>
    <row r="3307" spans="4:4">
      <c r="D3307" s="10"/>
    </row>
    <row r="3308" spans="4:4">
      <c r="D3308" s="10"/>
    </row>
    <row r="3309" spans="4:4">
      <c r="D3309" s="10"/>
    </row>
    <row r="3310" spans="4:4">
      <c r="D3310" s="10"/>
    </row>
    <row r="3311" spans="4:4">
      <c r="D3311" s="10"/>
    </row>
    <row r="3312" spans="4:4">
      <c r="D3312" s="10"/>
    </row>
    <row r="3313" spans="4:4">
      <c r="D3313" s="10"/>
    </row>
    <row r="3314" spans="4:4">
      <c r="D3314" s="10"/>
    </row>
    <row r="3315" spans="4:4">
      <c r="D3315" s="10"/>
    </row>
    <row r="3316" spans="4:4">
      <c r="D3316" s="10"/>
    </row>
    <row r="3317" spans="4:4">
      <c r="D3317" s="10"/>
    </row>
    <row r="3318" spans="4:4">
      <c r="D3318" s="10"/>
    </row>
    <row r="3319" spans="4:4">
      <c r="D3319" s="10"/>
    </row>
    <row r="3320" spans="4:4">
      <c r="D3320" s="10"/>
    </row>
    <row r="3321" spans="4:4">
      <c r="D3321" s="10"/>
    </row>
    <row r="3322" spans="4:4">
      <c r="D3322" s="10"/>
    </row>
    <row r="3323" spans="4:4">
      <c r="D3323" s="10"/>
    </row>
    <row r="3324" spans="4:4">
      <c r="D3324" s="10"/>
    </row>
    <row r="3325" spans="4:4">
      <c r="D3325" s="10"/>
    </row>
    <row r="3326" spans="4:4">
      <c r="D3326" s="10"/>
    </row>
    <row r="3327" spans="4:4">
      <c r="D3327" s="10"/>
    </row>
    <row r="3328" spans="4:4">
      <c r="D3328" s="10"/>
    </row>
    <row r="3329" spans="4:4">
      <c r="D3329" s="10"/>
    </row>
    <row r="3330" spans="4:4">
      <c r="D3330" s="10"/>
    </row>
    <row r="3331" spans="4:4">
      <c r="D3331" s="10"/>
    </row>
    <row r="3332" spans="4:4">
      <c r="D3332" s="10"/>
    </row>
    <row r="3333" spans="4:4">
      <c r="D3333" s="10"/>
    </row>
    <row r="3334" spans="4:4">
      <c r="D3334" s="10"/>
    </row>
    <row r="3335" spans="4:4">
      <c r="D3335" s="10"/>
    </row>
    <row r="3336" spans="4:4">
      <c r="D3336" s="10"/>
    </row>
    <row r="3337" spans="4:4">
      <c r="D3337" s="10"/>
    </row>
    <row r="3338" spans="4:4">
      <c r="D3338" s="10"/>
    </row>
    <row r="3339" spans="4:4">
      <c r="D3339" s="10"/>
    </row>
    <row r="3340" spans="4:4">
      <c r="D3340" s="10"/>
    </row>
    <row r="3341" spans="4:4">
      <c r="D3341" s="10"/>
    </row>
    <row r="3342" spans="4:4">
      <c r="D3342" s="10"/>
    </row>
    <row r="3343" spans="4:4">
      <c r="D3343" s="10"/>
    </row>
    <row r="3344" spans="4:4">
      <c r="D3344" s="10"/>
    </row>
    <row r="3345" spans="4:4">
      <c r="D3345" s="10"/>
    </row>
    <row r="3346" spans="4:4">
      <c r="D3346" s="10"/>
    </row>
    <row r="3347" spans="4:4">
      <c r="D3347" s="10"/>
    </row>
    <row r="3348" spans="4:4">
      <c r="D3348" s="10"/>
    </row>
    <row r="3349" spans="4:4">
      <c r="D3349" s="10"/>
    </row>
    <row r="3350" spans="4:4">
      <c r="D3350" s="10"/>
    </row>
    <row r="3351" spans="4:4">
      <c r="D3351" s="10"/>
    </row>
    <row r="3352" spans="4:4">
      <c r="D3352" s="10"/>
    </row>
    <row r="3353" spans="4:4">
      <c r="D3353" s="10"/>
    </row>
    <row r="3354" spans="4:4">
      <c r="D3354" s="10"/>
    </row>
    <row r="3355" spans="4:4">
      <c r="D3355" s="10"/>
    </row>
    <row r="3356" spans="4:4">
      <c r="D3356" s="10"/>
    </row>
    <row r="3357" spans="4:4">
      <c r="D3357" s="10"/>
    </row>
    <row r="3358" spans="4:4">
      <c r="D3358" s="10"/>
    </row>
    <row r="3359" spans="4:4">
      <c r="D3359" s="10"/>
    </row>
    <row r="3360" spans="4:4">
      <c r="D3360" s="10"/>
    </row>
    <row r="3361" spans="4:4">
      <c r="D3361" s="10"/>
    </row>
    <row r="3362" spans="4:4">
      <c r="D3362" s="10"/>
    </row>
    <row r="3363" spans="4:4">
      <c r="D3363" s="10"/>
    </row>
    <row r="3364" spans="4:4">
      <c r="D3364" s="10"/>
    </row>
    <row r="3365" spans="4:4">
      <c r="D3365" s="10"/>
    </row>
    <row r="3366" spans="4:4">
      <c r="D3366" s="10"/>
    </row>
    <row r="3367" spans="4:4">
      <c r="D3367" s="10"/>
    </row>
    <row r="3368" spans="4:4">
      <c r="D3368" s="10"/>
    </row>
    <row r="3369" spans="4:4">
      <c r="D3369" s="10"/>
    </row>
    <row r="3370" spans="4:4">
      <c r="D3370" s="10"/>
    </row>
    <row r="3371" spans="4:4">
      <c r="D3371" s="10"/>
    </row>
    <row r="3372" spans="4:4">
      <c r="D3372" s="10"/>
    </row>
    <row r="3373" spans="4:4">
      <c r="D3373" s="10"/>
    </row>
    <row r="3374" spans="4:4">
      <c r="D3374" s="10"/>
    </row>
    <row r="3375" spans="4:4">
      <c r="D3375" s="10"/>
    </row>
    <row r="3376" spans="4:4">
      <c r="D3376" s="10"/>
    </row>
    <row r="3377" spans="4:4">
      <c r="D3377" s="10"/>
    </row>
    <row r="3378" spans="4:4">
      <c r="D3378" s="10"/>
    </row>
    <row r="3379" spans="4:4">
      <c r="D3379" s="10"/>
    </row>
    <row r="3380" spans="4:4">
      <c r="D3380" s="10"/>
    </row>
    <row r="3381" spans="4:4">
      <c r="D3381" s="10"/>
    </row>
    <row r="3382" spans="4:4">
      <c r="D3382" s="10"/>
    </row>
    <row r="3383" spans="4:4">
      <c r="D3383" s="10"/>
    </row>
    <row r="3384" spans="4:4">
      <c r="D3384" s="10"/>
    </row>
    <row r="3385" spans="4:4">
      <c r="D3385" s="10"/>
    </row>
    <row r="3386" spans="4:4">
      <c r="D3386" s="10"/>
    </row>
    <row r="3387" spans="4:4">
      <c r="D3387" s="10"/>
    </row>
    <row r="3388" spans="4:4">
      <c r="D3388" s="10"/>
    </row>
    <row r="3389" spans="4:4">
      <c r="D3389" s="10"/>
    </row>
    <row r="3390" spans="4:4">
      <c r="D3390" s="10"/>
    </row>
    <row r="3391" spans="4:4">
      <c r="D3391" s="10"/>
    </row>
    <row r="3392" spans="4:4">
      <c r="D3392" s="10"/>
    </row>
    <row r="3393" spans="4:4">
      <c r="D3393" s="10"/>
    </row>
    <row r="3394" spans="4:4">
      <c r="D3394" s="10"/>
    </row>
    <row r="3395" spans="4:4">
      <c r="D3395" s="10"/>
    </row>
    <row r="3396" spans="4:4">
      <c r="D3396" s="10"/>
    </row>
    <row r="3397" spans="4:4">
      <c r="D3397" s="10"/>
    </row>
    <row r="3398" spans="4:4">
      <c r="D3398" s="10"/>
    </row>
    <row r="3399" spans="4:4">
      <c r="D3399" s="10"/>
    </row>
    <row r="3400" spans="4:4">
      <c r="D3400" s="10"/>
    </row>
    <row r="3401" spans="4:4">
      <c r="D3401" s="10"/>
    </row>
    <row r="3402" spans="4:4">
      <c r="D3402" s="10"/>
    </row>
    <row r="3403" spans="4:4">
      <c r="D3403" s="10"/>
    </row>
    <row r="3404" spans="4:4">
      <c r="D3404" s="10"/>
    </row>
    <row r="3405" spans="4:4">
      <c r="D3405" s="10"/>
    </row>
    <row r="3406" spans="4:4">
      <c r="D3406" s="10"/>
    </row>
    <row r="3407" spans="4:4">
      <c r="D3407" s="10"/>
    </row>
    <row r="3408" spans="4:4">
      <c r="D3408" s="10"/>
    </row>
    <row r="3409" spans="4:4">
      <c r="D3409" s="10"/>
    </row>
    <row r="3410" spans="4:4">
      <c r="D3410" s="10"/>
    </row>
    <row r="3411" spans="4:4">
      <c r="D3411" s="10"/>
    </row>
    <row r="3412" spans="4:4">
      <c r="D3412" s="10"/>
    </row>
    <row r="3413" spans="4:4">
      <c r="D3413" s="10"/>
    </row>
    <row r="3414" spans="4:4">
      <c r="D3414" s="10"/>
    </row>
    <row r="3415" spans="4:4">
      <c r="D3415" s="10"/>
    </row>
    <row r="3416" spans="4:4">
      <c r="D3416" s="10"/>
    </row>
    <row r="3417" spans="4:4">
      <c r="D3417" s="10"/>
    </row>
    <row r="3418" spans="4:4">
      <c r="D3418" s="10"/>
    </row>
    <row r="3419" spans="4:4">
      <c r="D3419" s="10"/>
    </row>
    <row r="3420" spans="4:4">
      <c r="D3420" s="10"/>
    </row>
    <row r="3421" spans="4:4">
      <c r="D3421" s="10"/>
    </row>
    <row r="3422" spans="4:4">
      <c r="D3422" s="10"/>
    </row>
    <row r="3423" spans="4:4">
      <c r="D3423" s="10"/>
    </row>
    <row r="3424" spans="4:4">
      <c r="D3424" s="10"/>
    </row>
    <row r="3425" spans="4:4">
      <c r="D3425" s="10"/>
    </row>
    <row r="3426" spans="4:4">
      <c r="D3426" s="10"/>
    </row>
    <row r="3427" spans="4:4">
      <c r="D3427" s="10"/>
    </row>
    <row r="3428" spans="4:4">
      <c r="D3428" s="10"/>
    </row>
    <row r="3429" spans="4:4">
      <c r="D3429" s="10"/>
    </row>
    <row r="3430" spans="4:4">
      <c r="D3430" s="10"/>
    </row>
    <row r="3431" spans="4:4">
      <c r="D3431" s="10"/>
    </row>
    <row r="3432" spans="4:4">
      <c r="D3432" s="10"/>
    </row>
    <row r="3433" spans="4:4">
      <c r="D3433" s="10"/>
    </row>
    <row r="3434" spans="4:4">
      <c r="D3434" s="10"/>
    </row>
    <row r="3435" spans="4:4">
      <c r="D3435" s="10"/>
    </row>
    <row r="3436" spans="4:4">
      <c r="D3436" s="10"/>
    </row>
    <row r="3437" spans="4:4">
      <c r="D3437" s="10"/>
    </row>
    <row r="3438" spans="4:4">
      <c r="D3438" s="10"/>
    </row>
    <row r="3439" spans="4:4">
      <c r="D3439" s="10"/>
    </row>
    <row r="3440" spans="4:4">
      <c r="D3440" s="10"/>
    </row>
    <row r="3441" spans="4:4">
      <c r="D3441" s="10"/>
    </row>
    <row r="3442" spans="4:4">
      <c r="D3442" s="10"/>
    </row>
    <row r="3443" spans="4:4">
      <c r="D3443" s="10"/>
    </row>
    <row r="3444" spans="4:4">
      <c r="D3444" s="10"/>
    </row>
    <row r="3445" spans="4:4">
      <c r="D3445" s="10"/>
    </row>
    <row r="3446" spans="4:4">
      <c r="D3446" s="10"/>
    </row>
    <row r="3447" spans="4:4">
      <c r="D3447" s="10"/>
    </row>
    <row r="3448" spans="4:4">
      <c r="D3448" s="10"/>
    </row>
    <row r="3449" spans="4:4">
      <c r="D3449" s="10"/>
    </row>
    <row r="3450" spans="4:4">
      <c r="D3450" s="10"/>
    </row>
    <row r="3451" spans="4:4">
      <c r="D3451" s="10"/>
    </row>
    <row r="3452" spans="4:4">
      <c r="D3452" s="10"/>
    </row>
    <row r="3453" spans="4:4">
      <c r="D3453" s="10"/>
    </row>
    <row r="3454" spans="4:4">
      <c r="D3454" s="10"/>
    </row>
    <row r="3455" spans="4:4">
      <c r="D3455" s="10"/>
    </row>
    <row r="3456" spans="4:4">
      <c r="D3456" s="10"/>
    </row>
    <row r="3457" spans="4:4">
      <c r="D3457" s="10"/>
    </row>
    <row r="3458" spans="4:4">
      <c r="D3458" s="10"/>
    </row>
    <row r="3459" spans="4:4">
      <c r="D3459" s="10"/>
    </row>
    <row r="3460" spans="4:4">
      <c r="D3460" s="10"/>
    </row>
    <row r="3461" spans="4:4">
      <c r="D3461" s="10"/>
    </row>
    <row r="3462" spans="4:4">
      <c r="D3462" s="10"/>
    </row>
    <row r="3463" spans="4:4">
      <c r="D3463" s="10"/>
    </row>
    <row r="3464" spans="4:4">
      <c r="D3464" s="10"/>
    </row>
    <row r="3465" spans="4:4">
      <c r="D3465" s="10"/>
    </row>
    <row r="3466" spans="4:4">
      <c r="D3466" s="10"/>
    </row>
    <row r="3467" spans="4:4">
      <c r="D3467" s="10"/>
    </row>
    <row r="3468" spans="4:4">
      <c r="D3468" s="10"/>
    </row>
    <row r="3469" spans="4:4">
      <c r="D3469" s="10"/>
    </row>
    <row r="3470" spans="4:4">
      <c r="D3470" s="10"/>
    </row>
    <row r="3471" spans="4:4">
      <c r="D3471" s="10"/>
    </row>
    <row r="3472" spans="4:4">
      <c r="D3472" s="10"/>
    </row>
    <row r="3473" spans="4:4">
      <c r="D3473" s="10"/>
    </row>
    <row r="3474" spans="4:4">
      <c r="D3474" s="10"/>
    </row>
    <row r="3475" spans="4:4">
      <c r="D3475" s="10"/>
    </row>
    <row r="3476" spans="4:4">
      <c r="D3476" s="10"/>
    </row>
    <row r="3477" spans="4:4">
      <c r="D3477" s="10"/>
    </row>
    <row r="3478" spans="4:4">
      <c r="D3478" s="10"/>
    </row>
    <row r="3479" spans="4:4">
      <c r="D3479" s="10"/>
    </row>
    <row r="3480" spans="4:4">
      <c r="D3480" s="10"/>
    </row>
    <row r="3481" spans="4:4">
      <c r="D3481" s="10"/>
    </row>
    <row r="3482" spans="4:4">
      <c r="D3482" s="10"/>
    </row>
    <row r="3483" spans="4:4">
      <c r="D3483" s="10"/>
    </row>
    <row r="3484" spans="4:4">
      <c r="D3484" s="10"/>
    </row>
    <row r="3485" spans="4:4">
      <c r="D3485" s="10"/>
    </row>
    <row r="3486" spans="4:4">
      <c r="D3486" s="10"/>
    </row>
    <row r="3487" spans="4:4">
      <c r="D3487" s="10"/>
    </row>
    <row r="3488" spans="4:4">
      <c r="D3488" s="10"/>
    </row>
    <row r="3489" spans="4:4">
      <c r="D3489" s="10"/>
    </row>
    <row r="3490" spans="4:4">
      <c r="D3490" s="10"/>
    </row>
    <row r="3491" spans="4:4">
      <c r="D3491" s="10"/>
    </row>
    <row r="3492" spans="4:4">
      <c r="D3492" s="10"/>
    </row>
    <row r="3493" spans="4:4">
      <c r="D3493" s="10"/>
    </row>
    <row r="3494" spans="4:4">
      <c r="D3494" s="10"/>
    </row>
    <row r="3495" spans="4:4">
      <c r="D3495" s="10"/>
    </row>
    <row r="3496" spans="4:4">
      <c r="D3496" s="10"/>
    </row>
    <row r="3497" spans="4:4">
      <c r="D3497" s="10"/>
    </row>
    <row r="3498" spans="4:4">
      <c r="D3498" s="10"/>
    </row>
    <row r="3499" spans="4:4">
      <c r="D3499" s="10"/>
    </row>
    <row r="3500" spans="4:4">
      <c r="D3500" s="10"/>
    </row>
    <row r="3501" spans="4:4">
      <c r="D3501" s="10"/>
    </row>
    <row r="3502" spans="4:4">
      <c r="D3502" s="10"/>
    </row>
    <row r="3503" spans="4:4">
      <c r="D3503" s="10"/>
    </row>
    <row r="3504" spans="4:4">
      <c r="D3504" s="10"/>
    </row>
    <row r="3505" spans="4:4">
      <c r="D3505" s="10"/>
    </row>
    <row r="3506" spans="4:4">
      <c r="D3506" s="10"/>
    </row>
    <row r="3507" spans="4:4">
      <c r="D3507" s="10"/>
    </row>
    <row r="3508" spans="4:4">
      <c r="D3508" s="10"/>
    </row>
    <row r="3509" spans="4:4">
      <c r="D3509" s="10"/>
    </row>
    <row r="3510" spans="4:4">
      <c r="D3510" s="10"/>
    </row>
    <row r="3511" spans="4:4">
      <c r="D3511" s="10"/>
    </row>
    <row r="3512" spans="4:4">
      <c r="D3512" s="10"/>
    </row>
    <row r="3513" spans="4:4">
      <c r="D3513" s="10"/>
    </row>
    <row r="3514" spans="4:4">
      <c r="D3514" s="10"/>
    </row>
    <row r="3515" spans="4:4">
      <c r="D3515" s="10"/>
    </row>
    <row r="3516" spans="4:4">
      <c r="D3516" s="10"/>
    </row>
    <row r="3517" spans="4:4">
      <c r="D3517" s="10"/>
    </row>
    <row r="3518" spans="4:4">
      <c r="D3518" s="10"/>
    </row>
    <row r="3519" spans="4:4">
      <c r="D3519" s="10"/>
    </row>
    <row r="3520" spans="4:4">
      <c r="D3520" s="10"/>
    </row>
    <row r="3521" spans="4:4">
      <c r="D3521" s="10"/>
    </row>
    <row r="3522" spans="4:4">
      <c r="D3522" s="10"/>
    </row>
    <row r="3523" spans="4:4">
      <c r="D3523" s="10"/>
    </row>
    <row r="3524" spans="4:4">
      <c r="D3524" s="10"/>
    </row>
    <row r="3525" spans="4:4">
      <c r="D3525" s="10"/>
    </row>
    <row r="3526" spans="4:4">
      <c r="D3526" s="10"/>
    </row>
    <row r="3527" spans="4:4">
      <c r="D3527" s="10"/>
    </row>
    <row r="3528" spans="4:4">
      <c r="D3528" s="10"/>
    </row>
    <row r="3529" spans="4:4">
      <c r="D3529" s="10"/>
    </row>
    <row r="3530" spans="4:4">
      <c r="D3530" s="10"/>
    </row>
    <row r="3531" spans="4:4">
      <c r="D3531" s="10"/>
    </row>
    <row r="3532" spans="4:4">
      <c r="D3532" s="10"/>
    </row>
    <row r="3533" spans="4:4">
      <c r="D3533" s="10"/>
    </row>
    <row r="3534" spans="4:4">
      <c r="D3534" s="10"/>
    </row>
    <row r="3535" spans="4:4">
      <c r="D3535" s="10"/>
    </row>
    <row r="3536" spans="4:4">
      <c r="D3536" s="10"/>
    </row>
    <row r="3537" spans="4:4">
      <c r="D3537" s="10"/>
    </row>
    <row r="3538" spans="4:4">
      <c r="D3538" s="10"/>
    </row>
    <row r="3539" spans="4:4">
      <c r="D3539" s="10"/>
    </row>
    <row r="3540" spans="4:4">
      <c r="D3540" s="10"/>
    </row>
    <row r="3541" spans="4:4">
      <c r="D3541" s="10"/>
    </row>
    <row r="3542" spans="4:4">
      <c r="D3542" s="10"/>
    </row>
    <row r="3543" spans="4:4">
      <c r="D3543" s="10"/>
    </row>
    <row r="3544" spans="4:4">
      <c r="D3544" s="10"/>
    </row>
    <row r="3545" spans="4:4">
      <c r="D3545" s="10"/>
    </row>
    <row r="3546" spans="4:4">
      <c r="D3546" s="10"/>
    </row>
    <row r="3547" spans="4:4">
      <c r="D3547" s="10"/>
    </row>
    <row r="3548" spans="4:4">
      <c r="D3548" s="10"/>
    </row>
    <row r="3549" spans="4:4">
      <c r="D3549" s="10"/>
    </row>
    <row r="3550" spans="4:4">
      <c r="D3550" s="10"/>
    </row>
    <row r="3551" spans="4:4">
      <c r="D3551" s="10"/>
    </row>
    <row r="3552" spans="4:4">
      <c r="D3552" s="10"/>
    </row>
    <row r="3553" spans="4:4">
      <c r="D3553" s="10"/>
    </row>
    <row r="3554" spans="4:4">
      <c r="D3554" s="10"/>
    </row>
    <row r="3555" spans="4:4">
      <c r="D3555" s="10"/>
    </row>
    <row r="3556" spans="4:4">
      <c r="D3556" s="10"/>
    </row>
    <row r="3557" spans="4:4">
      <c r="D3557" s="10"/>
    </row>
    <row r="3558" spans="4:4">
      <c r="D3558" s="10"/>
    </row>
    <row r="3559" spans="4:4">
      <c r="D3559" s="10"/>
    </row>
    <row r="3560" spans="4:4">
      <c r="D3560" s="10"/>
    </row>
    <row r="3561" spans="4:4">
      <c r="D3561" s="10"/>
    </row>
    <row r="3562" spans="4:4">
      <c r="D3562" s="10"/>
    </row>
    <row r="3563" spans="4:4">
      <c r="D3563" s="10"/>
    </row>
    <row r="3564" spans="4:4">
      <c r="D3564" s="10"/>
    </row>
    <row r="3565" spans="4:4">
      <c r="D3565" s="10"/>
    </row>
    <row r="3566" spans="4:4">
      <c r="D3566" s="10"/>
    </row>
    <row r="3567" spans="4:4">
      <c r="D3567" s="10"/>
    </row>
    <row r="3568" spans="4:4">
      <c r="D3568" s="10"/>
    </row>
    <row r="3569" spans="4:4">
      <c r="D3569" s="10"/>
    </row>
    <row r="3570" spans="4:4">
      <c r="D3570" s="10"/>
    </row>
    <row r="3571" spans="4:4">
      <c r="D3571" s="10"/>
    </row>
    <row r="3572" spans="4:4">
      <c r="D3572" s="10"/>
    </row>
    <row r="3573" spans="4:4">
      <c r="D3573" s="10"/>
    </row>
    <row r="3574" spans="4:4">
      <c r="D3574" s="10"/>
    </row>
    <row r="3575" spans="4:4">
      <c r="D3575" s="10"/>
    </row>
    <row r="3576" spans="4:4">
      <c r="D3576" s="10"/>
    </row>
    <row r="3577" spans="4:4">
      <c r="D3577" s="10"/>
    </row>
    <row r="3578" spans="4:4">
      <c r="D3578" s="10"/>
    </row>
    <row r="3579" spans="4:4">
      <c r="D3579" s="10"/>
    </row>
    <row r="3580" spans="4:4">
      <c r="D3580" s="10"/>
    </row>
    <row r="3581" spans="4:4">
      <c r="D3581" s="10"/>
    </row>
    <row r="3582" spans="4:4">
      <c r="D3582" s="10"/>
    </row>
    <row r="3583" spans="4:4">
      <c r="D3583" s="10"/>
    </row>
    <row r="3584" spans="4:4">
      <c r="D3584" s="10"/>
    </row>
    <row r="3585" spans="4:4">
      <c r="D3585" s="10"/>
    </row>
    <row r="3586" spans="4:4">
      <c r="D3586" s="10"/>
    </row>
    <row r="3587" spans="4:4">
      <c r="D3587" s="10"/>
    </row>
    <row r="3588" spans="4:4">
      <c r="D3588" s="10"/>
    </row>
    <row r="3589" spans="4:4">
      <c r="D3589" s="10"/>
    </row>
    <row r="3590" spans="4:4">
      <c r="D3590" s="10"/>
    </row>
    <row r="3591" spans="4:4">
      <c r="D3591" s="10"/>
    </row>
    <row r="3592" spans="4:4">
      <c r="D3592" s="10"/>
    </row>
    <row r="3593" spans="4:4">
      <c r="D3593" s="10"/>
    </row>
    <row r="3594" spans="4:4">
      <c r="D3594" s="10"/>
    </row>
    <row r="3595" spans="4:4">
      <c r="D3595" s="10"/>
    </row>
    <row r="3596" spans="4:4">
      <c r="D3596" s="10"/>
    </row>
    <row r="3597" spans="4:4">
      <c r="D3597" s="10"/>
    </row>
    <row r="3598" spans="4:4">
      <c r="D3598" s="10"/>
    </row>
    <row r="3599" spans="4:4">
      <c r="D3599" s="10"/>
    </row>
    <row r="3600" spans="4:4">
      <c r="D3600" s="10"/>
    </row>
    <row r="3601" spans="4:4">
      <c r="D3601" s="10"/>
    </row>
    <row r="3602" spans="4:4">
      <c r="D3602" s="10"/>
    </row>
    <row r="3603" spans="4:4">
      <c r="D3603" s="10"/>
    </row>
    <row r="3604" spans="4:4">
      <c r="D3604" s="10"/>
    </row>
    <row r="3605" spans="4:4">
      <c r="D3605" s="10"/>
    </row>
    <row r="3606" spans="4:4">
      <c r="D3606" s="10"/>
    </row>
    <row r="3607" spans="4:4">
      <c r="D3607" s="10"/>
    </row>
    <row r="3608" spans="4:4">
      <c r="D3608" s="10"/>
    </row>
    <row r="3609" spans="4:4">
      <c r="D3609" s="10"/>
    </row>
    <row r="3610" spans="4:4">
      <c r="D3610" s="10"/>
    </row>
    <row r="3611" spans="4:4">
      <c r="D3611" s="10"/>
    </row>
    <row r="3612" spans="4:4">
      <c r="D3612" s="10"/>
    </row>
    <row r="3613" spans="4:4">
      <c r="D3613" s="10"/>
    </row>
    <row r="3614" spans="4:4">
      <c r="D3614" s="10"/>
    </row>
    <row r="3615" spans="4:4">
      <c r="D3615" s="10"/>
    </row>
    <row r="3616" spans="4:4">
      <c r="D3616" s="10"/>
    </row>
    <row r="3617" spans="4:4">
      <c r="D3617" s="10"/>
    </row>
    <row r="3618" spans="4:4">
      <c r="D3618" s="10"/>
    </row>
    <row r="3619" spans="4:4">
      <c r="D3619" s="10"/>
    </row>
    <row r="3620" spans="4:4">
      <c r="D3620" s="10"/>
    </row>
    <row r="3621" spans="4:4">
      <c r="D3621" s="10"/>
    </row>
    <row r="3622" spans="4:4">
      <c r="D3622" s="10"/>
    </row>
    <row r="3623" spans="4:4">
      <c r="D3623" s="10"/>
    </row>
    <row r="3624" spans="4:4">
      <c r="D3624" s="10"/>
    </row>
    <row r="3625" spans="4:4">
      <c r="D3625" s="10"/>
    </row>
    <row r="3626" spans="4:4">
      <c r="D3626" s="10"/>
    </row>
    <row r="3627" spans="4:4">
      <c r="D3627" s="10"/>
    </row>
    <row r="3628" spans="4:4">
      <c r="D3628" s="10"/>
    </row>
    <row r="3629" spans="4:4">
      <c r="D3629" s="10"/>
    </row>
    <row r="3630" spans="4:4">
      <c r="D3630" s="10"/>
    </row>
    <row r="3631" spans="4:4">
      <c r="D3631" s="10"/>
    </row>
    <row r="3632" spans="4:4">
      <c r="D3632" s="10"/>
    </row>
    <row r="3633" spans="4:4">
      <c r="D3633" s="10"/>
    </row>
    <row r="3634" spans="4:4">
      <c r="D3634" s="10"/>
    </row>
    <row r="3635" spans="4:4">
      <c r="D3635" s="10"/>
    </row>
    <row r="3636" spans="4:4">
      <c r="D3636" s="10"/>
    </row>
    <row r="3637" spans="4:4">
      <c r="D3637" s="10"/>
    </row>
    <row r="3638" spans="4:4">
      <c r="D3638" s="10"/>
    </row>
    <row r="3639" spans="4:4">
      <c r="D3639" s="10"/>
    </row>
    <row r="3640" spans="4:4">
      <c r="D3640" s="10"/>
    </row>
    <row r="3641" spans="4:4">
      <c r="D3641" s="10"/>
    </row>
    <row r="3642" spans="4:4">
      <c r="D3642" s="10"/>
    </row>
    <row r="3643" spans="4:4">
      <c r="D3643" s="10"/>
    </row>
    <row r="3644" spans="4:4">
      <c r="D3644" s="10"/>
    </row>
    <row r="3645" spans="4:4">
      <c r="D3645" s="10"/>
    </row>
    <row r="3646" spans="4:4">
      <c r="D3646" s="10"/>
    </row>
    <row r="3647" spans="4:4">
      <c r="D3647" s="10"/>
    </row>
    <row r="3648" spans="4:4">
      <c r="D3648" s="10"/>
    </row>
    <row r="3649" spans="4:4">
      <c r="D3649" s="10"/>
    </row>
    <row r="3650" spans="4:4">
      <c r="D3650" s="10"/>
    </row>
    <row r="3651" spans="4:4">
      <c r="D3651" s="10"/>
    </row>
    <row r="3652" spans="4:4">
      <c r="D3652" s="10"/>
    </row>
    <row r="3653" spans="4:4">
      <c r="D3653" s="10"/>
    </row>
    <row r="3654" spans="4:4">
      <c r="D3654" s="10"/>
    </row>
    <row r="3655" spans="4:4">
      <c r="D3655" s="10"/>
    </row>
    <row r="3656" spans="4:4">
      <c r="D3656" s="10"/>
    </row>
    <row r="3657" spans="4:4">
      <c r="D3657" s="10"/>
    </row>
    <row r="3658" spans="4:4">
      <c r="D3658" s="10"/>
    </row>
    <row r="3659" spans="4:4">
      <c r="D3659" s="10"/>
    </row>
    <row r="3660" spans="4:4">
      <c r="D3660" s="10"/>
    </row>
    <row r="3661" spans="4:4">
      <c r="D3661" s="10"/>
    </row>
    <row r="3662" spans="4:4">
      <c r="D3662" s="10"/>
    </row>
    <row r="3663" spans="4:4">
      <c r="D3663" s="10"/>
    </row>
    <row r="3664" spans="4:4">
      <c r="D3664" s="10"/>
    </row>
    <row r="3665" spans="4:4">
      <c r="D3665" s="10"/>
    </row>
    <row r="3666" spans="4:4">
      <c r="D3666" s="10"/>
    </row>
    <row r="3667" spans="4:4">
      <c r="D3667" s="10"/>
    </row>
    <row r="3668" spans="4:4">
      <c r="D3668" s="10"/>
    </row>
    <row r="3669" spans="4:4">
      <c r="D3669" s="10"/>
    </row>
    <row r="3670" spans="4:4">
      <c r="D3670" s="10"/>
    </row>
    <row r="3671" spans="4:4">
      <c r="D3671" s="10"/>
    </row>
    <row r="3672" spans="4:4">
      <c r="D3672" s="10"/>
    </row>
    <row r="3673" spans="4:4">
      <c r="D3673" s="10"/>
    </row>
    <row r="3674" spans="4:4">
      <c r="D3674" s="10"/>
    </row>
    <row r="3675" spans="4:4">
      <c r="D3675" s="10"/>
    </row>
    <row r="3676" spans="4:4">
      <c r="D3676" s="10"/>
    </row>
    <row r="3677" spans="4:4">
      <c r="D3677" s="10"/>
    </row>
    <row r="3678" spans="4:4">
      <c r="D3678" s="10"/>
    </row>
    <row r="3679" spans="4:4">
      <c r="D3679" s="10"/>
    </row>
    <row r="3680" spans="4:4">
      <c r="D3680" s="10"/>
    </row>
    <row r="3681" spans="4:4">
      <c r="D3681" s="10"/>
    </row>
    <row r="3682" spans="4:4">
      <c r="D3682" s="10"/>
    </row>
    <row r="3683" spans="4:4">
      <c r="D3683" s="10"/>
    </row>
    <row r="3684" spans="4:4">
      <c r="D3684" s="10"/>
    </row>
    <row r="3685" spans="4:4">
      <c r="D3685" s="10"/>
    </row>
    <row r="3686" spans="4:4">
      <c r="D3686" s="10"/>
    </row>
    <row r="3687" spans="4:4">
      <c r="D3687" s="10"/>
    </row>
    <row r="3688" spans="4:4">
      <c r="D3688" s="10"/>
    </row>
    <row r="3689" spans="4:4">
      <c r="D3689" s="10"/>
    </row>
    <row r="3690" spans="4:4">
      <c r="D3690" s="10"/>
    </row>
    <row r="3691" spans="4:4">
      <c r="D3691" s="10"/>
    </row>
    <row r="3692" spans="4:4">
      <c r="D3692" s="10"/>
    </row>
    <row r="3693" spans="4:4">
      <c r="D3693" s="10"/>
    </row>
    <row r="3694" spans="4:4">
      <c r="D3694" s="10"/>
    </row>
    <row r="3695" spans="4:4">
      <c r="D3695" s="10"/>
    </row>
    <row r="3696" spans="4:4">
      <c r="D3696" s="10"/>
    </row>
    <row r="3697" spans="4:4">
      <c r="D3697" s="10"/>
    </row>
    <row r="3698" spans="4:4">
      <c r="D3698" s="10"/>
    </row>
    <row r="3699" spans="4:4">
      <c r="D3699" s="10"/>
    </row>
    <row r="3700" spans="4:4">
      <c r="D3700" s="10"/>
    </row>
    <row r="3701" spans="4:4">
      <c r="D3701" s="10"/>
    </row>
    <row r="3702" spans="4:4">
      <c r="D3702" s="10"/>
    </row>
    <row r="3703" spans="4:4">
      <c r="D3703" s="10"/>
    </row>
    <row r="3704" spans="4:4">
      <c r="D3704" s="10"/>
    </row>
    <row r="3705" spans="4:4">
      <c r="D3705" s="10"/>
    </row>
    <row r="3706" spans="4:4">
      <c r="D3706" s="10"/>
    </row>
    <row r="3707" spans="4:4">
      <c r="D3707" s="10"/>
    </row>
    <row r="3708" spans="4:4">
      <c r="D3708" s="10"/>
    </row>
    <row r="3709" spans="4:4">
      <c r="D3709" s="10"/>
    </row>
    <row r="3710" spans="4:4">
      <c r="D3710" s="10"/>
    </row>
    <row r="3711" spans="4:4">
      <c r="D3711" s="10"/>
    </row>
    <row r="3712" spans="4:4">
      <c r="D3712" s="10"/>
    </row>
    <row r="3713" spans="4:4">
      <c r="D3713" s="10"/>
    </row>
    <row r="3714" spans="4:4">
      <c r="D3714" s="10"/>
    </row>
    <row r="3715" spans="4:4">
      <c r="D3715" s="10"/>
    </row>
    <row r="3716" spans="4:4">
      <c r="D3716" s="10"/>
    </row>
    <row r="3717" spans="4:4">
      <c r="D3717" s="10"/>
    </row>
    <row r="3718" spans="4:4">
      <c r="D3718" s="10"/>
    </row>
    <row r="3719" spans="4:4">
      <c r="D3719" s="10"/>
    </row>
    <row r="3720" spans="4:4">
      <c r="D3720" s="10"/>
    </row>
    <row r="3721" spans="4:4">
      <c r="D3721" s="10"/>
    </row>
    <row r="3722" spans="4:4">
      <c r="D3722" s="10"/>
    </row>
    <row r="3723" spans="4:4">
      <c r="D3723" s="10"/>
    </row>
    <row r="3724" spans="4:4">
      <c r="D3724" s="10"/>
    </row>
    <row r="3725" spans="4:4">
      <c r="D3725" s="10"/>
    </row>
    <row r="3726" spans="4:4">
      <c r="D3726" s="10"/>
    </row>
    <row r="3727" spans="4:4">
      <c r="D3727" s="10"/>
    </row>
    <row r="3728" spans="4:4">
      <c r="D3728" s="10"/>
    </row>
    <row r="3729" spans="4:4">
      <c r="D3729" s="10"/>
    </row>
    <row r="3730" spans="4:4">
      <c r="D3730" s="10"/>
    </row>
    <row r="3731" spans="4:4">
      <c r="D3731" s="10"/>
    </row>
    <row r="3732" spans="4:4">
      <c r="D3732" s="10"/>
    </row>
    <row r="3733" spans="4:4">
      <c r="D3733" s="10"/>
    </row>
    <row r="3734" spans="4:4">
      <c r="D3734" s="10"/>
    </row>
    <row r="3735" spans="4:4">
      <c r="D3735" s="10"/>
    </row>
    <row r="3736" spans="4:4">
      <c r="D3736" s="10"/>
    </row>
    <row r="3737" spans="4:4">
      <c r="D3737" s="10"/>
    </row>
    <row r="3738" spans="4:4">
      <c r="D3738" s="10"/>
    </row>
    <row r="3739" spans="4:4">
      <c r="D3739" s="10"/>
    </row>
    <row r="3740" spans="4:4">
      <c r="D3740" s="10"/>
    </row>
    <row r="3741" spans="4:4">
      <c r="D3741" s="10"/>
    </row>
    <row r="3742" spans="4:4">
      <c r="D3742" s="10"/>
    </row>
    <row r="3743" spans="4:4">
      <c r="D3743" s="10"/>
    </row>
    <row r="3744" spans="4:4">
      <c r="D3744" s="10"/>
    </row>
    <row r="3745" spans="4:4">
      <c r="D3745" s="10"/>
    </row>
    <row r="3746" spans="4:4">
      <c r="D3746" s="10"/>
    </row>
    <row r="3747" spans="4:4">
      <c r="D3747" s="10"/>
    </row>
    <row r="3748" spans="4:4">
      <c r="D3748" s="10"/>
    </row>
    <row r="3749" spans="4:4">
      <c r="D3749" s="10"/>
    </row>
    <row r="3750" spans="4:4">
      <c r="D3750" s="10"/>
    </row>
    <row r="3751" spans="4:4">
      <c r="D3751" s="10"/>
    </row>
    <row r="3752" spans="4:4">
      <c r="D3752" s="10"/>
    </row>
    <row r="3753" spans="4:4">
      <c r="D3753" s="10"/>
    </row>
    <row r="3754" spans="4:4">
      <c r="D3754" s="10"/>
    </row>
    <row r="3755" spans="4:4">
      <c r="D3755" s="10"/>
    </row>
    <row r="3756" spans="4:4">
      <c r="D3756" s="10"/>
    </row>
    <row r="3757" spans="4:4">
      <c r="D3757" s="10"/>
    </row>
    <row r="3758" spans="4:4">
      <c r="D3758" s="10"/>
    </row>
    <row r="3759" spans="4:4">
      <c r="D3759" s="10"/>
    </row>
    <row r="3760" spans="4:4">
      <c r="D3760" s="10"/>
    </row>
    <row r="3761" spans="4:4">
      <c r="D3761" s="10"/>
    </row>
    <row r="3762" spans="4:4">
      <c r="D3762" s="10"/>
    </row>
    <row r="3763" spans="4:4">
      <c r="D3763" s="10"/>
    </row>
    <row r="3764" spans="4:4">
      <c r="D3764" s="10"/>
    </row>
    <row r="3765" spans="4:4">
      <c r="D3765" s="10"/>
    </row>
    <row r="3766" spans="4:4">
      <c r="D3766" s="10"/>
    </row>
    <row r="3767" spans="4:4">
      <c r="D3767" s="10"/>
    </row>
    <row r="3768" spans="4:4">
      <c r="D3768" s="10"/>
    </row>
    <row r="3769" spans="4:4">
      <c r="D3769" s="10"/>
    </row>
    <row r="3770" spans="4:4">
      <c r="D3770" s="10"/>
    </row>
    <row r="3771" spans="4:4">
      <c r="D3771" s="10"/>
    </row>
    <row r="3772" spans="4:4">
      <c r="D3772" s="10"/>
    </row>
    <row r="3773" spans="4:4">
      <c r="D3773" s="10"/>
    </row>
    <row r="3774" spans="4:4">
      <c r="D3774" s="10"/>
    </row>
    <row r="3775" spans="4:4">
      <c r="D3775" s="10"/>
    </row>
    <row r="3776" spans="4:4">
      <c r="D3776" s="10"/>
    </row>
    <row r="3777" spans="4:4">
      <c r="D3777" s="10"/>
    </row>
    <row r="3778" spans="4:4">
      <c r="D3778" s="10"/>
    </row>
    <row r="3779" spans="4:4">
      <c r="D3779" s="10"/>
    </row>
    <row r="3780" spans="4:4">
      <c r="D3780" s="10"/>
    </row>
    <row r="3781" spans="4:4">
      <c r="D3781" s="10"/>
    </row>
    <row r="3782" spans="4:4">
      <c r="D3782" s="10"/>
    </row>
    <row r="3783" spans="4:4">
      <c r="D3783" s="10"/>
    </row>
    <row r="3784" spans="4:4">
      <c r="D3784" s="10"/>
    </row>
    <row r="3785" spans="4:4">
      <c r="D3785" s="10"/>
    </row>
    <row r="3786" spans="4:4">
      <c r="D3786" s="10"/>
    </row>
    <row r="3787" spans="4:4">
      <c r="D3787" s="10"/>
    </row>
    <row r="3788" spans="4:4">
      <c r="D3788" s="10"/>
    </row>
    <row r="3789" spans="4:4">
      <c r="D3789" s="10"/>
    </row>
    <row r="3790" spans="4:4">
      <c r="D3790" s="10"/>
    </row>
    <row r="3791" spans="4:4">
      <c r="D3791" s="10"/>
    </row>
    <row r="3792" spans="4:4">
      <c r="D3792" s="10"/>
    </row>
    <row r="3793" spans="4:4">
      <c r="D3793" s="10"/>
    </row>
    <row r="3794" spans="4:4">
      <c r="D3794" s="10"/>
    </row>
    <row r="3795" spans="4:4">
      <c r="D3795" s="10"/>
    </row>
    <row r="3796" spans="4:4">
      <c r="D3796" s="10"/>
    </row>
    <row r="3797" spans="4:4">
      <c r="D3797" s="10"/>
    </row>
    <row r="3798" spans="4:4">
      <c r="D3798" s="10"/>
    </row>
    <row r="3799" spans="4:4">
      <c r="D3799" s="10"/>
    </row>
    <row r="3800" spans="4:4">
      <c r="D3800" s="10"/>
    </row>
    <row r="3801" spans="4:4">
      <c r="D3801" s="10"/>
    </row>
    <row r="3802" spans="4:4">
      <c r="D3802" s="10"/>
    </row>
    <row r="3803" spans="4:4">
      <c r="D3803" s="10"/>
    </row>
    <row r="3804" spans="4:4">
      <c r="D3804" s="10"/>
    </row>
    <row r="3805" spans="4:4">
      <c r="D3805" s="10"/>
    </row>
    <row r="3806" spans="4:4">
      <c r="D3806" s="10"/>
    </row>
    <row r="3807" spans="4:4">
      <c r="D3807" s="10"/>
    </row>
    <row r="3808" spans="4:4">
      <c r="D3808" s="10"/>
    </row>
    <row r="3809" spans="4:4">
      <c r="D3809" s="10"/>
    </row>
    <row r="3810" spans="4:4">
      <c r="D3810" s="10"/>
    </row>
    <row r="3811" spans="4:4">
      <c r="D3811" s="10"/>
    </row>
    <row r="3812" spans="4:4">
      <c r="D3812" s="10"/>
    </row>
    <row r="3813" spans="4:4">
      <c r="D3813" s="10"/>
    </row>
    <row r="3814" spans="4:4">
      <c r="D3814" s="10"/>
    </row>
    <row r="3815" spans="4:4">
      <c r="D3815" s="10"/>
    </row>
    <row r="3816" spans="4:4">
      <c r="D3816" s="10"/>
    </row>
    <row r="3817" spans="4:4">
      <c r="D3817" s="10"/>
    </row>
    <row r="3818" spans="4:4">
      <c r="D3818" s="10"/>
    </row>
    <row r="3819" spans="4:4">
      <c r="D3819" s="10"/>
    </row>
    <row r="3820" spans="4:4">
      <c r="D3820" s="10"/>
    </row>
    <row r="3821" spans="4:4">
      <c r="D3821" s="10"/>
    </row>
    <row r="3822" spans="4:4">
      <c r="D3822" s="10"/>
    </row>
    <row r="3823" spans="4:4">
      <c r="D3823" s="10"/>
    </row>
    <row r="3824" spans="4:4">
      <c r="D3824" s="10"/>
    </row>
    <row r="3825" spans="4:4">
      <c r="D3825" s="10"/>
    </row>
    <row r="3826" spans="4:4">
      <c r="D3826" s="10"/>
    </row>
    <row r="3827" spans="4:4">
      <c r="D3827" s="10"/>
    </row>
    <row r="3828" spans="4:4">
      <c r="D3828" s="10"/>
    </row>
    <row r="3829" spans="4:4">
      <c r="D3829" s="10"/>
    </row>
    <row r="3830" spans="4:4">
      <c r="D3830" s="10"/>
    </row>
    <row r="3831" spans="4:4">
      <c r="D3831" s="10"/>
    </row>
    <row r="3832" spans="4:4">
      <c r="D3832" s="10"/>
    </row>
    <row r="3833" spans="4:4">
      <c r="D3833" s="10"/>
    </row>
    <row r="3834" spans="4:4">
      <c r="D3834" s="10"/>
    </row>
    <row r="3835" spans="4:4">
      <c r="D3835" s="10"/>
    </row>
    <row r="3836" spans="4:4">
      <c r="D3836" s="10"/>
    </row>
    <row r="3837" spans="4:4">
      <c r="D3837" s="10"/>
    </row>
    <row r="3838" spans="4:4">
      <c r="D3838" s="10"/>
    </row>
    <row r="3839" spans="4:4">
      <c r="D3839" s="10"/>
    </row>
    <row r="3840" spans="4:4">
      <c r="D3840" s="10"/>
    </row>
    <row r="3841" spans="4:4">
      <c r="D3841" s="10"/>
    </row>
    <row r="3842" spans="4:4">
      <c r="D3842" s="10"/>
    </row>
    <row r="3843" spans="4:4">
      <c r="D3843" s="10"/>
    </row>
    <row r="3844" spans="4:4">
      <c r="D3844" s="10"/>
    </row>
    <row r="3845" spans="4:4">
      <c r="D3845" s="10"/>
    </row>
    <row r="3846" spans="4:4">
      <c r="D3846" s="10"/>
    </row>
    <row r="3847" spans="4:4">
      <c r="D3847" s="10"/>
    </row>
    <row r="3848" spans="4:4">
      <c r="D3848" s="10"/>
    </row>
    <row r="3849" spans="4:4">
      <c r="D3849" s="10"/>
    </row>
    <row r="3850" spans="4:4">
      <c r="D3850" s="10"/>
    </row>
    <row r="3851" spans="4:4">
      <c r="D3851" s="10"/>
    </row>
    <row r="3852" spans="4:4">
      <c r="D3852" s="10"/>
    </row>
    <row r="3853" spans="4:4">
      <c r="D3853" s="10"/>
    </row>
    <row r="3854" spans="4:4">
      <c r="D3854" s="10"/>
    </row>
    <row r="3855" spans="4:4">
      <c r="D3855" s="10"/>
    </row>
    <row r="3856" spans="4:4">
      <c r="D3856" s="10"/>
    </row>
    <row r="3857" spans="4:4">
      <c r="D3857" s="10"/>
    </row>
    <row r="3858" spans="4:4">
      <c r="D3858" s="10"/>
    </row>
    <row r="3859" spans="4:4">
      <c r="D3859" s="10"/>
    </row>
    <row r="3860" spans="4:4">
      <c r="D3860" s="10"/>
    </row>
    <row r="3861" spans="4:4">
      <c r="D3861" s="10"/>
    </row>
    <row r="3862" spans="4:4">
      <c r="D3862" s="10"/>
    </row>
    <row r="3863" spans="4:4">
      <c r="D3863" s="10"/>
    </row>
    <row r="3864" spans="4:4">
      <c r="D3864" s="10"/>
    </row>
    <row r="3865" spans="4:4">
      <c r="D3865" s="10"/>
    </row>
    <row r="3866" spans="4:4">
      <c r="D3866" s="10"/>
    </row>
    <row r="3867" spans="4:4">
      <c r="D3867" s="10"/>
    </row>
    <row r="3868" spans="4:4">
      <c r="D3868" s="10"/>
    </row>
    <row r="3869" spans="4:4">
      <c r="D3869" s="10"/>
    </row>
    <row r="3870" spans="4:4">
      <c r="D3870" s="10"/>
    </row>
    <row r="3871" spans="4:4">
      <c r="D3871" s="10"/>
    </row>
    <row r="3872" spans="4:4">
      <c r="D3872" s="10"/>
    </row>
    <row r="3873" spans="4:4">
      <c r="D3873" s="10"/>
    </row>
    <row r="3874" spans="4:4">
      <c r="D3874" s="10"/>
    </row>
    <row r="3875" spans="4:4">
      <c r="D3875" s="10"/>
    </row>
    <row r="3876" spans="4:4">
      <c r="D3876" s="10"/>
    </row>
    <row r="3877" spans="4:4">
      <c r="D3877" s="10"/>
    </row>
    <row r="3878" spans="4:4">
      <c r="D3878" s="10"/>
    </row>
    <row r="3879" spans="4:4">
      <c r="D3879" s="10"/>
    </row>
    <row r="3880" spans="4:4">
      <c r="D3880" s="10"/>
    </row>
    <row r="3881" spans="4:4">
      <c r="D3881" s="10"/>
    </row>
    <row r="3882" spans="4:4">
      <c r="D3882" s="10"/>
    </row>
    <row r="3883" spans="4:4">
      <c r="D3883" s="10"/>
    </row>
    <row r="3884" spans="4:4">
      <c r="D3884" s="10"/>
    </row>
    <row r="3885" spans="4:4">
      <c r="D3885" s="10"/>
    </row>
    <row r="3886" spans="4:4">
      <c r="D3886" s="10"/>
    </row>
    <row r="3887" spans="4:4">
      <c r="D3887" s="10"/>
    </row>
    <row r="3888" spans="4:4">
      <c r="D3888" s="10"/>
    </row>
    <row r="3889" spans="4:4">
      <c r="D3889" s="10"/>
    </row>
    <row r="3890" spans="4:4">
      <c r="D3890" s="10"/>
    </row>
    <row r="3891" spans="4:4">
      <c r="D3891" s="10"/>
    </row>
    <row r="3892" spans="4:4">
      <c r="D3892" s="10"/>
    </row>
    <row r="3893" spans="4:4">
      <c r="D3893" s="10"/>
    </row>
    <row r="3894" spans="4:4">
      <c r="D3894" s="10"/>
    </row>
    <row r="3895" spans="4:4">
      <c r="D3895" s="10"/>
    </row>
    <row r="3896" spans="4:4">
      <c r="D3896" s="10"/>
    </row>
    <row r="3897" spans="4:4">
      <c r="D3897" s="10"/>
    </row>
    <row r="3898" spans="4:4">
      <c r="D3898" s="10"/>
    </row>
    <row r="3899" spans="4:4">
      <c r="D3899" s="10"/>
    </row>
    <row r="3900" spans="4:4">
      <c r="D3900" s="10"/>
    </row>
    <row r="3901" spans="4:4">
      <c r="D3901" s="10"/>
    </row>
    <row r="3902" spans="4:4">
      <c r="D3902" s="10"/>
    </row>
    <row r="3903" spans="4:4">
      <c r="D3903" s="10"/>
    </row>
    <row r="3904" spans="4:4">
      <c r="D3904" s="10"/>
    </row>
    <row r="3905" spans="4:4">
      <c r="D3905" s="10"/>
    </row>
    <row r="3906" spans="4:4">
      <c r="D3906" s="10"/>
    </row>
    <row r="3907" spans="4:4">
      <c r="D3907" s="10"/>
    </row>
    <row r="3908" spans="4:4">
      <c r="D3908" s="10"/>
    </row>
    <row r="3909" spans="4:4">
      <c r="D3909" s="10"/>
    </row>
    <row r="3910" spans="4:4">
      <c r="D3910" s="10"/>
    </row>
    <row r="3911" spans="4:4">
      <c r="D3911" s="10"/>
    </row>
    <row r="3912" spans="4:4">
      <c r="D3912" s="10"/>
    </row>
    <row r="3913" spans="4:4">
      <c r="D3913" s="10"/>
    </row>
    <row r="3914" spans="4:4">
      <c r="D3914" s="10"/>
    </row>
    <row r="3915" spans="4:4">
      <c r="D3915" s="10"/>
    </row>
    <row r="3916" spans="4:4">
      <c r="D3916" s="10"/>
    </row>
    <row r="3917" spans="4:4">
      <c r="D3917" s="10"/>
    </row>
    <row r="3918" spans="4:4">
      <c r="D3918" s="10"/>
    </row>
    <row r="3919" spans="4:4">
      <c r="D3919" s="10"/>
    </row>
    <row r="3920" spans="4:4">
      <c r="D3920" s="10"/>
    </row>
    <row r="3921" spans="4:4">
      <c r="D3921" s="10"/>
    </row>
    <row r="3922" spans="4:4">
      <c r="D3922" s="10"/>
    </row>
    <row r="3923" spans="4:4">
      <c r="D3923" s="10"/>
    </row>
    <row r="3924" spans="4:4">
      <c r="D3924" s="10"/>
    </row>
    <row r="3925" spans="4:4">
      <c r="D3925" s="10"/>
    </row>
    <row r="3926" spans="4:4">
      <c r="D3926" s="10"/>
    </row>
    <row r="3927" spans="4:4">
      <c r="D3927" s="10"/>
    </row>
    <row r="3928" spans="4:4">
      <c r="D3928" s="10"/>
    </row>
    <row r="3929" spans="4:4">
      <c r="D3929" s="10"/>
    </row>
    <row r="3930" spans="4:4">
      <c r="D3930" s="10"/>
    </row>
    <row r="3931" spans="4:4">
      <c r="D3931" s="10"/>
    </row>
    <row r="3932" spans="4:4">
      <c r="D3932" s="10"/>
    </row>
    <row r="3933" spans="4:4">
      <c r="D3933" s="10"/>
    </row>
    <row r="3934" spans="4:4">
      <c r="D3934" s="10"/>
    </row>
    <row r="3935" spans="4:4">
      <c r="D3935" s="10"/>
    </row>
    <row r="3936" spans="4:4">
      <c r="D3936" s="10"/>
    </row>
    <row r="3937" spans="4:4">
      <c r="D3937" s="10"/>
    </row>
    <row r="3938" spans="4:4">
      <c r="D3938" s="10"/>
    </row>
    <row r="3939" spans="4:4">
      <c r="D3939" s="10"/>
    </row>
    <row r="3940" spans="4:4">
      <c r="D3940" s="10"/>
    </row>
    <row r="3941" spans="4:4">
      <c r="D3941" s="10"/>
    </row>
    <row r="3942" spans="4:4">
      <c r="D3942" s="10"/>
    </row>
    <row r="3943" spans="4:4">
      <c r="D3943" s="10"/>
    </row>
    <row r="3944" spans="4:4">
      <c r="D3944" s="10"/>
    </row>
    <row r="3945" spans="4:4">
      <c r="D3945" s="10"/>
    </row>
    <row r="3946" spans="4:4">
      <c r="D3946" s="10"/>
    </row>
    <row r="3947" spans="4:4">
      <c r="D3947" s="10"/>
    </row>
    <row r="3948" spans="4:4">
      <c r="D3948" s="10"/>
    </row>
    <row r="3949" spans="4:4">
      <c r="D3949" s="10"/>
    </row>
    <row r="3950" spans="4:4">
      <c r="D3950" s="10"/>
    </row>
    <row r="3951" spans="4:4">
      <c r="D3951" s="10"/>
    </row>
    <row r="3952" spans="4:4">
      <c r="D3952" s="10"/>
    </row>
    <row r="3953" spans="4:4">
      <c r="D3953" s="10"/>
    </row>
    <row r="3954" spans="4:4">
      <c r="D3954" s="10"/>
    </row>
    <row r="3955" spans="4:4">
      <c r="D3955" s="10"/>
    </row>
    <row r="3956" spans="4:4">
      <c r="D3956" s="10"/>
    </row>
    <row r="3957" spans="4:4">
      <c r="D3957" s="10"/>
    </row>
    <row r="3958" spans="4:4">
      <c r="D3958" s="10"/>
    </row>
    <row r="3959" spans="4:4">
      <c r="D3959" s="10"/>
    </row>
    <row r="3960" spans="4:4">
      <c r="D3960" s="10"/>
    </row>
    <row r="3961" spans="4:4">
      <c r="D3961" s="10"/>
    </row>
    <row r="3962" spans="4:4">
      <c r="D3962" s="10"/>
    </row>
    <row r="3963" spans="4:4">
      <c r="D3963" s="10"/>
    </row>
    <row r="3964" spans="4:4">
      <c r="D3964" s="10"/>
    </row>
    <row r="3965" spans="4:4">
      <c r="D3965" s="10"/>
    </row>
    <row r="3966" spans="4:4">
      <c r="D3966" s="10"/>
    </row>
    <row r="3967" spans="4:4">
      <c r="D3967" s="10"/>
    </row>
    <row r="3968" spans="4:4">
      <c r="D3968" s="10"/>
    </row>
    <row r="3969" spans="4:4">
      <c r="D3969" s="10"/>
    </row>
    <row r="3970" spans="4:4">
      <c r="D3970" s="10"/>
    </row>
    <row r="3971" spans="4:4">
      <c r="D3971" s="10"/>
    </row>
    <row r="3972" spans="4:4">
      <c r="D3972" s="10"/>
    </row>
    <row r="3973" spans="4:4">
      <c r="D3973" s="10"/>
    </row>
    <row r="3974" spans="4:4">
      <c r="D3974" s="10"/>
    </row>
    <row r="3975" spans="4:4">
      <c r="D3975" s="10"/>
    </row>
    <row r="3976" spans="4:4">
      <c r="D3976" s="10"/>
    </row>
    <row r="3977" spans="4:4">
      <c r="D3977" s="10"/>
    </row>
    <row r="3978" spans="4:4">
      <c r="D3978" s="10"/>
    </row>
    <row r="3979" spans="4:4">
      <c r="D3979" s="10"/>
    </row>
    <row r="3980" spans="4:4">
      <c r="D3980" s="10"/>
    </row>
    <row r="3981" spans="4:4">
      <c r="D3981" s="10"/>
    </row>
    <row r="3982" spans="4:4">
      <c r="D3982" s="10"/>
    </row>
    <row r="3983" spans="4:4">
      <c r="D3983" s="10"/>
    </row>
    <row r="3984" spans="4:4">
      <c r="D3984" s="10"/>
    </row>
    <row r="3985" spans="4:4">
      <c r="D3985" s="10"/>
    </row>
    <row r="3986" spans="4:4">
      <c r="D3986" s="10"/>
    </row>
    <row r="3987" spans="4:4">
      <c r="D3987" s="10"/>
    </row>
    <row r="3988" spans="4:4">
      <c r="D3988" s="10"/>
    </row>
    <row r="3989" spans="4:4">
      <c r="D3989" s="10"/>
    </row>
    <row r="3990" spans="4:4">
      <c r="D3990" s="10"/>
    </row>
    <row r="3991" spans="4:4">
      <c r="D3991" s="10"/>
    </row>
    <row r="3992" spans="4:4">
      <c r="D3992" s="10"/>
    </row>
    <row r="3993" spans="4:4">
      <c r="D3993" s="10"/>
    </row>
    <row r="3994" spans="4:4">
      <c r="D3994" s="10"/>
    </row>
    <row r="3995" spans="4:4">
      <c r="D3995" s="10"/>
    </row>
    <row r="3996" spans="4:4">
      <c r="D3996" s="10"/>
    </row>
    <row r="3997" spans="4:4">
      <c r="D3997" s="10"/>
    </row>
    <row r="3998" spans="4:4">
      <c r="D3998" s="10"/>
    </row>
    <row r="3999" spans="4:4">
      <c r="D3999" s="10"/>
    </row>
    <row r="4000" spans="4:4">
      <c r="D4000" s="10"/>
    </row>
    <row r="4001" spans="4:4">
      <c r="D4001" s="10"/>
    </row>
    <row r="4002" spans="4:4">
      <c r="D4002" s="10"/>
    </row>
    <row r="4003" spans="4:4">
      <c r="D4003" s="10"/>
    </row>
    <row r="4004" spans="4:4">
      <c r="D4004" s="10"/>
    </row>
    <row r="4005" spans="4:4">
      <c r="D4005" s="10"/>
    </row>
    <row r="4006" spans="4:4">
      <c r="D4006" s="10"/>
    </row>
    <row r="4007" spans="4:4">
      <c r="D4007" s="10"/>
    </row>
    <row r="4008" spans="4:4">
      <c r="D4008" s="10"/>
    </row>
    <row r="4009" spans="4:4">
      <c r="D4009" s="10"/>
    </row>
    <row r="4010" spans="4:4">
      <c r="D4010" s="10"/>
    </row>
    <row r="4011" spans="4:4">
      <c r="D4011" s="10"/>
    </row>
    <row r="4012" spans="4:4">
      <c r="D4012" s="10"/>
    </row>
    <row r="4013" spans="4:4">
      <c r="D4013" s="10"/>
    </row>
    <row r="4014" spans="4:4">
      <c r="D4014" s="10"/>
    </row>
    <row r="4015" spans="4:4">
      <c r="D4015" s="10"/>
    </row>
    <row r="4016" spans="4:4">
      <c r="D4016" s="10"/>
    </row>
    <row r="4017" spans="4:4">
      <c r="D4017" s="10"/>
    </row>
    <row r="4018" spans="4:4">
      <c r="D4018" s="10"/>
    </row>
    <row r="4019" spans="4:4">
      <c r="D4019" s="10"/>
    </row>
    <row r="4020" spans="4:4">
      <c r="D4020" s="10"/>
    </row>
    <row r="4021" spans="4:4">
      <c r="D4021" s="10"/>
    </row>
    <row r="4022" spans="4:4">
      <c r="D4022" s="10"/>
    </row>
    <row r="4023" spans="4:4">
      <c r="D4023" s="10"/>
    </row>
    <row r="4024" spans="4:4">
      <c r="D4024" s="10"/>
    </row>
    <row r="4025" spans="4:4">
      <c r="D4025" s="10"/>
    </row>
    <row r="4026" spans="4:4">
      <c r="D4026" s="10"/>
    </row>
    <row r="4027" spans="4:4">
      <c r="D4027" s="10"/>
    </row>
    <row r="4028" spans="4:4">
      <c r="D4028" s="10"/>
    </row>
    <row r="4029" spans="4:4">
      <c r="D4029" s="10"/>
    </row>
    <row r="4030" spans="4:4">
      <c r="D4030" s="10"/>
    </row>
    <row r="4031" spans="4:4">
      <c r="D4031" s="10"/>
    </row>
    <row r="4032" spans="4:4">
      <c r="D4032" s="10"/>
    </row>
    <row r="4033" spans="4:4">
      <c r="D4033" s="10"/>
    </row>
    <row r="4034" spans="4:4">
      <c r="D4034" s="10"/>
    </row>
    <row r="4035" spans="4:4">
      <c r="D4035" s="10"/>
    </row>
    <row r="4036" spans="4:4">
      <c r="D4036" s="10"/>
    </row>
    <row r="4037" spans="4:4">
      <c r="D4037" s="10"/>
    </row>
    <row r="4038" spans="4:4">
      <c r="D4038" s="10"/>
    </row>
    <row r="4039" spans="4:4">
      <c r="D4039" s="10"/>
    </row>
    <row r="4040" spans="4:4">
      <c r="D4040" s="10"/>
    </row>
    <row r="4041" spans="4:4">
      <c r="D4041" s="10"/>
    </row>
    <row r="4042" spans="4:4">
      <c r="D4042" s="10"/>
    </row>
    <row r="4043" spans="4:4">
      <c r="D4043" s="10"/>
    </row>
    <row r="4044" spans="4:4">
      <c r="D4044" s="10"/>
    </row>
    <row r="4045" spans="4:4">
      <c r="D4045" s="10"/>
    </row>
    <row r="4046" spans="4:4">
      <c r="D4046" s="10"/>
    </row>
    <row r="4047" spans="4:4">
      <c r="D4047" s="10"/>
    </row>
    <row r="4048" spans="4:4">
      <c r="D4048" s="10"/>
    </row>
    <row r="4049" spans="4:4">
      <c r="D4049" s="10"/>
    </row>
    <row r="4050" spans="4:4">
      <c r="D4050" s="10"/>
    </row>
    <row r="4051" spans="4:4">
      <c r="D4051" s="10"/>
    </row>
    <row r="4052" spans="4:4">
      <c r="D4052" s="10"/>
    </row>
    <row r="4053" spans="4:4">
      <c r="D4053" s="10"/>
    </row>
    <row r="4054" spans="4:4">
      <c r="D4054" s="10"/>
    </row>
    <row r="4055" spans="4:4">
      <c r="D4055" s="10"/>
    </row>
    <row r="4056" spans="4:4">
      <c r="D4056" s="10"/>
    </row>
    <row r="4057" spans="4:4">
      <c r="D4057" s="10"/>
    </row>
    <row r="4058" spans="4:4">
      <c r="D4058" s="10"/>
    </row>
    <row r="4059" spans="4:4">
      <c r="D4059" s="10"/>
    </row>
    <row r="4060" spans="4:4">
      <c r="D4060" s="10"/>
    </row>
    <row r="4061" spans="4:4">
      <c r="D4061" s="10"/>
    </row>
    <row r="4062" spans="4:4">
      <c r="D4062" s="10"/>
    </row>
    <row r="4063" spans="4:4">
      <c r="D4063" s="10"/>
    </row>
    <row r="4064" spans="4:4">
      <c r="D4064" s="10"/>
    </row>
    <row r="4065" spans="4:4">
      <c r="D4065" s="10"/>
    </row>
    <row r="4066" spans="4:4">
      <c r="D4066" s="10"/>
    </row>
    <row r="4067" spans="4:4">
      <c r="D4067" s="10"/>
    </row>
    <row r="4068" spans="4:4">
      <c r="D4068" s="10"/>
    </row>
    <row r="4069" spans="4:4">
      <c r="D4069" s="10"/>
    </row>
    <row r="4070" spans="4:4">
      <c r="D4070" s="10"/>
    </row>
    <row r="4071" spans="4:4">
      <c r="D4071" s="10"/>
    </row>
    <row r="4072" spans="4:4">
      <c r="D4072" s="10"/>
    </row>
    <row r="4073" spans="4:4">
      <c r="D4073" s="10"/>
    </row>
    <row r="4074" spans="4:4">
      <c r="D4074" s="10"/>
    </row>
    <row r="4075" spans="4:4">
      <c r="D4075" s="10"/>
    </row>
    <row r="4076" spans="4:4">
      <c r="D4076" s="10"/>
    </row>
    <row r="4077" spans="4:4">
      <c r="D4077" s="10"/>
    </row>
    <row r="4078" spans="4:4">
      <c r="D4078" s="10"/>
    </row>
    <row r="4079" spans="4:4">
      <c r="D4079" s="10"/>
    </row>
    <row r="4080" spans="4:4">
      <c r="D4080" s="10"/>
    </row>
    <row r="4081" spans="4:4">
      <c r="D4081" s="10"/>
    </row>
    <row r="4082" spans="4:4">
      <c r="D4082" s="10"/>
    </row>
    <row r="4083" spans="4:4">
      <c r="D4083" s="10"/>
    </row>
    <row r="4084" spans="4:4">
      <c r="D4084" s="10"/>
    </row>
    <row r="4085" spans="4:4">
      <c r="D4085" s="10"/>
    </row>
    <row r="4086" spans="4:4">
      <c r="D4086" s="10"/>
    </row>
    <row r="4087" spans="4:4">
      <c r="D4087" s="10"/>
    </row>
    <row r="4088" spans="4:4">
      <c r="D4088" s="10"/>
    </row>
    <row r="4089" spans="4:4">
      <c r="D4089" s="10"/>
    </row>
    <row r="4090" spans="4:4">
      <c r="D4090" s="10"/>
    </row>
    <row r="4091" spans="4:4">
      <c r="D4091" s="10"/>
    </row>
    <row r="4092" spans="4:4">
      <c r="D4092" s="10"/>
    </row>
    <row r="4093" spans="4:4">
      <c r="D4093" s="10"/>
    </row>
    <row r="4094" spans="4:4">
      <c r="D4094" s="10"/>
    </row>
    <row r="4095" spans="4:4">
      <c r="D4095" s="10"/>
    </row>
    <row r="4096" spans="4:4">
      <c r="D4096" s="10"/>
    </row>
    <row r="4097" spans="4:4">
      <c r="D4097" s="10"/>
    </row>
    <row r="4098" spans="4:4">
      <c r="D4098" s="10"/>
    </row>
    <row r="4099" spans="4:4">
      <c r="D4099" s="10"/>
    </row>
    <row r="4100" spans="4:4">
      <c r="D4100" s="10"/>
    </row>
    <row r="4101" spans="4:4">
      <c r="D4101" s="10"/>
    </row>
    <row r="4102" spans="4:4">
      <c r="D4102" s="10"/>
    </row>
    <row r="4103" spans="4:4">
      <c r="D4103" s="10"/>
    </row>
    <row r="4104" spans="4:4">
      <c r="D4104" s="10"/>
    </row>
    <row r="4105" spans="4:4">
      <c r="D4105" s="10"/>
    </row>
    <row r="4106" spans="4:4">
      <c r="D4106" s="10"/>
    </row>
    <row r="4107" spans="4:4">
      <c r="D4107" s="10"/>
    </row>
    <row r="4108" spans="4:4">
      <c r="D4108" s="10"/>
    </row>
    <row r="4109" spans="4:4">
      <c r="D4109" s="10"/>
    </row>
    <row r="4110" spans="4:4">
      <c r="D4110" s="10"/>
    </row>
    <row r="4111" spans="4:4">
      <c r="D4111" s="10"/>
    </row>
    <row r="4112" spans="4:4">
      <c r="D4112" s="10"/>
    </row>
    <row r="4113" spans="4:4">
      <c r="D4113" s="10"/>
    </row>
    <row r="4114" spans="4:4">
      <c r="D4114" s="10"/>
    </row>
    <row r="4115" spans="4:4">
      <c r="D4115" s="10"/>
    </row>
    <row r="4116" spans="4:4">
      <c r="D4116" s="10"/>
    </row>
    <row r="4117" spans="4:4">
      <c r="D4117" s="10"/>
    </row>
    <row r="4118" spans="4:4">
      <c r="D4118" s="10"/>
    </row>
    <row r="4119" spans="4:4">
      <c r="D4119" s="10"/>
    </row>
    <row r="4120" spans="4:4">
      <c r="D4120" s="10"/>
    </row>
    <row r="4121" spans="4:4">
      <c r="D4121" s="10"/>
    </row>
    <row r="4122" spans="4:4">
      <c r="D4122" s="10"/>
    </row>
    <row r="4123" spans="4:4">
      <c r="D4123" s="10"/>
    </row>
    <row r="4124" spans="4:4">
      <c r="D4124" s="10"/>
    </row>
    <row r="4125" spans="4:4">
      <c r="D4125" s="10"/>
    </row>
    <row r="4126" spans="4:4">
      <c r="D4126" s="10"/>
    </row>
    <row r="4127" spans="4:4">
      <c r="D4127" s="10"/>
    </row>
    <row r="4128" spans="4:4">
      <c r="D4128" s="10"/>
    </row>
    <row r="4129" spans="4:4">
      <c r="D4129" s="10"/>
    </row>
    <row r="4130" spans="4:4">
      <c r="D4130" s="10"/>
    </row>
    <row r="4131" spans="4:4">
      <c r="D4131" s="10"/>
    </row>
    <row r="4132" spans="4:4">
      <c r="D4132" s="10"/>
    </row>
    <row r="4133" spans="4:4">
      <c r="D4133" s="10"/>
    </row>
    <row r="4134" spans="4:4">
      <c r="D4134" s="10"/>
    </row>
    <row r="4135" spans="4:4">
      <c r="D4135" s="10"/>
    </row>
    <row r="4136" spans="4:4">
      <c r="D4136" s="10"/>
    </row>
    <row r="4137" spans="4:4">
      <c r="D4137" s="10"/>
    </row>
    <row r="4138" spans="4:4">
      <c r="D4138" s="10"/>
    </row>
    <row r="4139" spans="4:4">
      <c r="D4139" s="10"/>
    </row>
    <row r="4140" spans="4:4">
      <c r="D4140" s="10"/>
    </row>
    <row r="4141" spans="4:4">
      <c r="D4141" s="10"/>
    </row>
    <row r="4142" spans="4:4">
      <c r="D4142" s="10"/>
    </row>
    <row r="4143" spans="4:4">
      <c r="D4143" s="10"/>
    </row>
    <row r="4144" spans="4:4">
      <c r="D4144" s="10"/>
    </row>
    <row r="4145" spans="4:4">
      <c r="D4145" s="10"/>
    </row>
    <row r="4146" spans="4:4">
      <c r="D4146" s="10"/>
    </row>
    <row r="4147" spans="4:4">
      <c r="D4147" s="10"/>
    </row>
    <row r="4148" spans="4:4">
      <c r="D4148" s="10"/>
    </row>
    <row r="4149" spans="4:4">
      <c r="D4149" s="10"/>
    </row>
    <row r="4150" spans="4:4">
      <c r="D4150" s="10"/>
    </row>
    <row r="4151" spans="4:4">
      <c r="D4151" s="10"/>
    </row>
    <row r="4152" spans="4:4">
      <c r="D4152" s="10"/>
    </row>
    <row r="4153" spans="4:4">
      <c r="D4153" s="10"/>
    </row>
    <row r="4154" spans="4:4">
      <c r="D4154" s="10"/>
    </row>
    <row r="4155" spans="4:4">
      <c r="D4155" s="10"/>
    </row>
    <row r="4156" spans="4:4">
      <c r="D4156" s="10"/>
    </row>
    <row r="4157" spans="4:4">
      <c r="D4157" s="10"/>
    </row>
    <row r="4158" spans="4:4">
      <c r="D4158" s="10"/>
    </row>
    <row r="4159" spans="4:4">
      <c r="D4159" s="10"/>
    </row>
    <row r="4160" spans="4:4">
      <c r="D4160" s="10"/>
    </row>
    <row r="4161" spans="4:4">
      <c r="D4161" s="10"/>
    </row>
    <row r="4162" spans="4:4">
      <c r="D4162" s="10"/>
    </row>
    <row r="4163" spans="4:4">
      <c r="D4163" s="10"/>
    </row>
    <row r="4164" spans="4:4">
      <c r="D4164" s="10"/>
    </row>
    <row r="4165" spans="4:4">
      <c r="D4165" s="10"/>
    </row>
    <row r="4166" spans="4:4">
      <c r="D4166" s="10"/>
    </row>
    <row r="4167" spans="4:4">
      <c r="D4167" s="10"/>
    </row>
    <row r="4168" spans="4:4">
      <c r="D4168" s="10"/>
    </row>
    <row r="4169" spans="4:4">
      <c r="D4169" s="10"/>
    </row>
    <row r="4170" spans="4:4">
      <c r="D4170" s="10"/>
    </row>
    <row r="4171" spans="4:4">
      <c r="D4171" s="10"/>
    </row>
    <row r="4172" spans="4:4">
      <c r="D4172" s="10"/>
    </row>
    <row r="4173" spans="4:4">
      <c r="D4173" s="10"/>
    </row>
    <row r="4174" spans="4:4">
      <c r="D4174" s="10"/>
    </row>
    <row r="4175" spans="4:4">
      <c r="D4175" s="10"/>
    </row>
    <row r="4176" spans="4:4">
      <c r="D4176" s="10"/>
    </row>
    <row r="4177" spans="4:4">
      <c r="D4177" s="10"/>
    </row>
    <row r="4178" spans="4:4">
      <c r="D4178" s="10"/>
    </row>
    <row r="4179" spans="4:4">
      <c r="D4179" s="10"/>
    </row>
    <row r="4180" spans="4:4">
      <c r="D4180" s="10"/>
    </row>
    <row r="4181" spans="4:4">
      <c r="D4181" s="10"/>
    </row>
    <row r="4182" spans="4:4">
      <c r="D4182" s="10"/>
    </row>
    <row r="4183" spans="4:4">
      <c r="D4183" s="10"/>
    </row>
    <row r="4184" spans="4:4">
      <c r="D4184" s="10"/>
    </row>
    <row r="4185" spans="4:4">
      <c r="D4185" s="10"/>
    </row>
    <row r="4186" spans="4:4">
      <c r="D4186" s="10"/>
    </row>
    <row r="4187" spans="4:4">
      <c r="D4187" s="10"/>
    </row>
    <row r="4188" spans="4:4">
      <c r="D4188" s="10"/>
    </row>
    <row r="4189" spans="4:4">
      <c r="D4189" s="10"/>
    </row>
    <row r="4190" spans="4:4">
      <c r="D4190" s="10"/>
    </row>
    <row r="4191" spans="4:4">
      <c r="D4191" s="10"/>
    </row>
    <row r="4192" spans="4:4">
      <c r="D4192" s="10"/>
    </row>
    <row r="4193" spans="4:4">
      <c r="D4193" s="10"/>
    </row>
    <row r="4194" spans="4:4">
      <c r="D4194" s="10"/>
    </row>
    <row r="4195" spans="4:4">
      <c r="D4195" s="10"/>
    </row>
    <row r="4196" spans="4:4">
      <c r="D4196" s="10"/>
    </row>
    <row r="4197" spans="4:4">
      <c r="D4197" s="10"/>
    </row>
    <row r="4198" spans="4:4">
      <c r="D4198" s="10"/>
    </row>
    <row r="4199" spans="4:4">
      <c r="D4199" s="10"/>
    </row>
    <row r="4200" spans="4:4">
      <c r="D4200" s="10"/>
    </row>
    <row r="4201" spans="4:4">
      <c r="D4201" s="10"/>
    </row>
    <row r="4202" spans="4:4">
      <c r="D4202" s="10"/>
    </row>
    <row r="4203" spans="4:4">
      <c r="D4203" s="10"/>
    </row>
    <row r="4204" spans="4:4">
      <c r="D4204" s="10"/>
    </row>
    <row r="4205" spans="4:4">
      <c r="D4205" s="10"/>
    </row>
    <row r="4206" spans="4:4">
      <c r="D4206" s="10"/>
    </row>
    <row r="4207" spans="4:4">
      <c r="D4207" s="10"/>
    </row>
    <row r="4208" spans="4:4">
      <c r="D4208" s="10"/>
    </row>
    <row r="4209" spans="4:4">
      <c r="D4209" s="10"/>
    </row>
    <row r="4210" spans="4:4">
      <c r="D4210" s="10"/>
    </row>
    <row r="4211" spans="4:4">
      <c r="D4211" s="10"/>
    </row>
    <row r="4212" spans="4:4">
      <c r="D4212" s="10"/>
    </row>
    <row r="4213" spans="4:4">
      <c r="D4213" s="10"/>
    </row>
    <row r="4214" spans="4:4">
      <c r="D4214" s="10"/>
    </row>
    <row r="4215" spans="4:4">
      <c r="D4215" s="10"/>
    </row>
    <row r="4216" spans="4:4">
      <c r="D4216" s="10"/>
    </row>
    <row r="4217" spans="4:4">
      <c r="D4217" s="10"/>
    </row>
    <row r="4218" spans="4:4">
      <c r="D4218" s="10"/>
    </row>
    <row r="4219" spans="4:4">
      <c r="D4219" s="10"/>
    </row>
    <row r="4220" spans="4:4">
      <c r="D4220" s="10"/>
    </row>
    <row r="4221" spans="4:4">
      <c r="D4221" s="10"/>
    </row>
    <row r="4222" spans="4:4">
      <c r="D4222" s="10"/>
    </row>
    <row r="4223" spans="4:4">
      <c r="D4223" s="10"/>
    </row>
    <row r="4224" spans="4:4">
      <c r="D4224" s="10"/>
    </row>
    <row r="4225" spans="4:4">
      <c r="D4225" s="10"/>
    </row>
    <row r="4226" spans="4:4">
      <c r="D4226" s="10"/>
    </row>
    <row r="4227" spans="4:4">
      <c r="D4227" s="10"/>
    </row>
    <row r="4228" spans="4:4">
      <c r="D4228" s="10"/>
    </row>
    <row r="4229" spans="4:4">
      <c r="D4229" s="10"/>
    </row>
    <row r="4230" spans="4:4">
      <c r="D4230" s="10"/>
    </row>
    <row r="4231" spans="4:4">
      <c r="D4231" s="10"/>
    </row>
    <row r="4232" spans="4:4">
      <c r="D4232" s="10"/>
    </row>
    <row r="4233" spans="4:4">
      <c r="D4233" s="10"/>
    </row>
    <row r="4234" spans="4:4">
      <c r="D4234" s="10"/>
    </row>
    <row r="4235" spans="4:4">
      <c r="D4235" s="10"/>
    </row>
    <row r="4236" spans="4:4">
      <c r="D4236" s="10"/>
    </row>
    <row r="4237" spans="4:4">
      <c r="D4237" s="10"/>
    </row>
    <row r="4238" spans="4:4">
      <c r="D4238" s="10"/>
    </row>
    <row r="4239" spans="4:4">
      <c r="D4239" s="10"/>
    </row>
    <row r="4240" spans="4:4">
      <c r="D4240" s="10"/>
    </row>
    <row r="4241" spans="4:4">
      <c r="D4241" s="10"/>
    </row>
    <row r="4242" spans="4:4">
      <c r="D4242" s="10"/>
    </row>
    <row r="4243" spans="4:4">
      <c r="D4243" s="10"/>
    </row>
    <row r="4244" spans="4:4">
      <c r="D4244" s="10"/>
    </row>
    <row r="4245" spans="4:4">
      <c r="D4245" s="10"/>
    </row>
    <row r="4246" spans="4:4">
      <c r="D4246" s="10"/>
    </row>
    <row r="4247" spans="4:4">
      <c r="D4247" s="10"/>
    </row>
    <row r="4248" spans="4:4">
      <c r="D4248" s="10"/>
    </row>
    <row r="4249" spans="4:4">
      <c r="D4249" s="10"/>
    </row>
    <row r="4250" spans="4:4">
      <c r="D4250" s="10"/>
    </row>
    <row r="4251" spans="4:4">
      <c r="D4251" s="10"/>
    </row>
    <row r="4252" spans="4:4">
      <c r="D4252" s="10"/>
    </row>
    <row r="4253" spans="4:4">
      <c r="D4253" s="10"/>
    </row>
    <row r="4254" spans="4:4">
      <c r="D4254" s="10"/>
    </row>
    <row r="4255" spans="4:4">
      <c r="D4255" s="10"/>
    </row>
    <row r="4256" spans="4:4">
      <c r="D4256" s="10"/>
    </row>
    <row r="4257" spans="4:4">
      <c r="D4257" s="10"/>
    </row>
    <row r="4258" spans="4:4">
      <c r="D4258" s="10"/>
    </row>
    <row r="4259" spans="4:4">
      <c r="D4259" s="10"/>
    </row>
    <row r="4260" spans="4:4">
      <c r="D4260" s="10"/>
    </row>
    <row r="4261" spans="4:4">
      <c r="D4261" s="10"/>
    </row>
    <row r="4262" spans="4:4">
      <c r="D4262" s="10"/>
    </row>
    <row r="4263" spans="4:4">
      <c r="D4263" s="10"/>
    </row>
    <row r="4264" spans="4:4">
      <c r="D4264" s="10"/>
    </row>
    <row r="4265" spans="4:4">
      <c r="D4265" s="10"/>
    </row>
    <row r="4266" spans="4:4">
      <c r="D4266" s="10"/>
    </row>
    <row r="4267" spans="4:4">
      <c r="D4267" s="10"/>
    </row>
    <row r="4268" spans="4:4">
      <c r="D4268" s="10"/>
    </row>
    <row r="4269" spans="4:4">
      <c r="D4269" s="10"/>
    </row>
    <row r="4270" spans="4:4">
      <c r="D4270" s="10"/>
    </row>
    <row r="4271" spans="4:4">
      <c r="D4271" s="10"/>
    </row>
    <row r="4272" spans="4:4">
      <c r="D4272" s="10"/>
    </row>
    <row r="4273" spans="4:4">
      <c r="D4273" s="10"/>
    </row>
    <row r="4274" spans="4:4">
      <c r="D4274" s="10"/>
    </row>
    <row r="4275" spans="4:4">
      <c r="D4275" s="10"/>
    </row>
    <row r="4276" spans="4:4">
      <c r="D4276" s="10"/>
    </row>
    <row r="4277" spans="4:4">
      <c r="D4277" s="10"/>
    </row>
    <row r="4278" spans="4:4">
      <c r="D4278" s="10"/>
    </row>
    <row r="4279" spans="4:4">
      <c r="D4279" s="10"/>
    </row>
    <row r="4280" spans="4:4">
      <c r="D4280" s="10"/>
    </row>
    <row r="4281" spans="4:4">
      <c r="D4281" s="10"/>
    </row>
    <row r="4282" spans="4:4">
      <c r="D4282" s="10"/>
    </row>
    <row r="4283" spans="4:4">
      <c r="D4283" s="10"/>
    </row>
    <row r="4284" spans="4:4">
      <c r="D4284" s="10"/>
    </row>
    <row r="4285" spans="4:4">
      <c r="D4285" s="10"/>
    </row>
    <row r="4286" spans="4:4">
      <c r="D4286" s="10"/>
    </row>
    <row r="4287" spans="4:4">
      <c r="D4287" s="10"/>
    </row>
    <row r="4288" spans="4:4">
      <c r="D4288" s="10"/>
    </row>
    <row r="4289" spans="4:4">
      <c r="D4289" s="10"/>
    </row>
    <row r="4290" spans="4:4">
      <c r="D4290" s="10"/>
    </row>
    <row r="4291" spans="4:4">
      <c r="D4291" s="10"/>
    </row>
    <row r="4292" spans="4:4">
      <c r="D4292" s="10"/>
    </row>
    <row r="4293" spans="4:4">
      <c r="D4293" s="10"/>
    </row>
    <row r="4294" spans="4:4">
      <c r="D4294" s="10"/>
    </row>
    <row r="4295" spans="4:4">
      <c r="D4295" s="10"/>
    </row>
    <row r="4296" spans="4:4">
      <c r="D4296" s="10"/>
    </row>
    <row r="4297" spans="4:4">
      <c r="D4297" s="10"/>
    </row>
    <row r="4298" spans="4:4">
      <c r="D4298" s="10"/>
    </row>
    <row r="4299" spans="4:4">
      <c r="D4299" s="10"/>
    </row>
    <row r="4300" spans="4:4">
      <c r="D4300" s="10"/>
    </row>
    <row r="4301" spans="4:4">
      <c r="D4301" s="10"/>
    </row>
    <row r="4302" spans="4:4">
      <c r="D4302" s="10"/>
    </row>
    <row r="4303" spans="4:4">
      <c r="D4303" s="10"/>
    </row>
    <row r="4304" spans="4:4">
      <c r="D4304" s="10"/>
    </row>
    <row r="4305" spans="4:4">
      <c r="D4305" s="10"/>
    </row>
    <row r="4306" spans="4:4">
      <c r="D4306" s="10"/>
    </row>
    <row r="4307" spans="4:4">
      <c r="D4307" s="10"/>
    </row>
    <row r="4308" spans="4:4">
      <c r="D4308" s="10"/>
    </row>
    <row r="4309" spans="4:4">
      <c r="D4309" s="10"/>
    </row>
    <row r="4310" spans="4:4">
      <c r="D4310" s="10"/>
    </row>
    <row r="4311" spans="4:4">
      <c r="D4311" s="10"/>
    </row>
    <row r="4312" spans="4:4">
      <c r="D4312" s="10"/>
    </row>
    <row r="4313" spans="4:4">
      <c r="D4313" s="10"/>
    </row>
    <row r="4314" spans="4:4">
      <c r="D4314" s="10"/>
    </row>
    <row r="4315" spans="4:4">
      <c r="D4315" s="10"/>
    </row>
    <row r="4316" spans="4:4">
      <c r="D4316" s="10"/>
    </row>
    <row r="4317" spans="4:4">
      <c r="D4317" s="10"/>
    </row>
    <row r="4318" spans="4:4">
      <c r="D4318" s="10"/>
    </row>
    <row r="4319" spans="4:4">
      <c r="D4319" s="10"/>
    </row>
    <row r="4320" spans="4:4">
      <c r="D4320" s="10"/>
    </row>
    <row r="4321" spans="4:4">
      <c r="D4321" s="10"/>
    </row>
    <row r="4322" spans="4:4">
      <c r="D4322" s="10"/>
    </row>
    <row r="4323" spans="4:4">
      <c r="D4323" s="10"/>
    </row>
    <row r="4324" spans="4:4">
      <c r="D4324" s="10"/>
    </row>
    <row r="4325" spans="4:4">
      <c r="D4325" s="10"/>
    </row>
    <row r="4326" spans="4:4">
      <c r="D4326" s="10"/>
    </row>
    <row r="4327" spans="4:4">
      <c r="D4327" s="10"/>
    </row>
    <row r="4328" spans="4:4">
      <c r="D4328" s="10"/>
    </row>
    <row r="4329" spans="4:4">
      <c r="D4329" s="10"/>
    </row>
    <row r="4330" spans="4:4">
      <c r="D4330" s="10"/>
    </row>
    <row r="4331" spans="4:4">
      <c r="D4331" s="10"/>
    </row>
    <row r="4332" spans="4:4">
      <c r="D4332" s="10"/>
    </row>
    <row r="4333" spans="4:4">
      <c r="D4333" s="10"/>
    </row>
    <row r="4334" spans="4:4">
      <c r="D4334" s="10"/>
    </row>
    <row r="4335" spans="4:4">
      <c r="D4335" s="10"/>
    </row>
    <row r="4336" spans="4:4">
      <c r="D4336" s="10"/>
    </row>
    <row r="4337" spans="4:4">
      <c r="D4337" s="10"/>
    </row>
    <row r="4338" spans="4:4">
      <c r="D4338" s="10"/>
    </row>
    <row r="4339" spans="4:4">
      <c r="D4339" s="10"/>
    </row>
    <row r="4340" spans="4:4">
      <c r="D4340" s="10"/>
    </row>
    <row r="4341" spans="4:4">
      <c r="D4341" s="10"/>
    </row>
    <row r="4342" spans="4:4">
      <c r="D4342" s="10"/>
    </row>
    <row r="4343" spans="4:4">
      <c r="D4343" s="10"/>
    </row>
    <row r="4344" spans="4:4">
      <c r="D4344" s="10"/>
    </row>
    <row r="4345" spans="4:4">
      <c r="D4345" s="10"/>
    </row>
    <row r="4346" spans="4:4">
      <c r="D4346" s="10"/>
    </row>
    <row r="4347" spans="4:4">
      <c r="D4347" s="10"/>
    </row>
    <row r="4348" spans="4:4">
      <c r="D4348" s="10"/>
    </row>
    <row r="4349" spans="4:4">
      <c r="D4349" s="10"/>
    </row>
    <row r="4350" spans="4:4">
      <c r="D4350" s="10"/>
    </row>
    <row r="4351" spans="4:4">
      <c r="D4351" s="10"/>
    </row>
    <row r="4352" spans="4:4">
      <c r="D4352" s="10"/>
    </row>
    <row r="4353" spans="4:4">
      <c r="D4353" s="10"/>
    </row>
    <row r="4354" spans="4:4">
      <c r="D4354" s="10"/>
    </row>
    <row r="4355" spans="4:4">
      <c r="D4355" s="10"/>
    </row>
    <row r="4356" spans="4:4">
      <c r="D4356" s="10"/>
    </row>
    <row r="4357" spans="4:4">
      <c r="D4357" s="10"/>
    </row>
    <row r="4358" spans="4:4">
      <c r="D4358" s="10"/>
    </row>
    <row r="4359" spans="4:4">
      <c r="D4359" s="10"/>
    </row>
    <row r="4360" spans="4:4">
      <c r="D4360" s="10"/>
    </row>
    <row r="4361" spans="4:4">
      <c r="D4361" s="10"/>
    </row>
    <row r="4362" spans="4:4">
      <c r="D4362" s="10"/>
    </row>
    <row r="4363" spans="4:4">
      <c r="D4363" s="10"/>
    </row>
    <row r="4364" spans="4:4">
      <c r="D4364" s="10"/>
    </row>
    <row r="4365" spans="4:4">
      <c r="D4365" s="10"/>
    </row>
    <row r="4366" spans="4:4">
      <c r="D4366" s="10"/>
    </row>
    <row r="4367" spans="4:4">
      <c r="D4367" s="10"/>
    </row>
    <row r="4368" spans="4:4">
      <c r="D4368" s="10"/>
    </row>
    <row r="4369" spans="4:4">
      <c r="D4369" s="10"/>
    </row>
    <row r="4370" spans="4:4">
      <c r="D4370" s="10"/>
    </row>
    <row r="4371" spans="4:4">
      <c r="D4371" s="10"/>
    </row>
    <row r="4372" spans="4:4">
      <c r="D4372" s="10"/>
    </row>
    <row r="4373" spans="4:4">
      <c r="D4373" s="10"/>
    </row>
    <row r="4374" spans="4:4">
      <c r="D4374" s="10"/>
    </row>
    <row r="4375" spans="4:4">
      <c r="D4375" s="10"/>
    </row>
    <row r="4376" spans="4:4">
      <c r="D4376" s="10"/>
    </row>
    <row r="4377" spans="4:4">
      <c r="D4377" s="10"/>
    </row>
    <row r="4378" spans="4:4">
      <c r="D4378" s="10"/>
    </row>
    <row r="4379" spans="4:4">
      <c r="D4379" s="10"/>
    </row>
    <row r="4380" spans="4:4">
      <c r="D4380" s="10"/>
    </row>
    <row r="4381" spans="4:4">
      <c r="D4381" s="10"/>
    </row>
    <row r="4382" spans="4:4">
      <c r="D4382" s="10"/>
    </row>
    <row r="4383" spans="4:4">
      <c r="D4383" s="10"/>
    </row>
    <row r="4384" spans="4:4">
      <c r="D4384" s="10"/>
    </row>
    <row r="4385" spans="4:4">
      <c r="D4385" s="10"/>
    </row>
    <row r="4386" spans="4:4">
      <c r="D4386" s="10"/>
    </row>
    <row r="4387" spans="4:4">
      <c r="D4387" s="10"/>
    </row>
    <row r="4388" spans="4:4">
      <c r="D4388" s="10"/>
    </row>
    <row r="4389" spans="4:4">
      <c r="D4389" s="10"/>
    </row>
    <row r="4390" spans="4:4">
      <c r="D4390" s="10"/>
    </row>
    <row r="4391" spans="4:4">
      <c r="D4391" s="10"/>
    </row>
    <row r="4392" spans="4:4">
      <c r="D4392" s="10"/>
    </row>
    <row r="4393" spans="4:4">
      <c r="D4393" s="10"/>
    </row>
    <row r="4394" spans="4:4">
      <c r="D4394" s="10"/>
    </row>
    <row r="4395" spans="4:4">
      <c r="D4395" s="10"/>
    </row>
    <row r="4396" spans="4:4">
      <c r="D4396" s="10"/>
    </row>
    <row r="4397" spans="4:4">
      <c r="D4397" s="10"/>
    </row>
    <row r="4398" spans="4:4">
      <c r="D4398" s="10"/>
    </row>
    <row r="4399" spans="4:4">
      <c r="D4399" s="10"/>
    </row>
    <row r="4400" spans="4:4">
      <c r="D4400" s="10"/>
    </row>
    <row r="4401" spans="4:4">
      <c r="D4401" s="10"/>
    </row>
    <row r="4402" spans="4:4">
      <c r="D4402" s="10"/>
    </row>
    <row r="4403" spans="4:4">
      <c r="D4403" s="10"/>
    </row>
    <row r="4404" spans="4:4">
      <c r="D4404" s="10"/>
    </row>
    <row r="4405" spans="4:4">
      <c r="D4405" s="10"/>
    </row>
    <row r="4406" spans="4:4">
      <c r="D4406" s="10"/>
    </row>
    <row r="4407" spans="4:4">
      <c r="D4407" s="10"/>
    </row>
    <row r="4408" spans="4:4">
      <c r="D4408" s="10"/>
    </row>
    <row r="4409" spans="4:4">
      <c r="D4409" s="10"/>
    </row>
    <row r="4410" spans="4:4">
      <c r="D4410" s="10"/>
    </row>
    <row r="4411" spans="4:4">
      <c r="D4411" s="10"/>
    </row>
    <row r="4412" spans="4:4">
      <c r="D4412" s="10"/>
    </row>
    <row r="4413" spans="4:4">
      <c r="D4413" s="10"/>
    </row>
    <row r="4414" spans="4:4">
      <c r="D4414" s="10"/>
    </row>
    <row r="4415" spans="4:4">
      <c r="D4415" s="10"/>
    </row>
    <row r="4416" spans="4:4">
      <c r="D4416" s="10"/>
    </row>
    <row r="4417" spans="4:4">
      <c r="D4417" s="10"/>
    </row>
    <row r="4418" spans="4:4">
      <c r="D4418" s="10"/>
    </row>
    <row r="4419" spans="4:4">
      <c r="D4419" s="10"/>
    </row>
    <row r="4420" spans="4:4">
      <c r="D4420" s="10"/>
    </row>
    <row r="4421" spans="4:4">
      <c r="D4421" s="10"/>
    </row>
    <row r="4422" spans="4:4">
      <c r="D4422" s="10"/>
    </row>
    <row r="4423" spans="4:4">
      <c r="D4423" s="10"/>
    </row>
    <row r="4424" spans="4:4">
      <c r="D4424" s="10"/>
    </row>
    <row r="4425" spans="4:4">
      <c r="D4425" s="10"/>
    </row>
    <row r="4426" spans="4:4">
      <c r="D4426" s="10"/>
    </row>
    <row r="4427" spans="4:4">
      <c r="D4427" s="10"/>
    </row>
    <row r="4428" spans="4:4">
      <c r="D4428" s="10"/>
    </row>
    <row r="4429" spans="4:4">
      <c r="D4429" s="10"/>
    </row>
    <row r="4430" spans="4:4">
      <c r="D4430" s="10"/>
    </row>
    <row r="4431" spans="4:4">
      <c r="D4431" s="10"/>
    </row>
    <row r="4432" spans="4:4">
      <c r="D4432" s="10"/>
    </row>
    <row r="4433" spans="4:4">
      <c r="D4433" s="10"/>
    </row>
    <row r="4434" spans="4:4">
      <c r="D4434" s="10"/>
    </row>
    <row r="4435" spans="4:4">
      <c r="D4435" s="10"/>
    </row>
    <row r="4436" spans="4:4">
      <c r="D4436" s="10"/>
    </row>
    <row r="4437" spans="4:4">
      <c r="D4437" s="10"/>
    </row>
    <row r="4438" spans="4:4">
      <c r="D4438" s="10"/>
    </row>
    <row r="4439" spans="4:4">
      <c r="D4439" s="10"/>
    </row>
    <row r="4440" spans="4:4">
      <c r="D4440" s="10"/>
    </row>
    <row r="4441" spans="4:4">
      <c r="D4441" s="10"/>
    </row>
    <row r="4442" spans="4:4">
      <c r="D4442" s="10"/>
    </row>
    <row r="4443" spans="4:4">
      <c r="D4443" s="10"/>
    </row>
    <row r="4444" spans="4:4">
      <c r="D4444" s="10"/>
    </row>
    <row r="4445" spans="4:4">
      <c r="D4445" s="10"/>
    </row>
    <row r="4446" spans="4:4">
      <c r="D4446" s="10"/>
    </row>
    <row r="4447" spans="4:4">
      <c r="D4447" s="10"/>
    </row>
    <row r="4448" spans="4:4">
      <c r="D4448" s="10"/>
    </row>
    <row r="4449" spans="4:4">
      <c r="D4449" s="10"/>
    </row>
    <row r="4450" spans="4:4">
      <c r="D4450" s="10"/>
    </row>
    <row r="4451" spans="4:4">
      <c r="D4451" s="10"/>
    </row>
    <row r="4452" spans="4:4">
      <c r="D4452" s="10"/>
    </row>
    <row r="4453" spans="4:4">
      <c r="D4453" s="10"/>
    </row>
    <row r="4454" spans="4:4">
      <c r="D4454" s="10"/>
    </row>
    <row r="4455" spans="4:4">
      <c r="D4455" s="10"/>
    </row>
    <row r="4456" spans="4:4">
      <c r="D4456" s="10"/>
    </row>
    <row r="4457" spans="4:4">
      <c r="D4457" s="10"/>
    </row>
    <row r="4458" spans="4:4">
      <c r="D4458" s="10"/>
    </row>
    <row r="4459" spans="4:4">
      <c r="D4459" s="10"/>
    </row>
    <row r="4460" spans="4:4">
      <c r="D4460" s="10"/>
    </row>
    <row r="4461" spans="4:4">
      <c r="D4461" s="10"/>
    </row>
    <row r="4462" spans="4:4">
      <c r="D4462" s="10"/>
    </row>
    <row r="4463" spans="4:4">
      <c r="D4463" s="10"/>
    </row>
    <row r="4464" spans="4:4">
      <c r="D4464" s="10"/>
    </row>
    <row r="4465" spans="4:4">
      <c r="D4465" s="10"/>
    </row>
    <row r="4466" spans="4:4">
      <c r="D4466" s="10"/>
    </row>
    <row r="4467" spans="4:4">
      <c r="D4467" s="10"/>
    </row>
    <row r="4468" spans="4:4">
      <c r="D4468" s="10"/>
    </row>
    <row r="4469" spans="4:4">
      <c r="D4469" s="10"/>
    </row>
    <row r="4470" spans="4:4">
      <c r="D4470" s="10"/>
    </row>
    <row r="4471" spans="4:4">
      <c r="D4471" s="10"/>
    </row>
    <row r="4472" spans="4:4">
      <c r="D4472" s="10"/>
    </row>
    <row r="4473" spans="4:4">
      <c r="D4473" s="10"/>
    </row>
    <row r="4474" spans="4:4">
      <c r="D4474" s="10"/>
    </row>
    <row r="4475" spans="4:4">
      <c r="D4475" s="10"/>
    </row>
    <row r="4476" spans="4:4">
      <c r="D4476" s="10"/>
    </row>
    <row r="4477" spans="4:4">
      <c r="D4477" s="10"/>
    </row>
    <row r="4478" spans="4:4">
      <c r="D4478" s="10"/>
    </row>
    <row r="4479" spans="4:4">
      <c r="D4479" s="10"/>
    </row>
    <row r="4480" spans="4:4">
      <c r="D4480" s="10"/>
    </row>
    <row r="4481" spans="4:4">
      <c r="D4481" s="10"/>
    </row>
    <row r="4482" spans="4:4">
      <c r="D4482" s="10"/>
    </row>
    <row r="4483" spans="4:4">
      <c r="D4483" s="10"/>
    </row>
    <row r="4484" spans="4:4">
      <c r="D4484" s="10"/>
    </row>
    <row r="4485" spans="4:4">
      <c r="D4485" s="10"/>
    </row>
    <row r="4486" spans="4:4">
      <c r="D4486" s="10"/>
    </row>
    <row r="4487" spans="4:4">
      <c r="D4487" s="10"/>
    </row>
    <row r="4488" spans="4:4">
      <c r="D4488" s="10"/>
    </row>
    <row r="4489" spans="4:4">
      <c r="D4489" s="10"/>
    </row>
    <row r="4490" spans="4:4">
      <c r="D4490" s="10"/>
    </row>
    <row r="4491" spans="4:4">
      <c r="D4491" s="10"/>
    </row>
    <row r="4492" spans="4:4">
      <c r="D4492" s="10"/>
    </row>
    <row r="4493" spans="4:4">
      <c r="D4493" s="10"/>
    </row>
    <row r="4494" spans="4:4">
      <c r="D4494" s="10"/>
    </row>
    <row r="4495" spans="4:4">
      <c r="D4495" s="10"/>
    </row>
    <row r="4496" spans="4:4">
      <c r="D4496" s="10"/>
    </row>
    <row r="4497" spans="4:4">
      <c r="D4497" s="10"/>
    </row>
    <row r="4498" spans="4:4">
      <c r="D4498" s="10"/>
    </row>
    <row r="4499" spans="4:4">
      <c r="D4499" s="10"/>
    </row>
    <row r="4500" spans="4:4">
      <c r="D4500" s="10"/>
    </row>
    <row r="4501" spans="4:4">
      <c r="D4501" s="10"/>
    </row>
    <row r="4502" spans="4:4">
      <c r="D4502" s="10"/>
    </row>
    <row r="4503" spans="4:4">
      <c r="D4503" s="10"/>
    </row>
    <row r="4504" spans="4:4">
      <c r="D4504" s="10"/>
    </row>
    <row r="4505" spans="4:4">
      <c r="D4505" s="10"/>
    </row>
    <row r="4506" spans="4:4">
      <c r="D4506" s="10"/>
    </row>
    <row r="4507" spans="4:4">
      <c r="D4507" s="10"/>
    </row>
    <row r="4508" spans="4:4">
      <c r="D4508" s="10"/>
    </row>
    <row r="4509" spans="4:4">
      <c r="D4509" s="10"/>
    </row>
    <row r="4510" spans="4:4">
      <c r="D4510" s="10"/>
    </row>
    <row r="4511" spans="4:4">
      <c r="D4511" s="10"/>
    </row>
    <row r="4512" spans="4:4">
      <c r="D4512" s="10"/>
    </row>
    <row r="4513" spans="4:4">
      <c r="D4513" s="10"/>
    </row>
    <row r="4514" spans="4:4">
      <c r="D4514" s="10"/>
    </row>
    <row r="4515" spans="4:4">
      <c r="D4515" s="10"/>
    </row>
    <row r="4516" spans="4:4">
      <c r="D4516" s="10"/>
    </row>
    <row r="4517" spans="4:4">
      <c r="D4517" s="10"/>
    </row>
    <row r="4518" spans="4:4">
      <c r="D4518" s="10"/>
    </row>
    <row r="4519" spans="4:4">
      <c r="D4519" s="10"/>
    </row>
    <row r="4520" spans="4:4">
      <c r="D4520" s="10"/>
    </row>
    <row r="4521" spans="4:4">
      <c r="D4521" s="10"/>
    </row>
    <row r="4522" spans="4:4">
      <c r="D4522" s="10"/>
    </row>
    <row r="4523" spans="4:4">
      <c r="D4523" s="10"/>
    </row>
    <row r="4524" spans="4:4">
      <c r="D4524" s="10"/>
    </row>
    <row r="4525" spans="4:4">
      <c r="D4525" s="10"/>
    </row>
    <row r="4526" spans="4:4">
      <c r="D4526" s="10"/>
    </row>
    <row r="4527" spans="4:4">
      <c r="D4527" s="10"/>
    </row>
    <row r="4528" spans="4:4">
      <c r="D4528" s="10"/>
    </row>
    <row r="4529" spans="4:4">
      <c r="D4529" s="10"/>
    </row>
    <row r="4530" spans="4:4">
      <c r="D4530" s="10"/>
    </row>
    <row r="4531" spans="4:4">
      <c r="D4531" s="10"/>
    </row>
    <row r="4532" spans="4:4">
      <c r="D4532" s="10"/>
    </row>
    <row r="4533" spans="4:4">
      <c r="D4533" s="10"/>
    </row>
    <row r="4534" spans="4:4">
      <c r="D4534" s="10"/>
    </row>
    <row r="4535" spans="4:4">
      <c r="D4535" s="10"/>
    </row>
    <row r="4536" spans="4:4">
      <c r="D4536" s="10"/>
    </row>
    <row r="4537" spans="4:4">
      <c r="D4537" s="10"/>
    </row>
    <row r="4538" spans="4:4">
      <c r="D4538" s="10"/>
    </row>
    <row r="4539" spans="4:4">
      <c r="D4539" s="10"/>
    </row>
    <row r="4540" spans="4:4">
      <c r="D4540" s="10"/>
    </row>
    <row r="4541" spans="4:4">
      <c r="D4541" s="10"/>
    </row>
    <row r="4542" spans="4:4">
      <c r="D4542" s="10"/>
    </row>
    <row r="4543" spans="4:4">
      <c r="D4543" s="10"/>
    </row>
    <row r="4544" spans="4:4">
      <c r="D4544" s="10"/>
    </row>
    <row r="4545" spans="4:4">
      <c r="D4545" s="10"/>
    </row>
    <row r="4546" spans="4:4">
      <c r="D4546" s="10"/>
    </row>
    <row r="4547" spans="4:4">
      <c r="D4547" s="10"/>
    </row>
    <row r="4548" spans="4:4">
      <c r="D4548" s="10"/>
    </row>
    <row r="4549" spans="4:4">
      <c r="D4549" s="10"/>
    </row>
    <row r="4550" spans="4:4">
      <c r="D4550" s="10"/>
    </row>
    <row r="4551" spans="4:4">
      <c r="D4551" s="10"/>
    </row>
    <row r="4552" spans="4:4">
      <c r="D4552" s="10"/>
    </row>
    <row r="4553" spans="4:4">
      <c r="D4553" s="10"/>
    </row>
    <row r="4554" spans="4:4">
      <c r="D4554" s="10"/>
    </row>
    <row r="4555" spans="4:4">
      <c r="D4555" s="10"/>
    </row>
    <row r="4556" spans="4:4">
      <c r="D4556" s="10"/>
    </row>
    <row r="4557" spans="4:4">
      <c r="D4557" s="10"/>
    </row>
    <row r="4558" spans="4:4">
      <c r="D4558" s="10"/>
    </row>
    <row r="4559" spans="4:4">
      <c r="D4559" s="10"/>
    </row>
    <row r="4560" spans="4:4">
      <c r="D4560" s="10"/>
    </row>
    <row r="4561" spans="4:4">
      <c r="D4561" s="10"/>
    </row>
    <row r="4562" spans="4:4">
      <c r="D4562" s="10"/>
    </row>
    <row r="4563" spans="4:4">
      <c r="D4563" s="10"/>
    </row>
    <row r="4564" spans="4:4">
      <c r="D4564" s="10"/>
    </row>
    <row r="4565" spans="4:4">
      <c r="D4565" s="10"/>
    </row>
    <row r="4566" spans="4:4">
      <c r="D4566" s="10"/>
    </row>
    <row r="4567" spans="4:4">
      <c r="D4567" s="10"/>
    </row>
    <row r="4568" spans="4:4">
      <c r="D4568" s="10"/>
    </row>
    <row r="4569" spans="4:4">
      <c r="D4569" s="10"/>
    </row>
    <row r="4570" spans="4:4">
      <c r="D4570" s="10"/>
    </row>
    <row r="4571" spans="4:4">
      <c r="D4571" s="10"/>
    </row>
    <row r="4572" spans="4:4">
      <c r="D4572" s="10"/>
    </row>
    <row r="4573" spans="4:4">
      <c r="D4573" s="10"/>
    </row>
    <row r="4574" spans="4:4">
      <c r="D4574" s="10"/>
    </row>
    <row r="4575" spans="4:4">
      <c r="D4575" s="10"/>
    </row>
    <row r="4576" spans="4:4">
      <c r="D4576" s="10"/>
    </row>
    <row r="4577" spans="4:4">
      <c r="D4577" s="10"/>
    </row>
    <row r="4578" spans="4:4">
      <c r="D4578" s="10"/>
    </row>
    <row r="4579" spans="4:4">
      <c r="D4579" s="10"/>
    </row>
    <row r="4580" spans="4:4">
      <c r="D4580" s="10"/>
    </row>
    <row r="4581" spans="4:4">
      <c r="D4581" s="10"/>
    </row>
    <row r="4582" spans="4:4">
      <c r="D4582" s="10"/>
    </row>
    <row r="4583" spans="4:4">
      <c r="D4583" s="10"/>
    </row>
    <row r="4584" spans="4:4">
      <c r="D4584" s="10"/>
    </row>
    <row r="4585" spans="4:4">
      <c r="D4585" s="10"/>
    </row>
    <row r="4586" spans="4:4">
      <c r="D4586" s="10"/>
    </row>
    <row r="4587" spans="4:4">
      <c r="D4587" s="10"/>
    </row>
    <row r="4588" spans="4:4">
      <c r="D4588" s="10"/>
    </row>
    <row r="4589" spans="4:4">
      <c r="D4589" s="10"/>
    </row>
    <row r="4590" spans="4:4">
      <c r="D4590" s="10"/>
    </row>
    <row r="4591" spans="4:4">
      <c r="D4591" s="10"/>
    </row>
    <row r="4592" spans="4:4">
      <c r="D4592" s="10"/>
    </row>
    <row r="4593" spans="4:4">
      <c r="D4593" s="10"/>
    </row>
    <row r="4594" spans="4:4">
      <c r="D4594" s="10"/>
    </row>
    <row r="4595" spans="4:4">
      <c r="D4595" s="10"/>
    </row>
    <row r="4596" spans="4:4">
      <c r="D4596" s="10"/>
    </row>
    <row r="4597" spans="4:4">
      <c r="D4597" s="10"/>
    </row>
    <row r="4598" spans="4:4">
      <c r="D4598" s="10"/>
    </row>
    <row r="4599" spans="4:4">
      <c r="D4599" s="10"/>
    </row>
    <row r="4600" spans="4:4">
      <c r="D4600" s="10"/>
    </row>
    <row r="4601" spans="4:4">
      <c r="D4601" s="10"/>
    </row>
    <row r="4602" spans="4:4">
      <c r="D4602" s="10"/>
    </row>
    <row r="4603" spans="4:4">
      <c r="D4603" s="10"/>
    </row>
    <row r="4604" spans="4:4">
      <c r="D4604" s="10"/>
    </row>
    <row r="4605" spans="4:4">
      <c r="D4605" s="10"/>
    </row>
    <row r="4606" spans="4:4">
      <c r="D4606" s="10"/>
    </row>
    <row r="4607" spans="4:4">
      <c r="D4607" s="10"/>
    </row>
    <row r="4608" spans="4:4">
      <c r="D4608" s="10"/>
    </row>
    <row r="4609" spans="4:4">
      <c r="D4609" s="10"/>
    </row>
    <row r="4610" spans="4:4">
      <c r="D4610" s="10"/>
    </row>
    <row r="4611" spans="4:4">
      <c r="D4611" s="10"/>
    </row>
    <row r="4612" spans="4:4">
      <c r="D4612" s="10"/>
    </row>
    <row r="4613" spans="4:4">
      <c r="D4613" s="10"/>
    </row>
    <row r="4614" spans="4:4">
      <c r="D4614" s="10"/>
    </row>
    <row r="4615" spans="4:4">
      <c r="D4615" s="10"/>
    </row>
    <row r="4616" spans="4:4">
      <c r="D4616" s="10"/>
    </row>
    <row r="4617" spans="4:4">
      <c r="D4617" s="10"/>
    </row>
    <row r="4618" spans="4:4">
      <c r="D4618" s="10"/>
    </row>
    <row r="4619" spans="4:4">
      <c r="D4619" s="10"/>
    </row>
    <row r="4620" spans="4:4">
      <c r="D4620" s="10"/>
    </row>
    <row r="4621" spans="4:4">
      <c r="D4621" s="10"/>
    </row>
    <row r="4622" spans="4:4">
      <c r="D4622" s="10"/>
    </row>
    <row r="4623" spans="4:4">
      <c r="D4623" s="10"/>
    </row>
    <row r="4624" spans="4:4">
      <c r="D4624" s="10"/>
    </row>
    <row r="4625" spans="4:4">
      <c r="D4625" s="10"/>
    </row>
    <row r="4626" spans="4:4">
      <c r="D4626" s="10"/>
    </row>
    <row r="4627" spans="4:4">
      <c r="D4627" s="10"/>
    </row>
    <row r="4628" spans="4:4">
      <c r="D4628" s="10"/>
    </row>
    <row r="4629" spans="4:4">
      <c r="D4629" s="10"/>
    </row>
    <row r="4630" spans="4:4">
      <c r="D4630" s="10"/>
    </row>
    <row r="4631" spans="4:4">
      <c r="D4631" s="10"/>
    </row>
    <row r="4632" spans="4:4">
      <c r="D4632" s="10"/>
    </row>
    <row r="4633" spans="4:4">
      <c r="D4633" s="10"/>
    </row>
    <row r="4634" spans="4:4">
      <c r="D4634" s="10"/>
    </row>
    <row r="4635" spans="4:4">
      <c r="D4635" s="10"/>
    </row>
    <row r="4636" spans="4:4">
      <c r="D4636" s="10"/>
    </row>
    <row r="4637" spans="4:4">
      <c r="D4637" s="10"/>
    </row>
    <row r="4638" spans="4:4">
      <c r="D4638" s="10"/>
    </row>
    <row r="4639" spans="4:4">
      <c r="D4639" s="10"/>
    </row>
    <row r="4640" spans="4:4">
      <c r="D4640" s="10"/>
    </row>
    <row r="4641" spans="4:4">
      <c r="D4641" s="10"/>
    </row>
    <row r="4642" spans="4:4">
      <c r="D4642" s="10"/>
    </row>
    <row r="4643" spans="4:4">
      <c r="D4643" s="10"/>
    </row>
    <row r="4644" spans="4:4">
      <c r="D4644" s="10"/>
    </row>
    <row r="4645" spans="4:4">
      <c r="D4645" s="10"/>
    </row>
    <row r="4646" spans="4:4">
      <c r="D4646" s="10"/>
    </row>
    <row r="4647" spans="4:4">
      <c r="D4647" s="10"/>
    </row>
    <row r="4648" spans="4:4">
      <c r="D4648" s="10"/>
    </row>
    <row r="4649" spans="4:4">
      <c r="D4649" s="10"/>
    </row>
    <row r="4650" spans="4:4">
      <c r="D4650" s="10"/>
    </row>
    <row r="4651" spans="4:4">
      <c r="D4651" s="10"/>
    </row>
    <row r="4652" spans="4:4">
      <c r="D4652" s="10"/>
    </row>
    <row r="4653" spans="4:4">
      <c r="D4653" s="10"/>
    </row>
    <row r="4654" spans="4:4">
      <c r="D4654" s="10"/>
    </row>
    <row r="4655" spans="4:4">
      <c r="D4655" s="10"/>
    </row>
    <row r="4656" spans="4:4">
      <c r="D4656" s="10"/>
    </row>
    <row r="4657" spans="4:4">
      <c r="D4657" s="10"/>
    </row>
    <row r="4658" spans="4:4">
      <c r="D4658" s="10"/>
    </row>
    <row r="4659" spans="4:4">
      <c r="D4659" s="10"/>
    </row>
    <row r="4660" spans="4:4">
      <c r="D4660" s="10"/>
    </row>
    <row r="4661" spans="4:4">
      <c r="D4661" s="10"/>
    </row>
    <row r="4662" spans="4:4">
      <c r="D4662" s="10"/>
    </row>
    <row r="4663" spans="4:4">
      <c r="D4663" s="10"/>
    </row>
    <row r="4664" spans="4:4">
      <c r="D4664" s="10"/>
    </row>
    <row r="4665" spans="4:4">
      <c r="D4665" s="10"/>
    </row>
    <row r="4666" spans="4:4">
      <c r="D4666" s="10"/>
    </row>
    <row r="4667" spans="4:4">
      <c r="D4667" s="10"/>
    </row>
    <row r="4668" spans="4:4">
      <c r="D4668" s="10"/>
    </row>
    <row r="4669" spans="4:4">
      <c r="D4669" s="10"/>
    </row>
    <row r="4670" spans="4:4">
      <c r="D4670" s="10"/>
    </row>
    <row r="4671" spans="4:4">
      <c r="D4671" s="10"/>
    </row>
    <row r="4672" spans="4:4">
      <c r="D4672" s="10"/>
    </row>
    <row r="4673" spans="4:4">
      <c r="D4673" s="10"/>
    </row>
    <row r="4674" spans="4:4">
      <c r="D4674" s="10"/>
    </row>
    <row r="4675" spans="4:4">
      <c r="D4675" s="10"/>
    </row>
    <row r="4676" spans="4:4">
      <c r="D4676" s="10"/>
    </row>
    <row r="4677" spans="4:4">
      <c r="D4677" s="10"/>
    </row>
    <row r="4678" spans="4:4">
      <c r="D4678" s="10"/>
    </row>
    <row r="4679" spans="4:4">
      <c r="D4679" s="10"/>
    </row>
    <row r="4680" spans="4:4">
      <c r="D4680" s="10"/>
    </row>
    <row r="4681" spans="4:4">
      <c r="D4681" s="10"/>
    </row>
    <row r="4682" spans="4:4">
      <c r="D4682" s="10"/>
    </row>
    <row r="4683" spans="4:4">
      <c r="D4683" s="10"/>
    </row>
    <row r="4684" spans="4:4">
      <c r="D4684" s="10"/>
    </row>
    <row r="4685" spans="4:4">
      <c r="D4685" s="10"/>
    </row>
    <row r="4686" spans="4:4">
      <c r="D4686" s="10"/>
    </row>
    <row r="4687" spans="4:4">
      <c r="D4687" s="10"/>
    </row>
    <row r="4688" spans="4:4">
      <c r="D4688" s="10"/>
    </row>
    <row r="4689" spans="4:4">
      <c r="D4689" s="10"/>
    </row>
    <row r="4690" spans="4:4">
      <c r="D4690" s="10"/>
    </row>
    <row r="4691" spans="4:4">
      <c r="D4691" s="10"/>
    </row>
    <row r="4692" spans="4:4">
      <c r="D4692" s="10"/>
    </row>
    <row r="4693" spans="4:4">
      <c r="D4693" s="10"/>
    </row>
    <row r="4694" spans="4:4">
      <c r="D4694" s="10"/>
    </row>
    <row r="4695" spans="4:4">
      <c r="D4695" s="10"/>
    </row>
    <row r="4696" spans="4:4">
      <c r="D4696" s="10"/>
    </row>
    <row r="4697" spans="4:4">
      <c r="D4697" s="10"/>
    </row>
    <row r="4698" spans="4:4">
      <c r="D4698" s="10"/>
    </row>
    <row r="4699" spans="4:4">
      <c r="D4699" s="10"/>
    </row>
    <row r="4700" spans="4:4">
      <c r="D4700" s="10"/>
    </row>
    <row r="4701" spans="4:4">
      <c r="D4701" s="10"/>
    </row>
    <row r="4702" spans="4:4">
      <c r="D4702" s="10"/>
    </row>
    <row r="4703" spans="4:4">
      <c r="D4703" s="10"/>
    </row>
    <row r="4704" spans="4:4">
      <c r="D4704" s="10"/>
    </row>
    <row r="4705" spans="4:4">
      <c r="D4705" s="10"/>
    </row>
    <row r="4706" spans="4:4">
      <c r="D4706" s="10"/>
    </row>
    <row r="4707" spans="4:4">
      <c r="D4707" s="10"/>
    </row>
    <row r="4708" spans="4:4">
      <c r="D4708" s="10"/>
    </row>
    <row r="4709" spans="4:4">
      <c r="D4709" s="10"/>
    </row>
    <row r="4710" spans="4:4">
      <c r="D4710" s="10"/>
    </row>
    <row r="4711" spans="4:4">
      <c r="D4711" s="10"/>
    </row>
    <row r="4712" spans="4:4">
      <c r="D4712" s="10"/>
    </row>
    <row r="4713" spans="4:4">
      <c r="D4713" s="10"/>
    </row>
    <row r="4714" spans="4:4">
      <c r="D4714" s="10"/>
    </row>
    <row r="4715" spans="4:4">
      <c r="D4715" s="10"/>
    </row>
    <row r="4716" spans="4:4">
      <c r="D4716" s="10"/>
    </row>
    <row r="4717" spans="4:4">
      <c r="D4717" s="10"/>
    </row>
    <row r="4718" spans="4:4">
      <c r="D4718" s="10"/>
    </row>
    <row r="4719" spans="4:4">
      <c r="D4719" s="10"/>
    </row>
    <row r="4720" spans="4:4">
      <c r="D4720" s="10"/>
    </row>
    <row r="4721" spans="4:4">
      <c r="D4721" s="10"/>
    </row>
    <row r="4722" spans="4:4">
      <c r="D4722" s="10"/>
    </row>
    <row r="4723" spans="4:4">
      <c r="D4723" s="10"/>
    </row>
    <row r="4724" spans="4:4">
      <c r="D4724" s="10"/>
    </row>
    <row r="4725" spans="4:4">
      <c r="D4725" s="10"/>
    </row>
    <row r="4726" spans="4:4">
      <c r="D4726" s="10"/>
    </row>
    <row r="4727" spans="4:4">
      <c r="D4727" s="10"/>
    </row>
    <row r="4728" spans="4:4">
      <c r="D4728" s="10"/>
    </row>
    <row r="4729" spans="4:4">
      <c r="D4729" s="10"/>
    </row>
    <row r="4730" spans="4:4">
      <c r="D4730" s="10"/>
    </row>
    <row r="4731" spans="4:4">
      <c r="D4731" s="10"/>
    </row>
    <row r="4732" spans="4:4">
      <c r="D4732" s="10"/>
    </row>
    <row r="4733" spans="4:4">
      <c r="D4733" s="10"/>
    </row>
    <row r="4734" spans="4:4">
      <c r="D4734" s="10"/>
    </row>
    <row r="4735" spans="4:4">
      <c r="D4735" s="10"/>
    </row>
    <row r="4736" spans="4:4">
      <c r="D4736" s="10"/>
    </row>
    <row r="4737" spans="4:4">
      <c r="D4737" s="10"/>
    </row>
    <row r="4738" spans="4:4">
      <c r="D4738" s="10"/>
    </row>
    <row r="4739" spans="4:4">
      <c r="D4739" s="10"/>
    </row>
    <row r="4740" spans="4:4">
      <c r="D4740" s="10"/>
    </row>
    <row r="4741" spans="4:4">
      <c r="D4741" s="10"/>
    </row>
    <row r="4742" spans="4:4">
      <c r="D4742" s="10"/>
    </row>
    <row r="4743" spans="4:4">
      <c r="D4743" s="10"/>
    </row>
    <row r="4744" spans="4:4">
      <c r="D4744" s="10"/>
    </row>
    <row r="4745" spans="4:4">
      <c r="D4745" s="10"/>
    </row>
    <row r="4746" spans="4:4">
      <c r="D4746" s="10"/>
    </row>
    <row r="4747" spans="4:4">
      <c r="D4747" s="10"/>
    </row>
    <row r="4748" spans="4:4">
      <c r="D4748" s="10"/>
    </row>
    <row r="4749" spans="4:4">
      <c r="D4749" s="10"/>
    </row>
    <row r="4750" spans="4:4">
      <c r="D4750" s="10"/>
    </row>
    <row r="4751" spans="4:4">
      <c r="D4751" s="10"/>
    </row>
    <row r="4752" spans="4:4">
      <c r="D4752" s="10"/>
    </row>
    <row r="4753" spans="4:4">
      <c r="D4753" s="10"/>
    </row>
    <row r="4754" spans="4:4">
      <c r="D4754" s="10"/>
    </row>
    <row r="4755" spans="4:4">
      <c r="D4755" s="10"/>
    </row>
    <row r="4756" spans="4:4">
      <c r="D4756" s="10"/>
    </row>
    <row r="4757" spans="4:4">
      <c r="D4757" s="10"/>
    </row>
    <row r="4758" spans="4:4">
      <c r="D4758" s="10"/>
    </row>
    <row r="4759" spans="4:4">
      <c r="D4759" s="10"/>
    </row>
    <row r="4760" spans="4:4">
      <c r="D4760" s="10"/>
    </row>
    <row r="4761" spans="4:4">
      <c r="D4761" s="10"/>
    </row>
    <row r="4762" spans="4:4">
      <c r="D4762" s="10"/>
    </row>
    <row r="4763" spans="4:4">
      <c r="D4763" s="10"/>
    </row>
    <row r="4764" spans="4:4">
      <c r="D4764" s="10"/>
    </row>
    <row r="4765" spans="4:4">
      <c r="D4765" s="10"/>
    </row>
    <row r="4766" spans="4:4">
      <c r="D4766" s="10"/>
    </row>
    <row r="4767" spans="4:4">
      <c r="D4767" s="10"/>
    </row>
    <row r="4768" spans="4:4">
      <c r="D4768" s="10"/>
    </row>
    <row r="4769" spans="4:4">
      <c r="D4769" s="10"/>
    </row>
    <row r="4770" spans="4:4">
      <c r="D4770" s="10"/>
    </row>
    <row r="4771" spans="4:4">
      <c r="D4771" s="10"/>
    </row>
    <row r="4772" spans="4:4">
      <c r="D4772" s="10"/>
    </row>
    <row r="4773" spans="4:4">
      <c r="D4773" s="10"/>
    </row>
    <row r="4774" spans="4:4">
      <c r="D4774" s="10"/>
    </row>
    <row r="4775" spans="4:4">
      <c r="D4775" s="10"/>
    </row>
    <row r="4776" spans="4:4">
      <c r="D4776" s="10"/>
    </row>
    <row r="4777" spans="4:4">
      <c r="D4777" s="10"/>
    </row>
    <row r="4778" spans="4:4">
      <c r="D4778" s="10"/>
    </row>
    <row r="4779" spans="4:4">
      <c r="D4779" s="10"/>
    </row>
    <row r="4780" spans="4:4">
      <c r="D4780" s="10"/>
    </row>
    <row r="4781" spans="4:4">
      <c r="D4781" s="10"/>
    </row>
    <row r="4782" spans="4:4">
      <c r="D4782" s="10"/>
    </row>
    <row r="4783" spans="4:4">
      <c r="D4783" s="10"/>
    </row>
    <row r="4784" spans="4:4">
      <c r="D4784" s="10"/>
    </row>
    <row r="4785" spans="4:4">
      <c r="D4785" s="10"/>
    </row>
    <row r="4786" spans="4:4">
      <c r="D4786" s="10"/>
    </row>
    <row r="4787" spans="4:4">
      <c r="D4787" s="10"/>
    </row>
    <row r="4788" spans="4:4">
      <c r="D4788" s="10"/>
    </row>
    <row r="4789" spans="4:4">
      <c r="D4789" s="10"/>
    </row>
    <row r="4790" spans="4:4">
      <c r="D4790" s="10"/>
    </row>
    <row r="4791" spans="4:4">
      <c r="D4791" s="10"/>
    </row>
    <row r="4792" spans="4:4">
      <c r="D4792" s="10"/>
    </row>
    <row r="4793" spans="4:4">
      <c r="D4793" s="10"/>
    </row>
    <row r="4794" spans="4:4">
      <c r="D4794" s="10"/>
    </row>
    <row r="4795" spans="4:4">
      <c r="D4795" s="10"/>
    </row>
    <row r="4796" spans="4:4">
      <c r="D4796" s="10"/>
    </row>
    <row r="4797" spans="4:4">
      <c r="D4797" s="10"/>
    </row>
    <row r="4798" spans="4:4">
      <c r="D4798" s="10"/>
    </row>
    <row r="4799" spans="4:4">
      <c r="D4799" s="10"/>
    </row>
    <row r="4800" spans="4:4">
      <c r="D4800" s="10"/>
    </row>
    <row r="4801" spans="4:4">
      <c r="D4801" s="10"/>
    </row>
    <row r="4802" spans="4:4">
      <c r="D4802" s="10"/>
    </row>
    <row r="4803" spans="4:4">
      <c r="D4803" s="10"/>
    </row>
    <row r="4804" spans="4:4">
      <c r="D4804" s="10"/>
    </row>
    <row r="4805" spans="4:4">
      <c r="D4805" s="10"/>
    </row>
    <row r="4806" spans="4:4">
      <c r="D4806" s="10"/>
    </row>
    <row r="4807" spans="4:4">
      <c r="D4807" s="10"/>
    </row>
    <row r="4808" spans="4:4">
      <c r="D4808" s="10"/>
    </row>
    <row r="4809" spans="4:4">
      <c r="D4809" s="10"/>
    </row>
    <row r="4810" spans="4:4">
      <c r="D4810" s="10"/>
    </row>
    <row r="4811" spans="4:4">
      <c r="D4811" s="10"/>
    </row>
    <row r="4812" spans="4:4">
      <c r="D4812" s="10"/>
    </row>
    <row r="4813" spans="4:4">
      <c r="D4813" s="10"/>
    </row>
    <row r="4814" spans="4:4">
      <c r="D4814" s="10"/>
    </row>
    <row r="4815" spans="4:4">
      <c r="D4815" s="10"/>
    </row>
    <row r="4816" spans="4:4">
      <c r="D4816" s="10"/>
    </row>
    <row r="4817" spans="4:4">
      <c r="D4817" s="10"/>
    </row>
    <row r="4818" spans="4:4">
      <c r="D4818" s="10"/>
    </row>
    <row r="4819" spans="4:4">
      <c r="D4819" s="10"/>
    </row>
    <row r="4820" spans="4:4">
      <c r="D4820" s="10"/>
    </row>
    <row r="4821" spans="4:4">
      <c r="D4821" s="10"/>
    </row>
    <row r="4822" spans="4:4">
      <c r="D4822" s="10"/>
    </row>
    <row r="4823" spans="4:4">
      <c r="D4823" s="10"/>
    </row>
    <row r="4824" spans="4:4">
      <c r="D4824" s="10"/>
    </row>
    <row r="4825" spans="4:4">
      <c r="D4825" s="10"/>
    </row>
    <row r="4826" spans="4:4">
      <c r="D4826" s="10"/>
    </row>
    <row r="4827" spans="4:4">
      <c r="D4827" s="10"/>
    </row>
    <row r="4828" spans="4:4">
      <c r="D4828" s="10"/>
    </row>
    <row r="4829" spans="4:4">
      <c r="D4829" s="10"/>
    </row>
    <row r="4830" spans="4:4">
      <c r="D4830" s="10"/>
    </row>
    <row r="4831" spans="4:4">
      <c r="D4831" s="10"/>
    </row>
    <row r="4832" spans="4:4">
      <c r="D4832" s="10"/>
    </row>
    <row r="4833" spans="4:4">
      <c r="D4833" s="10"/>
    </row>
    <row r="4834" spans="4:4">
      <c r="D4834" s="10"/>
    </row>
    <row r="4835" spans="4:4">
      <c r="D4835" s="10"/>
    </row>
    <row r="4836" spans="4:4">
      <c r="D4836" s="10"/>
    </row>
    <row r="4837" spans="4:4">
      <c r="D4837" s="10"/>
    </row>
    <row r="4838" spans="4:4">
      <c r="D4838" s="10"/>
    </row>
    <row r="4839" spans="4:4">
      <c r="D4839" s="10"/>
    </row>
    <row r="4840" spans="4:4">
      <c r="D4840" s="10"/>
    </row>
    <row r="4841" spans="4:4">
      <c r="D4841" s="10"/>
    </row>
    <row r="4842" spans="4:4">
      <c r="D4842" s="10"/>
    </row>
    <row r="4843" spans="4:4">
      <c r="D4843" s="10"/>
    </row>
    <row r="4844" spans="4:4">
      <c r="D4844" s="10"/>
    </row>
    <row r="4845" spans="4:4">
      <c r="D4845" s="10"/>
    </row>
    <row r="4846" spans="4:4">
      <c r="D4846" s="10"/>
    </row>
    <row r="4847" spans="4:4">
      <c r="D4847" s="10"/>
    </row>
    <row r="4848" spans="4:4">
      <c r="D4848" s="10"/>
    </row>
    <row r="4849" spans="4:4">
      <c r="D4849" s="10"/>
    </row>
    <row r="4850" spans="4:4">
      <c r="D4850" s="10"/>
    </row>
    <row r="4851" spans="4:4">
      <c r="D4851" s="10"/>
    </row>
    <row r="4852" spans="4:4">
      <c r="D4852" s="10"/>
    </row>
    <row r="4853" spans="4:4">
      <c r="D4853" s="10"/>
    </row>
    <row r="4854" spans="4:4">
      <c r="D4854" s="10"/>
    </row>
    <row r="4855" spans="4:4">
      <c r="D4855" s="10"/>
    </row>
    <row r="4856" spans="4:4">
      <c r="D4856" s="10"/>
    </row>
    <row r="4857" spans="4:4">
      <c r="D4857" s="10"/>
    </row>
    <row r="4858" spans="4:4">
      <c r="D4858" s="10"/>
    </row>
    <row r="4859" spans="4:4">
      <c r="D4859" s="10"/>
    </row>
    <row r="4860" spans="4:4">
      <c r="D4860" s="10"/>
    </row>
    <row r="4861" spans="4:4">
      <c r="D4861" s="10"/>
    </row>
    <row r="4862" spans="4:4">
      <c r="D4862" s="10"/>
    </row>
    <row r="4863" spans="4:4">
      <c r="D4863" s="10"/>
    </row>
    <row r="4864" spans="4:4">
      <c r="D4864" s="10"/>
    </row>
    <row r="4865" spans="4:4">
      <c r="D4865" s="10"/>
    </row>
    <row r="4866" spans="4:4">
      <c r="D4866" s="10"/>
    </row>
    <row r="4867" spans="4:4">
      <c r="D4867" s="10"/>
    </row>
    <row r="4868" spans="4:4">
      <c r="D4868" s="10"/>
    </row>
    <row r="4869" spans="4:4">
      <c r="D4869" s="10"/>
    </row>
    <row r="4870" spans="4:4">
      <c r="D4870" s="10"/>
    </row>
    <row r="4871" spans="4:4">
      <c r="D4871" s="10"/>
    </row>
    <row r="4872" spans="4:4">
      <c r="D4872" s="10"/>
    </row>
    <row r="4873" spans="4:4">
      <c r="D4873" s="10"/>
    </row>
    <row r="4874" spans="4:4">
      <c r="D4874" s="10"/>
    </row>
    <row r="4875" spans="4:4">
      <c r="D4875" s="10"/>
    </row>
    <row r="4876" spans="4:4">
      <c r="D4876" s="10"/>
    </row>
    <row r="4877" spans="4:4">
      <c r="D4877" s="10"/>
    </row>
    <row r="4878" spans="4:4">
      <c r="D4878" s="10"/>
    </row>
    <row r="4879" spans="4:4">
      <c r="D4879" s="10"/>
    </row>
    <row r="4880" spans="4:4">
      <c r="D4880" s="10"/>
    </row>
    <row r="4881" spans="4:4">
      <c r="D4881" s="10"/>
    </row>
    <row r="4882" spans="4:4">
      <c r="D4882" s="10"/>
    </row>
    <row r="4883" spans="4:4">
      <c r="D4883" s="10"/>
    </row>
    <row r="4884" spans="4:4">
      <c r="D4884" s="10"/>
    </row>
    <row r="4885" spans="4:4">
      <c r="D4885" s="10"/>
    </row>
    <row r="4886" spans="4:4">
      <c r="D4886" s="10"/>
    </row>
    <row r="4887" spans="4:4">
      <c r="D4887" s="10"/>
    </row>
    <row r="4888" spans="4:4">
      <c r="D4888" s="10"/>
    </row>
    <row r="4889" spans="4:4">
      <c r="D4889" s="10"/>
    </row>
    <row r="4890" spans="4:4">
      <c r="D4890" s="10"/>
    </row>
    <row r="4891" spans="4:4">
      <c r="D4891" s="10"/>
    </row>
    <row r="4892" spans="4:4">
      <c r="D4892" s="10"/>
    </row>
    <row r="4893" spans="4:4">
      <c r="D4893" s="10"/>
    </row>
    <row r="4894" spans="4:4">
      <c r="D4894" s="10"/>
    </row>
    <row r="4895" spans="4:4">
      <c r="D4895" s="10"/>
    </row>
    <row r="4896" spans="4:4">
      <c r="D4896" s="10"/>
    </row>
    <row r="4897" spans="4:4">
      <c r="D4897" s="10"/>
    </row>
    <row r="4898" spans="4:4">
      <c r="D4898" s="10"/>
    </row>
    <row r="4899" spans="4:4">
      <c r="D4899" s="10"/>
    </row>
    <row r="4900" spans="4:4">
      <c r="D4900" s="10"/>
    </row>
    <row r="4901" spans="4:4">
      <c r="D4901" s="10"/>
    </row>
    <row r="4902" spans="4:4">
      <c r="D4902" s="10"/>
    </row>
    <row r="4903" spans="4:4">
      <c r="D4903" s="10"/>
    </row>
    <row r="4904" spans="4:4">
      <c r="D4904" s="10"/>
    </row>
    <row r="4905" spans="4:4">
      <c r="D4905" s="10"/>
    </row>
    <row r="4906" spans="4:4">
      <c r="D4906" s="10"/>
    </row>
    <row r="4907" spans="4:4">
      <c r="D4907" s="10"/>
    </row>
    <row r="4908" spans="4:4">
      <c r="D4908" s="10"/>
    </row>
    <row r="4909" spans="4:4">
      <c r="D4909" s="10"/>
    </row>
    <row r="4910" spans="4:4">
      <c r="D4910" s="10"/>
    </row>
    <row r="4911" spans="4:4">
      <c r="D4911" s="10"/>
    </row>
    <row r="4912" spans="4:4">
      <c r="D4912" s="10"/>
    </row>
    <row r="4913" spans="4:4">
      <c r="D4913" s="10"/>
    </row>
    <row r="4914" spans="4:4">
      <c r="D4914" s="10"/>
    </row>
    <row r="4915" spans="4:4">
      <c r="D4915" s="10"/>
    </row>
    <row r="4916" spans="4:4">
      <c r="D4916" s="10"/>
    </row>
    <row r="4917" spans="4:4">
      <c r="D4917" s="10"/>
    </row>
    <row r="4918" spans="4:4">
      <c r="D4918" s="10"/>
    </row>
    <row r="4919" spans="4:4">
      <c r="D4919" s="10"/>
    </row>
    <row r="4920" spans="4:4">
      <c r="D4920" s="10"/>
    </row>
    <row r="4921" spans="4:4">
      <c r="D4921" s="10"/>
    </row>
    <row r="4922" spans="4:4">
      <c r="D4922" s="10"/>
    </row>
    <row r="4923" spans="4:4">
      <c r="D4923" s="10"/>
    </row>
    <row r="4924" spans="4:4">
      <c r="D4924" s="10"/>
    </row>
    <row r="4925" spans="4:4">
      <c r="D4925" s="10"/>
    </row>
    <row r="4926" spans="4:4">
      <c r="D4926" s="10"/>
    </row>
    <row r="4927" spans="4:4">
      <c r="D4927" s="10"/>
    </row>
    <row r="4928" spans="4:4">
      <c r="D4928" s="10"/>
    </row>
    <row r="4929" spans="4:4">
      <c r="D4929" s="10"/>
    </row>
    <row r="4930" spans="4:4">
      <c r="D4930" s="10"/>
    </row>
    <row r="4931" spans="4:4">
      <c r="D4931" s="10"/>
    </row>
    <row r="4932" spans="4:4">
      <c r="D4932" s="10"/>
    </row>
    <row r="4933" spans="4:4">
      <c r="D4933" s="10"/>
    </row>
    <row r="4934" spans="4:4">
      <c r="D4934" s="10"/>
    </row>
    <row r="4935" spans="4:4">
      <c r="D4935" s="10"/>
    </row>
    <row r="4936" spans="4:4">
      <c r="D4936" s="10"/>
    </row>
    <row r="4937" spans="4:4">
      <c r="D4937" s="10"/>
    </row>
    <row r="4938" spans="4:4">
      <c r="D4938" s="10"/>
    </row>
    <row r="4939" spans="4:4">
      <c r="D4939" s="10"/>
    </row>
    <row r="4940" spans="4:4">
      <c r="D4940" s="10"/>
    </row>
    <row r="4941" spans="4:4">
      <c r="D4941" s="10"/>
    </row>
    <row r="4942" spans="4:4">
      <c r="D4942" s="10"/>
    </row>
    <row r="4943" spans="4:4">
      <c r="D4943" s="10"/>
    </row>
    <row r="4944" spans="4:4">
      <c r="D4944" s="10"/>
    </row>
    <row r="4945" spans="4:4">
      <c r="D4945" s="10"/>
    </row>
    <row r="4946" spans="4:4">
      <c r="D4946" s="10"/>
    </row>
    <row r="4947" spans="4:4">
      <c r="D4947" s="10"/>
    </row>
    <row r="4948" spans="4:4">
      <c r="D4948" s="10"/>
    </row>
    <row r="4949" spans="4:4">
      <c r="D4949" s="10"/>
    </row>
    <row r="4950" spans="4:4">
      <c r="D4950" s="10"/>
    </row>
    <row r="4951" spans="4:4">
      <c r="D4951" s="10"/>
    </row>
    <row r="4952" spans="4:4">
      <c r="D4952" s="10"/>
    </row>
    <row r="4953" spans="4:4">
      <c r="D4953" s="10"/>
    </row>
    <row r="4954" spans="4:4">
      <c r="D4954" s="10"/>
    </row>
    <row r="4955" spans="4:4">
      <c r="D4955" s="10"/>
    </row>
    <row r="4956" spans="4:4">
      <c r="D4956" s="10"/>
    </row>
    <row r="4957" spans="4:4">
      <c r="D4957" s="10"/>
    </row>
    <row r="4958" spans="4:4">
      <c r="D4958" s="10"/>
    </row>
    <row r="4959" spans="4:4">
      <c r="D4959" s="10"/>
    </row>
    <row r="4960" spans="4:4">
      <c r="D4960" s="10"/>
    </row>
    <row r="4961" spans="4:4">
      <c r="D4961" s="10"/>
    </row>
    <row r="4962" spans="4:4">
      <c r="D4962" s="10"/>
    </row>
    <row r="4963" spans="4:4">
      <c r="D4963" s="10"/>
    </row>
    <row r="4964" spans="4:4">
      <c r="D4964" s="10"/>
    </row>
    <row r="4965" spans="4:4">
      <c r="D4965" s="10"/>
    </row>
    <row r="4966" spans="4:4">
      <c r="D4966" s="10"/>
    </row>
    <row r="4967" spans="4:4">
      <c r="D4967" s="10"/>
    </row>
    <row r="4968" spans="4:4">
      <c r="D4968" s="10"/>
    </row>
    <row r="4969" spans="4:4">
      <c r="D4969" s="10"/>
    </row>
    <row r="4970" spans="4:4">
      <c r="D4970" s="10"/>
    </row>
    <row r="4971" spans="4:4">
      <c r="D4971" s="10"/>
    </row>
    <row r="4972" spans="4:4">
      <c r="D4972" s="10"/>
    </row>
    <row r="4973" spans="4:4">
      <c r="D4973" s="10"/>
    </row>
    <row r="4974" spans="4:4">
      <c r="D4974" s="10"/>
    </row>
    <row r="4975" spans="4:4">
      <c r="D4975" s="10"/>
    </row>
    <row r="4976" spans="4:4">
      <c r="D4976" s="10"/>
    </row>
    <row r="4977" spans="4:4">
      <c r="D4977" s="10"/>
    </row>
    <row r="4978" spans="4:4">
      <c r="D4978" s="10"/>
    </row>
    <row r="4979" spans="4:4">
      <c r="D4979" s="10"/>
    </row>
    <row r="4980" spans="4:4">
      <c r="D4980" s="10"/>
    </row>
    <row r="4981" spans="4:4">
      <c r="D4981" s="10"/>
    </row>
    <row r="4982" spans="4:4">
      <c r="D4982" s="10"/>
    </row>
    <row r="4983" spans="4:4">
      <c r="D4983" s="10"/>
    </row>
    <row r="4984" spans="4:4">
      <c r="D4984" s="10"/>
    </row>
    <row r="4985" spans="4:4">
      <c r="D4985" s="10"/>
    </row>
    <row r="4986" spans="4:4">
      <c r="D4986" s="10"/>
    </row>
    <row r="4987" spans="4:4">
      <c r="D4987" s="10"/>
    </row>
    <row r="4988" spans="4:4">
      <c r="D4988" s="10"/>
    </row>
    <row r="4989" spans="4:4">
      <c r="D4989" s="10"/>
    </row>
    <row r="4990" spans="4:4">
      <c r="D4990" s="10"/>
    </row>
    <row r="4991" spans="4:4">
      <c r="D4991" s="10"/>
    </row>
    <row r="4992" spans="4:4">
      <c r="D4992" s="10"/>
    </row>
    <row r="4993" spans="4:4">
      <c r="D4993" s="10"/>
    </row>
    <row r="4994" spans="4:4">
      <c r="D4994" s="10"/>
    </row>
    <row r="4995" spans="4:4">
      <c r="D4995" s="10"/>
    </row>
    <row r="4996" spans="4:4">
      <c r="D4996" s="10"/>
    </row>
    <row r="4997" spans="4:4">
      <c r="D4997" s="10"/>
    </row>
    <row r="4998" spans="4:4">
      <c r="D4998" s="10"/>
    </row>
    <row r="4999" spans="4:4">
      <c r="D4999" s="10"/>
    </row>
    <row r="5000" spans="4:4">
      <c r="D5000" s="10"/>
    </row>
  </sheetData>
  <mergeCells count="17">
    <mergeCell ref="C24:G24"/>
    <mergeCell ref="A1:G1"/>
    <mergeCell ref="C2:G2"/>
    <mergeCell ref="C3:G3"/>
    <mergeCell ref="C4:G4"/>
    <mergeCell ref="C10:G10"/>
    <mergeCell ref="C11:G11"/>
    <mergeCell ref="C13:G13"/>
    <mergeCell ref="C15:G15"/>
    <mergeCell ref="C17:G17"/>
    <mergeCell ref="C19:G19"/>
    <mergeCell ref="C21:G21"/>
    <mergeCell ref="C26:G26"/>
    <mergeCell ref="C28:G28"/>
    <mergeCell ref="C30:G30"/>
    <mergeCell ref="C32:G32"/>
    <mergeCell ref="C34:G34"/>
  </mergeCells>
  <pageMargins left="0.59055118110236204" right="0.196850393700787" top="0.78740157499999996" bottom="0.78740157499999996" header="0.3" footer="0.3"/>
  <pageSetup paperSize="9" orientation="landscape" horizontalDpi="0" verticalDpi="0" r:id="rId1"/>
  <headerFooter>
    <oddFooter>&amp;RStránka &amp;P z &amp;N&amp;LZpracováno programem BUILDpower S,  © RTS, a.s.</oddFooter>
  </headerFooter>
  <legacyDrawing r:id="rId2"/>
</worksheet>
</file>

<file path=xl/worksheets/sheet5.xml><?xml version="1.0" encoding="utf-8"?>
<worksheet xmlns="http://schemas.openxmlformats.org/spreadsheetml/2006/main" xmlns:r="http://schemas.openxmlformats.org/officeDocument/2006/relationships">
  <sheetPr>
    <outlinePr summaryBelow="0"/>
  </sheetPr>
  <dimension ref="A1:BF5000"/>
  <sheetViews>
    <sheetView workbookViewId="0">
      <pane ySplit="7" topLeftCell="A8" activePane="bottomLeft" state="frozen"/>
      <selection pane="bottomLeft" activeCell="Y478" sqref="Y478"/>
    </sheetView>
  </sheetViews>
  <sheetFormatPr defaultRowHeight="13.2" outlineLevelRow="1"/>
  <cols>
    <col min="1" max="1" width="3.44140625" customWidth="1"/>
    <col min="2" max="2" width="12.6640625" style="119" customWidth="1"/>
    <col min="3" max="3" width="63.33203125" style="119" customWidth="1"/>
    <col min="4" max="4" width="4.88671875" customWidth="1"/>
    <col min="5" max="5" width="10.6640625" customWidth="1"/>
    <col min="6" max="6" width="9.88671875" customWidth="1"/>
    <col min="7" max="7" width="12.77734375" customWidth="1"/>
    <col min="8" max="17" width="0" hidden="1" customWidth="1"/>
    <col min="18" max="18" width="8.44140625" customWidth="1"/>
    <col min="19" max="22" width="0" hidden="1" customWidth="1"/>
    <col min="27" max="27" width="0" hidden="1" customWidth="1"/>
    <col min="29" max="39" width="0" hidden="1" customWidth="1"/>
    <col min="51" max="51" width="98.6640625" customWidth="1"/>
  </cols>
  <sheetData>
    <row r="1" spans="1:58" ht="15.75" customHeight="1">
      <c r="A1" s="252" t="s">
        <v>146</v>
      </c>
      <c r="B1" s="252"/>
      <c r="C1" s="252"/>
      <c r="D1" s="252"/>
      <c r="E1" s="252"/>
      <c r="F1" s="252"/>
      <c r="G1" s="252"/>
      <c r="AE1" t="s">
        <v>147</v>
      </c>
    </row>
    <row r="2" spans="1:58" ht="25.05" customHeight="1">
      <c r="A2" s="137" t="s">
        <v>7</v>
      </c>
      <c r="B2" s="48" t="s">
        <v>43</v>
      </c>
      <c r="C2" s="253" t="s">
        <v>44</v>
      </c>
      <c r="D2" s="254"/>
      <c r="E2" s="254"/>
      <c r="F2" s="254"/>
      <c r="G2" s="255"/>
      <c r="AE2" t="s">
        <v>148</v>
      </c>
    </row>
    <row r="3" spans="1:58" ht="25.05" customHeight="1">
      <c r="A3" s="137" t="s">
        <v>8</v>
      </c>
      <c r="B3" s="48" t="s">
        <v>59</v>
      </c>
      <c r="C3" s="253" t="s">
        <v>44</v>
      </c>
      <c r="D3" s="254"/>
      <c r="E3" s="254"/>
      <c r="F3" s="254"/>
      <c r="G3" s="255"/>
      <c r="AA3" s="119" t="s">
        <v>148</v>
      </c>
      <c r="AE3" t="s">
        <v>149</v>
      </c>
    </row>
    <row r="4" spans="1:58" ht="25.05" customHeight="1">
      <c r="A4" s="138" t="s">
        <v>9</v>
      </c>
      <c r="B4" s="139" t="s">
        <v>62</v>
      </c>
      <c r="C4" s="256" t="s">
        <v>63</v>
      </c>
      <c r="D4" s="257"/>
      <c r="E4" s="257"/>
      <c r="F4" s="257"/>
      <c r="G4" s="258"/>
      <c r="AE4" t="s">
        <v>150</v>
      </c>
    </row>
    <row r="5" spans="1:58">
      <c r="D5" s="10"/>
    </row>
    <row r="6" spans="1:58" ht="39.6">
      <c r="A6" s="141" t="s">
        <v>151</v>
      </c>
      <c r="B6" s="143" t="s">
        <v>152</v>
      </c>
      <c r="C6" s="143" t="s">
        <v>153</v>
      </c>
      <c r="D6" s="142" t="s">
        <v>154</v>
      </c>
      <c r="E6" s="141" t="s">
        <v>155</v>
      </c>
      <c r="F6" s="140" t="s">
        <v>156</v>
      </c>
      <c r="G6" s="141" t="s">
        <v>29</v>
      </c>
      <c r="H6" s="144" t="s">
        <v>30</v>
      </c>
      <c r="I6" s="144" t="s">
        <v>157</v>
      </c>
      <c r="J6" s="144" t="s">
        <v>31</v>
      </c>
      <c r="K6" s="144" t="s">
        <v>158</v>
      </c>
      <c r="L6" s="144" t="s">
        <v>159</v>
      </c>
      <c r="M6" s="144" t="s">
        <v>160</v>
      </c>
      <c r="N6" s="144" t="s">
        <v>161</v>
      </c>
      <c r="O6" s="144" t="s">
        <v>162</v>
      </c>
      <c r="P6" s="144" t="s">
        <v>163</v>
      </c>
      <c r="Q6" s="144" t="s">
        <v>164</v>
      </c>
      <c r="R6" s="144" t="s">
        <v>165</v>
      </c>
      <c r="S6" s="144" t="s">
        <v>166</v>
      </c>
      <c r="T6" s="144" t="s">
        <v>167</v>
      </c>
      <c r="U6" s="144" t="s">
        <v>168</v>
      </c>
      <c r="V6" s="144" t="s">
        <v>169</v>
      </c>
    </row>
    <row r="7" spans="1:58" hidden="1">
      <c r="A7" s="3"/>
      <c r="B7" s="4"/>
      <c r="C7" s="4"/>
      <c r="D7" s="6"/>
      <c r="E7" s="146"/>
      <c r="F7" s="147"/>
      <c r="G7" s="147"/>
      <c r="H7" s="147"/>
      <c r="I7" s="147"/>
      <c r="J7" s="147"/>
      <c r="K7" s="147"/>
      <c r="L7" s="147"/>
      <c r="M7" s="147"/>
      <c r="N7" s="147"/>
      <c r="O7" s="147"/>
      <c r="P7" s="147"/>
      <c r="Q7" s="147"/>
      <c r="R7" s="147"/>
      <c r="S7" s="147"/>
      <c r="T7" s="147"/>
      <c r="U7" s="147"/>
      <c r="V7" s="147"/>
    </row>
    <row r="8" spans="1:58">
      <c r="A8" s="158" t="s">
        <v>170</v>
      </c>
      <c r="B8" s="159" t="s">
        <v>81</v>
      </c>
      <c r="C8" s="173" t="s">
        <v>82</v>
      </c>
      <c r="D8" s="160"/>
      <c r="E8" s="161"/>
      <c r="F8" s="162"/>
      <c r="G8" s="162">
        <f>SUMIF(AE9:AE31,"&lt;&gt;NOR",G9:G31)</f>
        <v>0</v>
      </c>
      <c r="H8" s="162"/>
      <c r="I8" s="162">
        <f>SUM(I9:I31)</f>
        <v>0</v>
      </c>
      <c r="J8" s="162"/>
      <c r="K8" s="162">
        <f>SUM(K9:K31)</f>
        <v>30474.550000000003</v>
      </c>
      <c r="L8" s="162"/>
      <c r="M8" s="162">
        <f>SUM(M9:M31)</f>
        <v>0</v>
      </c>
      <c r="N8" s="162"/>
      <c r="O8" s="162">
        <f>SUM(O9:O31)</f>
        <v>0</v>
      </c>
      <c r="P8" s="162"/>
      <c r="Q8" s="162">
        <f>SUM(Q9:Q31)</f>
        <v>60.49</v>
      </c>
      <c r="R8" s="163"/>
      <c r="S8" s="157"/>
      <c r="T8" s="157">
        <f>SUM(T9:T31)</f>
        <v>24.439999999999998</v>
      </c>
      <c r="U8" s="157"/>
      <c r="V8" s="157"/>
      <c r="AE8" t="s">
        <v>171</v>
      </c>
    </row>
    <row r="9" spans="1:58" ht="20.399999999999999" outlineLevel="1">
      <c r="A9" s="164">
        <v>1</v>
      </c>
      <c r="B9" s="165" t="s">
        <v>216</v>
      </c>
      <c r="C9" s="174" t="s">
        <v>217</v>
      </c>
      <c r="D9" s="166" t="s">
        <v>218</v>
      </c>
      <c r="E9" s="167">
        <v>91.647499999999994</v>
      </c>
      <c r="F9" s="168">
        <v>0</v>
      </c>
      <c r="G9" s="169">
        <f>ROUND(E9*F9,2)</f>
        <v>0</v>
      </c>
      <c r="H9" s="168">
        <v>0</v>
      </c>
      <c r="I9" s="169">
        <f>ROUND(E9*H9,2)</f>
        <v>0</v>
      </c>
      <c r="J9" s="168">
        <v>69.599999999999994</v>
      </c>
      <c r="K9" s="169">
        <f>ROUND(E9*J9,2)</f>
        <v>6378.67</v>
      </c>
      <c r="L9" s="169">
        <v>21</v>
      </c>
      <c r="M9" s="169">
        <f>G9*(1+L9/100)</f>
        <v>0</v>
      </c>
      <c r="N9" s="169">
        <v>0</v>
      </c>
      <c r="O9" s="169">
        <f>ROUND(E9*N9,2)</f>
        <v>0</v>
      </c>
      <c r="P9" s="169">
        <v>0.66</v>
      </c>
      <c r="Q9" s="169">
        <f>ROUND(E9*P9,2)</f>
        <v>60.49</v>
      </c>
      <c r="R9" s="170" t="s">
        <v>219</v>
      </c>
      <c r="S9" s="156">
        <v>0.11899999999999999</v>
      </c>
      <c r="T9" s="156">
        <f>ROUND(E9*S9,2)</f>
        <v>10.91</v>
      </c>
      <c r="U9" s="156"/>
      <c r="V9" s="156" t="s">
        <v>220</v>
      </c>
      <c r="W9" s="145"/>
      <c r="X9" s="145"/>
      <c r="Y9" s="145"/>
      <c r="Z9" s="145"/>
      <c r="AA9" s="145"/>
      <c r="AB9" s="145"/>
      <c r="AC9" s="145"/>
      <c r="AD9" s="145"/>
      <c r="AE9" s="145" t="s">
        <v>221</v>
      </c>
      <c r="AF9" s="145"/>
      <c r="AG9" s="145"/>
      <c r="AH9" s="145"/>
      <c r="AI9" s="145"/>
      <c r="AJ9" s="145"/>
      <c r="AK9" s="145"/>
      <c r="AL9" s="145"/>
      <c r="AM9" s="145"/>
      <c r="AN9" s="145"/>
      <c r="AO9" s="145"/>
      <c r="AP9" s="145"/>
      <c r="AQ9" s="145"/>
      <c r="AR9" s="145"/>
      <c r="AS9" s="145"/>
      <c r="AT9" s="145"/>
      <c r="AU9" s="145"/>
      <c r="AV9" s="145"/>
      <c r="AW9" s="145"/>
      <c r="AX9" s="145"/>
      <c r="AY9" s="145"/>
      <c r="AZ9" s="145"/>
      <c r="BA9" s="145"/>
      <c r="BB9" s="145"/>
      <c r="BC9" s="145"/>
      <c r="BD9" s="145"/>
      <c r="BE9" s="145"/>
      <c r="BF9" s="145"/>
    </row>
    <row r="10" spans="1:58" outlineLevel="1">
      <c r="A10" s="152"/>
      <c r="B10" s="153"/>
      <c r="C10" s="187" t="s">
        <v>222</v>
      </c>
      <c r="D10" s="178"/>
      <c r="E10" s="179">
        <v>91.647499999999994</v>
      </c>
      <c r="F10" s="156"/>
      <c r="G10" s="156"/>
      <c r="H10" s="156"/>
      <c r="I10" s="156"/>
      <c r="J10" s="156"/>
      <c r="K10" s="156"/>
      <c r="L10" s="156"/>
      <c r="M10" s="156"/>
      <c r="N10" s="156"/>
      <c r="O10" s="156"/>
      <c r="P10" s="156"/>
      <c r="Q10" s="156"/>
      <c r="R10" s="156"/>
      <c r="S10" s="156"/>
      <c r="T10" s="156"/>
      <c r="U10" s="156"/>
      <c r="V10" s="156"/>
      <c r="W10" s="145"/>
      <c r="X10" s="145"/>
      <c r="Y10" s="145"/>
      <c r="Z10" s="145"/>
      <c r="AA10" s="145"/>
      <c r="AB10" s="145"/>
      <c r="AC10" s="145"/>
      <c r="AD10" s="145"/>
      <c r="AE10" s="145" t="s">
        <v>223</v>
      </c>
      <c r="AF10" s="145">
        <v>0</v>
      </c>
      <c r="AG10" s="145"/>
      <c r="AH10" s="145"/>
      <c r="AI10" s="145"/>
      <c r="AJ10" s="145"/>
      <c r="AK10" s="145"/>
      <c r="AL10" s="145"/>
      <c r="AM10" s="145"/>
      <c r="AN10" s="145"/>
      <c r="AO10" s="145"/>
      <c r="AP10" s="145"/>
      <c r="AQ10" s="145"/>
      <c r="AR10" s="145"/>
      <c r="AS10" s="145"/>
      <c r="AT10" s="145"/>
      <c r="AU10" s="145"/>
      <c r="AV10" s="145"/>
      <c r="AW10" s="145"/>
      <c r="AX10" s="145"/>
      <c r="AY10" s="145"/>
      <c r="AZ10" s="145"/>
      <c r="BA10" s="145"/>
      <c r="BB10" s="145"/>
      <c r="BC10" s="145"/>
      <c r="BD10" s="145"/>
      <c r="BE10" s="145"/>
      <c r="BF10" s="145"/>
    </row>
    <row r="11" spans="1:58" outlineLevel="1">
      <c r="A11" s="164">
        <v>2</v>
      </c>
      <c r="B11" s="165" t="s">
        <v>224</v>
      </c>
      <c r="C11" s="174" t="s">
        <v>225</v>
      </c>
      <c r="D11" s="166" t="s">
        <v>218</v>
      </c>
      <c r="E11" s="167">
        <v>91.647499999999994</v>
      </c>
      <c r="F11" s="168">
        <v>0</v>
      </c>
      <c r="G11" s="169">
        <f>ROUND(E11*F11,2)</f>
        <v>0</v>
      </c>
      <c r="H11" s="168">
        <v>0</v>
      </c>
      <c r="I11" s="169">
        <f>ROUND(E11*H11,2)</f>
        <v>0</v>
      </c>
      <c r="J11" s="168">
        <v>26.5</v>
      </c>
      <c r="K11" s="169">
        <f>ROUND(E11*J11,2)</f>
        <v>2428.66</v>
      </c>
      <c r="L11" s="169">
        <v>21</v>
      </c>
      <c r="M11" s="169">
        <f>G11*(1+L11/100)</f>
        <v>0</v>
      </c>
      <c r="N11" s="169">
        <v>0</v>
      </c>
      <c r="O11" s="169">
        <f>ROUND(E11*N11,2)</f>
        <v>0</v>
      </c>
      <c r="P11" s="169">
        <v>0</v>
      </c>
      <c r="Q11" s="169">
        <f>ROUND(E11*P11,2)</f>
        <v>0</v>
      </c>
      <c r="R11" s="170" t="s">
        <v>219</v>
      </c>
      <c r="S11" s="156">
        <v>0.01</v>
      </c>
      <c r="T11" s="156">
        <f>ROUND(E11*S11,2)</f>
        <v>0.92</v>
      </c>
      <c r="U11" s="156"/>
      <c r="V11" s="156" t="s">
        <v>220</v>
      </c>
      <c r="W11" s="145"/>
      <c r="X11" s="145"/>
      <c r="Y11" s="145"/>
      <c r="Z11" s="145"/>
      <c r="AA11" s="145"/>
      <c r="AB11" s="145"/>
      <c r="AC11" s="145"/>
      <c r="AD11" s="145"/>
      <c r="AE11" s="145" t="s">
        <v>221</v>
      </c>
      <c r="AF11" s="145"/>
      <c r="AG11" s="145"/>
      <c r="AH11" s="145"/>
      <c r="AI11" s="145"/>
      <c r="AJ11" s="145"/>
      <c r="AK11" s="145"/>
      <c r="AL11" s="145"/>
      <c r="AM11" s="145"/>
      <c r="AN11" s="145"/>
      <c r="AO11" s="145"/>
      <c r="AP11" s="145"/>
      <c r="AQ11" s="145"/>
      <c r="AR11" s="145"/>
      <c r="AS11" s="145"/>
      <c r="AT11" s="145"/>
      <c r="AU11" s="145"/>
      <c r="AV11" s="145"/>
      <c r="AW11" s="145"/>
      <c r="AX11" s="145"/>
      <c r="AY11" s="145"/>
      <c r="AZ11" s="145"/>
      <c r="BA11" s="145"/>
      <c r="BB11" s="145"/>
      <c r="BC11" s="145"/>
      <c r="BD11" s="145"/>
      <c r="BE11" s="145"/>
      <c r="BF11" s="145"/>
    </row>
    <row r="12" spans="1:58" outlineLevel="1">
      <c r="A12" s="152"/>
      <c r="B12" s="153"/>
      <c r="C12" s="261" t="s">
        <v>226</v>
      </c>
      <c r="D12" s="262"/>
      <c r="E12" s="262"/>
      <c r="F12" s="262"/>
      <c r="G12" s="262"/>
      <c r="H12" s="156"/>
      <c r="I12" s="156"/>
      <c r="J12" s="156"/>
      <c r="K12" s="156"/>
      <c r="L12" s="156"/>
      <c r="M12" s="156"/>
      <c r="N12" s="156"/>
      <c r="O12" s="156"/>
      <c r="P12" s="156"/>
      <c r="Q12" s="156"/>
      <c r="R12" s="156"/>
      <c r="S12" s="156"/>
      <c r="T12" s="156"/>
      <c r="U12" s="156"/>
      <c r="V12" s="156"/>
      <c r="W12" s="145"/>
      <c r="X12" s="145"/>
      <c r="Y12" s="145"/>
      <c r="Z12" s="145"/>
      <c r="AA12" s="145"/>
      <c r="AB12" s="145"/>
      <c r="AC12" s="145"/>
      <c r="AD12" s="145"/>
      <c r="AE12" s="145" t="s">
        <v>227</v>
      </c>
      <c r="AF12" s="145"/>
      <c r="AG12" s="145"/>
      <c r="AH12" s="145"/>
      <c r="AI12" s="145"/>
      <c r="AJ12" s="145"/>
      <c r="AK12" s="145"/>
      <c r="AL12" s="145"/>
      <c r="AM12" s="145"/>
      <c r="AN12" s="145"/>
      <c r="AO12" s="145"/>
      <c r="AP12" s="145"/>
      <c r="AQ12" s="145"/>
      <c r="AR12" s="145"/>
      <c r="AS12" s="145"/>
      <c r="AT12" s="145"/>
      <c r="AU12" s="145"/>
      <c r="AV12" s="145"/>
      <c r="AW12" s="145"/>
      <c r="AX12" s="145"/>
      <c r="AY12" s="145"/>
      <c r="AZ12" s="145"/>
      <c r="BA12" s="145"/>
      <c r="BB12" s="145"/>
      <c r="BC12" s="145"/>
      <c r="BD12" s="145"/>
      <c r="BE12" s="145"/>
      <c r="BF12" s="145"/>
    </row>
    <row r="13" spans="1:58" outlineLevel="1">
      <c r="A13" s="152"/>
      <c r="B13" s="153"/>
      <c r="C13" s="187" t="s">
        <v>222</v>
      </c>
      <c r="D13" s="178"/>
      <c r="E13" s="179">
        <v>91.647499999999994</v>
      </c>
      <c r="F13" s="156"/>
      <c r="G13" s="156"/>
      <c r="H13" s="156"/>
      <c r="I13" s="156"/>
      <c r="J13" s="156"/>
      <c r="K13" s="156"/>
      <c r="L13" s="156"/>
      <c r="M13" s="156"/>
      <c r="N13" s="156"/>
      <c r="O13" s="156"/>
      <c r="P13" s="156"/>
      <c r="Q13" s="156"/>
      <c r="R13" s="156"/>
      <c r="S13" s="156"/>
      <c r="T13" s="156"/>
      <c r="U13" s="156"/>
      <c r="V13" s="156"/>
      <c r="W13" s="145"/>
      <c r="X13" s="145"/>
      <c r="Y13" s="145"/>
      <c r="Z13" s="145"/>
      <c r="AA13" s="145"/>
      <c r="AB13" s="145"/>
      <c r="AC13" s="145"/>
      <c r="AD13" s="145"/>
      <c r="AE13" s="145" t="s">
        <v>223</v>
      </c>
      <c r="AF13" s="145">
        <v>0</v>
      </c>
      <c r="AG13" s="145"/>
      <c r="AH13" s="145"/>
      <c r="AI13" s="145"/>
      <c r="AJ13" s="145"/>
      <c r="AK13" s="145"/>
      <c r="AL13" s="145"/>
      <c r="AM13" s="145"/>
      <c r="AN13" s="145"/>
      <c r="AO13" s="145"/>
      <c r="AP13" s="145"/>
      <c r="AQ13" s="145"/>
      <c r="AR13" s="145"/>
      <c r="AS13" s="145"/>
      <c r="AT13" s="145"/>
      <c r="AU13" s="145"/>
      <c r="AV13" s="145"/>
      <c r="AW13" s="145"/>
      <c r="AX13" s="145"/>
      <c r="AY13" s="145"/>
      <c r="AZ13" s="145"/>
      <c r="BA13" s="145"/>
      <c r="BB13" s="145"/>
      <c r="BC13" s="145"/>
      <c r="BD13" s="145"/>
      <c r="BE13" s="145"/>
      <c r="BF13" s="145"/>
    </row>
    <row r="14" spans="1:58" outlineLevel="1">
      <c r="A14" s="164">
        <v>3</v>
      </c>
      <c r="B14" s="165" t="s">
        <v>228</v>
      </c>
      <c r="C14" s="174" t="s">
        <v>229</v>
      </c>
      <c r="D14" s="166" t="s">
        <v>230</v>
      </c>
      <c r="E14" s="167">
        <v>18.175129999999999</v>
      </c>
      <c r="F14" s="168">
        <v>0</v>
      </c>
      <c r="G14" s="169">
        <f>ROUND(E14*F14,2)</f>
        <v>0</v>
      </c>
      <c r="H14" s="168">
        <v>0</v>
      </c>
      <c r="I14" s="169">
        <f>ROUND(E14*H14,2)</f>
        <v>0</v>
      </c>
      <c r="J14" s="168">
        <v>480.5</v>
      </c>
      <c r="K14" s="169">
        <f>ROUND(E14*J14,2)</f>
        <v>8733.15</v>
      </c>
      <c r="L14" s="169">
        <v>21</v>
      </c>
      <c r="M14" s="169">
        <f>G14*(1+L14/100)</f>
        <v>0</v>
      </c>
      <c r="N14" s="169">
        <v>0</v>
      </c>
      <c r="O14" s="169">
        <f>ROUND(E14*N14,2)</f>
        <v>0</v>
      </c>
      <c r="P14" s="169">
        <v>0</v>
      </c>
      <c r="Q14" s="169">
        <f>ROUND(E14*P14,2)</f>
        <v>0</v>
      </c>
      <c r="R14" s="170" t="s">
        <v>219</v>
      </c>
      <c r="S14" s="156">
        <v>0.36499999999999999</v>
      </c>
      <c r="T14" s="156">
        <f>ROUND(E14*S14,2)</f>
        <v>6.63</v>
      </c>
      <c r="U14" s="156"/>
      <c r="V14" s="156" t="s">
        <v>220</v>
      </c>
      <c r="W14" s="145"/>
      <c r="X14" s="145"/>
      <c r="Y14" s="145"/>
      <c r="Z14" s="145"/>
      <c r="AA14" s="145"/>
      <c r="AB14" s="145"/>
      <c r="AC14" s="145"/>
      <c r="AD14" s="145"/>
      <c r="AE14" s="145" t="s">
        <v>221</v>
      </c>
      <c r="AF14" s="145"/>
      <c r="AG14" s="145"/>
      <c r="AH14" s="145"/>
      <c r="AI14" s="145"/>
      <c r="AJ14" s="145"/>
      <c r="AK14" s="145"/>
      <c r="AL14" s="145"/>
      <c r="AM14" s="145"/>
      <c r="AN14" s="145"/>
      <c r="AO14" s="145"/>
      <c r="AP14" s="145"/>
      <c r="AQ14" s="145"/>
      <c r="AR14" s="145"/>
      <c r="AS14" s="145"/>
      <c r="AT14" s="145"/>
      <c r="AU14" s="145"/>
      <c r="AV14" s="145"/>
      <c r="AW14" s="145"/>
      <c r="AX14" s="145"/>
      <c r="AY14" s="145"/>
      <c r="AZ14" s="145"/>
      <c r="BA14" s="145"/>
      <c r="BB14" s="145"/>
      <c r="BC14" s="145"/>
      <c r="BD14" s="145"/>
      <c r="BE14" s="145"/>
      <c r="BF14" s="145"/>
    </row>
    <row r="15" spans="1:58" ht="21" outlineLevel="1">
      <c r="A15" s="152"/>
      <c r="B15" s="153"/>
      <c r="C15" s="261" t="s">
        <v>231</v>
      </c>
      <c r="D15" s="262"/>
      <c r="E15" s="262"/>
      <c r="F15" s="262"/>
      <c r="G15" s="262"/>
      <c r="H15" s="156"/>
      <c r="I15" s="156"/>
      <c r="J15" s="156"/>
      <c r="K15" s="156"/>
      <c r="L15" s="156"/>
      <c r="M15" s="156"/>
      <c r="N15" s="156"/>
      <c r="O15" s="156"/>
      <c r="P15" s="156"/>
      <c r="Q15" s="156"/>
      <c r="R15" s="156"/>
      <c r="S15" s="156"/>
      <c r="T15" s="156"/>
      <c r="U15" s="156"/>
      <c r="V15" s="156"/>
      <c r="W15" s="145"/>
      <c r="X15" s="145"/>
      <c r="Y15" s="145"/>
      <c r="Z15" s="145"/>
      <c r="AA15" s="145"/>
      <c r="AB15" s="145"/>
      <c r="AC15" s="145"/>
      <c r="AD15" s="145"/>
      <c r="AE15" s="145" t="s">
        <v>227</v>
      </c>
      <c r="AF15" s="145"/>
      <c r="AG15" s="145"/>
      <c r="AH15" s="145"/>
      <c r="AI15" s="145"/>
      <c r="AJ15" s="145"/>
      <c r="AK15" s="145"/>
      <c r="AL15" s="145"/>
      <c r="AM15" s="145"/>
      <c r="AN15" s="145"/>
      <c r="AO15" s="145"/>
      <c r="AP15" s="145"/>
      <c r="AQ15" s="145"/>
      <c r="AR15" s="145"/>
      <c r="AS15" s="145"/>
      <c r="AT15" s="145"/>
      <c r="AU15" s="145"/>
      <c r="AV15" s="145"/>
      <c r="AW15" s="145"/>
      <c r="AX15" s="145"/>
      <c r="AY15" s="171" t="str">
        <f>C15</f>
        <v>zapažených i nezapažených s urovnáním dna do předepsaného profilu a spádu, s přehozením výkopku na přilehlém terénu na vzdálenost do 3 m od podélné osy rýhy nebo s naložením výkopku na dopravní prostředek.</v>
      </c>
      <c r="AZ15" s="145"/>
      <c r="BA15" s="145"/>
      <c r="BB15" s="145"/>
      <c r="BC15" s="145"/>
      <c r="BD15" s="145"/>
      <c r="BE15" s="145"/>
      <c r="BF15" s="145"/>
    </row>
    <row r="16" spans="1:58" outlineLevel="1">
      <c r="A16" s="152"/>
      <c r="B16" s="153"/>
      <c r="C16" s="187" t="s">
        <v>232</v>
      </c>
      <c r="D16" s="178"/>
      <c r="E16" s="179">
        <v>18.175129999999999</v>
      </c>
      <c r="F16" s="156"/>
      <c r="G16" s="156"/>
      <c r="H16" s="156"/>
      <c r="I16" s="156"/>
      <c r="J16" s="156"/>
      <c r="K16" s="156"/>
      <c r="L16" s="156"/>
      <c r="M16" s="156"/>
      <c r="N16" s="156"/>
      <c r="O16" s="156"/>
      <c r="P16" s="156"/>
      <c r="Q16" s="156"/>
      <c r="R16" s="156"/>
      <c r="S16" s="156"/>
      <c r="T16" s="156"/>
      <c r="U16" s="156"/>
      <c r="V16" s="156"/>
      <c r="W16" s="145"/>
      <c r="X16" s="145"/>
      <c r="Y16" s="145"/>
      <c r="Z16" s="145"/>
      <c r="AA16" s="145"/>
      <c r="AB16" s="145"/>
      <c r="AC16" s="145"/>
      <c r="AD16" s="145"/>
      <c r="AE16" s="145" t="s">
        <v>223</v>
      </c>
      <c r="AF16" s="145">
        <v>0</v>
      </c>
      <c r="AG16" s="145"/>
      <c r="AH16" s="145"/>
      <c r="AI16" s="145"/>
      <c r="AJ16" s="145"/>
      <c r="AK16" s="145"/>
      <c r="AL16" s="145"/>
      <c r="AM16" s="145"/>
      <c r="AN16" s="145"/>
      <c r="AO16" s="145"/>
      <c r="AP16" s="145"/>
      <c r="AQ16" s="145"/>
      <c r="AR16" s="145"/>
      <c r="AS16" s="145"/>
      <c r="AT16" s="145"/>
      <c r="AU16" s="145"/>
      <c r="AV16" s="145"/>
      <c r="AW16" s="145"/>
      <c r="AX16" s="145"/>
      <c r="AY16" s="145"/>
      <c r="AZ16" s="145"/>
      <c r="BA16" s="145"/>
      <c r="BB16" s="145"/>
      <c r="BC16" s="145"/>
      <c r="BD16" s="145"/>
      <c r="BE16" s="145"/>
      <c r="BF16" s="145"/>
    </row>
    <row r="17" spans="1:58" outlineLevel="1">
      <c r="A17" s="164">
        <v>4</v>
      </c>
      <c r="B17" s="165" t="s">
        <v>233</v>
      </c>
      <c r="C17" s="174" t="s">
        <v>234</v>
      </c>
      <c r="D17" s="166" t="s">
        <v>230</v>
      </c>
      <c r="E17" s="167">
        <v>9.0875599999999999</v>
      </c>
      <c r="F17" s="168">
        <v>0</v>
      </c>
      <c r="G17" s="169">
        <f>ROUND(E17*F17,2)</f>
        <v>0</v>
      </c>
      <c r="H17" s="168">
        <v>0</v>
      </c>
      <c r="I17" s="169">
        <f>ROUND(E17*H17,2)</f>
        <v>0</v>
      </c>
      <c r="J17" s="168">
        <v>164.5</v>
      </c>
      <c r="K17" s="169">
        <f>ROUND(E17*J17,2)</f>
        <v>1494.9</v>
      </c>
      <c r="L17" s="169">
        <v>21</v>
      </c>
      <c r="M17" s="169">
        <f>G17*(1+L17/100)</f>
        <v>0</v>
      </c>
      <c r="N17" s="169">
        <v>0</v>
      </c>
      <c r="O17" s="169">
        <f>ROUND(E17*N17,2)</f>
        <v>0</v>
      </c>
      <c r="P17" s="169">
        <v>0</v>
      </c>
      <c r="Q17" s="169">
        <f>ROUND(E17*P17,2)</f>
        <v>0</v>
      </c>
      <c r="R17" s="170" t="s">
        <v>219</v>
      </c>
      <c r="S17" s="156">
        <v>0.38979999999999998</v>
      </c>
      <c r="T17" s="156">
        <f>ROUND(E17*S17,2)</f>
        <v>3.54</v>
      </c>
      <c r="U17" s="156"/>
      <c r="V17" s="156" t="s">
        <v>220</v>
      </c>
      <c r="W17" s="145"/>
      <c r="X17" s="145"/>
      <c r="Y17" s="145"/>
      <c r="Z17" s="145"/>
      <c r="AA17" s="145"/>
      <c r="AB17" s="145"/>
      <c r="AC17" s="145"/>
      <c r="AD17" s="145"/>
      <c r="AE17" s="145" t="s">
        <v>221</v>
      </c>
      <c r="AF17" s="145"/>
      <c r="AG17" s="145"/>
      <c r="AH17" s="145"/>
      <c r="AI17" s="145"/>
      <c r="AJ17" s="145"/>
      <c r="AK17" s="145"/>
      <c r="AL17" s="145"/>
      <c r="AM17" s="145"/>
      <c r="AN17" s="145"/>
      <c r="AO17" s="145"/>
      <c r="AP17" s="145"/>
      <c r="AQ17" s="145"/>
      <c r="AR17" s="145"/>
      <c r="AS17" s="145"/>
      <c r="AT17" s="145"/>
      <c r="AU17" s="145"/>
      <c r="AV17" s="145"/>
      <c r="AW17" s="145"/>
      <c r="AX17" s="145"/>
      <c r="AY17" s="145"/>
      <c r="AZ17" s="145"/>
      <c r="BA17" s="145"/>
      <c r="BB17" s="145"/>
      <c r="BC17" s="145"/>
      <c r="BD17" s="145"/>
      <c r="BE17" s="145"/>
      <c r="BF17" s="145"/>
    </row>
    <row r="18" spans="1:58" ht="21" outlineLevel="1">
      <c r="A18" s="152"/>
      <c r="B18" s="153"/>
      <c r="C18" s="261" t="s">
        <v>231</v>
      </c>
      <c r="D18" s="262"/>
      <c r="E18" s="262"/>
      <c r="F18" s="262"/>
      <c r="G18" s="262"/>
      <c r="H18" s="156"/>
      <c r="I18" s="156"/>
      <c r="J18" s="156"/>
      <c r="K18" s="156"/>
      <c r="L18" s="156"/>
      <c r="M18" s="156"/>
      <c r="N18" s="156"/>
      <c r="O18" s="156"/>
      <c r="P18" s="156"/>
      <c r="Q18" s="156"/>
      <c r="R18" s="156"/>
      <c r="S18" s="156"/>
      <c r="T18" s="156"/>
      <c r="U18" s="156"/>
      <c r="V18" s="156"/>
      <c r="W18" s="145"/>
      <c r="X18" s="145"/>
      <c r="Y18" s="145"/>
      <c r="Z18" s="145"/>
      <c r="AA18" s="145"/>
      <c r="AB18" s="145"/>
      <c r="AC18" s="145"/>
      <c r="AD18" s="145"/>
      <c r="AE18" s="145" t="s">
        <v>227</v>
      </c>
      <c r="AF18" s="145"/>
      <c r="AG18" s="145"/>
      <c r="AH18" s="145"/>
      <c r="AI18" s="145"/>
      <c r="AJ18" s="145"/>
      <c r="AK18" s="145"/>
      <c r="AL18" s="145"/>
      <c r="AM18" s="145"/>
      <c r="AN18" s="145"/>
      <c r="AO18" s="145"/>
      <c r="AP18" s="145"/>
      <c r="AQ18" s="145"/>
      <c r="AR18" s="145"/>
      <c r="AS18" s="145"/>
      <c r="AT18" s="145"/>
      <c r="AU18" s="145"/>
      <c r="AV18" s="145"/>
      <c r="AW18" s="145"/>
      <c r="AX18" s="145"/>
      <c r="AY18" s="171" t="str">
        <f>C18</f>
        <v>zapažených i nezapažených s urovnáním dna do předepsaného profilu a spádu, s přehozením výkopku na přilehlém terénu na vzdálenost do 3 m od podélné osy rýhy nebo s naložením výkopku na dopravní prostředek.</v>
      </c>
      <c r="AZ18" s="145"/>
      <c r="BA18" s="145"/>
      <c r="BB18" s="145"/>
      <c r="BC18" s="145"/>
      <c r="BD18" s="145"/>
      <c r="BE18" s="145"/>
      <c r="BF18" s="145"/>
    </row>
    <row r="19" spans="1:58" outlineLevel="1">
      <c r="A19" s="152"/>
      <c r="B19" s="153"/>
      <c r="C19" s="187" t="s">
        <v>235</v>
      </c>
      <c r="D19" s="178"/>
      <c r="E19" s="179">
        <v>9.0875599999999999</v>
      </c>
      <c r="F19" s="156"/>
      <c r="G19" s="156"/>
      <c r="H19" s="156"/>
      <c r="I19" s="156"/>
      <c r="J19" s="156"/>
      <c r="K19" s="156"/>
      <c r="L19" s="156"/>
      <c r="M19" s="156"/>
      <c r="N19" s="156"/>
      <c r="O19" s="156"/>
      <c r="P19" s="156"/>
      <c r="Q19" s="156"/>
      <c r="R19" s="156"/>
      <c r="S19" s="156"/>
      <c r="T19" s="156"/>
      <c r="U19" s="156"/>
      <c r="V19" s="156"/>
      <c r="W19" s="145"/>
      <c r="X19" s="145"/>
      <c r="Y19" s="145"/>
      <c r="Z19" s="145"/>
      <c r="AA19" s="145"/>
      <c r="AB19" s="145"/>
      <c r="AC19" s="145"/>
      <c r="AD19" s="145"/>
      <c r="AE19" s="145" t="s">
        <v>223</v>
      </c>
      <c r="AF19" s="145">
        <v>0</v>
      </c>
      <c r="AG19" s="145"/>
      <c r="AH19" s="145"/>
      <c r="AI19" s="145"/>
      <c r="AJ19" s="145"/>
      <c r="AK19" s="145"/>
      <c r="AL19" s="145"/>
      <c r="AM19" s="145"/>
      <c r="AN19" s="145"/>
      <c r="AO19" s="145"/>
      <c r="AP19" s="145"/>
      <c r="AQ19" s="145"/>
      <c r="AR19" s="145"/>
      <c r="AS19" s="145"/>
      <c r="AT19" s="145"/>
      <c r="AU19" s="145"/>
      <c r="AV19" s="145"/>
      <c r="AW19" s="145"/>
      <c r="AX19" s="145"/>
      <c r="AY19" s="145"/>
      <c r="AZ19" s="145"/>
      <c r="BA19" s="145"/>
      <c r="BB19" s="145"/>
      <c r="BC19" s="145"/>
      <c r="BD19" s="145"/>
      <c r="BE19" s="145"/>
      <c r="BF19" s="145"/>
    </row>
    <row r="20" spans="1:58" outlineLevel="1">
      <c r="A20" s="164">
        <v>5</v>
      </c>
      <c r="B20" s="165" t="s">
        <v>236</v>
      </c>
      <c r="C20" s="174" t="s">
        <v>237</v>
      </c>
      <c r="D20" s="166" t="s">
        <v>230</v>
      </c>
      <c r="E20" s="167">
        <v>18.175129999999999</v>
      </c>
      <c r="F20" s="168">
        <v>0</v>
      </c>
      <c r="G20" s="169">
        <f>ROUND(E20*F20,2)</f>
        <v>0</v>
      </c>
      <c r="H20" s="168">
        <v>0</v>
      </c>
      <c r="I20" s="169">
        <f>ROUND(E20*H20,2)</f>
        <v>0</v>
      </c>
      <c r="J20" s="168">
        <v>264.5</v>
      </c>
      <c r="K20" s="169">
        <f>ROUND(E20*J20,2)</f>
        <v>4807.32</v>
      </c>
      <c r="L20" s="169">
        <v>21</v>
      </c>
      <c r="M20" s="169">
        <f>G20*(1+L20/100)</f>
        <v>0</v>
      </c>
      <c r="N20" s="169">
        <v>0</v>
      </c>
      <c r="O20" s="169">
        <f>ROUND(E20*N20,2)</f>
        <v>0</v>
      </c>
      <c r="P20" s="169">
        <v>0</v>
      </c>
      <c r="Q20" s="169">
        <f>ROUND(E20*P20,2)</f>
        <v>0</v>
      </c>
      <c r="R20" s="170" t="s">
        <v>219</v>
      </c>
      <c r="S20" s="156">
        <v>1.0999999999999999E-2</v>
      </c>
      <c r="T20" s="156">
        <f>ROUND(E20*S20,2)</f>
        <v>0.2</v>
      </c>
      <c r="U20" s="156"/>
      <c r="V20" s="156" t="s">
        <v>220</v>
      </c>
      <c r="W20" s="145"/>
      <c r="X20" s="145"/>
      <c r="Y20" s="145"/>
      <c r="Z20" s="145"/>
      <c r="AA20" s="145"/>
      <c r="AB20" s="145"/>
      <c r="AC20" s="145"/>
      <c r="AD20" s="145"/>
      <c r="AE20" s="145" t="s">
        <v>221</v>
      </c>
      <c r="AF20" s="145"/>
      <c r="AG20" s="145"/>
      <c r="AH20" s="145"/>
      <c r="AI20" s="145"/>
      <c r="AJ20" s="145"/>
      <c r="AK20" s="145"/>
      <c r="AL20" s="145"/>
      <c r="AM20" s="145"/>
      <c r="AN20" s="145"/>
      <c r="AO20" s="145"/>
      <c r="AP20" s="145"/>
      <c r="AQ20" s="145"/>
      <c r="AR20" s="145"/>
      <c r="AS20" s="145"/>
      <c r="AT20" s="145"/>
      <c r="AU20" s="145"/>
      <c r="AV20" s="145"/>
      <c r="AW20" s="145"/>
      <c r="AX20" s="145"/>
      <c r="AY20" s="145"/>
      <c r="AZ20" s="145"/>
      <c r="BA20" s="145"/>
      <c r="BB20" s="145"/>
      <c r="BC20" s="145"/>
      <c r="BD20" s="145"/>
      <c r="BE20" s="145"/>
      <c r="BF20" s="145"/>
    </row>
    <row r="21" spans="1:58" outlineLevel="1">
      <c r="A21" s="152"/>
      <c r="B21" s="153"/>
      <c r="C21" s="261" t="s">
        <v>238</v>
      </c>
      <c r="D21" s="262"/>
      <c r="E21" s="262"/>
      <c r="F21" s="262"/>
      <c r="G21" s="262"/>
      <c r="H21" s="156"/>
      <c r="I21" s="156"/>
      <c r="J21" s="156"/>
      <c r="K21" s="156"/>
      <c r="L21" s="156"/>
      <c r="M21" s="156"/>
      <c r="N21" s="156"/>
      <c r="O21" s="156"/>
      <c r="P21" s="156"/>
      <c r="Q21" s="156"/>
      <c r="R21" s="156"/>
      <c r="S21" s="156"/>
      <c r="T21" s="156"/>
      <c r="U21" s="156"/>
      <c r="V21" s="156"/>
      <c r="W21" s="145"/>
      <c r="X21" s="145"/>
      <c r="Y21" s="145"/>
      <c r="Z21" s="145"/>
      <c r="AA21" s="145"/>
      <c r="AB21" s="145"/>
      <c r="AC21" s="145"/>
      <c r="AD21" s="145"/>
      <c r="AE21" s="145" t="s">
        <v>227</v>
      </c>
      <c r="AF21" s="145"/>
      <c r="AG21" s="145"/>
      <c r="AH21" s="145"/>
      <c r="AI21" s="145"/>
      <c r="AJ21" s="145"/>
      <c r="AK21" s="145"/>
      <c r="AL21" s="145"/>
      <c r="AM21" s="145"/>
      <c r="AN21" s="145"/>
      <c r="AO21" s="145"/>
      <c r="AP21" s="145"/>
      <c r="AQ21" s="145"/>
      <c r="AR21" s="145"/>
      <c r="AS21" s="145"/>
      <c r="AT21" s="145"/>
      <c r="AU21" s="145"/>
      <c r="AV21" s="145"/>
      <c r="AW21" s="145"/>
      <c r="AX21" s="145"/>
      <c r="AY21" s="145"/>
      <c r="AZ21" s="145"/>
      <c r="BA21" s="145"/>
      <c r="BB21" s="145"/>
      <c r="BC21" s="145"/>
      <c r="BD21" s="145"/>
      <c r="BE21" s="145"/>
      <c r="BF21" s="145"/>
    </row>
    <row r="22" spans="1:58" outlineLevel="1">
      <c r="A22" s="152"/>
      <c r="B22" s="153"/>
      <c r="C22" s="187" t="s">
        <v>239</v>
      </c>
      <c r="D22" s="178"/>
      <c r="E22" s="179">
        <v>18.175129999999999</v>
      </c>
      <c r="F22" s="156"/>
      <c r="G22" s="156"/>
      <c r="H22" s="156"/>
      <c r="I22" s="156"/>
      <c r="J22" s="156"/>
      <c r="K22" s="156"/>
      <c r="L22" s="156"/>
      <c r="M22" s="156"/>
      <c r="N22" s="156"/>
      <c r="O22" s="156"/>
      <c r="P22" s="156"/>
      <c r="Q22" s="156"/>
      <c r="R22" s="156"/>
      <c r="S22" s="156"/>
      <c r="T22" s="156"/>
      <c r="U22" s="156"/>
      <c r="V22" s="156"/>
      <c r="W22" s="145"/>
      <c r="X22" s="145"/>
      <c r="Y22" s="145"/>
      <c r="Z22" s="145"/>
      <c r="AA22" s="145"/>
      <c r="AB22" s="145"/>
      <c r="AC22" s="145"/>
      <c r="AD22" s="145"/>
      <c r="AE22" s="145" t="s">
        <v>223</v>
      </c>
      <c r="AF22" s="145">
        <v>0</v>
      </c>
      <c r="AG22" s="145"/>
      <c r="AH22" s="145"/>
      <c r="AI22" s="145"/>
      <c r="AJ22" s="145"/>
      <c r="AK22" s="145"/>
      <c r="AL22" s="145"/>
      <c r="AM22" s="145"/>
      <c r="AN22" s="145"/>
      <c r="AO22" s="145"/>
      <c r="AP22" s="145"/>
      <c r="AQ22" s="145"/>
      <c r="AR22" s="145"/>
      <c r="AS22" s="145"/>
      <c r="AT22" s="145"/>
      <c r="AU22" s="145"/>
      <c r="AV22" s="145"/>
      <c r="AW22" s="145"/>
      <c r="AX22" s="145"/>
      <c r="AY22" s="145"/>
      <c r="AZ22" s="145"/>
      <c r="BA22" s="145"/>
      <c r="BB22" s="145"/>
      <c r="BC22" s="145"/>
      <c r="BD22" s="145"/>
      <c r="BE22" s="145"/>
      <c r="BF22" s="145"/>
    </row>
    <row r="23" spans="1:58" ht="20.399999999999999" outlineLevel="1">
      <c r="A23" s="164">
        <v>6</v>
      </c>
      <c r="B23" s="165" t="s">
        <v>240</v>
      </c>
      <c r="C23" s="174" t="s">
        <v>241</v>
      </c>
      <c r="D23" s="166" t="s">
        <v>230</v>
      </c>
      <c r="E23" s="167">
        <v>18.175129999999999</v>
      </c>
      <c r="F23" s="168">
        <v>0</v>
      </c>
      <c r="G23" s="169">
        <f>ROUND(E23*F23,2)</f>
        <v>0</v>
      </c>
      <c r="H23" s="168">
        <v>0</v>
      </c>
      <c r="I23" s="169">
        <f>ROUND(E23*H23,2)</f>
        <v>0</v>
      </c>
      <c r="J23" s="168">
        <v>16.3</v>
      </c>
      <c r="K23" s="169">
        <f>ROUND(E23*J23,2)</f>
        <v>296.25</v>
      </c>
      <c r="L23" s="169">
        <v>21</v>
      </c>
      <c r="M23" s="169">
        <f>G23*(1+L23/100)</f>
        <v>0</v>
      </c>
      <c r="N23" s="169">
        <v>0</v>
      </c>
      <c r="O23" s="169">
        <f>ROUND(E23*N23,2)</f>
        <v>0</v>
      </c>
      <c r="P23" s="169">
        <v>0</v>
      </c>
      <c r="Q23" s="169">
        <f>ROUND(E23*P23,2)</f>
        <v>0</v>
      </c>
      <c r="R23" s="170" t="s">
        <v>219</v>
      </c>
      <c r="S23" s="156">
        <v>8.9999999999999993E-3</v>
      </c>
      <c r="T23" s="156">
        <f>ROUND(E23*S23,2)</f>
        <v>0.16</v>
      </c>
      <c r="U23" s="156"/>
      <c r="V23" s="156" t="s">
        <v>220</v>
      </c>
      <c r="W23" s="145"/>
      <c r="X23" s="145"/>
      <c r="Y23" s="145"/>
      <c r="Z23" s="145"/>
      <c r="AA23" s="145"/>
      <c r="AB23" s="145"/>
      <c r="AC23" s="145"/>
      <c r="AD23" s="145"/>
      <c r="AE23" s="145" t="s">
        <v>221</v>
      </c>
      <c r="AF23" s="145"/>
      <c r="AG23" s="145"/>
      <c r="AH23" s="145"/>
      <c r="AI23" s="145"/>
      <c r="AJ23" s="145"/>
      <c r="AK23" s="145"/>
      <c r="AL23" s="145"/>
      <c r="AM23" s="145"/>
      <c r="AN23" s="145"/>
      <c r="AO23" s="145"/>
      <c r="AP23" s="145"/>
      <c r="AQ23" s="145"/>
      <c r="AR23" s="145"/>
      <c r="AS23" s="145"/>
      <c r="AT23" s="145"/>
      <c r="AU23" s="145"/>
      <c r="AV23" s="145"/>
      <c r="AW23" s="145"/>
      <c r="AX23" s="145"/>
      <c r="AY23" s="145"/>
      <c r="AZ23" s="145"/>
      <c r="BA23" s="145"/>
      <c r="BB23" s="145"/>
      <c r="BC23" s="145"/>
      <c r="BD23" s="145"/>
      <c r="BE23" s="145"/>
      <c r="BF23" s="145"/>
    </row>
    <row r="24" spans="1:58" outlineLevel="1">
      <c r="A24" s="152"/>
      <c r="B24" s="153"/>
      <c r="C24" s="187" t="s">
        <v>239</v>
      </c>
      <c r="D24" s="178"/>
      <c r="E24" s="179">
        <v>18.175129999999999</v>
      </c>
      <c r="F24" s="156"/>
      <c r="G24" s="156"/>
      <c r="H24" s="156"/>
      <c r="I24" s="156"/>
      <c r="J24" s="156"/>
      <c r="K24" s="156"/>
      <c r="L24" s="156"/>
      <c r="M24" s="156"/>
      <c r="N24" s="156"/>
      <c r="O24" s="156"/>
      <c r="P24" s="156"/>
      <c r="Q24" s="156"/>
      <c r="R24" s="156"/>
      <c r="S24" s="156"/>
      <c r="T24" s="156"/>
      <c r="U24" s="156"/>
      <c r="V24" s="156"/>
      <c r="W24" s="145"/>
      <c r="X24" s="145"/>
      <c r="Y24" s="145"/>
      <c r="Z24" s="145"/>
      <c r="AA24" s="145"/>
      <c r="AB24" s="145"/>
      <c r="AC24" s="145"/>
      <c r="AD24" s="145"/>
      <c r="AE24" s="145" t="s">
        <v>223</v>
      </c>
      <c r="AF24" s="145">
        <v>0</v>
      </c>
      <c r="AG24" s="145"/>
      <c r="AH24" s="145"/>
      <c r="AI24" s="145"/>
      <c r="AJ24" s="145"/>
      <c r="AK24" s="145"/>
      <c r="AL24" s="145"/>
      <c r="AM24" s="145"/>
      <c r="AN24" s="145"/>
      <c r="AO24" s="145"/>
      <c r="AP24" s="145"/>
      <c r="AQ24" s="145"/>
      <c r="AR24" s="145"/>
      <c r="AS24" s="145"/>
      <c r="AT24" s="145"/>
      <c r="AU24" s="145"/>
      <c r="AV24" s="145"/>
      <c r="AW24" s="145"/>
      <c r="AX24" s="145"/>
      <c r="AY24" s="145"/>
      <c r="AZ24" s="145"/>
      <c r="BA24" s="145"/>
      <c r="BB24" s="145"/>
      <c r="BC24" s="145"/>
      <c r="BD24" s="145"/>
      <c r="BE24" s="145"/>
      <c r="BF24" s="145"/>
    </row>
    <row r="25" spans="1:58" outlineLevel="1">
      <c r="A25" s="164">
        <v>7</v>
      </c>
      <c r="B25" s="165" t="s">
        <v>242</v>
      </c>
      <c r="C25" s="174" t="s">
        <v>243</v>
      </c>
      <c r="D25" s="166" t="s">
        <v>230</v>
      </c>
      <c r="E25" s="167">
        <v>10.302149999999999</v>
      </c>
      <c r="F25" s="168">
        <v>0</v>
      </c>
      <c r="G25" s="169">
        <f>ROUND(E25*F25,2)</f>
        <v>0</v>
      </c>
      <c r="H25" s="168">
        <v>0</v>
      </c>
      <c r="I25" s="169">
        <f>ROUND(E25*H25,2)</f>
        <v>0</v>
      </c>
      <c r="J25" s="168">
        <v>121</v>
      </c>
      <c r="K25" s="169">
        <f>ROUND(E25*J25,2)</f>
        <v>1246.56</v>
      </c>
      <c r="L25" s="169">
        <v>21</v>
      </c>
      <c r="M25" s="169">
        <f>G25*(1+L25/100)</f>
        <v>0</v>
      </c>
      <c r="N25" s="169">
        <v>0</v>
      </c>
      <c r="O25" s="169">
        <f>ROUND(E25*N25,2)</f>
        <v>0</v>
      </c>
      <c r="P25" s="169">
        <v>0</v>
      </c>
      <c r="Q25" s="169">
        <f>ROUND(E25*P25,2)</f>
        <v>0</v>
      </c>
      <c r="R25" s="170" t="s">
        <v>219</v>
      </c>
      <c r="S25" s="156">
        <v>0.20200000000000001</v>
      </c>
      <c r="T25" s="156">
        <f>ROUND(E25*S25,2)</f>
        <v>2.08</v>
      </c>
      <c r="U25" s="156"/>
      <c r="V25" s="156" t="s">
        <v>220</v>
      </c>
      <c r="W25" s="145"/>
      <c r="X25" s="145"/>
      <c r="Y25" s="145"/>
      <c r="Z25" s="145"/>
      <c r="AA25" s="145"/>
      <c r="AB25" s="145"/>
      <c r="AC25" s="145"/>
      <c r="AD25" s="145"/>
      <c r="AE25" s="145" t="s">
        <v>221</v>
      </c>
      <c r="AF25" s="145"/>
      <c r="AG25" s="145"/>
      <c r="AH25" s="145"/>
      <c r="AI25" s="145"/>
      <c r="AJ25" s="145"/>
      <c r="AK25" s="145"/>
      <c r="AL25" s="145"/>
      <c r="AM25" s="145"/>
      <c r="AN25" s="145"/>
      <c r="AO25" s="145"/>
      <c r="AP25" s="145"/>
      <c r="AQ25" s="145"/>
      <c r="AR25" s="145"/>
      <c r="AS25" s="145"/>
      <c r="AT25" s="145"/>
      <c r="AU25" s="145"/>
      <c r="AV25" s="145"/>
      <c r="AW25" s="145"/>
      <c r="AX25" s="145"/>
      <c r="AY25" s="145"/>
      <c r="AZ25" s="145"/>
      <c r="BA25" s="145"/>
      <c r="BB25" s="145"/>
      <c r="BC25" s="145"/>
      <c r="BD25" s="145"/>
      <c r="BE25" s="145"/>
      <c r="BF25" s="145"/>
    </row>
    <row r="26" spans="1:58" outlineLevel="1">
      <c r="A26" s="152"/>
      <c r="B26" s="153"/>
      <c r="C26" s="261" t="s">
        <v>244</v>
      </c>
      <c r="D26" s="262"/>
      <c r="E26" s="262"/>
      <c r="F26" s="262"/>
      <c r="G26" s="262"/>
      <c r="H26" s="156"/>
      <c r="I26" s="156"/>
      <c r="J26" s="156"/>
      <c r="K26" s="156"/>
      <c r="L26" s="156"/>
      <c r="M26" s="156"/>
      <c r="N26" s="156"/>
      <c r="O26" s="156"/>
      <c r="P26" s="156"/>
      <c r="Q26" s="156"/>
      <c r="R26" s="156"/>
      <c r="S26" s="156"/>
      <c r="T26" s="156"/>
      <c r="U26" s="156"/>
      <c r="V26" s="156"/>
      <c r="W26" s="145"/>
      <c r="X26" s="145"/>
      <c r="Y26" s="145"/>
      <c r="Z26" s="145"/>
      <c r="AA26" s="145"/>
      <c r="AB26" s="145"/>
      <c r="AC26" s="145"/>
      <c r="AD26" s="145"/>
      <c r="AE26" s="145" t="s">
        <v>227</v>
      </c>
      <c r="AF26" s="145"/>
      <c r="AG26" s="145"/>
      <c r="AH26" s="145"/>
      <c r="AI26" s="145"/>
      <c r="AJ26" s="145"/>
      <c r="AK26" s="145"/>
      <c r="AL26" s="145"/>
      <c r="AM26" s="145"/>
      <c r="AN26" s="145"/>
      <c r="AO26" s="145"/>
      <c r="AP26" s="145"/>
      <c r="AQ26" s="145"/>
      <c r="AR26" s="145"/>
      <c r="AS26" s="145"/>
      <c r="AT26" s="145"/>
      <c r="AU26" s="145"/>
      <c r="AV26" s="145"/>
      <c r="AW26" s="145"/>
      <c r="AX26" s="145"/>
      <c r="AY26" s="145"/>
      <c r="AZ26" s="145"/>
      <c r="BA26" s="145"/>
      <c r="BB26" s="145"/>
      <c r="BC26" s="145"/>
      <c r="BD26" s="145"/>
      <c r="BE26" s="145"/>
      <c r="BF26" s="145"/>
    </row>
    <row r="27" spans="1:58" outlineLevel="1">
      <c r="A27" s="152"/>
      <c r="B27" s="153"/>
      <c r="C27" s="187" t="s">
        <v>245</v>
      </c>
      <c r="D27" s="178"/>
      <c r="E27" s="179">
        <v>5.5642500000000004</v>
      </c>
      <c r="F27" s="156"/>
      <c r="G27" s="156"/>
      <c r="H27" s="156"/>
      <c r="I27" s="156"/>
      <c r="J27" s="156"/>
      <c r="K27" s="156"/>
      <c r="L27" s="156"/>
      <c r="M27" s="156"/>
      <c r="N27" s="156"/>
      <c r="O27" s="156"/>
      <c r="P27" s="156"/>
      <c r="Q27" s="156"/>
      <c r="R27" s="156"/>
      <c r="S27" s="156"/>
      <c r="T27" s="156"/>
      <c r="U27" s="156"/>
      <c r="V27" s="156"/>
      <c r="W27" s="145"/>
      <c r="X27" s="145"/>
      <c r="Y27" s="145"/>
      <c r="Z27" s="145"/>
      <c r="AA27" s="145"/>
      <c r="AB27" s="145"/>
      <c r="AC27" s="145"/>
      <c r="AD27" s="145"/>
      <c r="AE27" s="145" t="s">
        <v>223</v>
      </c>
      <c r="AF27" s="145">
        <v>0</v>
      </c>
      <c r="AG27" s="145"/>
      <c r="AH27" s="145"/>
      <c r="AI27" s="145"/>
      <c r="AJ27" s="145"/>
      <c r="AK27" s="145"/>
      <c r="AL27" s="145"/>
      <c r="AM27" s="145"/>
      <c r="AN27" s="145"/>
      <c r="AO27" s="145"/>
      <c r="AP27" s="145"/>
      <c r="AQ27" s="145"/>
      <c r="AR27" s="145"/>
      <c r="AS27" s="145"/>
      <c r="AT27" s="145"/>
      <c r="AU27" s="145"/>
      <c r="AV27" s="145"/>
      <c r="AW27" s="145"/>
      <c r="AX27" s="145"/>
      <c r="AY27" s="145"/>
      <c r="AZ27" s="145"/>
      <c r="BA27" s="145"/>
      <c r="BB27" s="145"/>
      <c r="BC27" s="145"/>
      <c r="BD27" s="145"/>
      <c r="BE27" s="145"/>
      <c r="BF27" s="145"/>
    </row>
    <row r="28" spans="1:58" ht="20.399999999999999" outlineLevel="1">
      <c r="A28" s="152"/>
      <c r="B28" s="153"/>
      <c r="C28" s="187" t="s">
        <v>246</v>
      </c>
      <c r="D28" s="178"/>
      <c r="E28" s="179">
        <v>2.8831500000000001</v>
      </c>
      <c r="F28" s="156"/>
      <c r="G28" s="156"/>
      <c r="H28" s="156"/>
      <c r="I28" s="156"/>
      <c r="J28" s="156"/>
      <c r="K28" s="156"/>
      <c r="L28" s="156"/>
      <c r="M28" s="156"/>
      <c r="N28" s="156"/>
      <c r="O28" s="156"/>
      <c r="P28" s="156"/>
      <c r="Q28" s="156"/>
      <c r="R28" s="156"/>
      <c r="S28" s="156"/>
      <c r="T28" s="156"/>
      <c r="U28" s="156"/>
      <c r="V28" s="156"/>
      <c r="W28" s="145"/>
      <c r="X28" s="145"/>
      <c r="Y28" s="145"/>
      <c r="Z28" s="145"/>
      <c r="AA28" s="145"/>
      <c r="AB28" s="145"/>
      <c r="AC28" s="145"/>
      <c r="AD28" s="145"/>
      <c r="AE28" s="145" t="s">
        <v>223</v>
      </c>
      <c r="AF28" s="145">
        <v>0</v>
      </c>
      <c r="AG28" s="145"/>
      <c r="AH28" s="145"/>
      <c r="AI28" s="145"/>
      <c r="AJ28" s="145"/>
      <c r="AK28" s="145"/>
      <c r="AL28" s="145"/>
      <c r="AM28" s="145"/>
      <c r="AN28" s="145"/>
      <c r="AO28" s="145"/>
      <c r="AP28" s="145"/>
      <c r="AQ28" s="145"/>
      <c r="AR28" s="145"/>
      <c r="AS28" s="145"/>
      <c r="AT28" s="145"/>
      <c r="AU28" s="145"/>
      <c r="AV28" s="145"/>
      <c r="AW28" s="145"/>
      <c r="AX28" s="145"/>
      <c r="AY28" s="145"/>
      <c r="AZ28" s="145"/>
      <c r="BA28" s="145"/>
      <c r="BB28" s="145"/>
      <c r="BC28" s="145"/>
      <c r="BD28" s="145"/>
      <c r="BE28" s="145"/>
      <c r="BF28" s="145"/>
    </row>
    <row r="29" spans="1:58" outlineLevel="1">
      <c r="A29" s="152"/>
      <c r="B29" s="153"/>
      <c r="C29" s="187" t="s">
        <v>247</v>
      </c>
      <c r="D29" s="178"/>
      <c r="E29" s="179">
        <v>1.8547499999999999</v>
      </c>
      <c r="F29" s="156"/>
      <c r="G29" s="156"/>
      <c r="H29" s="156"/>
      <c r="I29" s="156"/>
      <c r="J29" s="156"/>
      <c r="K29" s="156"/>
      <c r="L29" s="156"/>
      <c r="M29" s="156"/>
      <c r="N29" s="156"/>
      <c r="O29" s="156"/>
      <c r="P29" s="156"/>
      <c r="Q29" s="156"/>
      <c r="R29" s="156"/>
      <c r="S29" s="156"/>
      <c r="T29" s="156"/>
      <c r="U29" s="156"/>
      <c r="V29" s="156"/>
      <c r="W29" s="145"/>
      <c r="X29" s="145"/>
      <c r="Y29" s="145"/>
      <c r="Z29" s="145"/>
      <c r="AA29" s="145"/>
      <c r="AB29" s="145"/>
      <c r="AC29" s="145"/>
      <c r="AD29" s="145"/>
      <c r="AE29" s="145" t="s">
        <v>223</v>
      </c>
      <c r="AF29" s="145">
        <v>0</v>
      </c>
      <c r="AG29" s="145"/>
      <c r="AH29" s="145"/>
      <c r="AI29" s="145"/>
      <c r="AJ29" s="145"/>
      <c r="AK29" s="145"/>
      <c r="AL29" s="145"/>
      <c r="AM29" s="145"/>
      <c r="AN29" s="145"/>
      <c r="AO29" s="145"/>
      <c r="AP29" s="145"/>
      <c r="AQ29" s="145"/>
      <c r="AR29" s="145"/>
      <c r="AS29" s="145"/>
      <c r="AT29" s="145"/>
      <c r="AU29" s="145"/>
      <c r="AV29" s="145"/>
      <c r="AW29" s="145"/>
      <c r="AX29" s="145"/>
      <c r="AY29" s="145"/>
      <c r="AZ29" s="145"/>
      <c r="BA29" s="145"/>
      <c r="BB29" s="145"/>
      <c r="BC29" s="145"/>
      <c r="BD29" s="145"/>
      <c r="BE29" s="145"/>
      <c r="BF29" s="145"/>
    </row>
    <row r="30" spans="1:58" outlineLevel="1">
      <c r="A30" s="164">
        <v>8</v>
      </c>
      <c r="B30" s="165" t="s">
        <v>248</v>
      </c>
      <c r="C30" s="174" t="s">
        <v>249</v>
      </c>
      <c r="D30" s="166" t="s">
        <v>230</v>
      </c>
      <c r="E30" s="167">
        <v>18.175129999999999</v>
      </c>
      <c r="F30" s="168">
        <v>0</v>
      </c>
      <c r="G30" s="169">
        <f>ROUND(E30*F30,2)</f>
        <v>0</v>
      </c>
      <c r="H30" s="168">
        <v>0</v>
      </c>
      <c r="I30" s="169">
        <f>ROUND(E30*H30,2)</f>
        <v>0</v>
      </c>
      <c r="J30" s="168">
        <v>280</v>
      </c>
      <c r="K30" s="169">
        <f>ROUND(E30*J30,2)</f>
        <v>5089.04</v>
      </c>
      <c r="L30" s="169">
        <v>21</v>
      </c>
      <c r="M30" s="169">
        <f>G30*(1+L30/100)</f>
        <v>0</v>
      </c>
      <c r="N30" s="169">
        <v>0</v>
      </c>
      <c r="O30" s="169">
        <f>ROUND(E30*N30,2)</f>
        <v>0</v>
      </c>
      <c r="P30" s="169">
        <v>0</v>
      </c>
      <c r="Q30" s="169">
        <f>ROUND(E30*P30,2)</f>
        <v>0</v>
      </c>
      <c r="R30" s="170" t="s">
        <v>219</v>
      </c>
      <c r="S30" s="156">
        <v>0</v>
      </c>
      <c r="T30" s="156">
        <f>ROUND(E30*S30,2)</f>
        <v>0</v>
      </c>
      <c r="U30" s="156"/>
      <c r="V30" s="156" t="s">
        <v>220</v>
      </c>
      <c r="W30" s="145"/>
      <c r="X30" s="145"/>
      <c r="Y30" s="145"/>
      <c r="Z30" s="145"/>
      <c r="AA30" s="145"/>
      <c r="AB30" s="145"/>
      <c r="AC30" s="145"/>
      <c r="AD30" s="145"/>
      <c r="AE30" s="145" t="s">
        <v>221</v>
      </c>
      <c r="AF30" s="145"/>
      <c r="AG30" s="145"/>
      <c r="AH30" s="145"/>
      <c r="AI30" s="145"/>
      <c r="AJ30" s="145"/>
      <c r="AK30" s="145"/>
      <c r="AL30" s="145"/>
      <c r="AM30" s="145"/>
      <c r="AN30" s="145"/>
      <c r="AO30" s="145"/>
      <c r="AP30" s="145"/>
      <c r="AQ30" s="145"/>
      <c r="AR30" s="145"/>
      <c r="AS30" s="145"/>
      <c r="AT30" s="145"/>
      <c r="AU30" s="145"/>
      <c r="AV30" s="145"/>
      <c r="AW30" s="145"/>
      <c r="AX30" s="145"/>
      <c r="AY30" s="145"/>
      <c r="AZ30" s="145"/>
      <c r="BA30" s="145"/>
      <c r="BB30" s="145"/>
      <c r="BC30" s="145"/>
      <c r="BD30" s="145"/>
      <c r="BE30" s="145"/>
      <c r="BF30" s="145"/>
    </row>
    <row r="31" spans="1:58" outlineLevel="1">
      <c r="A31" s="152"/>
      <c r="B31" s="153"/>
      <c r="C31" s="187" t="s">
        <v>239</v>
      </c>
      <c r="D31" s="178"/>
      <c r="E31" s="179">
        <v>18.175129999999999</v>
      </c>
      <c r="F31" s="156"/>
      <c r="G31" s="156"/>
      <c r="H31" s="156"/>
      <c r="I31" s="156"/>
      <c r="J31" s="156"/>
      <c r="K31" s="156"/>
      <c r="L31" s="156"/>
      <c r="M31" s="156"/>
      <c r="N31" s="156"/>
      <c r="O31" s="156"/>
      <c r="P31" s="156"/>
      <c r="Q31" s="156"/>
      <c r="R31" s="156"/>
      <c r="S31" s="156"/>
      <c r="T31" s="156"/>
      <c r="U31" s="156"/>
      <c r="V31" s="156"/>
      <c r="W31" s="145"/>
      <c r="X31" s="145"/>
      <c r="Y31" s="145"/>
      <c r="Z31" s="145"/>
      <c r="AA31" s="145"/>
      <c r="AB31" s="145"/>
      <c r="AC31" s="145"/>
      <c r="AD31" s="145"/>
      <c r="AE31" s="145" t="s">
        <v>223</v>
      </c>
      <c r="AF31" s="145">
        <v>0</v>
      </c>
      <c r="AG31" s="145"/>
      <c r="AH31" s="145"/>
      <c r="AI31" s="145"/>
      <c r="AJ31" s="145"/>
      <c r="AK31" s="145"/>
      <c r="AL31" s="145"/>
      <c r="AM31" s="145"/>
      <c r="AN31" s="145"/>
      <c r="AO31" s="145"/>
      <c r="AP31" s="145"/>
      <c r="AQ31" s="145"/>
      <c r="AR31" s="145"/>
      <c r="AS31" s="145"/>
      <c r="AT31" s="145"/>
      <c r="AU31" s="145"/>
      <c r="AV31" s="145"/>
      <c r="AW31" s="145"/>
      <c r="AX31" s="145"/>
      <c r="AY31" s="145"/>
      <c r="AZ31" s="145"/>
      <c r="BA31" s="145"/>
      <c r="BB31" s="145"/>
      <c r="BC31" s="145"/>
      <c r="BD31" s="145"/>
      <c r="BE31" s="145"/>
      <c r="BF31" s="145"/>
    </row>
    <row r="32" spans="1:58">
      <c r="A32" s="158" t="s">
        <v>170</v>
      </c>
      <c r="B32" s="159" t="s">
        <v>83</v>
      </c>
      <c r="C32" s="173" t="s">
        <v>84</v>
      </c>
      <c r="D32" s="160"/>
      <c r="E32" s="161"/>
      <c r="F32" s="162"/>
      <c r="G32" s="162">
        <f>SUMIF(AE33:AE58,"&lt;&gt;NOR",G33:G58)</f>
        <v>0</v>
      </c>
      <c r="H32" s="162"/>
      <c r="I32" s="162">
        <f>SUM(I33:I58)</f>
        <v>102418.36</v>
      </c>
      <c r="J32" s="162"/>
      <c r="K32" s="162">
        <f>SUM(K33:K58)</f>
        <v>35725.67</v>
      </c>
      <c r="L32" s="162"/>
      <c r="M32" s="162">
        <f>SUM(M33:M58)</f>
        <v>0</v>
      </c>
      <c r="N32" s="162"/>
      <c r="O32" s="162">
        <f>SUM(O33:O58)</f>
        <v>91.45</v>
      </c>
      <c r="P32" s="162"/>
      <c r="Q32" s="162">
        <f>SUM(Q33:Q58)</f>
        <v>0</v>
      </c>
      <c r="R32" s="163"/>
      <c r="S32" s="157"/>
      <c r="T32" s="157">
        <f>SUM(T33:T58)</f>
        <v>77.14</v>
      </c>
      <c r="U32" s="157"/>
      <c r="V32" s="157"/>
      <c r="AE32" t="s">
        <v>171</v>
      </c>
    </row>
    <row r="33" spans="1:58" outlineLevel="1">
      <c r="A33" s="164">
        <v>9</v>
      </c>
      <c r="B33" s="165" t="s">
        <v>250</v>
      </c>
      <c r="C33" s="174" t="s">
        <v>251</v>
      </c>
      <c r="D33" s="166" t="s">
        <v>230</v>
      </c>
      <c r="E33" s="167">
        <v>10.74075</v>
      </c>
      <c r="F33" s="168">
        <v>0</v>
      </c>
      <c r="G33" s="169">
        <f>ROUND(E33*F33,2)</f>
        <v>0</v>
      </c>
      <c r="H33" s="168">
        <v>939</v>
      </c>
      <c r="I33" s="169">
        <f>ROUND(E33*H33,2)</f>
        <v>10085.56</v>
      </c>
      <c r="J33" s="168">
        <v>516</v>
      </c>
      <c r="K33" s="169">
        <f>ROUND(E33*J33,2)</f>
        <v>5542.23</v>
      </c>
      <c r="L33" s="169">
        <v>21</v>
      </c>
      <c r="M33" s="169">
        <f>G33*(1+L33/100)</f>
        <v>0</v>
      </c>
      <c r="N33" s="169">
        <v>2.16</v>
      </c>
      <c r="O33" s="169">
        <f>ROUND(E33*N33,2)</f>
        <v>23.2</v>
      </c>
      <c r="P33" s="169">
        <v>0</v>
      </c>
      <c r="Q33" s="169">
        <f>ROUND(E33*P33,2)</f>
        <v>0</v>
      </c>
      <c r="R33" s="170" t="s">
        <v>219</v>
      </c>
      <c r="S33" s="156">
        <v>1.085</v>
      </c>
      <c r="T33" s="156">
        <f>ROUND(E33*S33,2)</f>
        <v>11.65</v>
      </c>
      <c r="U33" s="156"/>
      <c r="V33" s="156" t="s">
        <v>220</v>
      </c>
      <c r="W33" s="145"/>
      <c r="X33" s="145"/>
      <c r="Y33" s="145"/>
      <c r="Z33" s="145"/>
      <c r="AA33" s="145"/>
      <c r="AB33" s="145"/>
      <c r="AC33" s="145"/>
      <c r="AD33" s="145"/>
      <c r="AE33" s="145" t="s">
        <v>221</v>
      </c>
      <c r="AF33" s="145"/>
      <c r="AG33" s="145"/>
      <c r="AH33" s="145"/>
      <c r="AI33" s="145"/>
      <c r="AJ33" s="145"/>
      <c r="AK33" s="145"/>
      <c r="AL33" s="145"/>
      <c r="AM33" s="145"/>
      <c r="AN33" s="145"/>
      <c r="AO33" s="145"/>
      <c r="AP33" s="145"/>
      <c r="AQ33" s="145"/>
      <c r="AR33" s="145"/>
      <c r="AS33" s="145"/>
      <c r="AT33" s="145"/>
      <c r="AU33" s="145"/>
      <c r="AV33" s="145"/>
      <c r="AW33" s="145"/>
      <c r="AX33" s="145"/>
      <c r="AY33" s="145"/>
      <c r="AZ33" s="145"/>
      <c r="BA33" s="145"/>
      <c r="BB33" s="145"/>
      <c r="BC33" s="145"/>
      <c r="BD33" s="145"/>
      <c r="BE33" s="145"/>
      <c r="BF33" s="145"/>
    </row>
    <row r="34" spans="1:58" outlineLevel="1">
      <c r="A34" s="152"/>
      <c r="B34" s="153"/>
      <c r="C34" s="187" t="s">
        <v>252</v>
      </c>
      <c r="D34" s="178"/>
      <c r="E34" s="179">
        <v>8.6024999999999991</v>
      </c>
      <c r="F34" s="156"/>
      <c r="G34" s="156"/>
      <c r="H34" s="156"/>
      <c r="I34" s="156"/>
      <c r="J34" s="156"/>
      <c r="K34" s="156"/>
      <c r="L34" s="156"/>
      <c r="M34" s="156"/>
      <c r="N34" s="156"/>
      <c r="O34" s="156"/>
      <c r="P34" s="156"/>
      <c r="Q34" s="156"/>
      <c r="R34" s="156"/>
      <c r="S34" s="156"/>
      <c r="T34" s="156"/>
      <c r="U34" s="156"/>
      <c r="V34" s="156"/>
      <c r="W34" s="145"/>
      <c r="X34" s="145"/>
      <c r="Y34" s="145"/>
      <c r="Z34" s="145"/>
      <c r="AA34" s="145"/>
      <c r="AB34" s="145"/>
      <c r="AC34" s="145"/>
      <c r="AD34" s="145"/>
      <c r="AE34" s="145" t="s">
        <v>223</v>
      </c>
      <c r="AF34" s="145">
        <v>0</v>
      </c>
      <c r="AG34" s="145"/>
      <c r="AH34" s="145"/>
      <c r="AI34" s="145"/>
      <c r="AJ34" s="145"/>
      <c r="AK34" s="145"/>
      <c r="AL34" s="145"/>
      <c r="AM34" s="145"/>
      <c r="AN34" s="145"/>
      <c r="AO34" s="145"/>
      <c r="AP34" s="145"/>
      <c r="AQ34" s="145"/>
      <c r="AR34" s="145"/>
      <c r="AS34" s="145"/>
      <c r="AT34" s="145"/>
      <c r="AU34" s="145"/>
      <c r="AV34" s="145"/>
      <c r="AW34" s="145"/>
      <c r="AX34" s="145"/>
      <c r="AY34" s="145"/>
      <c r="AZ34" s="145"/>
      <c r="BA34" s="145"/>
      <c r="BB34" s="145"/>
      <c r="BC34" s="145"/>
      <c r="BD34" s="145"/>
      <c r="BE34" s="145"/>
      <c r="BF34" s="145"/>
    </row>
    <row r="35" spans="1:58" outlineLevel="1">
      <c r="A35" s="152"/>
      <c r="B35" s="153"/>
      <c r="C35" s="187" t="s">
        <v>253</v>
      </c>
      <c r="D35" s="178"/>
      <c r="E35" s="179">
        <v>2.1382500000000002</v>
      </c>
      <c r="F35" s="156"/>
      <c r="G35" s="156"/>
      <c r="H35" s="156"/>
      <c r="I35" s="156"/>
      <c r="J35" s="156"/>
      <c r="K35" s="156"/>
      <c r="L35" s="156"/>
      <c r="M35" s="156"/>
      <c r="N35" s="156"/>
      <c r="O35" s="156"/>
      <c r="P35" s="156"/>
      <c r="Q35" s="156"/>
      <c r="R35" s="156"/>
      <c r="S35" s="156"/>
      <c r="T35" s="156"/>
      <c r="U35" s="156"/>
      <c r="V35" s="156"/>
      <c r="W35" s="145"/>
      <c r="X35" s="145"/>
      <c r="Y35" s="145"/>
      <c r="Z35" s="145"/>
      <c r="AA35" s="145"/>
      <c r="AB35" s="145"/>
      <c r="AC35" s="145"/>
      <c r="AD35" s="145"/>
      <c r="AE35" s="145" t="s">
        <v>223</v>
      </c>
      <c r="AF35" s="145">
        <v>0</v>
      </c>
      <c r="AG35" s="145"/>
      <c r="AH35" s="145"/>
      <c r="AI35" s="145"/>
      <c r="AJ35" s="145"/>
      <c r="AK35" s="145"/>
      <c r="AL35" s="145"/>
      <c r="AM35" s="145"/>
      <c r="AN35" s="145"/>
      <c r="AO35" s="145"/>
      <c r="AP35" s="145"/>
      <c r="AQ35" s="145"/>
      <c r="AR35" s="145"/>
      <c r="AS35" s="145"/>
      <c r="AT35" s="145"/>
      <c r="AU35" s="145"/>
      <c r="AV35" s="145"/>
      <c r="AW35" s="145"/>
      <c r="AX35" s="145"/>
      <c r="AY35" s="145"/>
      <c r="AZ35" s="145"/>
      <c r="BA35" s="145"/>
      <c r="BB35" s="145"/>
      <c r="BC35" s="145"/>
      <c r="BD35" s="145"/>
      <c r="BE35" s="145"/>
      <c r="BF35" s="145"/>
    </row>
    <row r="36" spans="1:58" outlineLevel="1">
      <c r="A36" s="164">
        <v>10</v>
      </c>
      <c r="B36" s="165" t="s">
        <v>254</v>
      </c>
      <c r="C36" s="174" t="s">
        <v>255</v>
      </c>
      <c r="D36" s="166" t="s">
        <v>230</v>
      </c>
      <c r="E36" s="167">
        <v>11.513249999999999</v>
      </c>
      <c r="F36" s="168">
        <v>0</v>
      </c>
      <c r="G36" s="169">
        <f>ROUND(E36*F36,2)</f>
        <v>0</v>
      </c>
      <c r="H36" s="168">
        <v>2417</v>
      </c>
      <c r="I36" s="169">
        <f>ROUND(E36*H36,2)</f>
        <v>27827.53</v>
      </c>
      <c r="J36" s="168">
        <v>278</v>
      </c>
      <c r="K36" s="169">
        <f>ROUND(E36*J36,2)</f>
        <v>3200.68</v>
      </c>
      <c r="L36" s="169">
        <v>21</v>
      </c>
      <c r="M36" s="169">
        <f>G36*(1+L36/100)</f>
        <v>0</v>
      </c>
      <c r="N36" s="169">
        <v>2.5249999999999999</v>
      </c>
      <c r="O36" s="169">
        <f>ROUND(E36*N36,2)</f>
        <v>29.07</v>
      </c>
      <c r="P36" s="169">
        <v>0</v>
      </c>
      <c r="Q36" s="169">
        <f>ROUND(E36*P36,2)</f>
        <v>0</v>
      </c>
      <c r="R36" s="170" t="s">
        <v>219</v>
      </c>
      <c r="S36" s="156">
        <v>0.48</v>
      </c>
      <c r="T36" s="156">
        <f>ROUND(E36*S36,2)</f>
        <v>5.53</v>
      </c>
      <c r="U36" s="156"/>
      <c r="V36" s="156" t="s">
        <v>220</v>
      </c>
      <c r="W36" s="145"/>
      <c r="X36" s="145"/>
      <c r="Y36" s="145"/>
      <c r="Z36" s="145"/>
      <c r="AA36" s="145"/>
      <c r="AB36" s="145"/>
      <c r="AC36" s="145"/>
      <c r="AD36" s="145"/>
      <c r="AE36" s="145" t="s">
        <v>221</v>
      </c>
      <c r="AF36" s="145"/>
      <c r="AG36" s="145"/>
      <c r="AH36" s="145"/>
      <c r="AI36" s="145"/>
      <c r="AJ36" s="145"/>
      <c r="AK36" s="145"/>
      <c r="AL36" s="145"/>
      <c r="AM36" s="145"/>
      <c r="AN36" s="145"/>
      <c r="AO36" s="145"/>
      <c r="AP36" s="145"/>
      <c r="AQ36" s="145"/>
      <c r="AR36" s="145"/>
      <c r="AS36" s="145"/>
      <c r="AT36" s="145"/>
      <c r="AU36" s="145"/>
      <c r="AV36" s="145"/>
      <c r="AW36" s="145"/>
      <c r="AX36" s="145"/>
      <c r="AY36" s="145"/>
      <c r="AZ36" s="145"/>
      <c r="BA36" s="145"/>
      <c r="BB36" s="145"/>
      <c r="BC36" s="145"/>
      <c r="BD36" s="145"/>
      <c r="BE36" s="145"/>
      <c r="BF36" s="145"/>
    </row>
    <row r="37" spans="1:58" outlineLevel="1">
      <c r="A37" s="152"/>
      <c r="B37" s="153"/>
      <c r="C37" s="261" t="s">
        <v>256</v>
      </c>
      <c r="D37" s="262"/>
      <c r="E37" s="262"/>
      <c r="F37" s="262"/>
      <c r="G37" s="262"/>
      <c r="H37" s="156"/>
      <c r="I37" s="156"/>
      <c r="J37" s="156"/>
      <c r="K37" s="156"/>
      <c r="L37" s="156"/>
      <c r="M37" s="156"/>
      <c r="N37" s="156"/>
      <c r="O37" s="156"/>
      <c r="P37" s="156"/>
      <c r="Q37" s="156"/>
      <c r="R37" s="156"/>
      <c r="S37" s="156"/>
      <c r="T37" s="156"/>
      <c r="U37" s="156"/>
      <c r="V37" s="156"/>
      <c r="W37" s="145"/>
      <c r="X37" s="145"/>
      <c r="Y37" s="145"/>
      <c r="Z37" s="145"/>
      <c r="AA37" s="145"/>
      <c r="AB37" s="145"/>
      <c r="AC37" s="145"/>
      <c r="AD37" s="145"/>
      <c r="AE37" s="145" t="s">
        <v>227</v>
      </c>
      <c r="AF37" s="145"/>
      <c r="AG37" s="145"/>
      <c r="AH37" s="145"/>
      <c r="AI37" s="145"/>
      <c r="AJ37" s="145"/>
      <c r="AK37" s="145"/>
      <c r="AL37" s="145"/>
      <c r="AM37" s="145"/>
      <c r="AN37" s="145"/>
      <c r="AO37" s="145"/>
      <c r="AP37" s="145"/>
      <c r="AQ37" s="145"/>
      <c r="AR37" s="145"/>
      <c r="AS37" s="145"/>
      <c r="AT37" s="145"/>
      <c r="AU37" s="145"/>
      <c r="AV37" s="145"/>
      <c r="AW37" s="145"/>
      <c r="AX37" s="145"/>
      <c r="AY37" s="145"/>
      <c r="AZ37" s="145"/>
      <c r="BA37" s="145"/>
      <c r="BB37" s="145"/>
      <c r="BC37" s="145"/>
      <c r="BD37" s="145"/>
      <c r="BE37" s="145"/>
      <c r="BF37" s="145"/>
    </row>
    <row r="38" spans="1:58" outlineLevel="1">
      <c r="A38" s="152"/>
      <c r="B38" s="153"/>
      <c r="C38" s="187" t="s">
        <v>257</v>
      </c>
      <c r="D38" s="178"/>
      <c r="E38" s="179">
        <v>11.513249999999999</v>
      </c>
      <c r="F38" s="156"/>
      <c r="G38" s="156"/>
      <c r="H38" s="156"/>
      <c r="I38" s="156"/>
      <c r="J38" s="156"/>
      <c r="K38" s="156"/>
      <c r="L38" s="156"/>
      <c r="M38" s="156"/>
      <c r="N38" s="156"/>
      <c r="O38" s="156"/>
      <c r="P38" s="156"/>
      <c r="Q38" s="156"/>
      <c r="R38" s="156"/>
      <c r="S38" s="156"/>
      <c r="T38" s="156"/>
      <c r="U38" s="156"/>
      <c r="V38" s="156"/>
      <c r="W38" s="145"/>
      <c r="X38" s="145"/>
      <c r="Y38" s="145"/>
      <c r="Z38" s="145"/>
      <c r="AA38" s="145"/>
      <c r="AB38" s="145"/>
      <c r="AC38" s="145"/>
      <c r="AD38" s="145"/>
      <c r="AE38" s="145" t="s">
        <v>223</v>
      </c>
      <c r="AF38" s="145">
        <v>0</v>
      </c>
      <c r="AG38" s="145"/>
      <c r="AH38" s="145"/>
      <c r="AI38" s="145"/>
      <c r="AJ38" s="145"/>
      <c r="AK38" s="145"/>
      <c r="AL38" s="145"/>
      <c r="AM38" s="145"/>
      <c r="AN38" s="145"/>
      <c r="AO38" s="145"/>
      <c r="AP38" s="145"/>
      <c r="AQ38" s="145"/>
      <c r="AR38" s="145"/>
      <c r="AS38" s="145"/>
      <c r="AT38" s="145"/>
      <c r="AU38" s="145"/>
      <c r="AV38" s="145"/>
      <c r="AW38" s="145"/>
      <c r="AX38" s="145"/>
      <c r="AY38" s="145"/>
      <c r="AZ38" s="145"/>
      <c r="BA38" s="145"/>
      <c r="BB38" s="145"/>
      <c r="BC38" s="145"/>
      <c r="BD38" s="145"/>
      <c r="BE38" s="145"/>
      <c r="BF38" s="145"/>
    </row>
    <row r="39" spans="1:58" outlineLevel="1">
      <c r="A39" s="164">
        <v>11</v>
      </c>
      <c r="B39" s="165" t="s">
        <v>258</v>
      </c>
      <c r="C39" s="174" t="s">
        <v>259</v>
      </c>
      <c r="D39" s="166" t="s">
        <v>218</v>
      </c>
      <c r="E39" s="167">
        <v>5.5642500000000004</v>
      </c>
      <c r="F39" s="168">
        <v>0</v>
      </c>
      <c r="G39" s="169">
        <f>ROUND(E39*F39,2)</f>
        <v>0</v>
      </c>
      <c r="H39" s="168">
        <v>357</v>
      </c>
      <c r="I39" s="169">
        <f>ROUND(E39*H39,2)</f>
        <v>1986.44</v>
      </c>
      <c r="J39" s="168">
        <v>206</v>
      </c>
      <c r="K39" s="169">
        <f>ROUND(E39*J39,2)</f>
        <v>1146.24</v>
      </c>
      <c r="L39" s="169">
        <v>21</v>
      </c>
      <c r="M39" s="169">
        <f>G39*(1+L39/100)</f>
        <v>0</v>
      </c>
      <c r="N39" s="169">
        <v>3.6400000000000002E-2</v>
      </c>
      <c r="O39" s="169">
        <f>ROUND(E39*N39,2)</f>
        <v>0.2</v>
      </c>
      <c r="P39" s="169">
        <v>0</v>
      </c>
      <c r="Q39" s="169">
        <f>ROUND(E39*P39,2)</f>
        <v>0</v>
      </c>
      <c r="R39" s="170" t="s">
        <v>219</v>
      </c>
      <c r="S39" s="156">
        <v>0.52700000000000002</v>
      </c>
      <c r="T39" s="156">
        <f>ROUND(E39*S39,2)</f>
        <v>2.93</v>
      </c>
      <c r="U39" s="156"/>
      <c r="V39" s="156" t="s">
        <v>220</v>
      </c>
      <c r="W39" s="145"/>
      <c r="X39" s="145"/>
      <c r="Y39" s="145"/>
      <c r="Z39" s="145"/>
      <c r="AA39" s="145"/>
      <c r="AB39" s="145"/>
      <c r="AC39" s="145"/>
      <c r="AD39" s="145"/>
      <c r="AE39" s="145" t="s">
        <v>221</v>
      </c>
      <c r="AF39" s="145"/>
      <c r="AG39" s="145"/>
      <c r="AH39" s="145"/>
      <c r="AI39" s="145"/>
      <c r="AJ39" s="145"/>
      <c r="AK39" s="145"/>
      <c r="AL39" s="145"/>
      <c r="AM39" s="145"/>
      <c r="AN39" s="145"/>
      <c r="AO39" s="145"/>
      <c r="AP39" s="145"/>
      <c r="AQ39" s="145"/>
      <c r="AR39" s="145"/>
      <c r="AS39" s="145"/>
      <c r="AT39" s="145"/>
      <c r="AU39" s="145"/>
      <c r="AV39" s="145"/>
      <c r="AW39" s="145"/>
      <c r="AX39" s="145"/>
      <c r="AY39" s="145"/>
      <c r="AZ39" s="145"/>
      <c r="BA39" s="145"/>
      <c r="BB39" s="145"/>
      <c r="BC39" s="145"/>
      <c r="BD39" s="145"/>
      <c r="BE39" s="145"/>
      <c r="BF39" s="145"/>
    </row>
    <row r="40" spans="1:58" ht="21" outlineLevel="1">
      <c r="A40" s="152"/>
      <c r="B40" s="153"/>
      <c r="C40" s="261" t="s">
        <v>260</v>
      </c>
      <c r="D40" s="262"/>
      <c r="E40" s="262"/>
      <c r="F40" s="262"/>
      <c r="G40" s="262"/>
      <c r="H40" s="156"/>
      <c r="I40" s="156"/>
      <c r="J40" s="156"/>
      <c r="K40" s="156"/>
      <c r="L40" s="156"/>
      <c r="M40" s="156"/>
      <c r="N40" s="156"/>
      <c r="O40" s="156"/>
      <c r="P40" s="156"/>
      <c r="Q40" s="156"/>
      <c r="R40" s="156"/>
      <c r="S40" s="156"/>
      <c r="T40" s="156"/>
      <c r="U40" s="156"/>
      <c r="V40" s="156"/>
      <c r="W40" s="145"/>
      <c r="X40" s="145"/>
      <c r="Y40" s="145"/>
      <c r="Z40" s="145"/>
      <c r="AA40" s="145"/>
      <c r="AB40" s="145"/>
      <c r="AC40" s="145"/>
      <c r="AD40" s="145"/>
      <c r="AE40" s="145" t="s">
        <v>227</v>
      </c>
      <c r="AF40" s="145"/>
      <c r="AG40" s="145"/>
      <c r="AH40" s="145"/>
      <c r="AI40" s="145"/>
      <c r="AJ40" s="145"/>
      <c r="AK40" s="145"/>
      <c r="AL40" s="145"/>
      <c r="AM40" s="145"/>
      <c r="AN40" s="145"/>
      <c r="AO40" s="145"/>
      <c r="AP40" s="145"/>
      <c r="AQ40" s="145"/>
      <c r="AR40" s="145"/>
      <c r="AS40" s="145"/>
      <c r="AT40" s="145"/>
      <c r="AU40" s="145"/>
      <c r="AV40" s="145"/>
      <c r="AW40" s="145"/>
      <c r="AX40" s="145"/>
      <c r="AY40" s="171" t="str">
        <f>C40</f>
        <v>svislé nebo šikmé (odkloněné) , půdorysně přímé nebo zalomené, stěn základových desek ve volných nebo zapažených jámách, rýhách, šachtách, včetně případných vzpěr,</v>
      </c>
      <c r="AZ40" s="145"/>
      <c r="BA40" s="145"/>
      <c r="BB40" s="145"/>
      <c r="BC40" s="145"/>
      <c r="BD40" s="145"/>
      <c r="BE40" s="145"/>
      <c r="BF40" s="145"/>
    </row>
    <row r="41" spans="1:58" outlineLevel="1">
      <c r="A41" s="152"/>
      <c r="B41" s="153"/>
      <c r="C41" s="187" t="s">
        <v>261</v>
      </c>
      <c r="D41" s="178"/>
      <c r="E41" s="179">
        <v>5.5642500000000004</v>
      </c>
      <c r="F41" s="156"/>
      <c r="G41" s="156"/>
      <c r="H41" s="156"/>
      <c r="I41" s="156"/>
      <c r="J41" s="156"/>
      <c r="K41" s="156"/>
      <c r="L41" s="156"/>
      <c r="M41" s="156"/>
      <c r="N41" s="156"/>
      <c r="O41" s="156"/>
      <c r="P41" s="156"/>
      <c r="Q41" s="156"/>
      <c r="R41" s="156"/>
      <c r="S41" s="156"/>
      <c r="T41" s="156"/>
      <c r="U41" s="156"/>
      <c r="V41" s="156"/>
      <c r="W41" s="145"/>
      <c r="X41" s="145"/>
      <c r="Y41" s="145"/>
      <c r="Z41" s="145"/>
      <c r="AA41" s="145"/>
      <c r="AB41" s="145"/>
      <c r="AC41" s="145"/>
      <c r="AD41" s="145"/>
      <c r="AE41" s="145" t="s">
        <v>223</v>
      </c>
      <c r="AF41" s="145">
        <v>0</v>
      </c>
      <c r="AG41" s="145"/>
      <c r="AH41" s="145"/>
      <c r="AI41" s="145"/>
      <c r="AJ41" s="145"/>
      <c r="AK41" s="145"/>
      <c r="AL41" s="145"/>
      <c r="AM41" s="145"/>
      <c r="AN41" s="145"/>
      <c r="AO41" s="145"/>
      <c r="AP41" s="145"/>
      <c r="AQ41" s="145"/>
      <c r="AR41" s="145"/>
      <c r="AS41" s="145"/>
      <c r="AT41" s="145"/>
      <c r="AU41" s="145"/>
      <c r="AV41" s="145"/>
      <c r="AW41" s="145"/>
      <c r="AX41" s="145"/>
      <c r="AY41" s="145"/>
      <c r="AZ41" s="145"/>
      <c r="BA41" s="145"/>
      <c r="BB41" s="145"/>
      <c r="BC41" s="145"/>
      <c r="BD41" s="145"/>
      <c r="BE41" s="145"/>
      <c r="BF41" s="145"/>
    </row>
    <row r="42" spans="1:58" outlineLevel="1">
      <c r="A42" s="164">
        <v>12</v>
      </c>
      <c r="B42" s="165" t="s">
        <v>262</v>
      </c>
      <c r="C42" s="174" t="s">
        <v>263</v>
      </c>
      <c r="D42" s="166" t="s">
        <v>218</v>
      </c>
      <c r="E42" s="167">
        <v>5.5642500000000004</v>
      </c>
      <c r="F42" s="168">
        <v>0</v>
      </c>
      <c r="G42" s="169">
        <f>ROUND(E42*F42,2)</f>
        <v>0</v>
      </c>
      <c r="H42" s="168">
        <v>0</v>
      </c>
      <c r="I42" s="169">
        <f>ROUND(E42*H42,2)</f>
        <v>0</v>
      </c>
      <c r="J42" s="168">
        <v>123.5</v>
      </c>
      <c r="K42" s="169">
        <f>ROUND(E42*J42,2)</f>
        <v>687.18</v>
      </c>
      <c r="L42" s="169">
        <v>21</v>
      </c>
      <c r="M42" s="169">
        <f>G42*(1+L42/100)</f>
        <v>0</v>
      </c>
      <c r="N42" s="169">
        <v>0</v>
      </c>
      <c r="O42" s="169">
        <f>ROUND(E42*N42,2)</f>
        <v>0</v>
      </c>
      <c r="P42" s="169">
        <v>0</v>
      </c>
      <c r="Q42" s="169">
        <f>ROUND(E42*P42,2)</f>
        <v>0</v>
      </c>
      <c r="R42" s="170" t="s">
        <v>219</v>
      </c>
      <c r="S42" s="156">
        <v>0.32</v>
      </c>
      <c r="T42" s="156">
        <f>ROUND(E42*S42,2)</f>
        <v>1.78</v>
      </c>
      <c r="U42" s="156"/>
      <c r="V42" s="156" t="s">
        <v>220</v>
      </c>
      <c r="W42" s="145"/>
      <c r="X42" s="145"/>
      <c r="Y42" s="145"/>
      <c r="Z42" s="145"/>
      <c r="AA42" s="145"/>
      <c r="AB42" s="145"/>
      <c r="AC42" s="145"/>
      <c r="AD42" s="145"/>
      <c r="AE42" s="145" t="s">
        <v>221</v>
      </c>
      <c r="AF42" s="145"/>
      <c r="AG42" s="145"/>
      <c r="AH42" s="145"/>
      <c r="AI42" s="145"/>
      <c r="AJ42" s="145"/>
      <c r="AK42" s="145"/>
      <c r="AL42" s="145"/>
      <c r="AM42" s="145"/>
      <c r="AN42" s="145"/>
      <c r="AO42" s="145"/>
      <c r="AP42" s="145"/>
      <c r="AQ42" s="145"/>
      <c r="AR42" s="145"/>
      <c r="AS42" s="145"/>
      <c r="AT42" s="145"/>
      <c r="AU42" s="145"/>
      <c r="AV42" s="145"/>
      <c r="AW42" s="145"/>
      <c r="AX42" s="145"/>
      <c r="AY42" s="145"/>
      <c r="AZ42" s="145"/>
      <c r="BA42" s="145"/>
      <c r="BB42" s="145"/>
      <c r="BC42" s="145"/>
      <c r="BD42" s="145"/>
      <c r="BE42" s="145"/>
      <c r="BF42" s="145"/>
    </row>
    <row r="43" spans="1:58" ht="21" outlineLevel="1">
      <c r="A43" s="152"/>
      <c r="B43" s="153"/>
      <c r="C43" s="261" t="s">
        <v>260</v>
      </c>
      <c r="D43" s="262"/>
      <c r="E43" s="262"/>
      <c r="F43" s="262"/>
      <c r="G43" s="262"/>
      <c r="H43" s="156"/>
      <c r="I43" s="156"/>
      <c r="J43" s="156"/>
      <c r="K43" s="156"/>
      <c r="L43" s="156"/>
      <c r="M43" s="156"/>
      <c r="N43" s="156"/>
      <c r="O43" s="156"/>
      <c r="P43" s="156"/>
      <c r="Q43" s="156"/>
      <c r="R43" s="156"/>
      <c r="S43" s="156"/>
      <c r="T43" s="156"/>
      <c r="U43" s="156"/>
      <c r="V43" s="156"/>
      <c r="W43" s="145"/>
      <c r="X43" s="145"/>
      <c r="Y43" s="145"/>
      <c r="Z43" s="145"/>
      <c r="AA43" s="145"/>
      <c r="AB43" s="145"/>
      <c r="AC43" s="145"/>
      <c r="AD43" s="145"/>
      <c r="AE43" s="145" t="s">
        <v>227</v>
      </c>
      <c r="AF43" s="145"/>
      <c r="AG43" s="145"/>
      <c r="AH43" s="145"/>
      <c r="AI43" s="145"/>
      <c r="AJ43" s="145"/>
      <c r="AK43" s="145"/>
      <c r="AL43" s="145"/>
      <c r="AM43" s="145"/>
      <c r="AN43" s="145"/>
      <c r="AO43" s="145"/>
      <c r="AP43" s="145"/>
      <c r="AQ43" s="145"/>
      <c r="AR43" s="145"/>
      <c r="AS43" s="145"/>
      <c r="AT43" s="145"/>
      <c r="AU43" s="145"/>
      <c r="AV43" s="145"/>
      <c r="AW43" s="145"/>
      <c r="AX43" s="145"/>
      <c r="AY43" s="171" t="str">
        <f>C43</f>
        <v>svislé nebo šikmé (odkloněné) , půdorysně přímé nebo zalomené, stěn základových desek ve volných nebo zapažených jámách, rýhách, šachtách, včetně případných vzpěr,</v>
      </c>
      <c r="AZ43" s="145"/>
      <c r="BA43" s="145"/>
      <c r="BB43" s="145"/>
      <c r="BC43" s="145"/>
      <c r="BD43" s="145"/>
      <c r="BE43" s="145"/>
      <c r="BF43" s="145"/>
    </row>
    <row r="44" spans="1:58" outlineLevel="1">
      <c r="A44" s="152"/>
      <c r="B44" s="153"/>
      <c r="C44" s="259" t="s">
        <v>264</v>
      </c>
      <c r="D44" s="260"/>
      <c r="E44" s="260"/>
      <c r="F44" s="260"/>
      <c r="G44" s="260"/>
      <c r="H44" s="156"/>
      <c r="I44" s="156"/>
      <c r="J44" s="156"/>
      <c r="K44" s="156"/>
      <c r="L44" s="156"/>
      <c r="M44" s="156"/>
      <c r="N44" s="156"/>
      <c r="O44" s="156"/>
      <c r="P44" s="156"/>
      <c r="Q44" s="156"/>
      <c r="R44" s="156"/>
      <c r="S44" s="156"/>
      <c r="T44" s="156"/>
      <c r="U44" s="156"/>
      <c r="V44" s="156"/>
      <c r="W44" s="145"/>
      <c r="X44" s="145"/>
      <c r="Y44" s="145"/>
      <c r="Z44" s="145"/>
      <c r="AA44" s="145"/>
      <c r="AB44" s="145"/>
      <c r="AC44" s="145"/>
      <c r="AD44" s="145"/>
      <c r="AE44" s="145" t="s">
        <v>178</v>
      </c>
      <c r="AF44" s="145"/>
      <c r="AG44" s="145"/>
      <c r="AH44" s="145"/>
      <c r="AI44" s="145"/>
      <c r="AJ44" s="145"/>
      <c r="AK44" s="145"/>
      <c r="AL44" s="145"/>
      <c r="AM44" s="145"/>
      <c r="AN44" s="145"/>
      <c r="AO44" s="145"/>
      <c r="AP44" s="145"/>
      <c r="AQ44" s="145"/>
      <c r="AR44" s="145"/>
      <c r="AS44" s="145"/>
      <c r="AT44" s="145"/>
      <c r="AU44" s="145"/>
      <c r="AV44" s="145"/>
      <c r="AW44" s="145"/>
      <c r="AX44" s="145"/>
      <c r="AY44" s="145"/>
      <c r="AZ44" s="145"/>
      <c r="BA44" s="145"/>
      <c r="BB44" s="145"/>
      <c r="BC44" s="145"/>
      <c r="BD44" s="145"/>
      <c r="BE44" s="145"/>
      <c r="BF44" s="145"/>
    </row>
    <row r="45" spans="1:58" outlineLevel="1">
      <c r="A45" s="164">
        <v>13</v>
      </c>
      <c r="B45" s="165" t="s">
        <v>265</v>
      </c>
      <c r="C45" s="174" t="s">
        <v>266</v>
      </c>
      <c r="D45" s="166" t="s">
        <v>267</v>
      </c>
      <c r="E45" s="167">
        <v>0.26579000000000003</v>
      </c>
      <c r="F45" s="168">
        <v>0</v>
      </c>
      <c r="G45" s="169">
        <f>ROUND(E45*F45,2)</f>
        <v>0</v>
      </c>
      <c r="H45" s="168">
        <v>29455</v>
      </c>
      <c r="I45" s="169">
        <f>ROUND(E45*H45,2)</f>
        <v>7828.84</v>
      </c>
      <c r="J45" s="168">
        <v>6895</v>
      </c>
      <c r="K45" s="169">
        <f>ROUND(E45*J45,2)</f>
        <v>1832.62</v>
      </c>
      <c r="L45" s="169">
        <v>21</v>
      </c>
      <c r="M45" s="169">
        <f>G45*(1+L45/100)</f>
        <v>0</v>
      </c>
      <c r="N45" s="169">
        <v>1.0554399999999999</v>
      </c>
      <c r="O45" s="169">
        <f>ROUND(E45*N45,2)</f>
        <v>0.28000000000000003</v>
      </c>
      <c r="P45" s="169">
        <v>0</v>
      </c>
      <c r="Q45" s="169">
        <f>ROUND(E45*P45,2)</f>
        <v>0</v>
      </c>
      <c r="R45" s="170" t="s">
        <v>219</v>
      </c>
      <c r="S45" s="156">
        <v>15.231</v>
      </c>
      <c r="T45" s="156">
        <f>ROUND(E45*S45,2)</f>
        <v>4.05</v>
      </c>
      <c r="U45" s="156"/>
      <c r="V45" s="156" t="s">
        <v>220</v>
      </c>
      <c r="W45" s="145"/>
      <c r="X45" s="145"/>
      <c r="Y45" s="145"/>
      <c r="Z45" s="145"/>
      <c r="AA45" s="145"/>
      <c r="AB45" s="145"/>
      <c r="AC45" s="145"/>
      <c r="AD45" s="145"/>
      <c r="AE45" s="145" t="s">
        <v>221</v>
      </c>
      <c r="AF45" s="145"/>
      <c r="AG45" s="145"/>
      <c r="AH45" s="145"/>
      <c r="AI45" s="145"/>
      <c r="AJ45" s="145"/>
      <c r="AK45" s="145"/>
      <c r="AL45" s="145"/>
      <c r="AM45" s="145"/>
      <c r="AN45" s="145"/>
      <c r="AO45" s="145"/>
      <c r="AP45" s="145"/>
      <c r="AQ45" s="145"/>
      <c r="AR45" s="145"/>
      <c r="AS45" s="145"/>
      <c r="AT45" s="145"/>
      <c r="AU45" s="145"/>
      <c r="AV45" s="145"/>
      <c r="AW45" s="145"/>
      <c r="AX45" s="145"/>
      <c r="AY45" s="145"/>
      <c r="AZ45" s="145"/>
      <c r="BA45" s="145"/>
      <c r="BB45" s="145"/>
      <c r="BC45" s="145"/>
      <c r="BD45" s="145"/>
      <c r="BE45" s="145"/>
      <c r="BF45" s="145"/>
    </row>
    <row r="46" spans="1:58" outlineLevel="1">
      <c r="A46" s="152"/>
      <c r="B46" s="153"/>
      <c r="C46" s="261" t="s">
        <v>268</v>
      </c>
      <c r="D46" s="262"/>
      <c r="E46" s="262"/>
      <c r="F46" s="262"/>
      <c r="G46" s="262"/>
      <c r="H46" s="156"/>
      <c r="I46" s="156"/>
      <c r="J46" s="156"/>
      <c r="K46" s="156"/>
      <c r="L46" s="156"/>
      <c r="M46" s="156"/>
      <c r="N46" s="156"/>
      <c r="O46" s="156"/>
      <c r="P46" s="156"/>
      <c r="Q46" s="156"/>
      <c r="R46" s="156"/>
      <c r="S46" s="156"/>
      <c r="T46" s="156"/>
      <c r="U46" s="156"/>
      <c r="V46" s="156"/>
      <c r="W46" s="145"/>
      <c r="X46" s="145"/>
      <c r="Y46" s="145"/>
      <c r="Z46" s="145"/>
      <c r="AA46" s="145"/>
      <c r="AB46" s="145"/>
      <c r="AC46" s="145"/>
      <c r="AD46" s="145"/>
      <c r="AE46" s="145" t="s">
        <v>227</v>
      </c>
      <c r="AF46" s="145"/>
      <c r="AG46" s="145"/>
      <c r="AH46" s="145"/>
      <c r="AI46" s="145"/>
      <c r="AJ46" s="145"/>
      <c r="AK46" s="145"/>
      <c r="AL46" s="145"/>
      <c r="AM46" s="145"/>
      <c r="AN46" s="145"/>
      <c r="AO46" s="145"/>
      <c r="AP46" s="145"/>
      <c r="AQ46" s="145"/>
      <c r="AR46" s="145"/>
      <c r="AS46" s="145"/>
      <c r="AT46" s="145"/>
      <c r="AU46" s="145"/>
      <c r="AV46" s="145"/>
      <c r="AW46" s="145"/>
      <c r="AX46" s="145"/>
      <c r="AY46" s="145"/>
      <c r="AZ46" s="145"/>
      <c r="BA46" s="145"/>
      <c r="BB46" s="145"/>
      <c r="BC46" s="145"/>
      <c r="BD46" s="145"/>
      <c r="BE46" s="145"/>
      <c r="BF46" s="145"/>
    </row>
    <row r="47" spans="1:58" outlineLevel="1">
      <c r="A47" s="152"/>
      <c r="B47" s="153"/>
      <c r="C47" s="187" t="s">
        <v>269</v>
      </c>
      <c r="D47" s="178"/>
      <c r="E47" s="179">
        <v>0.26579000000000003</v>
      </c>
      <c r="F47" s="156"/>
      <c r="G47" s="156"/>
      <c r="H47" s="156"/>
      <c r="I47" s="156"/>
      <c r="J47" s="156"/>
      <c r="K47" s="156"/>
      <c r="L47" s="156"/>
      <c r="M47" s="156"/>
      <c r="N47" s="156"/>
      <c r="O47" s="156"/>
      <c r="P47" s="156"/>
      <c r="Q47" s="156"/>
      <c r="R47" s="156"/>
      <c r="S47" s="156"/>
      <c r="T47" s="156"/>
      <c r="U47" s="156"/>
      <c r="V47" s="156"/>
      <c r="W47" s="145"/>
      <c r="X47" s="145"/>
      <c r="Y47" s="145"/>
      <c r="Z47" s="145"/>
      <c r="AA47" s="145"/>
      <c r="AB47" s="145"/>
      <c r="AC47" s="145"/>
      <c r="AD47" s="145"/>
      <c r="AE47" s="145" t="s">
        <v>223</v>
      </c>
      <c r="AF47" s="145">
        <v>0</v>
      </c>
      <c r="AG47" s="145"/>
      <c r="AH47" s="145"/>
      <c r="AI47" s="145"/>
      <c r="AJ47" s="145"/>
      <c r="AK47" s="145"/>
      <c r="AL47" s="145"/>
      <c r="AM47" s="145"/>
      <c r="AN47" s="145"/>
      <c r="AO47" s="145"/>
      <c r="AP47" s="145"/>
      <c r="AQ47" s="145"/>
      <c r="AR47" s="145"/>
      <c r="AS47" s="145"/>
      <c r="AT47" s="145"/>
      <c r="AU47" s="145"/>
      <c r="AV47" s="145"/>
      <c r="AW47" s="145"/>
      <c r="AX47" s="145"/>
      <c r="AY47" s="145"/>
      <c r="AZ47" s="145"/>
      <c r="BA47" s="145"/>
      <c r="BB47" s="145"/>
      <c r="BC47" s="145"/>
      <c r="BD47" s="145"/>
      <c r="BE47" s="145"/>
      <c r="BF47" s="145"/>
    </row>
    <row r="48" spans="1:58" outlineLevel="1">
      <c r="A48" s="164">
        <v>14</v>
      </c>
      <c r="B48" s="165" t="s">
        <v>270</v>
      </c>
      <c r="C48" s="174" t="s">
        <v>271</v>
      </c>
      <c r="D48" s="166" t="s">
        <v>218</v>
      </c>
      <c r="E48" s="167">
        <v>4.3499999999999996</v>
      </c>
      <c r="F48" s="168">
        <v>0</v>
      </c>
      <c r="G48" s="169">
        <f>ROUND(E48*F48,2)</f>
        <v>0</v>
      </c>
      <c r="H48" s="168">
        <v>775</v>
      </c>
      <c r="I48" s="169">
        <f>ROUND(E48*H48,2)</f>
        <v>3371.25</v>
      </c>
      <c r="J48" s="168">
        <v>466</v>
      </c>
      <c r="K48" s="169">
        <f>ROUND(E48*J48,2)</f>
        <v>2027.1</v>
      </c>
      <c r="L48" s="169">
        <v>21</v>
      </c>
      <c r="M48" s="169">
        <f>G48*(1+L48/100)</f>
        <v>0</v>
      </c>
      <c r="N48" s="169">
        <v>0.6</v>
      </c>
      <c r="O48" s="169">
        <f>ROUND(E48*N48,2)</f>
        <v>2.61</v>
      </c>
      <c r="P48" s="169">
        <v>0</v>
      </c>
      <c r="Q48" s="169">
        <f>ROUND(E48*P48,2)</f>
        <v>0</v>
      </c>
      <c r="R48" s="170" t="s">
        <v>219</v>
      </c>
      <c r="S48" s="156">
        <v>1</v>
      </c>
      <c r="T48" s="156">
        <f>ROUND(E48*S48,2)</f>
        <v>4.3499999999999996</v>
      </c>
      <c r="U48" s="156"/>
      <c r="V48" s="156" t="s">
        <v>220</v>
      </c>
      <c r="W48" s="145"/>
      <c r="X48" s="145"/>
      <c r="Y48" s="145"/>
      <c r="Z48" s="145"/>
      <c r="AA48" s="145"/>
      <c r="AB48" s="145"/>
      <c r="AC48" s="145"/>
      <c r="AD48" s="145"/>
      <c r="AE48" s="145" t="s">
        <v>221</v>
      </c>
      <c r="AF48" s="145"/>
      <c r="AG48" s="145"/>
      <c r="AH48" s="145"/>
      <c r="AI48" s="145"/>
      <c r="AJ48" s="145"/>
      <c r="AK48" s="145"/>
      <c r="AL48" s="145"/>
      <c r="AM48" s="145"/>
      <c r="AN48" s="145"/>
      <c r="AO48" s="145"/>
      <c r="AP48" s="145"/>
      <c r="AQ48" s="145"/>
      <c r="AR48" s="145"/>
      <c r="AS48" s="145"/>
      <c r="AT48" s="145"/>
      <c r="AU48" s="145"/>
      <c r="AV48" s="145"/>
      <c r="AW48" s="145"/>
      <c r="AX48" s="145"/>
      <c r="AY48" s="145"/>
      <c r="AZ48" s="145"/>
      <c r="BA48" s="145"/>
      <c r="BB48" s="145"/>
      <c r="BC48" s="145"/>
      <c r="BD48" s="145"/>
      <c r="BE48" s="145"/>
      <c r="BF48" s="145"/>
    </row>
    <row r="49" spans="1:58" outlineLevel="1">
      <c r="A49" s="152"/>
      <c r="B49" s="153"/>
      <c r="C49" s="261" t="s">
        <v>272</v>
      </c>
      <c r="D49" s="262"/>
      <c r="E49" s="262"/>
      <c r="F49" s="262"/>
      <c r="G49" s="262"/>
      <c r="H49" s="156"/>
      <c r="I49" s="156"/>
      <c r="J49" s="156"/>
      <c r="K49" s="156"/>
      <c r="L49" s="156"/>
      <c r="M49" s="156"/>
      <c r="N49" s="156"/>
      <c r="O49" s="156"/>
      <c r="P49" s="156"/>
      <c r="Q49" s="156"/>
      <c r="R49" s="156"/>
      <c r="S49" s="156"/>
      <c r="T49" s="156"/>
      <c r="U49" s="156"/>
      <c r="V49" s="156"/>
      <c r="W49" s="145"/>
      <c r="X49" s="145"/>
      <c r="Y49" s="145"/>
      <c r="Z49" s="145"/>
      <c r="AA49" s="145"/>
      <c r="AB49" s="145"/>
      <c r="AC49" s="145"/>
      <c r="AD49" s="145"/>
      <c r="AE49" s="145" t="s">
        <v>227</v>
      </c>
      <c r="AF49" s="145"/>
      <c r="AG49" s="145"/>
      <c r="AH49" s="145"/>
      <c r="AI49" s="145"/>
      <c r="AJ49" s="145"/>
      <c r="AK49" s="145"/>
      <c r="AL49" s="145"/>
      <c r="AM49" s="145"/>
      <c r="AN49" s="145"/>
      <c r="AO49" s="145"/>
      <c r="AP49" s="145"/>
      <c r="AQ49" s="145"/>
      <c r="AR49" s="145"/>
      <c r="AS49" s="145"/>
      <c r="AT49" s="145"/>
      <c r="AU49" s="145"/>
      <c r="AV49" s="145"/>
      <c r="AW49" s="145"/>
      <c r="AX49" s="145"/>
      <c r="AY49" s="145"/>
      <c r="AZ49" s="145"/>
      <c r="BA49" s="145"/>
      <c r="BB49" s="145"/>
      <c r="BC49" s="145"/>
      <c r="BD49" s="145"/>
      <c r="BE49" s="145"/>
      <c r="BF49" s="145"/>
    </row>
    <row r="50" spans="1:58" outlineLevel="1">
      <c r="A50" s="152"/>
      <c r="B50" s="153"/>
      <c r="C50" s="187" t="s">
        <v>273</v>
      </c>
      <c r="D50" s="178"/>
      <c r="E50" s="179">
        <v>4.3499999999999996</v>
      </c>
      <c r="F50" s="156"/>
      <c r="G50" s="156"/>
      <c r="H50" s="156"/>
      <c r="I50" s="156"/>
      <c r="J50" s="156"/>
      <c r="K50" s="156"/>
      <c r="L50" s="156"/>
      <c r="M50" s="156"/>
      <c r="N50" s="156"/>
      <c r="O50" s="156"/>
      <c r="P50" s="156"/>
      <c r="Q50" s="156"/>
      <c r="R50" s="156"/>
      <c r="S50" s="156"/>
      <c r="T50" s="156"/>
      <c r="U50" s="156"/>
      <c r="V50" s="156"/>
      <c r="W50" s="145"/>
      <c r="X50" s="145"/>
      <c r="Y50" s="145"/>
      <c r="Z50" s="145"/>
      <c r="AA50" s="145"/>
      <c r="AB50" s="145"/>
      <c r="AC50" s="145"/>
      <c r="AD50" s="145"/>
      <c r="AE50" s="145" t="s">
        <v>223</v>
      </c>
      <c r="AF50" s="145">
        <v>0</v>
      </c>
      <c r="AG50" s="145"/>
      <c r="AH50" s="145"/>
      <c r="AI50" s="145"/>
      <c r="AJ50" s="145"/>
      <c r="AK50" s="145"/>
      <c r="AL50" s="145"/>
      <c r="AM50" s="145"/>
      <c r="AN50" s="145"/>
      <c r="AO50" s="145"/>
      <c r="AP50" s="145"/>
      <c r="AQ50" s="145"/>
      <c r="AR50" s="145"/>
      <c r="AS50" s="145"/>
      <c r="AT50" s="145"/>
      <c r="AU50" s="145"/>
      <c r="AV50" s="145"/>
      <c r="AW50" s="145"/>
      <c r="AX50" s="145"/>
      <c r="AY50" s="145"/>
      <c r="AZ50" s="145"/>
      <c r="BA50" s="145"/>
      <c r="BB50" s="145"/>
      <c r="BC50" s="145"/>
      <c r="BD50" s="145"/>
      <c r="BE50" s="145"/>
      <c r="BF50" s="145"/>
    </row>
    <row r="51" spans="1:58" outlineLevel="1">
      <c r="A51" s="164">
        <v>15</v>
      </c>
      <c r="B51" s="165" t="s">
        <v>274</v>
      </c>
      <c r="C51" s="174" t="s">
        <v>275</v>
      </c>
      <c r="D51" s="166" t="s">
        <v>218</v>
      </c>
      <c r="E51" s="167">
        <v>27.821249999999999</v>
      </c>
      <c r="F51" s="168">
        <v>0</v>
      </c>
      <c r="G51" s="169">
        <f>ROUND(E51*F51,2)</f>
        <v>0</v>
      </c>
      <c r="H51" s="168">
        <v>1102</v>
      </c>
      <c r="I51" s="169">
        <f>ROUND(E51*H51,2)</f>
        <v>30659.02</v>
      </c>
      <c r="J51" s="168">
        <v>551</v>
      </c>
      <c r="K51" s="169">
        <f>ROUND(E51*J51,2)</f>
        <v>15329.51</v>
      </c>
      <c r="L51" s="169">
        <v>21</v>
      </c>
      <c r="M51" s="169">
        <f>G51*(1+L51/100)</f>
        <v>0</v>
      </c>
      <c r="N51" s="169">
        <v>0.96299999999999997</v>
      </c>
      <c r="O51" s="169">
        <f>ROUND(E51*N51,2)</f>
        <v>26.79</v>
      </c>
      <c r="P51" s="169">
        <v>0</v>
      </c>
      <c r="Q51" s="169">
        <f>ROUND(E51*P51,2)</f>
        <v>0</v>
      </c>
      <c r="R51" s="170" t="s">
        <v>219</v>
      </c>
      <c r="S51" s="156">
        <v>1.22</v>
      </c>
      <c r="T51" s="156">
        <f>ROUND(E51*S51,2)</f>
        <v>33.94</v>
      </c>
      <c r="U51" s="156"/>
      <c r="V51" s="156" t="s">
        <v>220</v>
      </c>
      <c r="W51" s="145"/>
      <c r="X51" s="145"/>
      <c r="Y51" s="145"/>
      <c r="Z51" s="145"/>
      <c r="AA51" s="145"/>
      <c r="AB51" s="145"/>
      <c r="AC51" s="145"/>
      <c r="AD51" s="145"/>
      <c r="AE51" s="145" t="s">
        <v>221</v>
      </c>
      <c r="AF51" s="145"/>
      <c r="AG51" s="145"/>
      <c r="AH51" s="145"/>
      <c r="AI51" s="145"/>
      <c r="AJ51" s="145"/>
      <c r="AK51" s="145"/>
      <c r="AL51" s="145"/>
      <c r="AM51" s="145"/>
      <c r="AN51" s="145"/>
      <c r="AO51" s="145"/>
      <c r="AP51" s="145"/>
      <c r="AQ51" s="145"/>
      <c r="AR51" s="145"/>
      <c r="AS51" s="145"/>
      <c r="AT51" s="145"/>
      <c r="AU51" s="145"/>
      <c r="AV51" s="145"/>
      <c r="AW51" s="145"/>
      <c r="AX51" s="145"/>
      <c r="AY51" s="145"/>
      <c r="AZ51" s="145"/>
      <c r="BA51" s="145"/>
      <c r="BB51" s="145"/>
      <c r="BC51" s="145"/>
      <c r="BD51" s="145"/>
      <c r="BE51" s="145"/>
      <c r="BF51" s="145"/>
    </row>
    <row r="52" spans="1:58" outlineLevel="1">
      <c r="A52" s="152"/>
      <c r="B52" s="153"/>
      <c r="C52" s="261" t="s">
        <v>272</v>
      </c>
      <c r="D52" s="262"/>
      <c r="E52" s="262"/>
      <c r="F52" s="262"/>
      <c r="G52" s="262"/>
      <c r="H52" s="156"/>
      <c r="I52" s="156"/>
      <c r="J52" s="156"/>
      <c r="K52" s="156"/>
      <c r="L52" s="156"/>
      <c r="M52" s="156"/>
      <c r="N52" s="156"/>
      <c r="O52" s="156"/>
      <c r="P52" s="156"/>
      <c r="Q52" s="156"/>
      <c r="R52" s="156"/>
      <c r="S52" s="156"/>
      <c r="T52" s="156"/>
      <c r="U52" s="156"/>
      <c r="V52" s="156"/>
      <c r="W52" s="145"/>
      <c r="X52" s="145"/>
      <c r="Y52" s="145"/>
      <c r="Z52" s="145"/>
      <c r="AA52" s="145"/>
      <c r="AB52" s="145"/>
      <c r="AC52" s="145"/>
      <c r="AD52" s="145"/>
      <c r="AE52" s="145" t="s">
        <v>227</v>
      </c>
      <c r="AF52" s="145"/>
      <c r="AG52" s="145"/>
      <c r="AH52" s="145"/>
      <c r="AI52" s="145"/>
      <c r="AJ52" s="145"/>
      <c r="AK52" s="145"/>
      <c r="AL52" s="145"/>
      <c r="AM52" s="145"/>
      <c r="AN52" s="145"/>
      <c r="AO52" s="145"/>
      <c r="AP52" s="145"/>
      <c r="AQ52" s="145"/>
      <c r="AR52" s="145"/>
      <c r="AS52" s="145"/>
      <c r="AT52" s="145"/>
      <c r="AU52" s="145"/>
      <c r="AV52" s="145"/>
      <c r="AW52" s="145"/>
      <c r="AX52" s="145"/>
      <c r="AY52" s="145"/>
      <c r="AZ52" s="145"/>
      <c r="BA52" s="145"/>
      <c r="BB52" s="145"/>
      <c r="BC52" s="145"/>
      <c r="BD52" s="145"/>
      <c r="BE52" s="145"/>
      <c r="BF52" s="145"/>
    </row>
    <row r="53" spans="1:58" outlineLevel="1">
      <c r="A53" s="152"/>
      <c r="B53" s="153"/>
      <c r="C53" s="187" t="s">
        <v>276</v>
      </c>
      <c r="D53" s="178"/>
      <c r="E53" s="179">
        <v>27.821249999999999</v>
      </c>
      <c r="F53" s="156"/>
      <c r="G53" s="156"/>
      <c r="H53" s="156"/>
      <c r="I53" s="156"/>
      <c r="J53" s="156"/>
      <c r="K53" s="156"/>
      <c r="L53" s="156"/>
      <c r="M53" s="156"/>
      <c r="N53" s="156"/>
      <c r="O53" s="156"/>
      <c r="P53" s="156"/>
      <c r="Q53" s="156"/>
      <c r="R53" s="156"/>
      <c r="S53" s="156"/>
      <c r="T53" s="156"/>
      <c r="U53" s="156"/>
      <c r="V53" s="156"/>
      <c r="W53" s="145"/>
      <c r="X53" s="145"/>
      <c r="Y53" s="145"/>
      <c r="Z53" s="145"/>
      <c r="AA53" s="145"/>
      <c r="AB53" s="145"/>
      <c r="AC53" s="145"/>
      <c r="AD53" s="145"/>
      <c r="AE53" s="145" t="s">
        <v>223</v>
      </c>
      <c r="AF53" s="145">
        <v>0</v>
      </c>
      <c r="AG53" s="145"/>
      <c r="AH53" s="145"/>
      <c r="AI53" s="145"/>
      <c r="AJ53" s="145"/>
      <c r="AK53" s="145"/>
      <c r="AL53" s="145"/>
      <c r="AM53" s="145"/>
      <c r="AN53" s="145"/>
      <c r="AO53" s="145"/>
      <c r="AP53" s="145"/>
      <c r="AQ53" s="145"/>
      <c r="AR53" s="145"/>
      <c r="AS53" s="145"/>
      <c r="AT53" s="145"/>
      <c r="AU53" s="145"/>
      <c r="AV53" s="145"/>
      <c r="AW53" s="145"/>
      <c r="AX53" s="145"/>
      <c r="AY53" s="145"/>
      <c r="AZ53" s="145"/>
      <c r="BA53" s="145"/>
      <c r="BB53" s="145"/>
      <c r="BC53" s="145"/>
      <c r="BD53" s="145"/>
      <c r="BE53" s="145"/>
      <c r="BF53" s="145"/>
    </row>
    <row r="54" spans="1:58" outlineLevel="1">
      <c r="A54" s="164">
        <v>16</v>
      </c>
      <c r="B54" s="165" t="s">
        <v>277</v>
      </c>
      <c r="C54" s="174" t="s">
        <v>278</v>
      </c>
      <c r="D54" s="166" t="s">
        <v>230</v>
      </c>
      <c r="E54" s="167">
        <v>3.5281099999999999</v>
      </c>
      <c r="F54" s="168">
        <v>0</v>
      </c>
      <c r="G54" s="169">
        <f>ROUND(E54*F54,2)</f>
        <v>0</v>
      </c>
      <c r="H54" s="168">
        <v>2423</v>
      </c>
      <c r="I54" s="169">
        <f>ROUND(E54*H54,2)</f>
        <v>8548.61</v>
      </c>
      <c r="J54" s="168">
        <v>277</v>
      </c>
      <c r="K54" s="169">
        <f>ROUND(E54*J54,2)</f>
        <v>977.29</v>
      </c>
      <c r="L54" s="169">
        <v>21</v>
      </c>
      <c r="M54" s="169">
        <f>G54*(1+L54/100)</f>
        <v>0</v>
      </c>
      <c r="N54" s="169">
        <v>2.5249999999999999</v>
      </c>
      <c r="O54" s="169">
        <f>ROUND(E54*N54,2)</f>
        <v>8.91</v>
      </c>
      <c r="P54" s="169">
        <v>0</v>
      </c>
      <c r="Q54" s="169">
        <f>ROUND(E54*P54,2)</f>
        <v>0</v>
      </c>
      <c r="R54" s="170" t="s">
        <v>219</v>
      </c>
      <c r="S54" s="156">
        <v>0.47699999999999998</v>
      </c>
      <c r="T54" s="156">
        <f>ROUND(E54*S54,2)</f>
        <v>1.68</v>
      </c>
      <c r="U54" s="156"/>
      <c r="V54" s="156" t="s">
        <v>220</v>
      </c>
      <c r="W54" s="145"/>
      <c r="X54" s="145"/>
      <c r="Y54" s="145"/>
      <c r="Z54" s="145"/>
      <c r="AA54" s="145"/>
      <c r="AB54" s="145"/>
      <c r="AC54" s="145"/>
      <c r="AD54" s="145"/>
      <c r="AE54" s="145" t="s">
        <v>221</v>
      </c>
      <c r="AF54" s="145"/>
      <c r="AG54" s="145"/>
      <c r="AH54" s="145"/>
      <c r="AI54" s="145"/>
      <c r="AJ54" s="145"/>
      <c r="AK54" s="145"/>
      <c r="AL54" s="145"/>
      <c r="AM54" s="145"/>
      <c r="AN54" s="145"/>
      <c r="AO54" s="145"/>
      <c r="AP54" s="145"/>
      <c r="AQ54" s="145"/>
      <c r="AR54" s="145"/>
      <c r="AS54" s="145"/>
      <c r="AT54" s="145"/>
      <c r="AU54" s="145"/>
      <c r="AV54" s="145"/>
      <c r="AW54" s="145"/>
      <c r="AX54" s="145"/>
      <c r="AY54" s="145"/>
      <c r="AZ54" s="145"/>
      <c r="BA54" s="145"/>
      <c r="BB54" s="145"/>
      <c r="BC54" s="145"/>
      <c r="BD54" s="145"/>
      <c r="BE54" s="145"/>
      <c r="BF54" s="145"/>
    </row>
    <row r="55" spans="1:58" outlineLevel="1">
      <c r="A55" s="152"/>
      <c r="B55" s="153"/>
      <c r="C55" s="187" t="s">
        <v>279</v>
      </c>
      <c r="D55" s="178"/>
      <c r="E55" s="179">
        <v>3.5281099999999999</v>
      </c>
      <c r="F55" s="156"/>
      <c r="G55" s="156"/>
      <c r="H55" s="156"/>
      <c r="I55" s="156"/>
      <c r="J55" s="156"/>
      <c r="K55" s="156"/>
      <c r="L55" s="156"/>
      <c r="M55" s="156"/>
      <c r="N55" s="156"/>
      <c r="O55" s="156"/>
      <c r="P55" s="156"/>
      <c r="Q55" s="156"/>
      <c r="R55" s="156"/>
      <c r="S55" s="156"/>
      <c r="T55" s="156"/>
      <c r="U55" s="156"/>
      <c r="V55" s="156"/>
      <c r="W55" s="145"/>
      <c r="X55" s="145"/>
      <c r="Y55" s="145"/>
      <c r="Z55" s="145"/>
      <c r="AA55" s="145"/>
      <c r="AB55" s="145"/>
      <c r="AC55" s="145"/>
      <c r="AD55" s="145"/>
      <c r="AE55" s="145" t="s">
        <v>223</v>
      </c>
      <c r="AF55" s="145">
        <v>0</v>
      </c>
      <c r="AG55" s="145"/>
      <c r="AH55" s="145"/>
      <c r="AI55" s="145"/>
      <c r="AJ55" s="145"/>
      <c r="AK55" s="145"/>
      <c r="AL55" s="145"/>
      <c r="AM55" s="145"/>
      <c r="AN55" s="145"/>
      <c r="AO55" s="145"/>
      <c r="AP55" s="145"/>
      <c r="AQ55" s="145"/>
      <c r="AR55" s="145"/>
      <c r="AS55" s="145"/>
      <c r="AT55" s="145"/>
      <c r="AU55" s="145"/>
      <c r="AV55" s="145"/>
      <c r="AW55" s="145"/>
      <c r="AX55" s="145"/>
      <c r="AY55" s="145"/>
      <c r="AZ55" s="145"/>
      <c r="BA55" s="145"/>
      <c r="BB55" s="145"/>
      <c r="BC55" s="145"/>
      <c r="BD55" s="145"/>
      <c r="BE55" s="145"/>
      <c r="BF55" s="145"/>
    </row>
    <row r="56" spans="1:58" outlineLevel="1">
      <c r="A56" s="164">
        <v>17</v>
      </c>
      <c r="B56" s="165" t="s">
        <v>280</v>
      </c>
      <c r="C56" s="174" t="s">
        <v>281</v>
      </c>
      <c r="D56" s="166" t="s">
        <v>267</v>
      </c>
      <c r="E56" s="167">
        <v>0.38352999999999998</v>
      </c>
      <c r="F56" s="168">
        <v>0</v>
      </c>
      <c r="G56" s="169">
        <f>ROUND(E56*F56,2)</f>
        <v>0</v>
      </c>
      <c r="H56" s="168">
        <v>31578</v>
      </c>
      <c r="I56" s="169">
        <f>ROUND(E56*H56,2)</f>
        <v>12111.11</v>
      </c>
      <c r="J56" s="168">
        <v>12992</v>
      </c>
      <c r="K56" s="169">
        <f>ROUND(E56*J56,2)</f>
        <v>4982.82</v>
      </c>
      <c r="L56" s="169">
        <v>21</v>
      </c>
      <c r="M56" s="169">
        <f>G56*(1+L56/100)</f>
        <v>0</v>
      </c>
      <c r="N56" s="169">
        <v>1.0210999999999999</v>
      </c>
      <c r="O56" s="169">
        <f>ROUND(E56*N56,2)</f>
        <v>0.39</v>
      </c>
      <c r="P56" s="169">
        <v>0</v>
      </c>
      <c r="Q56" s="169">
        <f>ROUND(E56*P56,2)</f>
        <v>0</v>
      </c>
      <c r="R56" s="170" t="s">
        <v>219</v>
      </c>
      <c r="S56" s="156">
        <v>29.292000000000002</v>
      </c>
      <c r="T56" s="156">
        <f>ROUND(E56*S56,2)</f>
        <v>11.23</v>
      </c>
      <c r="U56" s="156"/>
      <c r="V56" s="156" t="s">
        <v>220</v>
      </c>
      <c r="W56" s="145"/>
      <c r="X56" s="145"/>
      <c r="Y56" s="145"/>
      <c r="Z56" s="145"/>
      <c r="AA56" s="145"/>
      <c r="AB56" s="145"/>
      <c r="AC56" s="145"/>
      <c r="AD56" s="145"/>
      <c r="AE56" s="145" t="s">
        <v>221</v>
      </c>
      <c r="AF56" s="145"/>
      <c r="AG56" s="145"/>
      <c r="AH56" s="145"/>
      <c r="AI56" s="145"/>
      <c r="AJ56" s="145"/>
      <c r="AK56" s="145"/>
      <c r="AL56" s="145"/>
      <c r="AM56" s="145"/>
      <c r="AN56" s="145"/>
      <c r="AO56" s="145"/>
      <c r="AP56" s="145"/>
      <c r="AQ56" s="145"/>
      <c r="AR56" s="145"/>
      <c r="AS56" s="145"/>
      <c r="AT56" s="145"/>
      <c r="AU56" s="145"/>
      <c r="AV56" s="145"/>
      <c r="AW56" s="145"/>
      <c r="AX56" s="145"/>
      <c r="AY56" s="145"/>
      <c r="AZ56" s="145"/>
      <c r="BA56" s="145"/>
      <c r="BB56" s="145"/>
      <c r="BC56" s="145"/>
      <c r="BD56" s="145"/>
      <c r="BE56" s="145"/>
      <c r="BF56" s="145"/>
    </row>
    <row r="57" spans="1:58" outlineLevel="1">
      <c r="A57" s="152"/>
      <c r="B57" s="153"/>
      <c r="C57" s="261" t="s">
        <v>268</v>
      </c>
      <c r="D57" s="262"/>
      <c r="E57" s="262"/>
      <c r="F57" s="262"/>
      <c r="G57" s="262"/>
      <c r="H57" s="156"/>
      <c r="I57" s="156"/>
      <c r="J57" s="156"/>
      <c r="K57" s="156"/>
      <c r="L57" s="156"/>
      <c r="M57" s="156"/>
      <c r="N57" s="156"/>
      <c r="O57" s="156"/>
      <c r="P57" s="156"/>
      <c r="Q57" s="156"/>
      <c r="R57" s="156"/>
      <c r="S57" s="156"/>
      <c r="T57" s="156"/>
      <c r="U57" s="156"/>
      <c r="V57" s="156"/>
      <c r="W57" s="145"/>
      <c r="X57" s="145"/>
      <c r="Y57" s="145"/>
      <c r="Z57" s="145"/>
      <c r="AA57" s="145"/>
      <c r="AB57" s="145"/>
      <c r="AC57" s="145"/>
      <c r="AD57" s="145"/>
      <c r="AE57" s="145" t="s">
        <v>227</v>
      </c>
      <c r="AF57" s="145"/>
      <c r="AG57" s="145"/>
      <c r="AH57" s="145"/>
      <c r="AI57" s="145"/>
      <c r="AJ57" s="145"/>
      <c r="AK57" s="145"/>
      <c r="AL57" s="145"/>
      <c r="AM57" s="145"/>
      <c r="AN57" s="145"/>
      <c r="AO57" s="145"/>
      <c r="AP57" s="145"/>
      <c r="AQ57" s="145"/>
      <c r="AR57" s="145"/>
      <c r="AS57" s="145"/>
      <c r="AT57" s="145"/>
      <c r="AU57" s="145"/>
      <c r="AV57" s="145"/>
      <c r="AW57" s="145"/>
      <c r="AX57" s="145"/>
      <c r="AY57" s="145"/>
      <c r="AZ57" s="145"/>
      <c r="BA57" s="145"/>
      <c r="BB57" s="145"/>
      <c r="BC57" s="145"/>
      <c r="BD57" s="145"/>
      <c r="BE57" s="145"/>
      <c r="BF57" s="145"/>
    </row>
    <row r="58" spans="1:58" outlineLevel="1">
      <c r="A58" s="152"/>
      <c r="B58" s="153"/>
      <c r="C58" s="187" t="s">
        <v>282</v>
      </c>
      <c r="D58" s="178"/>
      <c r="E58" s="179">
        <v>0.38352999999999998</v>
      </c>
      <c r="F58" s="156"/>
      <c r="G58" s="156"/>
      <c r="H58" s="156"/>
      <c r="I58" s="156"/>
      <c r="J58" s="156"/>
      <c r="K58" s="156"/>
      <c r="L58" s="156"/>
      <c r="M58" s="156"/>
      <c r="N58" s="156"/>
      <c r="O58" s="156"/>
      <c r="P58" s="156"/>
      <c r="Q58" s="156"/>
      <c r="R58" s="156"/>
      <c r="S58" s="156"/>
      <c r="T58" s="156"/>
      <c r="U58" s="156"/>
      <c r="V58" s="156"/>
      <c r="W58" s="145"/>
      <c r="X58" s="145"/>
      <c r="Y58" s="145"/>
      <c r="Z58" s="145"/>
      <c r="AA58" s="145"/>
      <c r="AB58" s="145"/>
      <c r="AC58" s="145"/>
      <c r="AD58" s="145"/>
      <c r="AE58" s="145" t="s">
        <v>223</v>
      </c>
      <c r="AF58" s="145">
        <v>0</v>
      </c>
      <c r="AG58" s="145"/>
      <c r="AH58" s="145"/>
      <c r="AI58" s="145"/>
      <c r="AJ58" s="145"/>
      <c r="AK58" s="145"/>
      <c r="AL58" s="145"/>
      <c r="AM58" s="145"/>
      <c r="AN58" s="145"/>
      <c r="AO58" s="145"/>
      <c r="AP58" s="145"/>
      <c r="AQ58" s="145"/>
      <c r="AR58" s="145"/>
      <c r="AS58" s="145"/>
      <c r="AT58" s="145"/>
      <c r="AU58" s="145"/>
      <c r="AV58" s="145"/>
      <c r="AW58" s="145"/>
      <c r="AX58" s="145"/>
      <c r="AY58" s="145"/>
      <c r="AZ58" s="145"/>
      <c r="BA58" s="145"/>
      <c r="BB58" s="145"/>
      <c r="BC58" s="145"/>
      <c r="BD58" s="145"/>
      <c r="BE58" s="145"/>
      <c r="BF58" s="145"/>
    </row>
    <row r="59" spans="1:58">
      <c r="A59" s="158" t="s">
        <v>170</v>
      </c>
      <c r="B59" s="159" t="s">
        <v>85</v>
      </c>
      <c r="C59" s="173" t="s">
        <v>86</v>
      </c>
      <c r="D59" s="160"/>
      <c r="E59" s="161"/>
      <c r="F59" s="162"/>
      <c r="G59" s="162">
        <f>SUMIF(AE60:AE107,"&lt;&gt;NOR",G60:G107)</f>
        <v>0</v>
      </c>
      <c r="H59" s="162"/>
      <c r="I59" s="162">
        <f>SUM(I60:I107)</f>
        <v>258937.25</v>
      </c>
      <c r="J59" s="162"/>
      <c r="K59" s="162">
        <f>SUM(K60:K107)</f>
        <v>84429.1</v>
      </c>
      <c r="L59" s="162"/>
      <c r="M59" s="162">
        <f>SUM(M60:M107)</f>
        <v>0</v>
      </c>
      <c r="N59" s="162"/>
      <c r="O59" s="162">
        <f>SUM(O60:O107)</f>
        <v>32.81</v>
      </c>
      <c r="P59" s="162"/>
      <c r="Q59" s="162">
        <f>SUM(Q60:Q107)</f>
        <v>0</v>
      </c>
      <c r="R59" s="163"/>
      <c r="S59" s="157"/>
      <c r="T59" s="157">
        <f>SUM(T60:T107)</f>
        <v>185.75000000000006</v>
      </c>
      <c r="U59" s="157"/>
      <c r="V59" s="157"/>
      <c r="AE59" t="s">
        <v>171</v>
      </c>
    </row>
    <row r="60" spans="1:58" ht="30.6" outlineLevel="1">
      <c r="A60" s="164">
        <v>18</v>
      </c>
      <c r="B60" s="165" t="s">
        <v>283</v>
      </c>
      <c r="C60" s="174" t="s">
        <v>284</v>
      </c>
      <c r="D60" s="166" t="s">
        <v>218</v>
      </c>
      <c r="E60" s="167">
        <v>36.771250000000002</v>
      </c>
      <c r="F60" s="168">
        <v>0</v>
      </c>
      <c r="G60" s="169">
        <f>ROUND(E60*F60,2)</f>
        <v>0</v>
      </c>
      <c r="H60" s="168">
        <v>1455</v>
      </c>
      <c r="I60" s="169">
        <f>ROUND(E60*H60,2)</f>
        <v>53502.17</v>
      </c>
      <c r="J60" s="168">
        <v>336</v>
      </c>
      <c r="K60" s="169">
        <f>ROUND(E60*J60,2)</f>
        <v>12355.14</v>
      </c>
      <c r="L60" s="169">
        <v>21</v>
      </c>
      <c r="M60" s="169">
        <f>G60*(1+L60/100)</f>
        <v>0</v>
      </c>
      <c r="N60" s="169">
        <v>0.20430000000000001</v>
      </c>
      <c r="O60" s="169">
        <f>ROUND(E60*N60,2)</f>
        <v>7.51</v>
      </c>
      <c r="P60" s="169">
        <v>0</v>
      </c>
      <c r="Q60" s="169">
        <f>ROUND(E60*P60,2)</f>
        <v>0</v>
      </c>
      <c r="R60" s="170" t="s">
        <v>219</v>
      </c>
      <c r="S60" s="156">
        <v>0.74</v>
      </c>
      <c r="T60" s="156">
        <f>ROUND(E60*S60,2)</f>
        <v>27.21</v>
      </c>
      <c r="U60" s="156"/>
      <c r="V60" s="156" t="s">
        <v>220</v>
      </c>
      <c r="W60" s="145"/>
      <c r="X60" s="145"/>
      <c r="Y60" s="145"/>
      <c r="Z60" s="145"/>
      <c r="AA60" s="145"/>
      <c r="AB60" s="145"/>
      <c r="AC60" s="145"/>
      <c r="AD60" s="145"/>
      <c r="AE60" s="145" t="s">
        <v>221</v>
      </c>
      <c r="AF60" s="145"/>
      <c r="AG60" s="145"/>
      <c r="AH60" s="145"/>
      <c r="AI60" s="145"/>
      <c r="AJ60" s="145"/>
      <c r="AK60" s="145"/>
      <c r="AL60" s="145"/>
      <c r="AM60" s="145"/>
      <c r="AN60" s="145"/>
      <c r="AO60" s="145"/>
      <c r="AP60" s="145"/>
      <c r="AQ60" s="145"/>
      <c r="AR60" s="145"/>
      <c r="AS60" s="145"/>
      <c r="AT60" s="145"/>
      <c r="AU60" s="145"/>
      <c r="AV60" s="145"/>
      <c r="AW60" s="145"/>
      <c r="AX60" s="145"/>
      <c r="AY60" s="145"/>
      <c r="AZ60" s="145"/>
      <c r="BA60" s="145"/>
      <c r="BB60" s="145"/>
      <c r="BC60" s="145"/>
      <c r="BD60" s="145"/>
      <c r="BE60" s="145"/>
      <c r="BF60" s="145"/>
    </row>
    <row r="61" spans="1:58" outlineLevel="1">
      <c r="A61" s="152"/>
      <c r="B61" s="153"/>
      <c r="C61" s="187" t="s">
        <v>285</v>
      </c>
      <c r="D61" s="178"/>
      <c r="E61" s="179">
        <v>18.047499999999999</v>
      </c>
      <c r="F61" s="156"/>
      <c r="G61" s="156"/>
      <c r="H61" s="156"/>
      <c r="I61" s="156"/>
      <c r="J61" s="156"/>
      <c r="K61" s="156"/>
      <c r="L61" s="156"/>
      <c r="M61" s="156"/>
      <c r="N61" s="156"/>
      <c r="O61" s="156"/>
      <c r="P61" s="156"/>
      <c r="Q61" s="156"/>
      <c r="R61" s="156"/>
      <c r="S61" s="156"/>
      <c r="T61" s="156"/>
      <c r="U61" s="156"/>
      <c r="V61" s="156"/>
      <c r="W61" s="145"/>
      <c r="X61" s="145"/>
      <c r="Y61" s="145"/>
      <c r="Z61" s="145"/>
      <c r="AA61" s="145"/>
      <c r="AB61" s="145"/>
      <c r="AC61" s="145"/>
      <c r="AD61" s="145"/>
      <c r="AE61" s="145" t="s">
        <v>223</v>
      </c>
      <c r="AF61" s="145">
        <v>0</v>
      </c>
      <c r="AG61" s="145"/>
      <c r="AH61" s="145"/>
      <c r="AI61" s="145"/>
      <c r="AJ61" s="145"/>
      <c r="AK61" s="145"/>
      <c r="AL61" s="145"/>
      <c r="AM61" s="145"/>
      <c r="AN61" s="145"/>
      <c r="AO61" s="145"/>
      <c r="AP61" s="145"/>
      <c r="AQ61" s="145"/>
      <c r="AR61" s="145"/>
      <c r="AS61" s="145"/>
      <c r="AT61" s="145"/>
      <c r="AU61" s="145"/>
      <c r="AV61" s="145"/>
      <c r="AW61" s="145"/>
      <c r="AX61" s="145"/>
      <c r="AY61" s="145"/>
      <c r="AZ61" s="145"/>
      <c r="BA61" s="145"/>
      <c r="BB61" s="145"/>
      <c r="BC61" s="145"/>
      <c r="BD61" s="145"/>
      <c r="BE61" s="145"/>
      <c r="BF61" s="145"/>
    </row>
    <row r="62" spans="1:58" outlineLevel="1">
      <c r="A62" s="152"/>
      <c r="B62" s="153"/>
      <c r="C62" s="187" t="s">
        <v>286</v>
      </c>
      <c r="D62" s="178"/>
      <c r="E62" s="179">
        <v>18.723749999999999</v>
      </c>
      <c r="F62" s="156"/>
      <c r="G62" s="156"/>
      <c r="H62" s="156"/>
      <c r="I62" s="156"/>
      <c r="J62" s="156"/>
      <c r="K62" s="156"/>
      <c r="L62" s="156"/>
      <c r="M62" s="156"/>
      <c r="N62" s="156"/>
      <c r="O62" s="156"/>
      <c r="P62" s="156"/>
      <c r="Q62" s="156"/>
      <c r="R62" s="156"/>
      <c r="S62" s="156"/>
      <c r="T62" s="156"/>
      <c r="U62" s="156"/>
      <c r="V62" s="156"/>
      <c r="W62" s="145"/>
      <c r="X62" s="145"/>
      <c r="Y62" s="145"/>
      <c r="Z62" s="145"/>
      <c r="AA62" s="145"/>
      <c r="AB62" s="145"/>
      <c r="AC62" s="145"/>
      <c r="AD62" s="145"/>
      <c r="AE62" s="145" t="s">
        <v>223</v>
      </c>
      <c r="AF62" s="145">
        <v>0</v>
      </c>
      <c r="AG62" s="145"/>
      <c r="AH62" s="145"/>
      <c r="AI62" s="145"/>
      <c r="AJ62" s="145"/>
      <c r="AK62" s="145"/>
      <c r="AL62" s="145"/>
      <c r="AM62" s="145"/>
      <c r="AN62" s="145"/>
      <c r="AO62" s="145"/>
      <c r="AP62" s="145"/>
      <c r="AQ62" s="145"/>
      <c r="AR62" s="145"/>
      <c r="AS62" s="145"/>
      <c r="AT62" s="145"/>
      <c r="AU62" s="145"/>
      <c r="AV62" s="145"/>
      <c r="AW62" s="145"/>
      <c r="AX62" s="145"/>
      <c r="AY62" s="145"/>
      <c r="AZ62" s="145"/>
      <c r="BA62" s="145"/>
      <c r="BB62" s="145"/>
      <c r="BC62" s="145"/>
      <c r="BD62" s="145"/>
      <c r="BE62" s="145"/>
      <c r="BF62" s="145"/>
    </row>
    <row r="63" spans="1:58" ht="30.6" outlineLevel="1">
      <c r="A63" s="164">
        <v>19</v>
      </c>
      <c r="B63" s="165" t="s">
        <v>287</v>
      </c>
      <c r="C63" s="174" t="s">
        <v>288</v>
      </c>
      <c r="D63" s="166" t="s">
        <v>218</v>
      </c>
      <c r="E63" s="167">
        <v>69.026250000000005</v>
      </c>
      <c r="F63" s="168">
        <v>0</v>
      </c>
      <c r="G63" s="169">
        <f>ROUND(E63*F63,2)</f>
        <v>0</v>
      </c>
      <c r="H63" s="168">
        <v>2063</v>
      </c>
      <c r="I63" s="169">
        <f>ROUND(E63*H63,2)</f>
        <v>142401.15</v>
      </c>
      <c r="J63" s="168">
        <v>422</v>
      </c>
      <c r="K63" s="169">
        <f>ROUND(E63*J63,2)</f>
        <v>29129.08</v>
      </c>
      <c r="L63" s="169">
        <v>21</v>
      </c>
      <c r="M63" s="169">
        <f>G63*(1+L63/100)</f>
        <v>0</v>
      </c>
      <c r="N63" s="169">
        <v>0.25355</v>
      </c>
      <c r="O63" s="169">
        <f>ROUND(E63*N63,2)</f>
        <v>17.5</v>
      </c>
      <c r="P63" s="169">
        <v>0</v>
      </c>
      <c r="Q63" s="169">
        <f>ROUND(E63*P63,2)</f>
        <v>0</v>
      </c>
      <c r="R63" s="170" t="s">
        <v>219</v>
      </c>
      <c r="S63" s="156">
        <v>0.93300000000000005</v>
      </c>
      <c r="T63" s="156">
        <f>ROUND(E63*S63,2)</f>
        <v>64.400000000000006</v>
      </c>
      <c r="U63" s="156"/>
      <c r="V63" s="156" t="s">
        <v>220</v>
      </c>
      <c r="W63" s="145"/>
      <c r="X63" s="145"/>
      <c r="Y63" s="145"/>
      <c r="Z63" s="145"/>
      <c r="AA63" s="145"/>
      <c r="AB63" s="145"/>
      <c r="AC63" s="145"/>
      <c r="AD63" s="145"/>
      <c r="AE63" s="145" t="s">
        <v>221</v>
      </c>
      <c r="AF63" s="145"/>
      <c r="AG63" s="145"/>
      <c r="AH63" s="145"/>
      <c r="AI63" s="145"/>
      <c r="AJ63" s="145"/>
      <c r="AK63" s="145"/>
      <c r="AL63" s="145"/>
      <c r="AM63" s="145"/>
      <c r="AN63" s="145"/>
      <c r="AO63" s="145"/>
      <c r="AP63" s="145"/>
      <c r="AQ63" s="145"/>
      <c r="AR63" s="145"/>
      <c r="AS63" s="145"/>
      <c r="AT63" s="145"/>
      <c r="AU63" s="145"/>
      <c r="AV63" s="145"/>
      <c r="AW63" s="145"/>
      <c r="AX63" s="145"/>
      <c r="AY63" s="145"/>
      <c r="AZ63" s="145"/>
      <c r="BA63" s="145"/>
      <c r="BB63" s="145"/>
      <c r="BC63" s="145"/>
      <c r="BD63" s="145"/>
      <c r="BE63" s="145"/>
      <c r="BF63" s="145"/>
    </row>
    <row r="64" spans="1:58" outlineLevel="1">
      <c r="A64" s="152"/>
      <c r="B64" s="153"/>
      <c r="C64" s="187" t="s">
        <v>289</v>
      </c>
      <c r="D64" s="178"/>
      <c r="E64" s="179">
        <v>83.463750000000005</v>
      </c>
      <c r="F64" s="156"/>
      <c r="G64" s="156"/>
      <c r="H64" s="156"/>
      <c r="I64" s="156"/>
      <c r="J64" s="156"/>
      <c r="K64" s="156"/>
      <c r="L64" s="156"/>
      <c r="M64" s="156"/>
      <c r="N64" s="156"/>
      <c r="O64" s="156"/>
      <c r="P64" s="156"/>
      <c r="Q64" s="156"/>
      <c r="R64" s="156"/>
      <c r="S64" s="156"/>
      <c r="T64" s="156"/>
      <c r="U64" s="156"/>
      <c r="V64" s="156"/>
      <c r="W64" s="145"/>
      <c r="X64" s="145"/>
      <c r="Y64" s="145"/>
      <c r="Z64" s="145"/>
      <c r="AA64" s="145"/>
      <c r="AB64" s="145"/>
      <c r="AC64" s="145"/>
      <c r="AD64" s="145"/>
      <c r="AE64" s="145" t="s">
        <v>223</v>
      </c>
      <c r="AF64" s="145">
        <v>0</v>
      </c>
      <c r="AG64" s="145"/>
      <c r="AH64" s="145"/>
      <c r="AI64" s="145"/>
      <c r="AJ64" s="145"/>
      <c r="AK64" s="145"/>
      <c r="AL64" s="145"/>
      <c r="AM64" s="145"/>
      <c r="AN64" s="145"/>
      <c r="AO64" s="145"/>
      <c r="AP64" s="145"/>
      <c r="AQ64" s="145"/>
      <c r="AR64" s="145"/>
      <c r="AS64" s="145"/>
      <c r="AT64" s="145"/>
      <c r="AU64" s="145"/>
      <c r="AV64" s="145"/>
      <c r="AW64" s="145"/>
      <c r="AX64" s="145"/>
      <c r="AY64" s="145"/>
      <c r="AZ64" s="145"/>
      <c r="BA64" s="145"/>
      <c r="BB64" s="145"/>
      <c r="BC64" s="145"/>
      <c r="BD64" s="145"/>
      <c r="BE64" s="145"/>
      <c r="BF64" s="145"/>
    </row>
    <row r="65" spans="1:58" outlineLevel="1">
      <c r="A65" s="152"/>
      <c r="B65" s="153"/>
      <c r="C65" s="187" t="s">
        <v>290</v>
      </c>
      <c r="D65" s="178"/>
      <c r="E65" s="179">
        <v>-11.75</v>
      </c>
      <c r="F65" s="156"/>
      <c r="G65" s="156"/>
      <c r="H65" s="156"/>
      <c r="I65" s="156"/>
      <c r="J65" s="156"/>
      <c r="K65" s="156"/>
      <c r="L65" s="156"/>
      <c r="M65" s="156"/>
      <c r="N65" s="156"/>
      <c r="O65" s="156"/>
      <c r="P65" s="156"/>
      <c r="Q65" s="156"/>
      <c r="R65" s="156"/>
      <c r="S65" s="156"/>
      <c r="T65" s="156"/>
      <c r="U65" s="156"/>
      <c r="V65" s="156"/>
      <c r="W65" s="145"/>
      <c r="X65" s="145"/>
      <c r="Y65" s="145"/>
      <c r="Z65" s="145"/>
      <c r="AA65" s="145"/>
      <c r="AB65" s="145"/>
      <c r="AC65" s="145"/>
      <c r="AD65" s="145"/>
      <c r="AE65" s="145" t="s">
        <v>223</v>
      </c>
      <c r="AF65" s="145">
        <v>0</v>
      </c>
      <c r="AG65" s="145"/>
      <c r="AH65" s="145"/>
      <c r="AI65" s="145"/>
      <c r="AJ65" s="145"/>
      <c r="AK65" s="145"/>
      <c r="AL65" s="145"/>
      <c r="AM65" s="145"/>
      <c r="AN65" s="145"/>
      <c r="AO65" s="145"/>
      <c r="AP65" s="145"/>
      <c r="AQ65" s="145"/>
      <c r="AR65" s="145"/>
      <c r="AS65" s="145"/>
      <c r="AT65" s="145"/>
      <c r="AU65" s="145"/>
      <c r="AV65" s="145"/>
      <c r="AW65" s="145"/>
      <c r="AX65" s="145"/>
      <c r="AY65" s="145"/>
      <c r="AZ65" s="145"/>
      <c r="BA65" s="145"/>
      <c r="BB65" s="145"/>
      <c r="BC65" s="145"/>
      <c r="BD65" s="145"/>
      <c r="BE65" s="145"/>
      <c r="BF65" s="145"/>
    </row>
    <row r="66" spans="1:58" outlineLevel="1">
      <c r="A66" s="152"/>
      <c r="B66" s="153"/>
      <c r="C66" s="187" t="s">
        <v>291</v>
      </c>
      <c r="D66" s="178"/>
      <c r="E66" s="179">
        <v>-2.6875</v>
      </c>
      <c r="F66" s="156"/>
      <c r="G66" s="156"/>
      <c r="H66" s="156"/>
      <c r="I66" s="156"/>
      <c r="J66" s="156"/>
      <c r="K66" s="156"/>
      <c r="L66" s="156"/>
      <c r="M66" s="156"/>
      <c r="N66" s="156"/>
      <c r="O66" s="156"/>
      <c r="P66" s="156"/>
      <c r="Q66" s="156"/>
      <c r="R66" s="156"/>
      <c r="S66" s="156"/>
      <c r="T66" s="156"/>
      <c r="U66" s="156"/>
      <c r="V66" s="156"/>
      <c r="W66" s="145"/>
      <c r="X66" s="145"/>
      <c r="Y66" s="145"/>
      <c r="Z66" s="145"/>
      <c r="AA66" s="145"/>
      <c r="AB66" s="145"/>
      <c r="AC66" s="145"/>
      <c r="AD66" s="145"/>
      <c r="AE66" s="145" t="s">
        <v>223</v>
      </c>
      <c r="AF66" s="145">
        <v>0</v>
      </c>
      <c r="AG66" s="145"/>
      <c r="AH66" s="145"/>
      <c r="AI66" s="145"/>
      <c r="AJ66" s="145"/>
      <c r="AK66" s="145"/>
      <c r="AL66" s="145"/>
      <c r="AM66" s="145"/>
      <c r="AN66" s="145"/>
      <c r="AO66" s="145"/>
      <c r="AP66" s="145"/>
      <c r="AQ66" s="145"/>
      <c r="AR66" s="145"/>
      <c r="AS66" s="145"/>
      <c r="AT66" s="145"/>
      <c r="AU66" s="145"/>
      <c r="AV66" s="145"/>
      <c r="AW66" s="145"/>
      <c r="AX66" s="145"/>
      <c r="AY66" s="145"/>
      <c r="AZ66" s="145"/>
      <c r="BA66" s="145"/>
      <c r="BB66" s="145"/>
      <c r="BC66" s="145"/>
      <c r="BD66" s="145"/>
      <c r="BE66" s="145"/>
      <c r="BF66" s="145"/>
    </row>
    <row r="67" spans="1:58" ht="20.399999999999999" outlineLevel="1">
      <c r="A67" s="164">
        <v>20</v>
      </c>
      <c r="B67" s="165" t="s">
        <v>292</v>
      </c>
      <c r="C67" s="174" t="s">
        <v>293</v>
      </c>
      <c r="D67" s="166" t="s">
        <v>218</v>
      </c>
      <c r="E67" s="167">
        <v>13.4475</v>
      </c>
      <c r="F67" s="168">
        <v>0</v>
      </c>
      <c r="G67" s="169">
        <f>ROUND(E67*F67,2)</f>
        <v>0</v>
      </c>
      <c r="H67" s="168">
        <v>1017</v>
      </c>
      <c r="I67" s="169">
        <f>ROUND(E67*H67,2)</f>
        <v>13676.11</v>
      </c>
      <c r="J67" s="168">
        <v>288</v>
      </c>
      <c r="K67" s="169">
        <f>ROUND(E67*J67,2)</f>
        <v>3872.88</v>
      </c>
      <c r="L67" s="169">
        <v>21</v>
      </c>
      <c r="M67" s="169">
        <f>G67*(1+L67/100)</f>
        <v>0</v>
      </c>
      <c r="N67" s="169">
        <v>0.18278</v>
      </c>
      <c r="O67" s="169">
        <f>ROUND(E67*N67,2)</f>
        <v>2.46</v>
      </c>
      <c r="P67" s="169">
        <v>0</v>
      </c>
      <c r="Q67" s="169">
        <f>ROUND(E67*P67,2)</f>
        <v>0</v>
      </c>
      <c r="R67" s="170" t="s">
        <v>219</v>
      </c>
      <c r="S67" s="156">
        <v>0.63</v>
      </c>
      <c r="T67" s="156">
        <f>ROUND(E67*S67,2)</f>
        <v>8.4700000000000006</v>
      </c>
      <c r="U67" s="156"/>
      <c r="V67" s="156" t="s">
        <v>220</v>
      </c>
      <c r="W67" s="145"/>
      <c r="X67" s="145"/>
      <c r="Y67" s="145"/>
      <c r="Z67" s="145"/>
      <c r="AA67" s="145"/>
      <c r="AB67" s="145"/>
      <c r="AC67" s="145"/>
      <c r="AD67" s="145"/>
      <c r="AE67" s="145" t="s">
        <v>221</v>
      </c>
      <c r="AF67" s="145"/>
      <c r="AG67" s="145"/>
      <c r="AH67" s="145"/>
      <c r="AI67" s="145"/>
      <c r="AJ67" s="145"/>
      <c r="AK67" s="145"/>
      <c r="AL67" s="145"/>
      <c r="AM67" s="145"/>
      <c r="AN67" s="145"/>
      <c r="AO67" s="145"/>
      <c r="AP67" s="145"/>
      <c r="AQ67" s="145"/>
      <c r="AR67" s="145"/>
      <c r="AS67" s="145"/>
      <c r="AT67" s="145"/>
      <c r="AU67" s="145"/>
      <c r="AV67" s="145"/>
      <c r="AW67" s="145"/>
      <c r="AX67" s="145"/>
      <c r="AY67" s="145"/>
      <c r="AZ67" s="145"/>
      <c r="BA67" s="145"/>
      <c r="BB67" s="145"/>
      <c r="BC67" s="145"/>
      <c r="BD67" s="145"/>
      <c r="BE67" s="145"/>
      <c r="BF67" s="145"/>
    </row>
    <row r="68" spans="1:58" outlineLevel="1">
      <c r="A68" s="152"/>
      <c r="B68" s="153"/>
      <c r="C68" s="187" t="s">
        <v>294</v>
      </c>
      <c r="D68" s="178"/>
      <c r="E68" s="179">
        <v>15.95</v>
      </c>
      <c r="F68" s="156"/>
      <c r="G68" s="156"/>
      <c r="H68" s="156"/>
      <c r="I68" s="156"/>
      <c r="J68" s="156"/>
      <c r="K68" s="156"/>
      <c r="L68" s="156"/>
      <c r="M68" s="156"/>
      <c r="N68" s="156"/>
      <c r="O68" s="156"/>
      <c r="P68" s="156"/>
      <c r="Q68" s="156"/>
      <c r="R68" s="156"/>
      <c r="S68" s="156"/>
      <c r="T68" s="156"/>
      <c r="U68" s="156"/>
      <c r="V68" s="156"/>
      <c r="W68" s="145"/>
      <c r="X68" s="145"/>
      <c r="Y68" s="145"/>
      <c r="Z68" s="145"/>
      <c r="AA68" s="145"/>
      <c r="AB68" s="145"/>
      <c r="AC68" s="145"/>
      <c r="AD68" s="145"/>
      <c r="AE68" s="145" t="s">
        <v>223</v>
      </c>
      <c r="AF68" s="145">
        <v>0</v>
      </c>
      <c r="AG68" s="145"/>
      <c r="AH68" s="145"/>
      <c r="AI68" s="145"/>
      <c r="AJ68" s="145"/>
      <c r="AK68" s="145"/>
      <c r="AL68" s="145"/>
      <c r="AM68" s="145"/>
      <c r="AN68" s="145"/>
      <c r="AO68" s="145"/>
      <c r="AP68" s="145"/>
      <c r="AQ68" s="145"/>
      <c r="AR68" s="145"/>
      <c r="AS68" s="145"/>
      <c r="AT68" s="145"/>
      <c r="AU68" s="145"/>
      <c r="AV68" s="145"/>
      <c r="AW68" s="145"/>
      <c r="AX68" s="145"/>
      <c r="AY68" s="145"/>
      <c r="AZ68" s="145"/>
      <c r="BA68" s="145"/>
      <c r="BB68" s="145"/>
      <c r="BC68" s="145"/>
      <c r="BD68" s="145"/>
      <c r="BE68" s="145"/>
      <c r="BF68" s="145"/>
    </row>
    <row r="69" spans="1:58" outlineLevel="1">
      <c r="A69" s="152"/>
      <c r="B69" s="153"/>
      <c r="C69" s="187" t="s">
        <v>295</v>
      </c>
      <c r="D69" s="178"/>
      <c r="E69" s="179">
        <v>-2.5024999999999999</v>
      </c>
      <c r="F69" s="156"/>
      <c r="G69" s="156"/>
      <c r="H69" s="156"/>
      <c r="I69" s="156"/>
      <c r="J69" s="156"/>
      <c r="K69" s="156"/>
      <c r="L69" s="156"/>
      <c r="M69" s="156"/>
      <c r="N69" s="156"/>
      <c r="O69" s="156"/>
      <c r="P69" s="156"/>
      <c r="Q69" s="156"/>
      <c r="R69" s="156"/>
      <c r="S69" s="156"/>
      <c r="T69" s="156"/>
      <c r="U69" s="156"/>
      <c r="V69" s="156"/>
      <c r="W69" s="145"/>
      <c r="X69" s="145"/>
      <c r="Y69" s="145"/>
      <c r="Z69" s="145"/>
      <c r="AA69" s="145"/>
      <c r="AB69" s="145"/>
      <c r="AC69" s="145"/>
      <c r="AD69" s="145"/>
      <c r="AE69" s="145" t="s">
        <v>223</v>
      </c>
      <c r="AF69" s="145">
        <v>0</v>
      </c>
      <c r="AG69" s="145"/>
      <c r="AH69" s="145"/>
      <c r="AI69" s="145"/>
      <c r="AJ69" s="145"/>
      <c r="AK69" s="145"/>
      <c r="AL69" s="145"/>
      <c r="AM69" s="145"/>
      <c r="AN69" s="145"/>
      <c r="AO69" s="145"/>
      <c r="AP69" s="145"/>
      <c r="AQ69" s="145"/>
      <c r="AR69" s="145"/>
      <c r="AS69" s="145"/>
      <c r="AT69" s="145"/>
      <c r="AU69" s="145"/>
      <c r="AV69" s="145"/>
      <c r="AW69" s="145"/>
      <c r="AX69" s="145"/>
      <c r="AY69" s="145"/>
      <c r="AZ69" s="145"/>
      <c r="BA69" s="145"/>
      <c r="BB69" s="145"/>
      <c r="BC69" s="145"/>
      <c r="BD69" s="145"/>
      <c r="BE69" s="145"/>
      <c r="BF69" s="145"/>
    </row>
    <row r="70" spans="1:58" outlineLevel="1">
      <c r="A70" s="164">
        <v>21</v>
      </c>
      <c r="B70" s="165" t="s">
        <v>296</v>
      </c>
      <c r="C70" s="174" t="s">
        <v>297</v>
      </c>
      <c r="D70" s="166" t="s">
        <v>298</v>
      </c>
      <c r="E70" s="167">
        <v>1</v>
      </c>
      <c r="F70" s="168">
        <v>0</v>
      </c>
      <c r="G70" s="169">
        <f>ROUND(E70*F70,2)</f>
        <v>0</v>
      </c>
      <c r="H70" s="168">
        <v>186.68</v>
      </c>
      <c r="I70" s="169">
        <f>ROUND(E70*H70,2)</f>
        <v>186.68</v>
      </c>
      <c r="J70" s="168">
        <v>103.82</v>
      </c>
      <c r="K70" s="169">
        <f>ROUND(E70*J70,2)</f>
        <v>103.82</v>
      </c>
      <c r="L70" s="169">
        <v>21</v>
      </c>
      <c r="M70" s="169">
        <f>G70*(1+L70/100)</f>
        <v>0</v>
      </c>
      <c r="N70" s="169">
        <v>1.5730000000000001E-2</v>
      </c>
      <c r="O70" s="169">
        <f>ROUND(E70*N70,2)</f>
        <v>0.02</v>
      </c>
      <c r="P70" s="169">
        <v>0</v>
      </c>
      <c r="Q70" s="169">
        <f>ROUND(E70*P70,2)</f>
        <v>0</v>
      </c>
      <c r="R70" s="170" t="s">
        <v>219</v>
      </c>
      <c r="S70" s="156">
        <v>0.23250000000000001</v>
      </c>
      <c r="T70" s="156">
        <f>ROUND(E70*S70,2)</f>
        <v>0.23</v>
      </c>
      <c r="U70" s="156"/>
      <c r="V70" s="156" t="s">
        <v>220</v>
      </c>
      <c r="W70" s="145"/>
      <c r="X70" s="145"/>
      <c r="Y70" s="145"/>
      <c r="Z70" s="145"/>
      <c r="AA70" s="145"/>
      <c r="AB70" s="145"/>
      <c r="AC70" s="145"/>
      <c r="AD70" s="145"/>
      <c r="AE70" s="145" t="s">
        <v>221</v>
      </c>
      <c r="AF70" s="145"/>
      <c r="AG70" s="145"/>
      <c r="AH70" s="145"/>
      <c r="AI70" s="145"/>
      <c r="AJ70" s="145"/>
      <c r="AK70" s="145"/>
      <c r="AL70" s="145"/>
      <c r="AM70" s="145"/>
      <c r="AN70" s="145"/>
      <c r="AO70" s="145"/>
      <c r="AP70" s="145"/>
      <c r="AQ70" s="145"/>
      <c r="AR70" s="145"/>
      <c r="AS70" s="145"/>
      <c r="AT70" s="145"/>
      <c r="AU70" s="145"/>
      <c r="AV70" s="145"/>
      <c r="AW70" s="145"/>
      <c r="AX70" s="145"/>
      <c r="AY70" s="145"/>
      <c r="AZ70" s="145"/>
      <c r="BA70" s="145"/>
      <c r="BB70" s="145"/>
      <c r="BC70" s="145"/>
      <c r="BD70" s="145"/>
      <c r="BE70" s="145"/>
      <c r="BF70" s="145"/>
    </row>
    <row r="71" spans="1:58" outlineLevel="1">
      <c r="A71" s="152"/>
      <c r="B71" s="153"/>
      <c r="C71" s="250" t="s">
        <v>299</v>
      </c>
      <c r="D71" s="251"/>
      <c r="E71" s="251"/>
      <c r="F71" s="251"/>
      <c r="G71" s="251"/>
      <c r="H71" s="156"/>
      <c r="I71" s="156"/>
      <c r="J71" s="156"/>
      <c r="K71" s="156"/>
      <c r="L71" s="156"/>
      <c r="M71" s="156"/>
      <c r="N71" s="156"/>
      <c r="O71" s="156"/>
      <c r="P71" s="156"/>
      <c r="Q71" s="156"/>
      <c r="R71" s="156"/>
      <c r="S71" s="156"/>
      <c r="T71" s="156"/>
      <c r="U71" s="156"/>
      <c r="V71" s="156"/>
      <c r="W71" s="145"/>
      <c r="X71" s="145"/>
      <c r="Y71" s="145"/>
      <c r="Z71" s="145"/>
      <c r="AA71" s="145"/>
      <c r="AB71" s="145"/>
      <c r="AC71" s="145"/>
      <c r="AD71" s="145"/>
      <c r="AE71" s="145" t="s">
        <v>178</v>
      </c>
      <c r="AF71" s="145"/>
      <c r="AG71" s="145"/>
      <c r="AH71" s="145"/>
      <c r="AI71" s="145"/>
      <c r="AJ71" s="145"/>
      <c r="AK71" s="145"/>
      <c r="AL71" s="145"/>
      <c r="AM71" s="145"/>
      <c r="AN71" s="145"/>
      <c r="AO71" s="145"/>
      <c r="AP71" s="145"/>
      <c r="AQ71" s="145"/>
      <c r="AR71" s="145"/>
      <c r="AS71" s="145"/>
      <c r="AT71" s="145"/>
      <c r="AU71" s="145"/>
      <c r="AV71" s="145"/>
      <c r="AW71" s="145"/>
      <c r="AX71" s="145"/>
      <c r="AY71" s="145"/>
      <c r="AZ71" s="145"/>
      <c r="BA71" s="145"/>
      <c r="BB71" s="145"/>
      <c r="BC71" s="145"/>
      <c r="BD71" s="145"/>
      <c r="BE71" s="145"/>
      <c r="BF71" s="145"/>
    </row>
    <row r="72" spans="1:58" outlineLevel="1">
      <c r="A72" s="152"/>
      <c r="B72" s="153"/>
      <c r="C72" s="259" t="s">
        <v>300</v>
      </c>
      <c r="D72" s="260"/>
      <c r="E72" s="260"/>
      <c r="F72" s="260"/>
      <c r="G72" s="260"/>
      <c r="H72" s="156"/>
      <c r="I72" s="156"/>
      <c r="J72" s="156"/>
      <c r="K72" s="156"/>
      <c r="L72" s="156"/>
      <c r="M72" s="156"/>
      <c r="N72" s="156"/>
      <c r="O72" s="156"/>
      <c r="P72" s="156"/>
      <c r="Q72" s="156"/>
      <c r="R72" s="156"/>
      <c r="S72" s="156"/>
      <c r="T72" s="156"/>
      <c r="U72" s="156"/>
      <c r="V72" s="156"/>
      <c r="W72" s="145"/>
      <c r="X72" s="145"/>
      <c r="Y72" s="145"/>
      <c r="Z72" s="145"/>
      <c r="AA72" s="145"/>
      <c r="AB72" s="145"/>
      <c r="AC72" s="145"/>
      <c r="AD72" s="145"/>
      <c r="AE72" s="145" t="s">
        <v>178</v>
      </c>
      <c r="AF72" s="145"/>
      <c r="AG72" s="145"/>
      <c r="AH72" s="145"/>
      <c r="AI72" s="145"/>
      <c r="AJ72" s="145"/>
      <c r="AK72" s="145"/>
      <c r="AL72" s="145"/>
      <c r="AM72" s="145"/>
      <c r="AN72" s="145"/>
      <c r="AO72" s="145"/>
      <c r="AP72" s="145"/>
      <c r="AQ72" s="145"/>
      <c r="AR72" s="145"/>
      <c r="AS72" s="145"/>
      <c r="AT72" s="145"/>
      <c r="AU72" s="145"/>
      <c r="AV72" s="145"/>
      <c r="AW72" s="145"/>
      <c r="AX72" s="145"/>
      <c r="AY72" s="145"/>
      <c r="AZ72" s="145"/>
      <c r="BA72" s="145"/>
      <c r="BB72" s="145"/>
      <c r="BC72" s="145"/>
      <c r="BD72" s="145"/>
      <c r="BE72" s="145"/>
      <c r="BF72" s="145"/>
    </row>
    <row r="73" spans="1:58" outlineLevel="1">
      <c r="A73" s="152"/>
      <c r="B73" s="153"/>
      <c r="C73" s="259" t="s">
        <v>301</v>
      </c>
      <c r="D73" s="260"/>
      <c r="E73" s="260"/>
      <c r="F73" s="260"/>
      <c r="G73" s="260"/>
      <c r="H73" s="156"/>
      <c r="I73" s="156"/>
      <c r="J73" s="156"/>
      <c r="K73" s="156"/>
      <c r="L73" s="156"/>
      <c r="M73" s="156"/>
      <c r="N73" s="156"/>
      <c r="O73" s="156"/>
      <c r="P73" s="156"/>
      <c r="Q73" s="156"/>
      <c r="R73" s="156"/>
      <c r="S73" s="156"/>
      <c r="T73" s="156"/>
      <c r="U73" s="156"/>
      <c r="V73" s="156"/>
      <c r="W73" s="145"/>
      <c r="X73" s="145"/>
      <c r="Y73" s="145"/>
      <c r="Z73" s="145"/>
      <c r="AA73" s="145"/>
      <c r="AB73" s="145"/>
      <c r="AC73" s="145"/>
      <c r="AD73" s="145"/>
      <c r="AE73" s="145" t="s">
        <v>178</v>
      </c>
      <c r="AF73" s="145"/>
      <c r="AG73" s="145"/>
      <c r="AH73" s="145"/>
      <c r="AI73" s="145"/>
      <c r="AJ73" s="145"/>
      <c r="AK73" s="145"/>
      <c r="AL73" s="145"/>
      <c r="AM73" s="145"/>
      <c r="AN73" s="145"/>
      <c r="AO73" s="145"/>
      <c r="AP73" s="145"/>
      <c r="AQ73" s="145"/>
      <c r="AR73" s="145"/>
      <c r="AS73" s="145"/>
      <c r="AT73" s="145"/>
      <c r="AU73" s="145"/>
      <c r="AV73" s="145"/>
      <c r="AW73" s="145"/>
      <c r="AX73" s="145"/>
      <c r="AY73" s="145"/>
      <c r="AZ73" s="145"/>
      <c r="BA73" s="145"/>
      <c r="BB73" s="145"/>
      <c r="BC73" s="145"/>
      <c r="BD73" s="145"/>
      <c r="BE73" s="145"/>
      <c r="BF73" s="145"/>
    </row>
    <row r="74" spans="1:58" outlineLevel="1">
      <c r="A74" s="152"/>
      <c r="B74" s="153"/>
      <c r="C74" s="187" t="s">
        <v>302</v>
      </c>
      <c r="D74" s="178"/>
      <c r="E74" s="179">
        <v>1</v>
      </c>
      <c r="F74" s="156"/>
      <c r="G74" s="156"/>
      <c r="H74" s="156"/>
      <c r="I74" s="156"/>
      <c r="J74" s="156"/>
      <c r="K74" s="156"/>
      <c r="L74" s="156"/>
      <c r="M74" s="156"/>
      <c r="N74" s="156"/>
      <c r="O74" s="156"/>
      <c r="P74" s="156"/>
      <c r="Q74" s="156"/>
      <c r="R74" s="156"/>
      <c r="S74" s="156"/>
      <c r="T74" s="156"/>
      <c r="U74" s="156"/>
      <c r="V74" s="156"/>
      <c r="W74" s="145"/>
      <c r="X74" s="145"/>
      <c r="Y74" s="145"/>
      <c r="Z74" s="145"/>
      <c r="AA74" s="145"/>
      <c r="AB74" s="145"/>
      <c r="AC74" s="145"/>
      <c r="AD74" s="145"/>
      <c r="AE74" s="145" t="s">
        <v>223</v>
      </c>
      <c r="AF74" s="145">
        <v>0</v>
      </c>
      <c r="AG74" s="145"/>
      <c r="AH74" s="145"/>
      <c r="AI74" s="145"/>
      <c r="AJ74" s="145"/>
      <c r="AK74" s="145"/>
      <c r="AL74" s="145"/>
      <c r="AM74" s="145"/>
      <c r="AN74" s="145"/>
      <c r="AO74" s="145"/>
      <c r="AP74" s="145"/>
      <c r="AQ74" s="145"/>
      <c r="AR74" s="145"/>
      <c r="AS74" s="145"/>
      <c r="AT74" s="145"/>
      <c r="AU74" s="145"/>
      <c r="AV74" s="145"/>
      <c r="AW74" s="145"/>
      <c r="AX74" s="145"/>
      <c r="AY74" s="145"/>
      <c r="AZ74" s="145"/>
      <c r="BA74" s="145"/>
      <c r="BB74" s="145"/>
      <c r="BC74" s="145"/>
      <c r="BD74" s="145"/>
      <c r="BE74" s="145"/>
      <c r="BF74" s="145"/>
    </row>
    <row r="75" spans="1:58" outlineLevel="1">
      <c r="A75" s="164">
        <v>22</v>
      </c>
      <c r="B75" s="165" t="s">
        <v>303</v>
      </c>
      <c r="C75" s="174" t="s">
        <v>304</v>
      </c>
      <c r="D75" s="166" t="s">
        <v>298</v>
      </c>
      <c r="E75" s="167">
        <v>3</v>
      </c>
      <c r="F75" s="168">
        <v>0</v>
      </c>
      <c r="G75" s="169">
        <f>ROUND(E75*F75,2)</f>
        <v>0</v>
      </c>
      <c r="H75" s="168">
        <v>253.68</v>
      </c>
      <c r="I75" s="169">
        <f>ROUND(E75*H75,2)</f>
        <v>761.04</v>
      </c>
      <c r="J75" s="168">
        <v>142.82</v>
      </c>
      <c r="K75" s="169">
        <f>ROUND(E75*J75,2)</f>
        <v>428.46</v>
      </c>
      <c r="L75" s="169">
        <v>21</v>
      </c>
      <c r="M75" s="169">
        <f>G75*(1+L75/100)</f>
        <v>0</v>
      </c>
      <c r="N75" s="169">
        <v>2.0840000000000001E-2</v>
      </c>
      <c r="O75" s="169">
        <f>ROUND(E75*N75,2)</f>
        <v>0.06</v>
      </c>
      <c r="P75" s="169">
        <v>0</v>
      </c>
      <c r="Q75" s="169">
        <f>ROUND(E75*P75,2)</f>
        <v>0</v>
      </c>
      <c r="R75" s="170" t="s">
        <v>219</v>
      </c>
      <c r="S75" s="156">
        <v>0.3175</v>
      </c>
      <c r="T75" s="156">
        <f>ROUND(E75*S75,2)</f>
        <v>0.95</v>
      </c>
      <c r="U75" s="156"/>
      <c r="V75" s="156" t="s">
        <v>220</v>
      </c>
      <c r="W75" s="145"/>
      <c r="X75" s="145"/>
      <c r="Y75" s="145"/>
      <c r="Z75" s="145"/>
      <c r="AA75" s="145"/>
      <c r="AB75" s="145"/>
      <c r="AC75" s="145"/>
      <c r="AD75" s="145"/>
      <c r="AE75" s="145" t="s">
        <v>221</v>
      </c>
      <c r="AF75" s="145"/>
      <c r="AG75" s="145"/>
      <c r="AH75" s="145"/>
      <c r="AI75" s="145"/>
      <c r="AJ75" s="145"/>
      <c r="AK75" s="145"/>
      <c r="AL75" s="145"/>
      <c r="AM75" s="145"/>
      <c r="AN75" s="145"/>
      <c r="AO75" s="145"/>
      <c r="AP75" s="145"/>
      <c r="AQ75" s="145"/>
      <c r="AR75" s="145"/>
      <c r="AS75" s="145"/>
      <c r="AT75" s="145"/>
      <c r="AU75" s="145"/>
      <c r="AV75" s="145"/>
      <c r="AW75" s="145"/>
      <c r="AX75" s="145"/>
      <c r="AY75" s="145"/>
      <c r="AZ75" s="145"/>
      <c r="BA75" s="145"/>
      <c r="BB75" s="145"/>
      <c r="BC75" s="145"/>
      <c r="BD75" s="145"/>
      <c r="BE75" s="145"/>
      <c r="BF75" s="145"/>
    </row>
    <row r="76" spans="1:58" outlineLevel="1">
      <c r="A76" s="152"/>
      <c r="B76" s="153"/>
      <c r="C76" s="250" t="s">
        <v>299</v>
      </c>
      <c r="D76" s="251"/>
      <c r="E76" s="251"/>
      <c r="F76" s="251"/>
      <c r="G76" s="251"/>
      <c r="H76" s="156"/>
      <c r="I76" s="156"/>
      <c r="J76" s="156"/>
      <c r="K76" s="156"/>
      <c r="L76" s="156"/>
      <c r="M76" s="156"/>
      <c r="N76" s="156"/>
      <c r="O76" s="156"/>
      <c r="P76" s="156"/>
      <c r="Q76" s="156"/>
      <c r="R76" s="156"/>
      <c r="S76" s="156"/>
      <c r="T76" s="156"/>
      <c r="U76" s="156"/>
      <c r="V76" s="156"/>
      <c r="W76" s="145"/>
      <c r="X76" s="145"/>
      <c r="Y76" s="145"/>
      <c r="Z76" s="145"/>
      <c r="AA76" s="145"/>
      <c r="AB76" s="145"/>
      <c r="AC76" s="145"/>
      <c r="AD76" s="145"/>
      <c r="AE76" s="145" t="s">
        <v>178</v>
      </c>
      <c r="AF76" s="145"/>
      <c r="AG76" s="145"/>
      <c r="AH76" s="145"/>
      <c r="AI76" s="145"/>
      <c r="AJ76" s="145"/>
      <c r="AK76" s="145"/>
      <c r="AL76" s="145"/>
      <c r="AM76" s="145"/>
      <c r="AN76" s="145"/>
      <c r="AO76" s="145"/>
      <c r="AP76" s="145"/>
      <c r="AQ76" s="145"/>
      <c r="AR76" s="145"/>
      <c r="AS76" s="145"/>
      <c r="AT76" s="145"/>
      <c r="AU76" s="145"/>
      <c r="AV76" s="145"/>
      <c r="AW76" s="145"/>
      <c r="AX76" s="145"/>
      <c r="AY76" s="145"/>
      <c r="AZ76" s="145"/>
      <c r="BA76" s="145"/>
      <c r="BB76" s="145"/>
      <c r="BC76" s="145"/>
      <c r="BD76" s="145"/>
      <c r="BE76" s="145"/>
      <c r="BF76" s="145"/>
    </row>
    <row r="77" spans="1:58" outlineLevel="1">
      <c r="A77" s="152"/>
      <c r="B77" s="153"/>
      <c r="C77" s="259" t="s">
        <v>300</v>
      </c>
      <c r="D77" s="260"/>
      <c r="E77" s="260"/>
      <c r="F77" s="260"/>
      <c r="G77" s="260"/>
      <c r="H77" s="156"/>
      <c r="I77" s="156"/>
      <c r="J77" s="156"/>
      <c r="K77" s="156"/>
      <c r="L77" s="156"/>
      <c r="M77" s="156"/>
      <c r="N77" s="156"/>
      <c r="O77" s="156"/>
      <c r="P77" s="156"/>
      <c r="Q77" s="156"/>
      <c r="R77" s="156"/>
      <c r="S77" s="156"/>
      <c r="T77" s="156"/>
      <c r="U77" s="156"/>
      <c r="V77" s="156"/>
      <c r="W77" s="145"/>
      <c r="X77" s="145"/>
      <c r="Y77" s="145"/>
      <c r="Z77" s="145"/>
      <c r="AA77" s="145"/>
      <c r="AB77" s="145"/>
      <c r="AC77" s="145"/>
      <c r="AD77" s="145"/>
      <c r="AE77" s="145" t="s">
        <v>178</v>
      </c>
      <c r="AF77" s="145"/>
      <c r="AG77" s="145"/>
      <c r="AH77" s="145"/>
      <c r="AI77" s="145"/>
      <c r="AJ77" s="145"/>
      <c r="AK77" s="145"/>
      <c r="AL77" s="145"/>
      <c r="AM77" s="145"/>
      <c r="AN77" s="145"/>
      <c r="AO77" s="145"/>
      <c r="AP77" s="145"/>
      <c r="AQ77" s="145"/>
      <c r="AR77" s="145"/>
      <c r="AS77" s="145"/>
      <c r="AT77" s="145"/>
      <c r="AU77" s="145"/>
      <c r="AV77" s="145"/>
      <c r="AW77" s="145"/>
      <c r="AX77" s="145"/>
      <c r="AY77" s="145"/>
      <c r="AZ77" s="145"/>
      <c r="BA77" s="145"/>
      <c r="BB77" s="145"/>
      <c r="BC77" s="145"/>
      <c r="BD77" s="145"/>
      <c r="BE77" s="145"/>
      <c r="BF77" s="145"/>
    </row>
    <row r="78" spans="1:58" outlineLevel="1">
      <c r="A78" s="152"/>
      <c r="B78" s="153"/>
      <c r="C78" s="259" t="s">
        <v>301</v>
      </c>
      <c r="D78" s="260"/>
      <c r="E78" s="260"/>
      <c r="F78" s="260"/>
      <c r="G78" s="260"/>
      <c r="H78" s="156"/>
      <c r="I78" s="156"/>
      <c r="J78" s="156"/>
      <c r="K78" s="156"/>
      <c r="L78" s="156"/>
      <c r="M78" s="156"/>
      <c r="N78" s="156"/>
      <c r="O78" s="156"/>
      <c r="P78" s="156"/>
      <c r="Q78" s="156"/>
      <c r="R78" s="156"/>
      <c r="S78" s="156"/>
      <c r="T78" s="156"/>
      <c r="U78" s="156"/>
      <c r="V78" s="156"/>
      <c r="W78" s="145"/>
      <c r="X78" s="145"/>
      <c r="Y78" s="145"/>
      <c r="Z78" s="145"/>
      <c r="AA78" s="145"/>
      <c r="AB78" s="145"/>
      <c r="AC78" s="145"/>
      <c r="AD78" s="145"/>
      <c r="AE78" s="145" t="s">
        <v>178</v>
      </c>
      <c r="AF78" s="145"/>
      <c r="AG78" s="145"/>
      <c r="AH78" s="145"/>
      <c r="AI78" s="145"/>
      <c r="AJ78" s="145"/>
      <c r="AK78" s="145"/>
      <c r="AL78" s="145"/>
      <c r="AM78" s="145"/>
      <c r="AN78" s="145"/>
      <c r="AO78" s="145"/>
      <c r="AP78" s="145"/>
      <c r="AQ78" s="145"/>
      <c r="AR78" s="145"/>
      <c r="AS78" s="145"/>
      <c r="AT78" s="145"/>
      <c r="AU78" s="145"/>
      <c r="AV78" s="145"/>
      <c r="AW78" s="145"/>
      <c r="AX78" s="145"/>
      <c r="AY78" s="145"/>
      <c r="AZ78" s="145"/>
      <c r="BA78" s="145"/>
      <c r="BB78" s="145"/>
      <c r="BC78" s="145"/>
      <c r="BD78" s="145"/>
      <c r="BE78" s="145"/>
      <c r="BF78" s="145"/>
    </row>
    <row r="79" spans="1:58" outlineLevel="1">
      <c r="A79" s="152"/>
      <c r="B79" s="153"/>
      <c r="C79" s="187" t="s">
        <v>305</v>
      </c>
      <c r="D79" s="178"/>
      <c r="E79" s="179">
        <v>3</v>
      </c>
      <c r="F79" s="156"/>
      <c r="G79" s="156"/>
      <c r="H79" s="156"/>
      <c r="I79" s="156"/>
      <c r="J79" s="156"/>
      <c r="K79" s="156"/>
      <c r="L79" s="156"/>
      <c r="M79" s="156"/>
      <c r="N79" s="156"/>
      <c r="O79" s="156"/>
      <c r="P79" s="156"/>
      <c r="Q79" s="156"/>
      <c r="R79" s="156"/>
      <c r="S79" s="156"/>
      <c r="T79" s="156"/>
      <c r="U79" s="156"/>
      <c r="V79" s="156"/>
      <c r="W79" s="145"/>
      <c r="X79" s="145"/>
      <c r="Y79" s="145"/>
      <c r="Z79" s="145"/>
      <c r="AA79" s="145"/>
      <c r="AB79" s="145"/>
      <c r="AC79" s="145"/>
      <c r="AD79" s="145"/>
      <c r="AE79" s="145" t="s">
        <v>223</v>
      </c>
      <c r="AF79" s="145">
        <v>0</v>
      </c>
      <c r="AG79" s="145"/>
      <c r="AH79" s="145"/>
      <c r="AI79" s="145"/>
      <c r="AJ79" s="145"/>
      <c r="AK79" s="145"/>
      <c r="AL79" s="145"/>
      <c r="AM79" s="145"/>
      <c r="AN79" s="145"/>
      <c r="AO79" s="145"/>
      <c r="AP79" s="145"/>
      <c r="AQ79" s="145"/>
      <c r="AR79" s="145"/>
      <c r="AS79" s="145"/>
      <c r="AT79" s="145"/>
      <c r="AU79" s="145"/>
      <c r="AV79" s="145"/>
      <c r="AW79" s="145"/>
      <c r="AX79" s="145"/>
      <c r="AY79" s="145"/>
      <c r="AZ79" s="145"/>
      <c r="BA79" s="145"/>
      <c r="BB79" s="145"/>
      <c r="BC79" s="145"/>
      <c r="BD79" s="145"/>
      <c r="BE79" s="145"/>
      <c r="BF79" s="145"/>
    </row>
    <row r="80" spans="1:58" outlineLevel="1">
      <c r="A80" s="164">
        <v>23</v>
      </c>
      <c r="B80" s="165" t="s">
        <v>306</v>
      </c>
      <c r="C80" s="174" t="s">
        <v>307</v>
      </c>
      <c r="D80" s="166" t="s">
        <v>298</v>
      </c>
      <c r="E80" s="167">
        <v>12</v>
      </c>
      <c r="F80" s="168">
        <v>0</v>
      </c>
      <c r="G80" s="169">
        <f>ROUND(E80*F80,2)</f>
        <v>0</v>
      </c>
      <c r="H80" s="168">
        <v>330.38</v>
      </c>
      <c r="I80" s="169">
        <f>ROUND(E80*H80,2)</f>
        <v>3964.56</v>
      </c>
      <c r="J80" s="168">
        <v>109.12</v>
      </c>
      <c r="K80" s="169">
        <f>ROUND(E80*J80,2)</f>
        <v>1309.44</v>
      </c>
      <c r="L80" s="169">
        <v>21</v>
      </c>
      <c r="M80" s="169">
        <f>G80*(1+L80/100)</f>
        <v>0</v>
      </c>
      <c r="N80" s="169">
        <v>3.637E-2</v>
      </c>
      <c r="O80" s="169">
        <f>ROUND(E80*N80,2)</f>
        <v>0.44</v>
      </c>
      <c r="P80" s="169">
        <v>0</v>
      </c>
      <c r="Q80" s="169">
        <f>ROUND(E80*P80,2)</f>
        <v>0</v>
      </c>
      <c r="R80" s="170" t="s">
        <v>219</v>
      </c>
      <c r="S80" s="156">
        <v>0.245</v>
      </c>
      <c r="T80" s="156">
        <f>ROUND(E80*S80,2)</f>
        <v>2.94</v>
      </c>
      <c r="U80" s="156"/>
      <c r="V80" s="156" t="s">
        <v>220</v>
      </c>
      <c r="W80" s="145"/>
      <c r="X80" s="145"/>
      <c r="Y80" s="145"/>
      <c r="Z80" s="145"/>
      <c r="AA80" s="145"/>
      <c r="AB80" s="145"/>
      <c r="AC80" s="145"/>
      <c r="AD80" s="145"/>
      <c r="AE80" s="145" t="s">
        <v>221</v>
      </c>
      <c r="AF80" s="145"/>
      <c r="AG80" s="145"/>
      <c r="AH80" s="145"/>
      <c r="AI80" s="145"/>
      <c r="AJ80" s="145"/>
      <c r="AK80" s="145"/>
      <c r="AL80" s="145"/>
      <c r="AM80" s="145"/>
      <c r="AN80" s="145"/>
      <c r="AO80" s="145"/>
      <c r="AP80" s="145"/>
      <c r="AQ80" s="145"/>
      <c r="AR80" s="145"/>
      <c r="AS80" s="145"/>
      <c r="AT80" s="145"/>
      <c r="AU80" s="145"/>
      <c r="AV80" s="145"/>
      <c r="AW80" s="145"/>
      <c r="AX80" s="145"/>
      <c r="AY80" s="145"/>
      <c r="AZ80" s="145"/>
      <c r="BA80" s="145"/>
      <c r="BB80" s="145"/>
      <c r="BC80" s="145"/>
      <c r="BD80" s="145"/>
      <c r="BE80" s="145"/>
      <c r="BF80" s="145"/>
    </row>
    <row r="81" spans="1:58" outlineLevel="1">
      <c r="A81" s="152"/>
      <c r="B81" s="153"/>
      <c r="C81" s="250" t="s">
        <v>299</v>
      </c>
      <c r="D81" s="251"/>
      <c r="E81" s="251"/>
      <c r="F81" s="251"/>
      <c r="G81" s="251"/>
      <c r="H81" s="156"/>
      <c r="I81" s="156"/>
      <c r="J81" s="156"/>
      <c r="K81" s="156"/>
      <c r="L81" s="156"/>
      <c r="M81" s="156"/>
      <c r="N81" s="156"/>
      <c r="O81" s="156"/>
      <c r="P81" s="156"/>
      <c r="Q81" s="156"/>
      <c r="R81" s="156"/>
      <c r="S81" s="156"/>
      <c r="T81" s="156"/>
      <c r="U81" s="156"/>
      <c r="V81" s="156"/>
      <c r="W81" s="145"/>
      <c r="X81" s="145"/>
      <c r="Y81" s="145"/>
      <c r="Z81" s="145"/>
      <c r="AA81" s="145"/>
      <c r="AB81" s="145"/>
      <c r="AC81" s="145"/>
      <c r="AD81" s="145"/>
      <c r="AE81" s="145" t="s">
        <v>178</v>
      </c>
      <c r="AF81" s="145"/>
      <c r="AG81" s="145"/>
      <c r="AH81" s="145"/>
      <c r="AI81" s="145"/>
      <c r="AJ81" s="145"/>
      <c r="AK81" s="145"/>
      <c r="AL81" s="145"/>
      <c r="AM81" s="145"/>
      <c r="AN81" s="145"/>
      <c r="AO81" s="145"/>
      <c r="AP81" s="145"/>
      <c r="AQ81" s="145"/>
      <c r="AR81" s="145"/>
      <c r="AS81" s="145"/>
      <c r="AT81" s="145"/>
      <c r="AU81" s="145"/>
      <c r="AV81" s="145"/>
      <c r="AW81" s="145"/>
      <c r="AX81" s="145"/>
      <c r="AY81" s="145"/>
      <c r="AZ81" s="145"/>
      <c r="BA81" s="145"/>
      <c r="BB81" s="145"/>
      <c r="BC81" s="145"/>
      <c r="BD81" s="145"/>
      <c r="BE81" s="145"/>
      <c r="BF81" s="145"/>
    </row>
    <row r="82" spans="1:58" outlineLevel="1">
      <c r="A82" s="152"/>
      <c r="B82" s="153"/>
      <c r="C82" s="259" t="s">
        <v>300</v>
      </c>
      <c r="D82" s="260"/>
      <c r="E82" s="260"/>
      <c r="F82" s="260"/>
      <c r="G82" s="260"/>
      <c r="H82" s="156"/>
      <c r="I82" s="156"/>
      <c r="J82" s="156"/>
      <c r="K82" s="156"/>
      <c r="L82" s="156"/>
      <c r="M82" s="156"/>
      <c r="N82" s="156"/>
      <c r="O82" s="156"/>
      <c r="P82" s="156"/>
      <c r="Q82" s="156"/>
      <c r="R82" s="156"/>
      <c r="S82" s="156"/>
      <c r="T82" s="156"/>
      <c r="U82" s="156"/>
      <c r="V82" s="156"/>
      <c r="W82" s="145"/>
      <c r="X82" s="145"/>
      <c r="Y82" s="145"/>
      <c r="Z82" s="145"/>
      <c r="AA82" s="145"/>
      <c r="AB82" s="145"/>
      <c r="AC82" s="145"/>
      <c r="AD82" s="145"/>
      <c r="AE82" s="145" t="s">
        <v>178</v>
      </c>
      <c r="AF82" s="145"/>
      <c r="AG82" s="145"/>
      <c r="AH82" s="145"/>
      <c r="AI82" s="145"/>
      <c r="AJ82" s="145"/>
      <c r="AK82" s="145"/>
      <c r="AL82" s="145"/>
      <c r="AM82" s="145"/>
      <c r="AN82" s="145"/>
      <c r="AO82" s="145"/>
      <c r="AP82" s="145"/>
      <c r="AQ82" s="145"/>
      <c r="AR82" s="145"/>
      <c r="AS82" s="145"/>
      <c r="AT82" s="145"/>
      <c r="AU82" s="145"/>
      <c r="AV82" s="145"/>
      <c r="AW82" s="145"/>
      <c r="AX82" s="145"/>
      <c r="AY82" s="145"/>
      <c r="AZ82" s="145"/>
      <c r="BA82" s="145"/>
      <c r="BB82" s="145"/>
      <c r="BC82" s="145"/>
      <c r="BD82" s="145"/>
      <c r="BE82" s="145"/>
      <c r="BF82" s="145"/>
    </row>
    <row r="83" spans="1:58" outlineLevel="1">
      <c r="A83" s="152"/>
      <c r="B83" s="153"/>
      <c r="C83" s="259" t="s">
        <v>301</v>
      </c>
      <c r="D83" s="260"/>
      <c r="E83" s="260"/>
      <c r="F83" s="260"/>
      <c r="G83" s="260"/>
      <c r="H83" s="156"/>
      <c r="I83" s="156"/>
      <c r="J83" s="156"/>
      <c r="K83" s="156"/>
      <c r="L83" s="156"/>
      <c r="M83" s="156"/>
      <c r="N83" s="156"/>
      <c r="O83" s="156"/>
      <c r="P83" s="156"/>
      <c r="Q83" s="156"/>
      <c r="R83" s="156"/>
      <c r="S83" s="156"/>
      <c r="T83" s="156"/>
      <c r="U83" s="156"/>
      <c r="V83" s="156"/>
      <c r="W83" s="145"/>
      <c r="X83" s="145"/>
      <c r="Y83" s="145"/>
      <c r="Z83" s="145"/>
      <c r="AA83" s="145"/>
      <c r="AB83" s="145"/>
      <c r="AC83" s="145"/>
      <c r="AD83" s="145"/>
      <c r="AE83" s="145" t="s">
        <v>178</v>
      </c>
      <c r="AF83" s="145"/>
      <c r="AG83" s="145"/>
      <c r="AH83" s="145"/>
      <c r="AI83" s="145"/>
      <c r="AJ83" s="145"/>
      <c r="AK83" s="145"/>
      <c r="AL83" s="145"/>
      <c r="AM83" s="145"/>
      <c r="AN83" s="145"/>
      <c r="AO83" s="145"/>
      <c r="AP83" s="145"/>
      <c r="AQ83" s="145"/>
      <c r="AR83" s="145"/>
      <c r="AS83" s="145"/>
      <c r="AT83" s="145"/>
      <c r="AU83" s="145"/>
      <c r="AV83" s="145"/>
      <c r="AW83" s="145"/>
      <c r="AX83" s="145"/>
      <c r="AY83" s="145"/>
      <c r="AZ83" s="145"/>
      <c r="BA83" s="145"/>
      <c r="BB83" s="145"/>
      <c r="BC83" s="145"/>
      <c r="BD83" s="145"/>
      <c r="BE83" s="145"/>
      <c r="BF83" s="145"/>
    </row>
    <row r="84" spans="1:58" outlineLevel="1">
      <c r="A84" s="152"/>
      <c r="B84" s="153"/>
      <c r="C84" s="187" t="s">
        <v>308</v>
      </c>
      <c r="D84" s="178"/>
      <c r="E84" s="179">
        <v>12</v>
      </c>
      <c r="F84" s="156"/>
      <c r="G84" s="156"/>
      <c r="H84" s="156"/>
      <c r="I84" s="156"/>
      <c r="J84" s="156"/>
      <c r="K84" s="156"/>
      <c r="L84" s="156"/>
      <c r="M84" s="156"/>
      <c r="N84" s="156"/>
      <c r="O84" s="156"/>
      <c r="P84" s="156"/>
      <c r="Q84" s="156"/>
      <c r="R84" s="156"/>
      <c r="S84" s="156"/>
      <c r="T84" s="156"/>
      <c r="U84" s="156"/>
      <c r="V84" s="156"/>
      <c r="W84" s="145"/>
      <c r="X84" s="145"/>
      <c r="Y84" s="145"/>
      <c r="Z84" s="145"/>
      <c r="AA84" s="145"/>
      <c r="AB84" s="145"/>
      <c r="AC84" s="145"/>
      <c r="AD84" s="145"/>
      <c r="AE84" s="145" t="s">
        <v>223</v>
      </c>
      <c r="AF84" s="145">
        <v>0</v>
      </c>
      <c r="AG84" s="145"/>
      <c r="AH84" s="145"/>
      <c r="AI84" s="145"/>
      <c r="AJ84" s="145"/>
      <c r="AK84" s="145"/>
      <c r="AL84" s="145"/>
      <c r="AM84" s="145"/>
      <c r="AN84" s="145"/>
      <c r="AO84" s="145"/>
      <c r="AP84" s="145"/>
      <c r="AQ84" s="145"/>
      <c r="AR84" s="145"/>
      <c r="AS84" s="145"/>
      <c r="AT84" s="145"/>
      <c r="AU84" s="145"/>
      <c r="AV84" s="145"/>
      <c r="AW84" s="145"/>
      <c r="AX84" s="145"/>
      <c r="AY84" s="145"/>
      <c r="AZ84" s="145"/>
      <c r="BA84" s="145"/>
      <c r="BB84" s="145"/>
      <c r="BC84" s="145"/>
      <c r="BD84" s="145"/>
      <c r="BE84" s="145"/>
      <c r="BF84" s="145"/>
    </row>
    <row r="85" spans="1:58" outlineLevel="1">
      <c r="A85" s="164">
        <v>24</v>
      </c>
      <c r="B85" s="165" t="s">
        <v>309</v>
      </c>
      <c r="C85" s="174" t="s">
        <v>310</v>
      </c>
      <c r="D85" s="166" t="s">
        <v>298</v>
      </c>
      <c r="E85" s="167">
        <v>11</v>
      </c>
      <c r="F85" s="168">
        <v>0</v>
      </c>
      <c r="G85" s="169">
        <f>ROUND(E85*F85,2)</f>
        <v>0</v>
      </c>
      <c r="H85" s="168">
        <v>438</v>
      </c>
      <c r="I85" s="169">
        <f>ROUND(E85*H85,2)</f>
        <v>4818</v>
      </c>
      <c r="J85" s="168">
        <v>113</v>
      </c>
      <c r="K85" s="169">
        <f>ROUND(E85*J85,2)</f>
        <v>1243</v>
      </c>
      <c r="L85" s="169">
        <v>21</v>
      </c>
      <c r="M85" s="169">
        <f>G85*(1+L85/100)</f>
        <v>0</v>
      </c>
      <c r="N85" s="169">
        <v>4.555E-2</v>
      </c>
      <c r="O85" s="169">
        <f>ROUND(E85*N85,2)</f>
        <v>0.5</v>
      </c>
      <c r="P85" s="169">
        <v>0</v>
      </c>
      <c r="Q85" s="169">
        <f>ROUND(E85*P85,2)</f>
        <v>0</v>
      </c>
      <c r="R85" s="170" t="s">
        <v>219</v>
      </c>
      <c r="S85" s="156">
        <v>0.2525</v>
      </c>
      <c r="T85" s="156">
        <f>ROUND(E85*S85,2)</f>
        <v>2.78</v>
      </c>
      <c r="U85" s="156"/>
      <c r="V85" s="156" t="s">
        <v>220</v>
      </c>
      <c r="W85" s="145"/>
      <c r="X85" s="145"/>
      <c r="Y85" s="145"/>
      <c r="Z85" s="145"/>
      <c r="AA85" s="145"/>
      <c r="AB85" s="145"/>
      <c r="AC85" s="145"/>
      <c r="AD85" s="145"/>
      <c r="AE85" s="145" t="s">
        <v>221</v>
      </c>
      <c r="AF85" s="145"/>
      <c r="AG85" s="145"/>
      <c r="AH85" s="145"/>
      <c r="AI85" s="145"/>
      <c r="AJ85" s="145"/>
      <c r="AK85" s="145"/>
      <c r="AL85" s="145"/>
      <c r="AM85" s="145"/>
      <c r="AN85" s="145"/>
      <c r="AO85" s="145"/>
      <c r="AP85" s="145"/>
      <c r="AQ85" s="145"/>
      <c r="AR85" s="145"/>
      <c r="AS85" s="145"/>
      <c r="AT85" s="145"/>
      <c r="AU85" s="145"/>
      <c r="AV85" s="145"/>
      <c r="AW85" s="145"/>
      <c r="AX85" s="145"/>
      <c r="AY85" s="145"/>
      <c r="AZ85" s="145"/>
      <c r="BA85" s="145"/>
      <c r="BB85" s="145"/>
      <c r="BC85" s="145"/>
      <c r="BD85" s="145"/>
      <c r="BE85" s="145"/>
      <c r="BF85" s="145"/>
    </row>
    <row r="86" spans="1:58" outlineLevel="1">
      <c r="A86" s="152"/>
      <c r="B86" s="153"/>
      <c r="C86" s="250" t="s">
        <v>299</v>
      </c>
      <c r="D86" s="251"/>
      <c r="E86" s="251"/>
      <c r="F86" s="251"/>
      <c r="G86" s="251"/>
      <c r="H86" s="156"/>
      <c r="I86" s="156"/>
      <c r="J86" s="156"/>
      <c r="K86" s="156"/>
      <c r="L86" s="156"/>
      <c r="M86" s="156"/>
      <c r="N86" s="156"/>
      <c r="O86" s="156"/>
      <c r="P86" s="156"/>
      <c r="Q86" s="156"/>
      <c r="R86" s="156"/>
      <c r="S86" s="156"/>
      <c r="T86" s="156"/>
      <c r="U86" s="156"/>
      <c r="V86" s="156"/>
      <c r="W86" s="145"/>
      <c r="X86" s="145"/>
      <c r="Y86" s="145"/>
      <c r="Z86" s="145"/>
      <c r="AA86" s="145"/>
      <c r="AB86" s="145"/>
      <c r="AC86" s="145"/>
      <c r="AD86" s="145"/>
      <c r="AE86" s="145" t="s">
        <v>178</v>
      </c>
      <c r="AF86" s="145"/>
      <c r="AG86" s="145"/>
      <c r="AH86" s="145"/>
      <c r="AI86" s="145"/>
      <c r="AJ86" s="145"/>
      <c r="AK86" s="145"/>
      <c r="AL86" s="145"/>
      <c r="AM86" s="145"/>
      <c r="AN86" s="145"/>
      <c r="AO86" s="145"/>
      <c r="AP86" s="145"/>
      <c r="AQ86" s="145"/>
      <c r="AR86" s="145"/>
      <c r="AS86" s="145"/>
      <c r="AT86" s="145"/>
      <c r="AU86" s="145"/>
      <c r="AV86" s="145"/>
      <c r="AW86" s="145"/>
      <c r="AX86" s="145"/>
      <c r="AY86" s="145"/>
      <c r="AZ86" s="145"/>
      <c r="BA86" s="145"/>
      <c r="BB86" s="145"/>
      <c r="BC86" s="145"/>
      <c r="BD86" s="145"/>
      <c r="BE86" s="145"/>
      <c r="BF86" s="145"/>
    </row>
    <row r="87" spans="1:58" outlineLevel="1">
      <c r="A87" s="152"/>
      <c r="B87" s="153"/>
      <c r="C87" s="259" t="s">
        <v>300</v>
      </c>
      <c r="D87" s="260"/>
      <c r="E87" s="260"/>
      <c r="F87" s="260"/>
      <c r="G87" s="260"/>
      <c r="H87" s="156"/>
      <c r="I87" s="156"/>
      <c r="J87" s="156"/>
      <c r="K87" s="156"/>
      <c r="L87" s="156"/>
      <c r="M87" s="156"/>
      <c r="N87" s="156"/>
      <c r="O87" s="156"/>
      <c r="P87" s="156"/>
      <c r="Q87" s="156"/>
      <c r="R87" s="156"/>
      <c r="S87" s="156"/>
      <c r="T87" s="156"/>
      <c r="U87" s="156"/>
      <c r="V87" s="156"/>
      <c r="W87" s="145"/>
      <c r="X87" s="145"/>
      <c r="Y87" s="145"/>
      <c r="Z87" s="145"/>
      <c r="AA87" s="145"/>
      <c r="AB87" s="145"/>
      <c r="AC87" s="145"/>
      <c r="AD87" s="145"/>
      <c r="AE87" s="145" t="s">
        <v>178</v>
      </c>
      <c r="AF87" s="145"/>
      <c r="AG87" s="145"/>
      <c r="AH87" s="145"/>
      <c r="AI87" s="145"/>
      <c r="AJ87" s="145"/>
      <c r="AK87" s="145"/>
      <c r="AL87" s="145"/>
      <c r="AM87" s="145"/>
      <c r="AN87" s="145"/>
      <c r="AO87" s="145"/>
      <c r="AP87" s="145"/>
      <c r="AQ87" s="145"/>
      <c r="AR87" s="145"/>
      <c r="AS87" s="145"/>
      <c r="AT87" s="145"/>
      <c r="AU87" s="145"/>
      <c r="AV87" s="145"/>
      <c r="AW87" s="145"/>
      <c r="AX87" s="145"/>
      <c r="AY87" s="145"/>
      <c r="AZ87" s="145"/>
      <c r="BA87" s="145"/>
      <c r="BB87" s="145"/>
      <c r="BC87" s="145"/>
      <c r="BD87" s="145"/>
      <c r="BE87" s="145"/>
      <c r="BF87" s="145"/>
    </row>
    <row r="88" spans="1:58" outlineLevel="1">
      <c r="A88" s="152"/>
      <c r="B88" s="153"/>
      <c r="C88" s="259" t="s">
        <v>301</v>
      </c>
      <c r="D88" s="260"/>
      <c r="E88" s="260"/>
      <c r="F88" s="260"/>
      <c r="G88" s="260"/>
      <c r="H88" s="156"/>
      <c r="I88" s="156"/>
      <c r="J88" s="156"/>
      <c r="K88" s="156"/>
      <c r="L88" s="156"/>
      <c r="M88" s="156"/>
      <c r="N88" s="156"/>
      <c r="O88" s="156"/>
      <c r="P88" s="156"/>
      <c r="Q88" s="156"/>
      <c r="R88" s="156"/>
      <c r="S88" s="156"/>
      <c r="T88" s="156"/>
      <c r="U88" s="156"/>
      <c r="V88" s="156"/>
      <c r="W88" s="145"/>
      <c r="X88" s="145"/>
      <c r="Y88" s="145"/>
      <c r="Z88" s="145"/>
      <c r="AA88" s="145"/>
      <c r="AB88" s="145"/>
      <c r="AC88" s="145"/>
      <c r="AD88" s="145"/>
      <c r="AE88" s="145" t="s">
        <v>178</v>
      </c>
      <c r="AF88" s="145"/>
      <c r="AG88" s="145"/>
      <c r="AH88" s="145"/>
      <c r="AI88" s="145"/>
      <c r="AJ88" s="145"/>
      <c r="AK88" s="145"/>
      <c r="AL88" s="145"/>
      <c r="AM88" s="145"/>
      <c r="AN88" s="145"/>
      <c r="AO88" s="145"/>
      <c r="AP88" s="145"/>
      <c r="AQ88" s="145"/>
      <c r="AR88" s="145"/>
      <c r="AS88" s="145"/>
      <c r="AT88" s="145"/>
      <c r="AU88" s="145"/>
      <c r="AV88" s="145"/>
      <c r="AW88" s="145"/>
      <c r="AX88" s="145"/>
      <c r="AY88" s="145"/>
      <c r="AZ88" s="145"/>
      <c r="BA88" s="145"/>
      <c r="BB88" s="145"/>
      <c r="BC88" s="145"/>
      <c r="BD88" s="145"/>
      <c r="BE88" s="145"/>
      <c r="BF88" s="145"/>
    </row>
    <row r="89" spans="1:58" outlineLevel="1">
      <c r="A89" s="152"/>
      <c r="B89" s="153"/>
      <c r="C89" s="187" t="s">
        <v>311</v>
      </c>
      <c r="D89" s="178"/>
      <c r="E89" s="179">
        <v>11</v>
      </c>
      <c r="F89" s="156"/>
      <c r="G89" s="156"/>
      <c r="H89" s="156"/>
      <c r="I89" s="156"/>
      <c r="J89" s="156"/>
      <c r="K89" s="156"/>
      <c r="L89" s="156"/>
      <c r="M89" s="156"/>
      <c r="N89" s="156"/>
      <c r="O89" s="156"/>
      <c r="P89" s="156"/>
      <c r="Q89" s="156"/>
      <c r="R89" s="156"/>
      <c r="S89" s="156"/>
      <c r="T89" s="156"/>
      <c r="U89" s="156"/>
      <c r="V89" s="156"/>
      <c r="W89" s="145"/>
      <c r="X89" s="145"/>
      <c r="Y89" s="145"/>
      <c r="Z89" s="145"/>
      <c r="AA89" s="145"/>
      <c r="AB89" s="145"/>
      <c r="AC89" s="145"/>
      <c r="AD89" s="145"/>
      <c r="AE89" s="145" t="s">
        <v>223</v>
      </c>
      <c r="AF89" s="145">
        <v>0</v>
      </c>
      <c r="AG89" s="145"/>
      <c r="AH89" s="145"/>
      <c r="AI89" s="145"/>
      <c r="AJ89" s="145"/>
      <c r="AK89" s="145"/>
      <c r="AL89" s="145"/>
      <c r="AM89" s="145"/>
      <c r="AN89" s="145"/>
      <c r="AO89" s="145"/>
      <c r="AP89" s="145"/>
      <c r="AQ89" s="145"/>
      <c r="AR89" s="145"/>
      <c r="AS89" s="145"/>
      <c r="AT89" s="145"/>
      <c r="AU89" s="145"/>
      <c r="AV89" s="145"/>
      <c r="AW89" s="145"/>
      <c r="AX89" s="145"/>
      <c r="AY89" s="145"/>
      <c r="AZ89" s="145"/>
      <c r="BA89" s="145"/>
      <c r="BB89" s="145"/>
      <c r="BC89" s="145"/>
      <c r="BD89" s="145"/>
      <c r="BE89" s="145"/>
      <c r="BF89" s="145"/>
    </row>
    <row r="90" spans="1:58" outlineLevel="1">
      <c r="A90" s="164">
        <v>25</v>
      </c>
      <c r="B90" s="165" t="s">
        <v>312</v>
      </c>
      <c r="C90" s="174" t="s">
        <v>313</v>
      </c>
      <c r="D90" s="166" t="s">
        <v>298</v>
      </c>
      <c r="E90" s="167">
        <v>12</v>
      </c>
      <c r="F90" s="168">
        <v>0</v>
      </c>
      <c r="G90" s="169">
        <f>ROUND(E90*F90,2)</f>
        <v>0</v>
      </c>
      <c r="H90" s="168">
        <v>673</v>
      </c>
      <c r="I90" s="169">
        <f>ROUND(E90*H90,2)</f>
        <v>8076</v>
      </c>
      <c r="J90" s="168">
        <v>126</v>
      </c>
      <c r="K90" s="169">
        <f>ROUND(E90*J90,2)</f>
        <v>1512</v>
      </c>
      <c r="L90" s="169">
        <v>21</v>
      </c>
      <c r="M90" s="169">
        <f>G90*(1+L90/100)</f>
        <v>0</v>
      </c>
      <c r="N90" s="169">
        <v>6.3909999999999995E-2</v>
      </c>
      <c r="O90" s="169">
        <f>ROUND(E90*N90,2)</f>
        <v>0.77</v>
      </c>
      <c r="P90" s="169">
        <v>0</v>
      </c>
      <c r="Q90" s="169">
        <f>ROUND(E90*P90,2)</f>
        <v>0</v>
      </c>
      <c r="R90" s="170" t="s">
        <v>219</v>
      </c>
      <c r="S90" s="156">
        <v>0.28249999999999997</v>
      </c>
      <c r="T90" s="156">
        <f>ROUND(E90*S90,2)</f>
        <v>3.39</v>
      </c>
      <c r="U90" s="156"/>
      <c r="V90" s="156" t="s">
        <v>220</v>
      </c>
      <c r="W90" s="145"/>
      <c r="X90" s="145"/>
      <c r="Y90" s="145"/>
      <c r="Z90" s="145"/>
      <c r="AA90" s="145"/>
      <c r="AB90" s="145"/>
      <c r="AC90" s="145"/>
      <c r="AD90" s="145"/>
      <c r="AE90" s="145" t="s">
        <v>221</v>
      </c>
      <c r="AF90" s="145"/>
      <c r="AG90" s="145"/>
      <c r="AH90" s="145"/>
      <c r="AI90" s="145"/>
      <c r="AJ90" s="145"/>
      <c r="AK90" s="145"/>
      <c r="AL90" s="145"/>
      <c r="AM90" s="145"/>
      <c r="AN90" s="145"/>
      <c r="AO90" s="145"/>
      <c r="AP90" s="145"/>
      <c r="AQ90" s="145"/>
      <c r="AR90" s="145"/>
      <c r="AS90" s="145"/>
      <c r="AT90" s="145"/>
      <c r="AU90" s="145"/>
      <c r="AV90" s="145"/>
      <c r="AW90" s="145"/>
      <c r="AX90" s="145"/>
      <c r="AY90" s="145"/>
      <c r="AZ90" s="145"/>
      <c r="BA90" s="145"/>
      <c r="BB90" s="145"/>
      <c r="BC90" s="145"/>
      <c r="BD90" s="145"/>
      <c r="BE90" s="145"/>
      <c r="BF90" s="145"/>
    </row>
    <row r="91" spans="1:58" outlineLevel="1">
      <c r="A91" s="152"/>
      <c r="B91" s="153"/>
      <c r="C91" s="250" t="s">
        <v>299</v>
      </c>
      <c r="D91" s="251"/>
      <c r="E91" s="251"/>
      <c r="F91" s="251"/>
      <c r="G91" s="251"/>
      <c r="H91" s="156"/>
      <c r="I91" s="156"/>
      <c r="J91" s="156"/>
      <c r="K91" s="156"/>
      <c r="L91" s="156"/>
      <c r="M91" s="156"/>
      <c r="N91" s="156"/>
      <c r="O91" s="156"/>
      <c r="P91" s="156"/>
      <c r="Q91" s="156"/>
      <c r="R91" s="156"/>
      <c r="S91" s="156"/>
      <c r="T91" s="156"/>
      <c r="U91" s="156"/>
      <c r="V91" s="156"/>
      <c r="W91" s="145"/>
      <c r="X91" s="145"/>
      <c r="Y91" s="145"/>
      <c r="Z91" s="145"/>
      <c r="AA91" s="145"/>
      <c r="AB91" s="145"/>
      <c r="AC91" s="145"/>
      <c r="AD91" s="145"/>
      <c r="AE91" s="145" t="s">
        <v>178</v>
      </c>
      <c r="AF91" s="145"/>
      <c r="AG91" s="145"/>
      <c r="AH91" s="145"/>
      <c r="AI91" s="145"/>
      <c r="AJ91" s="145"/>
      <c r="AK91" s="145"/>
      <c r="AL91" s="145"/>
      <c r="AM91" s="145"/>
      <c r="AN91" s="145"/>
      <c r="AO91" s="145"/>
      <c r="AP91" s="145"/>
      <c r="AQ91" s="145"/>
      <c r="AR91" s="145"/>
      <c r="AS91" s="145"/>
      <c r="AT91" s="145"/>
      <c r="AU91" s="145"/>
      <c r="AV91" s="145"/>
      <c r="AW91" s="145"/>
      <c r="AX91" s="145"/>
      <c r="AY91" s="145"/>
      <c r="AZ91" s="145"/>
      <c r="BA91" s="145"/>
      <c r="BB91" s="145"/>
      <c r="BC91" s="145"/>
      <c r="BD91" s="145"/>
      <c r="BE91" s="145"/>
      <c r="BF91" s="145"/>
    </row>
    <row r="92" spans="1:58" outlineLevel="1">
      <c r="A92" s="152"/>
      <c r="B92" s="153"/>
      <c r="C92" s="259" t="s">
        <v>300</v>
      </c>
      <c r="D92" s="260"/>
      <c r="E92" s="260"/>
      <c r="F92" s="260"/>
      <c r="G92" s="260"/>
      <c r="H92" s="156"/>
      <c r="I92" s="156"/>
      <c r="J92" s="156"/>
      <c r="K92" s="156"/>
      <c r="L92" s="156"/>
      <c r="M92" s="156"/>
      <c r="N92" s="156"/>
      <c r="O92" s="156"/>
      <c r="P92" s="156"/>
      <c r="Q92" s="156"/>
      <c r="R92" s="156"/>
      <c r="S92" s="156"/>
      <c r="T92" s="156"/>
      <c r="U92" s="156"/>
      <c r="V92" s="156"/>
      <c r="W92" s="145"/>
      <c r="X92" s="145"/>
      <c r="Y92" s="145"/>
      <c r="Z92" s="145"/>
      <c r="AA92" s="145"/>
      <c r="AB92" s="145"/>
      <c r="AC92" s="145"/>
      <c r="AD92" s="145"/>
      <c r="AE92" s="145" t="s">
        <v>178</v>
      </c>
      <c r="AF92" s="145"/>
      <c r="AG92" s="145"/>
      <c r="AH92" s="145"/>
      <c r="AI92" s="145"/>
      <c r="AJ92" s="145"/>
      <c r="AK92" s="145"/>
      <c r="AL92" s="145"/>
      <c r="AM92" s="145"/>
      <c r="AN92" s="145"/>
      <c r="AO92" s="145"/>
      <c r="AP92" s="145"/>
      <c r="AQ92" s="145"/>
      <c r="AR92" s="145"/>
      <c r="AS92" s="145"/>
      <c r="AT92" s="145"/>
      <c r="AU92" s="145"/>
      <c r="AV92" s="145"/>
      <c r="AW92" s="145"/>
      <c r="AX92" s="145"/>
      <c r="AY92" s="145"/>
      <c r="AZ92" s="145"/>
      <c r="BA92" s="145"/>
      <c r="BB92" s="145"/>
      <c r="BC92" s="145"/>
      <c r="BD92" s="145"/>
      <c r="BE92" s="145"/>
      <c r="BF92" s="145"/>
    </row>
    <row r="93" spans="1:58" outlineLevel="1">
      <c r="A93" s="152"/>
      <c r="B93" s="153"/>
      <c r="C93" s="259" t="s">
        <v>301</v>
      </c>
      <c r="D93" s="260"/>
      <c r="E93" s="260"/>
      <c r="F93" s="260"/>
      <c r="G93" s="260"/>
      <c r="H93" s="156"/>
      <c r="I93" s="156"/>
      <c r="J93" s="156"/>
      <c r="K93" s="156"/>
      <c r="L93" s="156"/>
      <c r="M93" s="156"/>
      <c r="N93" s="156"/>
      <c r="O93" s="156"/>
      <c r="P93" s="156"/>
      <c r="Q93" s="156"/>
      <c r="R93" s="156"/>
      <c r="S93" s="156"/>
      <c r="T93" s="156"/>
      <c r="U93" s="156"/>
      <c r="V93" s="156"/>
      <c r="W93" s="145"/>
      <c r="X93" s="145"/>
      <c r="Y93" s="145"/>
      <c r="Z93" s="145"/>
      <c r="AA93" s="145"/>
      <c r="AB93" s="145"/>
      <c r="AC93" s="145"/>
      <c r="AD93" s="145"/>
      <c r="AE93" s="145" t="s">
        <v>178</v>
      </c>
      <c r="AF93" s="145"/>
      <c r="AG93" s="145"/>
      <c r="AH93" s="145"/>
      <c r="AI93" s="145"/>
      <c r="AJ93" s="145"/>
      <c r="AK93" s="145"/>
      <c r="AL93" s="145"/>
      <c r="AM93" s="145"/>
      <c r="AN93" s="145"/>
      <c r="AO93" s="145"/>
      <c r="AP93" s="145"/>
      <c r="AQ93" s="145"/>
      <c r="AR93" s="145"/>
      <c r="AS93" s="145"/>
      <c r="AT93" s="145"/>
      <c r="AU93" s="145"/>
      <c r="AV93" s="145"/>
      <c r="AW93" s="145"/>
      <c r="AX93" s="145"/>
      <c r="AY93" s="145"/>
      <c r="AZ93" s="145"/>
      <c r="BA93" s="145"/>
      <c r="BB93" s="145"/>
      <c r="BC93" s="145"/>
      <c r="BD93" s="145"/>
      <c r="BE93" s="145"/>
      <c r="BF93" s="145"/>
    </row>
    <row r="94" spans="1:58" outlineLevel="1">
      <c r="A94" s="152"/>
      <c r="B94" s="153"/>
      <c r="C94" s="187" t="s">
        <v>314</v>
      </c>
      <c r="D94" s="178"/>
      <c r="E94" s="179">
        <v>12</v>
      </c>
      <c r="F94" s="156"/>
      <c r="G94" s="156"/>
      <c r="H94" s="156"/>
      <c r="I94" s="156"/>
      <c r="J94" s="156"/>
      <c r="K94" s="156"/>
      <c r="L94" s="156"/>
      <c r="M94" s="156"/>
      <c r="N94" s="156"/>
      <c r="O94" s="156"/>
      <c r="P94" s="156"/>
      <c r="Q94" s="156"/>
      <c r="R94" s="156"/>
      <c r="S94" s="156"/>
      <c r="T94" s="156"/>
      <c r="U94" s="156"/>
      <c r="V94" s="156"/>
      <c r="W94" s="145"/>
      <c r="X94" s="145"/>
      <c r="Y94" s="145"/>
      <c r="Z94" s="145"/>
      <c r="AA94" s="145"/>
      <c r="AB94" s="145"/>
      <c r="AC94" s="145"/>
      <c r="AD94" s="145"/>
      <c r="AE94" s="145" t="s">
        <v>223</v>
      </c>
      <c r="AF94" s="145">
        <v>0</v>
      </c>
      <c r="AG94" s="145"/>
      <c r="AH94" s="145"/>
      <c r="AI94" s="145"/>
      <c r="AJ94" s="145"/>
      <c r="AK94" s="145"/>
      <c r="AL94" s="145"/>
      <c r="AM94" s="145"/>
      <c r="AN94" s="145"/>
      <c r="AO94" s="145"/>
      <c r="AP94" s="145"/>
      <c r="AQ94" s="145"/>
      <c r="AR94" s="145"/>
      <c r="AS94" s="145"/>
      <c r="AT94" s="145"/>
      <c r="AU94" s="145"/>
      <c r="AV94" s="145"/>
      <c r="AW94" s="145"/>
      <c r="AX94" s="145"/>
      <c r="AY94" s="145"/>
      <c r="AZ94" s="145"/>
      <c r="BA94" s="145"/>
      <c r="BB94" s="145"/>
      <c r="BC94" s="145"/>
      <c r="BD94" s="145"/>
      <c r="BE94" s="145"/>
      <c r="BF94" s="145"/>
    </row>
    <row r="95" spans="1:58" outlineLevel="1">
      <c r="A95" s="180">
        <v>26</v>
      </c>
      <c r="B95" s="181" t="s">
        <v>315</v>
      </c>
      <c r="C95" s="188" t="s">
        <v>316</v>
      </c>
      <c r="D95" s="182" t="s">
        <v>317</v>
      </c>
      <c r="E95" s="183">
        <v>1.25</v>
      </c>
      <c r="F95" s="184">
        <v>0</v>
      </c>
      <c r="G95" s="185">
        <f>ROUND(E95*F95,2)</f>
        <v>0</v>
      </c>
      <c r="H95" s="184">
        <v>24.11</v>
      </c>
      <c r="I95" s="185">
        <f>ROUND(E95*H95,2)</f>
        <v>30.14</v>
      </c>
      <c r="J95" s="184">
        <v>62.29</v>
      </c>
      <c r="K95" s="185">
        <f>ROUND(E95*J95,2)</f>
        <v>77.86</v>
      </c>
      <c r="L95" s="185">
        <v>21</v>
      </c>
      <c r="M95" s="185">
        <f>G95*(1+L95/100)</f>
        <v>0</v>
      </c>
      <c r="N95" s="185">
        <v>2.7999999999999998E-4</v>
      </c>
      <c r="O95" s="185">
        <f>ROUND(E95*N95,2)</f>
        <v>0</v>
      </c>
      <c r="P95" s="185">
        <v>0</v>
      </c>
      <c r="Q95" s="185">
        <f>ROUND(E95*P95,2)</f>
        <v>0</v>
      </c>
      <c r="R95" s="186" t="s">
        <v>219</v>
      </c>
      <c r="S95" s="156">
        <v>0.15</v>
      </c>
      <c r="T95" s="156">
        <f>ROUND(E95*S95,2)</f>
        <v>0.19</v>
      </c>
      <c r="U95" s="156"/>
      <c r="V95" s="156" t="s">
        <v>220</v>
      </c>
      <c r="W95" s="145"/>
      <c r="X95" s="145"/>
      <c r="Y95" s="145"/>
      <c r="Z95" s="145"/>
      <c r="AA95" s="145"/>
      <c r="AB95" s="145"/>
      <c r="AC95" s="145"/>
      <c r="AD95" s="145"/>
      <c r="AE95" s="145" t="s">
        <v>221</v>
      </c>
      <c r="AF95" s="145"/>
      <c r="AG95" s="145"/>
      <c r="AH95" s="145"/>
      <c r="AI95" s="145"/>
      <c r="AJ95" s="145"/>
      <c r="AK95" s="145"/>
      <c r="AL95" s="145"/>
      <c r="AM95" s="145"/>
      <c r="AN95" s="145"/>
      <c r="AO95" s="145"/>
      <c r="AP95" s="145"/>
      <c r="AQ95" s="145"/>
      <c r="AR95" s="145"/>
      <c r="AS95" s="145"/>
      <c r="AT95" s="145"/>
      <c r="AU95" s="145"/>
      <c r="AV95" s="145"/>
      <c r="AW95" s="145"/>
      <c r="AX95" s="145"/>
      <c r="AY95" s="145"/>
      <c r="AZ95" s="145"/>
      <c r="BA95" s="145"/>
      <c r="BB95" s="145"/>
      <c r="BC95" s="145"/>
      <c r="BD95" s="145"/>
      <c r="BE95" s="145"/>
      <c r="BF95" s="145"/>
    </row>
    <row r="96" spans="1:58" outlineLevel="1">
      <c r="A96" s="164">
        <v>27</v>
      </c>
      <c r="B96" s="165" t="s">
        <v>318</v>
      </c>
      <c r="C96" s="174" t="s">
        <v>319</v>
      </c>
      <c r="D96" s="166" t="s">
        <v>317</v>
      </c>
      <c r="E96" s="167">
        <v>10.75</v>
      </c>
      <c r="F96" s="168">
        <v>0</v>
      </c>
      <c r="G96" s="169">
        <f>ROUND(E96*F96,2)</f>
        <v>0</v>
      </c>
      <c r="H96" s="168">
        <v>49</v>
      </c>
      <c r="I96" s="169">
        <f>ROUND(E96*H96,2)</f>
        <v>526.75</v>
      </c>
      <c r="J96" s="168">
        <v>62</v>
      </c>
      <c r="K96" s="169">
        <f>ROUND(E96*J96,2)</f>
        <v>666.5</v>
      </c>
      <c r="L96" s="169">
        <v>21</v>
      </c>
      <c r="M96" s="169">
        <f>G96*(1+L96/100)</f>
        <v>0</v>
      </c>
      <c r="N96" s="169">
        <v>5.5000000000000003E-4</v>
      </c>
      <c r="O96" s="169">
        <f>ROUND(E96*N96,2)</f>
        <v>0.01</v>
      </c>
      <c r="P96" s="169">
        <v>0</v>
      </c>
      <c r="Q96" s="169">
        <f>ROUND(E96*P96,2)</f>
        <v>0</v>
      </c>
      <c r="R96" s="170" t="s">
        <v>219</v>
      </c>
      <c r="S96" s="156">
        <v>0.15</v>
      </c>
      <c r="T96" s="156">
        <f>ROUND(E96*S96,2)</f>
        <v>1.61</v>
      </c>
      <c r="U96" s="156"/>
      <c r="V96" s="156" t="s">
        <v>220</v>
      </c>
      <c r="W96" s="145"/>
      <c r="X96" s="145"/>
      <c r="Y96" s="145"/>
      <c r="Z96" s="145"/>
      <c r="AA96" s="145"/>
      <c r="AB96" s="145"/>
      <c r="AC96" s="145"/>
      <c r="AD96" s="145"/>
      <c r="AE96" s="145" t="s">
        <v>221</v>
      </c>
      <c r="AF96" s="145"/>
      <c r="AG96" s="145"/>
      <c r="AH96" s="145"/>
      <c r="AI96" s="145"/>
      <c r="AJ96" s="145"/>
      <c r="AK96" s="145"/>
      <c r="AL96" s="145"/>
      <c r="AM96" s="145"/>
      <c r="AN96" s="145"/>
      <c r="AO96" s="145"/>
      <c r="AP96" s="145"/>
      <c r="AQ96" s="145"/>
      <c r="AR96" s="145"/>
      <c r="AS96" s="145"/>
      <c r="AT96" s="145"/>
      <c r="AU96" s="145"/>
      <c r="AV96" s="145"/>
      <c r="AW96" s="145"/>
      <c r="AX96" s="145"/>
      <c r="AY96" s="145"/>
      <c r="AZ96" s="145"/>
      <c r="BA96" s="145"/>
      <c r="BB96" s="145"/>
      <c r="BC96" s="145"/>
      <c r="BD96" s="145"/>
      <c r="BE96" s="145"/>
      <c r="BF96" s="145"/>
    </row>
    <row r="97" spans="1:58" outlineLevel="1">
      <c r="A97" s="152"/>
      <c r="B97" s="153"/>
      <c r="C97" s="187" t="s">
        <v>320</v>
      </c>
      <c r="D97" s="178"/>
      <c r="E97" s="179">
        <v>10.75</v>
      </c>
      <c r="F97" s="156"/>
      <c r="G97" s="156"/>
      <c r="H97" s="156"/>
      <c r="I97" s="156"/>
      <c r="J97" s="156"/>
      <c r="K97" s="156"/>
      <c r="L97" s="156"/>
      <c r="M97" s="156"/>
      <c r="N97" s="156"/>
      <c r="O97" s="156"/>
      <c r="P97" s="156"/>
      <c r="Q97" s="156"/>
      <c r="R97" s="156"/>
      <c r="S97" s="156"/>
      <c r="T97" s="156"/>
      <c r="U97" s="156"/>
      <c r="V97" s="156"/>
      <c r="W97" s="145"/>
      <c r="X97" s="145"/>
      <c r="Y97" s="145"/>
      <c r="Z97" s="145"/>
      <c r="AA97" s="145"/>
      <c r="AB97" s="145"/>
      <c r="AC97" s="145"/>
      <c r="AD97" s="145"/>
      <c r="AE97" s="145" t="s">
        <v>223</v>
      </c>
      <c r="AF97" s="145">
        <v>0</v>
      </c>
      <c r="AG97" s="145"/>
      <c r="AH97" s="145"/>
      <c r="AI97" s="145"/>
      <c r="AJ97" s="145"/>
      <c r="AK97" s="145"/>
      <c r="AL97" s="145"/>
      <c r="AM97" s="145"/>
      <c r="AN97" s="145"/>
      <c r="AO97" s="145"/>
      <c r="AP97" s="145"/>
      <c r="AQ97" s="145"/>
      <c r="AR97" s="145"/>
      <c r="AS97" s="145"/>
      <c r="AT97" s="145"/>
      <c r="AU97" s="145"/>
      <c r="AV97" s="145"/>
      <c r="AW97" s="145"/>
      <c r="AX97" s="145"/>
      <c r="AY97" s="145"/>
      <c r="AZ97" s="145"/>
      <c r="BA97" s="145"/>
      <c r="BB97" s="145"/>
      <c r="BC97" s="145"/>
      <c r="BD97" s="145"/>
      <c r="BE97" s="145"/>
      <c r="BF97" s="145"/>
    </row>
    <row r="98" spans="1:58" ht="20.399999999999999" outlineLevel="1">
      <c r="A98" s="164">
        <v>28</v>
      </c>
      <c r="B98" s="165" t="s">
        <v>321</v>
      </c>
      <c r="C98" s="174" t="s">
        <v>322</v>
      </c>
      <c r="D98" s="166" t="s">
        <v>218</v>
      </c>
      <c r="E98" s="167">
        <v>30.097750000000001</v>
      </c>
      <c r="F98" s="168">
        <v>0</v>
      </c>
      <c r="G98" s="169">
        <f>ROUND(E98*F98,2)</f>
        <v>0</v>
      </c>
      <c r="H98" s="168">
        <v>600</v>
      </c>
      <c r="I98" s="169">
        <f>ROUND(E98*H98,2)</f>
        <v>18058.650000000001</v>
      </c>
      <c r="J98" s="168">
        <v>240</v>
      </c>
      <c r="K98" s="169">
        <f>ROUND(E98*J98,2)</f>
        <v>7223.46</v>
      </c>
      <c r="L98" s="169">
        <v>21</v>
      </c>
      <c r="M98" s="169">
        <f>G98*(1+L98/100)</f>
        <v>0</v>
      </c>
      <c r="N98" s="169">
        <v>8.924E-2</v>
      </c>
      <c r="O98" s="169">
        <f>ROUND(E98*N98,2)</f>
        <v>2.69</v>
      </c>
      <c r="P98" s="169">
        <v>0</v>
      </c>
      <c r="Q98" s="169">
        <f>ROUND(E98*P98,2)</f>
        <v>0</v>
      </c>
      <c r="R98" s="170" t="s">
        <v>219</v>
      </c>
      <c r="S98" s="156">
        <v>0.52090000000000003</v>
      </c>
      <c r="T98" s="156">
        <f>ROUND(E98*S98,2)</f>
        <v>15.68</v>
      </c>
      <c r="U98" s="156"/>
      <c r="V98" s="156" t="s">
        <v>220</v>
      </c>
      <c r="W98" s="145"/>
      <c r="X98" s="145"/>
      <c r="Y98" s="145"/>
      <c r="Z98" s="145"/>
      <c r="AA98" s="145"/>
      <c r="AB98" s="145"/>
      <c r="AC98" s="145"/>
      <c r="AD98" s="145"/>
      <c r="AE98" s="145" t="s">
        <v>221</v>
      </c>
      <c r="AF98" s="145"/>
      <c r="AG98" s="145"/>
      <c r="AH98" s="145"/>
      <c r="AI98" s="145"/>
      <c r="AJ98" s="145"/>
      <c r="AK98" s="145"/>
      <c r="AL98" s="145"/>
      <c r="AM98" s="145"/>
      <c r="AN98" s="145"/>
      <c r="AO98" s="145"/>
      <c r="AP98" s="145"/>
      <c r="AQ98" s="145"/>
      <c r="AR98" s="145"/>
      <c r="AS98" s="145"/>
      <c r="AT98" s="145"/>
      <c r="AU98" s="145"/>
      <c r="AV98" s="145"/>
      <c r="AW98" s="145"/>
      <c r="AX98" s="145"/>
      <c r="AY98" s="145"/>
      <c r="AZ98" s="145"/>
      <c r="BA98" s="145"/>
      <c r="BB98" s="145"/>
      <c r="BC98" s="145"/>
      <c r="BD98" s="145"/>
      <c r="BE98" s="145"/>
      <c r="BF98" s="145"/>
    </row>
    <row r="99" spans="1:58" ht="21" outlineLevel="1">
      <c r="A99" s="152"/>
      <c r="B99" s="153"/>
      <c r="C99" s="261" t="s">
        <v>323</v>
      </c>
      <c r="D99" s="262"/>
      <c r="E99" s="262"/>
      <c r="F99" s="262"/>
      <c r="G99" s="262"/>
      <c r="H99" s="156"/>
      <c r="I99" s="156"/>
      <c r="J99" s="156"/>
      <c r="K99" s="156"/>
      <c r="L99" s="156"/>
      <c r="M99" s="156"/>
      <c r="N99" s="156"/>
      <c r="O99" s="156"/>
      <c r="P99" s="156"/>
      <c r="Q99" s="156"/>
      <c r="R99" s="156"/>
      <c r="S99" s="156"/>
      <c r="T99" s="156"/>
      <c r="U99" s="156"/>
      <c r="V99" s="156"/>
      <c r="W99" s="145"/>
      <c r="X99" s="145"/>
      <c r="Y99" s="145"/>
      <c r="Z99" s="145"/>
      <c r="AA99" s="145"/>
      <c r="AB99" s="145"/>
      <c r="AC99" s="145"/>
      <c r="AD99" s="145"/>
      <c r="AE99" s="145" t="s">
        <v>227</v>
      </c>
      <c r="AF99" s="145"/>
      <c r="AG99" s="145"/>
      <c r="AH99" s="145"/>
      <c r="AI99" s="145"/>
      <c r="AJ99" s="145"/>
      <c r="AK99" s="145"/>
      <c r="AL99" s="145"/>
      <c r="AM99" s="145"/>
      <c r="AN99" s="145"/>
      <c r="AO99" s="145"/>
      <c r="AP99" s="145"/>
      <c r="AQ99" s="145"/>
      <c r="AR99" s="145"/>
      <c r="AS99" s="145"/>
      <c r="AT99" s="145"/>
      <c r="AU99" s="145"/>
      <c r="AV99" s="145"/>
      <c r="AW99" s="145"/>
      <c r="AX99" s="145"/>
      <c r="AY99" s="171" t="str">
        <f>C99</f>
        <v>jednoduché nebo příčky zděné do svislé dřevěné, cihelné, betonové nebo ocelové konstrukce na jakoukoliv maltu vápenocementovou (MVC) nebo cementovou (MC),</v>
      </c>
      <c r="AZ99" s="145"/>
      <c r="BA99" s="145"/>
      <c r="BB99" s="145"/>
      <c r="BC99" s="145"/>
      <c r="BD99" s="145"/>
      <c r="BE99" s="145"/>
      <c r="BF99" s="145"/>
    </row>
    <row r="100" spans="1:58" outlineLevel="1">
      <c r="A100" s="152"/>
      <c r="B100" s="153"/>
      <c r="C100" s="187" t="s">
        <v>324</v>
      </c>
      <c r="D100" s="178"/>
      <c r="E100" s="179">
        <v>38.1</v>
      </c>
      <c r="F100" s="156"/>
      <c r="G100" s="156"/>
      <c r="H100" s="156"/>
      <c r="I100" s="156"/>
      <c r="J100" s="156"/>
      <c r="K100" s="156"/>
      <c r="L100" s="156"/>
      <c r="M100" s="156"/>
      <c r="N100" s="156"/>
      <c r="O100" s="156"/>
      <c r="P100" s="156"/>
      <c r="Q100" s="156"/>
      <c r="R100" s="156"/>
      <c r="S100" s="156"/>
      <c r="T100" s="156"/>
      <c r="U100" s="156"/>
      <c r="V100" s="156"/>
      <c r="W100" s="145"/>
      <c r="X100" s="145"/>
      <c r="Y100" s="145"/>
      <c r="Z100" s="145"/>
      <c r="AA100" s="145"/>
      <c r="AB100" s="145"/>
      <c r="AC100" s="145"/>
      <c r="AD100" s="145"/>
      <c r="AE100" s="145" t="s">
        <v>223</v>
      </c>
      <c r="AF100" s="145">
        <v>0</v>
      </c>
      <c r="AG100" s="145"/>
      <c r="AH100" s="145"/>
      <c r="AI100" s="145"/>
      <c r="AJ100" s="145"/>
      <c r="AK100" s="145"/>
      <c r="AL100" s="145"/>
      <c r="AM100" s="145"/>
      <c r="AN100" s="145"/>
      <c r="AO100" s="145"/>
      <c r="AP100" s="145"/>
      <c r="AQ100" s="145"/>
      <c r="AR100" s="145"/>
      <c r="AS100" s="145"/>
      <c r="AT100" s="145"/>
      <c r="AU100" s="145"/>
      <c r="AV100" s="145"/>
      <c r="AW100" s="145"/>
      <c r="AX100" s="145"/>
      <c r="AY100" s="145"/>
      <c r="AZ100" s="145"/>
      <c r="BA100" s="145"/>
      <c r="BB100" s="145"/>
      <c r="BC100" s="145"/>
      <c r="BD100" s="145"/>
      <c r="BE100" s="145"/>
      <c r="BF100" s="145"/>
    </row>
    <row r="101" spans="1:58" outlineLevel="1">
      <c r="A101" s="152"/>
      <c r="B101" s="153"/>
      <c r="C101" s="187" t="s">
        <v>325</v>
      </c>
      <c r="D101" s="178"/>
      <c r="E101" s="179">
        <v>-7.665</v>
      </c>
      <c r="F101" s="156"/>
      <c r="G101" s="156"/>
      <c r="H101" s="156"/>
      <c r="I101" s="156"/>
      <c r="J101" s="156"/>
      <c r="K101" s="156"/>
      <c r="L101" s="156"/>
      <c r="M101" s="156"/>
      <c r="N101" s="156"/>
      <c r="O101" s="156"/>
      <c r="P101" s="156"/>
      <c r="Q101" s="156"/>
      <c r="R101" s="156"/>
      <c r="S101" s="156"/>
      <c r="T101" s="156"/>
      <c r="U101" s="156"/>
      <c r="V101" s="156"/>
      <c r="W101" s="145"/>
      <c r="X101" s="145"/>
      <c r="Y101" s="145"/>
      <c r="Z101" s="145"/>
      <c r="AA101" s="145"/>
      <c r="AB101" s="145"/>
      <c r="AC101" s="145"/>
      <c r="AD101" s="145"/>
      <c r="AE101" s="145" t="s">
        <v>223</v>
      </c>
      <c r="AF101" s="145">
        <v>0</v>
      </c>
      <c r="AG101" s="145"/>
      <c r="AH101" s="145"/>
      <c r="AI101" s="145"/>
      <c r="AJ101" s="145"/>
      <c r="AK101" s="145"/>
      <c r="AL101" s="145"/>
      <c r="AM101" s="145"/>
      <c r="AN101" s="145"/>
      <c r="AO101" s="145"/>
      <c r="AP101" s="145"/>
      <c r="AQ101" s="145"/>
      <c r="AR101" s="145"/>
      <c r="AS101" s="145"/>
      <c r="AT101" s="145"/>
      <c r="AU101" s="145"/>
      <c r="AV101" s="145"/>
      <c r="AW101" s="145"/>
      <c r="AX101" s="145"/>
      <c r="AY101" s="145"/>
      <c r="AZ101" s="145"/>
      <c r="BA101" s="145"/>
      <c r="BB101" s="145"/>
      <c r="BC101" s="145"/>
      <c r="BD101" s="145"/>
      <c r="BE101" s="145"/>
      <c r="BF101" s="145"/>
    </row>
    <row r="102" spans="1:58" outlineLevel="1">
      <c r="A102" s="152"/>
      <c r="B102" s="153"/>
      <c r="C102" s="187" t="s">
        <v>326</v>
      </c>
      <c r="D102" s="178"/>
      <c r="E102" s="179">
        <v>-0.33724999999999999</v>
      </c>
      <c r="F102" s="156"/>
      <c r="G102" s="156"/>
      <c r="H102" s="156"/>
      <c r="I102" s="156"/>
      <c r="J102" s="156"/>
      <c r="K102" s="156"/>
      <c r="L102" s="156"/>
      <c r="M102" s="156"/>
      <c r="N102" s="156"/>
      <c r="O102" s="156"/>
      <c r="P102" s="156"/>
      <c r="Q102" s="156"/>
      <c r="R102" s="156"/>
      <c r="S102" s="156"/>
      <c r="T102" s="156"/>
      <c r="U102" s="156"/>
      <c r="V102" s="156"/>
      <c r="W102" s="145"/>
      <c r="X102" s="145"/>
      <c r="Y102" s="145"/>
      <c r="Z102" s="145"/>
      <c r="AA102" s="145"/>
      <c r="AB102" s="145"/>
      <c r="AC102" s="145"/>
      <c r="AD102" s="145"/>
      <c r="AE102" s="145" t="s">
        <v>223</v>
      </c>
      <c r="AF102" s="145">
        <v>0</v>
      </c>
      <c r="AG102" s="145"/>
      <c r="AH102" s="145"/>
      <c r="AI102" s="145"/>
      <c r="AJ102" s="145"/>
      <c r="AK102" s="145"/>
      <c r="AL102" s="145"/>
      <c r="AM102" s="145"/>
      <c r="AN102" s="145"/>
      <c r="AO102" s="145"/>
      <c r="AP102" s="145"/>
      <c r="AQ102" s="145"/>
      <c r="AR102" s="145"/>
      <c r="AS102" s="145"/>
      <c r="AT102" s="145"/>
      <c r="AU102" s="145"/>
      <c r="AV102" s="145"/>
      <c r="AW102" s="145"/>
      <c r="AX102" s="145"/>
      <c r="AY102" s="145"/>
      <c r="AZ102" s="145"/>
      <c r="BA102" s="145"/>
      <c r="BB102" s="145"/>
      <c r="BC102" s="145"/>
      <c r="BD102" s="145"/>
      <c r="BE102" s="145"/>
      <c r="BF102" s="145"/>
    </row>
    <row r="103" spans="1:58" outlineLevel="1">
      <c r="A103" s="164">
        <v>29</v>
      </c>
      <c r="B103" s="165" t="s">
        <v>327</v>
      </c>
      <c r="C103" s="174" t="s">
        <v>328</v>
      </c>
      <c r="D103" s="166" t="s">
        <v>218</v>
      </c>
      <c r="E103" s="167">
        <v>1.82</v>
      </c>
      <c r="F103" s="168">
        <v>0</v>
      </c>
      <c r="G103" s="169">
        <f>ROUND(E103*F103,2)</f>
        <v>0</v>
      </c>
      <c r="H103" s="168">
        <v>582</v>
      </c>
      <c r="I103" s="169">
        <f>ROUND(E103*H103,2)</f>
        <v>1059.24</v>
      </c>
      <c r="J103" s="168">
        <v>354</v>
      </c>
      <c r="K103" s="169">
        <f>ROUND(E103*J103,2)</f>
        <v>644.28</v>
      </c>
      <c r="L103" s="169">
        <v>21</v>
      </c>
      <c r="M103" s="169">
        <f>G103*(1+L103/100)</f>
        <v>0</v>
      </c>
      <c r="N103" s="169">
        <v>9.3240000000000003E-2</v>
      </c>
      <c r="O103" s="169">
        <f>ROUND(E103*N103,2)</f>
        <v>0.17</v>
      </c>
      <c r="P103" s="169">
        <v>0</v>
      </c>
      <c r="Q103" s="169">
        <f>ROUND(E103*P103,2)</f>
        <v>0</v>
      </c>
      <c r="R103" s="170" t="s">
        <v>219</v>
      </c>
      <c r="S103" s="156">
        <v>0.78700000000000003</v>
      </c>
      <c r="T103" s="156">
        <f>ROUND(E103*S103,2)</f>
        <v>1.43</v>
      </c>
      <c r="U103" s="156"/>
      <c r="V103" s="156" t="s">
        <v>220</v>
      </c>
      <c r="W103" s="145"/>
      <c r="X103" s="145"/>
      <c r="Y103" s="145"/>
      <c r="Z103" s="145"/>
      <c r="AA103" s="145"/>
      <c r="AB103" s="145"/>
      <c r="AC103" s="145"/>
      <c r="AD103" s="145"/>
      <c r="AE103" s="145" t="s">
        <v>221</v>
      </c>
      <c r="AF103" s="145"/>
      <c r="AG103" s="145"/>
      <c r="AH103" s="145"/>
      <c r="AI103" s="145"/>
      <c r="AJ103" s="145"/>
      <c r="AK103" s="145"/>
      <c r="AL103" s="145"/>
      <c r="AM103" s="145"/>
      <c r="AN103" s="145"/>
      <c r="AO103" s="145"/>
      <c r="AP103" s="145"/>
      <c r="AQ103" s="145"/>
      <c r="AR103" s="145"/>
      <c r="AS103" s="145"/>
      <c r="AT103" s="145"/>
      <c r="AU103" s="145"/>
      <c r="AV103" s="145"/>
      <c r="AW103" s="145"/>
      <c r="AX103" s="145"/>
      <c r="AY103" s="145"/>
      <c r="AZ103" s="145"/>
      <c r="BA103" s="145"/>
      <c r="BB103" s="145"/>
      <c r="BC103" s="145"/>
      <c r="BD103" s="145"/>
      <c r="BE103" s="145"/>
      <c r="BF103" s="145"/>
    </row>
    <row r="104" spans="1:58" outlineLevel="1">
      <c r="A104" s="152"/>
      <c r="B104" s="153"/>
      <c r="C104" s="187" t="s">
        <v>329</v>
      </c>
      <c r="D104" s="178"/>
      <c r="E104" s="179">
        <v>1.82</v>
      </c>
      <c r="F104" s="156"/>
      <c r="G104" s="156"/>
      <c r="H104" s="156"/>
      <c r="I104" s="156"/>
      <c r="J104" s="156"/>
      <c r="K104" s="156"/>
      <c r="L104" s="156"/>
      <c r="M104" s="156"/>
      <c r="N104" s="156"/>
      <c r="O104" s="156"/>
      <c r="P104" s="156"/>
      <c r="Q104" s="156"/>
      <c r="R104" s="156"/>
      <c r="S104" s="156"/>
      <c r="T104" s="156"/>
      <c r="U104" s="156"/>
      <c r="V104" s="156"/>
      <c r="W104" s="145"/>
      <c r="X104" s="145"/>
      <c r="Y104" s="145"/>
      <c r="Z104" s="145"/>
      <c r="AA104" s="145"/>
      <c r="AB104" s="145"/>
      <c r="AC104" s="145"/>
      <c r="AD104" s="145"/>
      <c r="AE104" s="145" t="s">
        <v>223</v>
      </c>
      <c r="AF104" s="145">
        <v>0</v>
      </c>
      <c r="AG104" s="145"/>
      <c r="AH104" s="145"/>
      <c r="AI104" s="145"/>
      <c r="AJ104" s="145"/>
      <c r="AK104" s="145"/>
      <c r="AL104" s="145"/>
      <c r="AM104" s="145"/>
      <c r="AN104" s="145"/>
      <c r="AO104" s="145"/>
      <c r="AP104" s="145"/>
      <c r="AQ104" s="145"/>
      <c r="AR104" s="145"/>
      <c r="AS104" s="145"/>
      <c r="AT104" s="145"/>
      <c r="AU104" s="145"/>
      <c r="AV104" s="145"/>
      <c r="AW104" s="145"/>
      <c r="AX104" s="145"/>
      <c r="AY104" s="145"/>
      <c r="AZ104" s="145"/>
      <c r="BA104" s="145"/>
      <c r="BB104" s="145"/>
      <c r="BC104" s="145"/>
      <c r="BD104" s="145"/>
      <c r="BE104" s="145"/>
      <c r="BF104" s="145"/>
    </row>
    <row r="105" spans="1:58" ht="20.399999999999999" outlineLevel="1">
      <c r="A105" s="164">
        <v>30</v>
      </c>
      <c r="B105" s="165" t="s">
        <v>330</v>
      </c>
      <c r="C105" s="174" t="s">
        <v>331</v>
      </c>
      <c r="D105" s="166" t="s">
        <v>218</v>
      </c>
      <c r="E105" s="167">
        <v>51.05</v>
      </c>
      <c r="F105" s="168">
        <v>0</v>
      </c>
      <c r="G105" s="169">
        <f>ROUND(E105*F105,2)</f>
        <v>0</v>
      </c>
      <c r="H105" s="168">
        <v>209</v>
      </c>
      <c r="I105" s="169">
        <f>ROUND(E105*H105,2)</f>
        <v>10669.45</v>
      </c>
      <c r="J105" s="168">
        <v>463</v>
      </c>
      <c r="K105" s="169">
        <f>ROUND(E105*J105,2)</f>
        <v>23636.15</v>
      </c>
      <c r="L105" s="169">
        <v>21</v>
      </c>
      <c r="M105" s="169">
        <f>G105*(1+L105/100)</f>
        <v>0</v>
      </c>
      <c r="N105" s="169">
        <v>1.2149999999999999E-2</v>
      </c>
      <c r="O105" s="169">
        <f>ROUND(E105*N105,2)</f>
        <v>0.62</v>
      </c>
      <c r="P105" s="169">
        <v>0</v>
      </c>
      <c r="Q105" s="169">
        <f>ROUND(E105*P105,2)</f>
        <v>0</v>
      </c>
      <c r="R105" s="170" t="s">
        <v>219</v>
      </c>
      <c r="S105" s="156">
        <v>1.0109999999999999</v>
      </c>
      <c r="T105" s="156">
        <f>ROUND(E105*S105,2)</f>
        <v>51.61</v>
      </c>
      <c r="U105" s="156"/>
      <c r="V105" s="156" t="s">
        <v>220</v>
      </c>
      <c r="W105" s="145"/>
      <c r="X105" s="145"/>
      <c r="Y105" s="145"/>
      <c r="Z105" s="145"/>
      <c r="AA105" s="145"/>
      <c r="AB105" s="145"/>
      <c r="AC105" s="145"/>
      <c r="AD105" s="145"/>
      <c r="AE105" s="145" t="s">
        <v>221</v>
      </c>
      <c r="AF105" s="145"/>
      <c r="AG105" s="145"/>
      <c r="AH105" s="145"/>
      <c r="AI105" s="145"/>
      <c r="AJ105" s="145"/>
      <c r="AK105" s="145"/>
      <c r="AL105" s="145"/>
      <c r="AM105" s="145"/>
      <c r="AN105" s="145"/>
      <c r="AO105" s="145"/>
      <c r="AP105" s="145"/>
      <c r="AQ105" s="145"/>
      <c r="AR105" s="145"/>
      <c r="AS105" s="145"/>
      <c r="AT105" s="145"/>
      <c r="AU105" s="145"/>
      <c r="AV105" s="145"/>
      <c r="AW105" s="145"/>
      <c r="AX105" s="145"/>
      <c r="AY105" s="145"/>
      <c r="AZ105" s="145"/>
      <c r="BA105" s="145"/>
      <c r="BB105" s="145"/>
      <c r="BC105" s="145"/>
      <c r="BD105" s="145"/>
      <c r="BE105" s="145"/>
      <c r="BF105" s="145"/>
    </row>
    <row r="106" spans="1:58" outlineLevel="1">
      <c r="A106" s="152"/>
      <c r="B106" s="153"/>
      <c r="C106" s="187" t="s">
        <v>332</v>
      </c>
      <c r="D106" s="178"/>
      <c r="E106" s="179">
        <v>51.05</v>
      </c>
      <c r="F106" s="156"/>
      <c r="G106" s="156"/>
      <c r="H106" s="156"/>
      <c r="I106" s="156"/>
      <c r="J106" s="156"/>
      <c r="K106" s="156"/>
      <c r="L106" s="156"/>
      <c r="M106" s="156"/>
      <c r="N106" s="156"/>
      <c r="O106" s="156"/>
      <c r="P106" s="156"/>
      <c r="Q106" s="156"/>
      <c r="R106" s="156"/>
      <c r="S106" s="156"/>
      <c r="T106" s="156"/>
      <c r="U106" s="156"/>
      <c r="V106" s="156"/>
      <c r="W106" s="145"/>
      <c r="X106" s="145"/>
      <c r="Y106" s="145"/>
      <c r="Z106" s="145"/>
      <c r="AA106" s="145"/>
      <c r="AB106" s="145"/>
      <c r="AC106" s="145"/>
      <c r="AD106" s="145"/>
      <c r="AE106" s="145" t="s">
        <v>223</v>
      </c>
      <c r="AF106" s="145">
        <v>0</v>
      </c>
      <c r="AG106" s="145"/>
      <c r="AH106" s="145"/>
      <c r="AI106" s="145"/>
      <c r="AJ106" s="145"/>
      <c r="AK106" s="145"/>
      <c r="AL106" s="145"/>
      <c r="AM106" s="145"/>
      <c r="AN106" s="145"/>
      <c r="AO106" s="145"/>
      <c r="AP106" s="145"/>
      <c r="AQ106" s="145"/>
      <c r="AR106" s="145"/>
      <c r="AS106" s="145"/>
      <c r="AT106" s="145"/>
      <c r="AU106" s="145"/>
      <c r="AV106" s="145"/>
      <c r="AW106" s="145"/>
      <c r="AX106" s="145"/>
      <c r="AY106" s="145"/>
      <c r="AZ106" s="145"/>
      <c r="BA106" s="145"/>
      <c r="BB106" s="145"/>
      <c r="BC106" s="145"/>
      <c r="BD106" s="145"/>
      <c r="BE106" s="145"/>
      <c r="BF106" s="145"/>
    </row>
    <row r="107" spans="1:58" ht="20.399999999999999" outlineLevel="1">
      <c r="A107" s="180">
        <v>31</v>
      </c>
      <c r="B107" s="181" t="s">
        <v>333</v>
      </c>
      <c r="C107" s="188" t="s">
        <v>334</v>
      </c>
      <c r="D107" s="182" t="s">
        <v>218</v>
      </c>
      <c r="E107" s="183">
        <v>4.8099999999999996</v>
      </c>
      <c r="F107" s="184">
        <v>0</v>
      </c>
      <c r="G107" s="185">
        <f>ROUND(E107*F107,2)</f>
        <v>0</v>
      </c>
      <c r="H107" s="184">
        <v>251</v>
      </c>
      <c r="I107" s="185">
        <f>ROUND(E107*H107,2)</f>
        <v>1207.31</v>
      </c>
      <c r="J107" s="184">
        <v>463</v>
      </c>
      <c r="K107" s="185">
        <f>ROUND(E107*J107,2)</f>
        <v>2227.0300000000002</v>
      </c>
      <c r="L107" s="185">
        <v>21</v>
      </c>
      <c r="M107" s="185">
        <f>G107*(1+L107/100)</f>
        <v>0</v>
      </c>
      <c r="N107" s="185">
        <v>1.2149999999999999E-2</v>
      </c>
      <c r="O107" s="185">
        <f>ROUND(E107*N107,2)</f>
        <v>0.06</v>
      </c>
      <c r="P107" s="185">
        <v>0</v>
      </c>
      <c r="Q107" s="185">
        <f>ROUND(E107*P107,2)</f>
        <v>0</v>
      </c>
      <c r="R107" s="186" t="s">
        <v>219</v>
      </c>
      <c r="S107" s="156">
        <v>1.0109999999999999</v>
      </c>
      <c r="T107" s="156">
        <f>ROUND(E107*S107,2)</f>
        <v>4.8600000000000003</v>
      </c>
      <c r="U107" s="156"/>
      <c r="V107" s="156" t="s">
        <v>220</v>
      </c>
      <c r="W107" s="145"/>
      <c r="X107" s="145"/>
      <c r="Y107" s="145"/>
      <c r="Z107" s="145"/>
      <c r="AA107" s="145"/>
      <c r="AB107" s="145"/>
      <c r="AC107" s="145"/>
      <c r="AD107" s="145"/>
      <c r="AE107" s="145" t="s">
        <v>221</v>
      </c>
      <c r="AF107" s="145"/>
      <c r="AG107" s="145"/>
      <c r="AH107" s="145"/>
      <c r="AI107" s="145"/>
      <c r="AJ107" s="145"/>
      <c r="AK107" s="145"/>
      <c r="AL107" s="145"/>
      <c r="AM107" s="145"/>
      <c r="AN107" s="145"/>
      <c r="AO107" s="145"/>
      <c r="AP107" s="145"/>
      <c r="AQ107" s="145"/>
      <c r="AR107" s="145"/>
      <c r="AS107" s="145"/>
      <c r="AT107" s="145"/>
      <c r="AU107" s="145"/>
      <c r="AV107" s="145"/>
      <c r="AW107" s="145"/>
      <c r="AX107" s="145"/>
      <c r="AY107" s="145"/>
      <c r="AZ107" s="145"/>
      <c r="BA107" s="145"/>
      <c r="BB107" s="145"/>
      <c r="BC107" s="145"/>
      <c r="BD107" s="145"/>
      <c r="BE107" s="145"/>
      <c r="BF107" s="145"/>
    </row>
    <row r="108" spans="1:58">
      <c r="A108" s="158" t="s">
        <v>170</v>
      </c>
      <c r="B108" s="159" t="s">
        <v>87</v>
      </c>
      <c r="C108" s="173" t="s">
        <v>88</v>
      </c>
      <c r="D108" s="160"/>
      <c r="E108" s="161"/>
      <c r="F108" s="162"/>
      <c r="G108" s="162">
        <f>SUMIF(AE109:AE138,"&lt;&gt;NOR",G109:G138)</f>
        <v>0</v>
      </c>
      <c r="H108" s="162"/>
      <c r="I108" s="162">
        <f>SUM(I109:I138)</f>
        <v>109602.93000000001</v>
      </c>
      <c r="J108" s="162"/>
      <c r="K108" s="162">
        <f>SUM(K109:K138)</f>
        <v>40735.93</v>
      </c>
      <c r="L108" s="162"/>
      <c r="M108" s="162">
        <f>SUM(M109:M138)</f>
        <v>0</v>
      </c>
      <c r="N108" s="162"/>
      <c r="O108" s="162">
        <f>SUM(O109:O138)</f>
        <v>25.05</v>
      </c>
      <c r="P108" s="162"/>
      <c r="Q108" s="162">
        <f>SUM(Q109:Q138)</f>
        <v>0</v>
      </c>
      <c r="R108" s="163"/>
      <c r="S108" s="157"/>
      <c r="T108" s="157">
        <f>SUM(T109:T138)</f>
        <v>83.139999999999986</v>
      </c>
      <c r="U108" s="157"/>
      <c r="V108" s="157"/>
      <c r="AE108" t="s">
        <v>171</v>
      </c>
    </row>
    <row r="109" spans="1:58" ht="20.399999999999999" outlineLevel="1">
      <c r="A109" s="164">
        <v>32</v>
      </c>
      <c r="B109" s="165" t="s">
        <v>335</v>
      </c>
      <c r="C109" s="174" t="s">
        <v>336</v>
      </c>
      <c r="D109" s="166" t="s">
        <v>230</v>
      </c>
      <c r="E109" s="167">
        <v>5.7041399999999998</v>
      </c>
      <c r="F109" s="168">
        <v>0</v>
      </c>
      <c r="G109" s="169">
        <f>ROUND(E109*F109,2)</f>
        <v>0</v>
      </c>
      <c r="H109" s="168">
        <v>2429</v>
      </c>
      <c r="I109" s="169">
        <f>ROUND(E109*H109,2)</f>
        <v>13855.36</v>
      </c>
      <c r="J109" s="168">
        <v>486</v>
      </c>
      <c r="K109" s="169">
        <f>ROUND(E109*J109,2)</f>
        <v>2772.21</v>
      </c>
      <c r="L109" s="169">
        <v>21</v>
      </c>
      <c r="M109" s="169">
        <f>G109*(1+L109/100)</f>
        <v>0</v>
      </c>
      <c r="N109" s="169">
        <v>2.5251399999999999</v>
      </c>
      <c r="O109" s="169">
        <f>ROUND(E109*N109,2)</f>
        <v>14.4</v>
      </c>
      <c r="P109" s="169">
        <v>0</v>
      </c>
      <c r="Q109" s="169">
        <f>ROUND(E109*P109,2)</f>
        <v>0</v>
      </c>
      <c r="R109" s="170" t="s">
        <v>219</v>
      </c>
      <c r="S109" s="156">
        <v>0.98699999999999999</v>
      </c>
      <c r="T109" s="156">
        <f>ROUND(E109*S109,2)</f>
        <v>5.63</v>
      </c>
      <c r="U109" s="156"/>
      <c r="V109" s="156" t="s">
        <v>220</v>
      </c>
      <c r="W109" s="145"/>
      <c r="X109" s="145"/>
      <c r="Y109" s="145"/>
      <c r="Z109" s="145"/>
      <c r="AA109" s="145"/>
      <c r="AB109" s="145"/>
      <c r="AC109" s="145"/>
      <c r="AD109" s="145"/>
      <c r="AE109" s="145" t="s">
        <v>221</v>
      </c>
      <c r="AF109" s="145"/>
      <c r="AG109" s="145"/>
      <c r="AH109" s="145"/>
      <c r="AI109" s="145"/>
      <c r="AJ109" s="145"/>
      <c r="AK109" s="145"/>
      <c r="AL109" s="145"/>
      <c r="AM109" s="145"/>
      <c r="AN109" s="145"/>
      <c r="AO109" s="145"/>
      <c r="AP109" s="145"/>
      <c r="AQ109" s="145"/>
      <c r="AR109" s="145"/>
      <c r="AS109" s="145"/>
      <c r="AT109" s="145"/>
      <c r="AU109" s="145"/>
      <c r="AV109" s="145"/>
      <c r="AW109" s="145"/>
      <c r="AX109" s="145"/>
      <c r="AY109" s="145"/>
      <c r="AZ109" s="145"/>
      <c r="BA109" s="145"/>
      <c r="BB109" s="145"/>
      <c r="BC109" s="145"/>
      <c r="BD109" s="145"/>
      <c r="BE109" s="145"/>
      <c r="BF109" s="145"/>
    </row>
    <row r="110" spans="1:58" outlineLevel="1">
      <c r="A110" s="152"/>
      <c r="B110" s="153"/>
      <c r="C110" s="187" t="s">
        <v>337</v>
      </c>
      <c r="D110" s="178"/>
      <c r="E110" s="179">
        <v>5.7041399999999998</v>
      </c>
      <c r="F110" s="156"/>
      <c r="G110" s="156"/>
      <c r="H110" s="156"/>
      <c r="I110" s="156"/>
      <c r="J110" s="156"/>
      <c r="K110" s="156"/>
      <c r="L110" s="156"/>
      <c r="M110" s="156"/>
      <c r="N110" s="156"/>
      <c r="O110" s="156"/>
      <c r="P110" s="156"/>
      <c r="Q110" s="156"/>
      <c r="R110" s="156"/>
      <c r="S110" s="156"/>
      <c r="T110" s="156"/>
      <c r="U110" s="156"/>
      <c r="V110" s="156"/>
      <c r="W110" s="145"/>
      <c r="X110" s="145"/>
      <c r="Y110" s="145"/>
      <c r="Z110" s="145"/>
      <c r="AA110" s="145"/>
      <c r="AB110" s="145"/>
      <c r="AC110" s="145"/>
      <c r="AD110" s="145"/>
      <c r="AE110" s="145" t="s">
        <v>223</v>
      </c>
      <c r="AF110" s="145">
        <v>0</v>
      </c>
      <c r="AG110" s="145"/>
      <c r="AH110" s="145"/>
      <c r="AI110" s="145"/>
      <c r="AJ110" s="145"/>
      <c r="AK110" s="145"/>
      <c r="AL110" s="145"/>
      <c r="AM110" s="145"/>
      <c r="AN110" s="145"/>
      <c r="AO110" s="145"/>
      <c r="AP110" s="145"/>
      <c r="AQ110" s="145"/>
      <c r="AR110" s="145"/>
      <c r="AS110" s="145"/>
      <c r="AT110" s="145"/>
      <c r="AU110" s="145"/>
      <c r="AV110" s="145"/>
      <c r="AW110" s="145"/>
      <c r="AX110" s="145"/>
      <c r="AY110" s="145"/>
      <c r="AZ110" s="145"/>
      <c r="BA110" s="145"/>
      <c r="BB110" s="145"/>
      <c r="BC110" s="145"/>
      <c r="BD110" s="145"/>
      <c r="BE110" s="145"/>
      <c r="BF110" s="145"/>
    </row>
    <row r="111" spans="1:58" ht="20.399999999999999" outlineLevel="1">
      <c r="A111" s="164">
        <v>33</v>
      </c>
      <c r="B111" s="165" t="s">
        <v>338</v>
      </c>
      <c r="C111" s="174" t="s">
        <v>339</v>
      </c>
      <c r="D111" s="166" t="s">
        <v>218</v>
      </c>
      <c r="E111" s="167">
        <v>58.262</v>
      </c>
      <c r="F111" s="168">
        <v>0</v>
      </c>
      <c r="G111" s="169">
        <f>ROUND(E111*F111,2)</f>
        <v>0</v>
      </c>
      <c r="H111" s="168">
        <v>596</v>
      </c>
      <c r="I111" s="169">
        <f>ROUND(E111*H111,2)</f>
        <v>34724.15</v>
      </c>
      <c r="J111" s="168">
        <v>67</v>
      </c>
      <c r="K111" s="169">
        <f>ROUND(E111*J111,2)</f>
        <v>3903.55</v>
      </c>
      <c r="L111" s="169">
        <v>21</v>
      </c>
      <c r="M111" s="169">
        <f>G111*(1+L111/100)</f>
        <v>0</v>
      </c>
      <c r="N111" s="169">
        <v>1.3169999999999999E-2</v>
      </c>
      <c r="O111" s="169">
        <f>ROUND(E111*N111,2)</f>
        <v>0.77</v>
      </c>
      <c r="P111" s="169">
        <v>0</v>
      </c>
      <c r="Q111" s="169">
        <f>ROUND(E111*P111,2)</f>
        <v>0</v>
      </c>
      <c r="R111" s="170" t="s">
        <v>219</v>
      </c>
      <c r="S111" s="156">
        <v>0.16300000000000001</v>
      </c>
      <c r="T111" s="156">
        <f>ROUND(E111*S111,2)</f>
        <v>9.5</v>
      </c>
      <c r="U111" s="156"/>
      <c r="V111" s="156" t="s">
        <v>220</v>
      </c>
      <c r="W111" s="145"/>
      <c r="X111" s="145"/>
      <c r="Y111" s="145"/>
      <c r="Z111" s="145"/>
      <c r="AA111" s="145"/>
      <c r="AB111" s="145"/>
      <c r="AC111" s="145"/>
      <c r="AD111" s="145"/>
      <c r="AE111" s="145" t="s">
        <v>221</v>
      </c>
      <c r="AF111" s="145"/>
      <c r="AG111" s="145"/>
      <c r="AH111" s="145"/>
      <c r="AI111" s="145"/>
      <c r="AJ111" s="145"/>
      <c r="AK111" s="145"/>
      <c r="AL111" s="145"/>
      <c r="AM111" s="145"/>
      <c r="AN111" s="145"/>
      <c r="AO111" s="145"/>
      <c r="AP111" s="145"/>
      <c r="AQ111" s="145"/>
      <c r="AR111" s="145"/>
      <c r="AS111" s="145"/>
      <c r="AT111" s="145"/>
      <c r="AU111" s="145"/>
      <c r="AV111" s="145"/>
      <c r="AW111" s="145"/>
      <c r="AX111" s="145"/>
      <c r="AY111" s="145"/>
      <c r="AZ111" s="145"/>
      <c r="BA111" s="145"/>
      <c r="BB111" s="145"/>
      <c r="BC111" s="145"/>
      <c r="BD111" s="145"/>
      <c r="BE111" s="145"/>
      <c r="BF111" s="145"/>
    </row>
    <row r="112" spans="1:58" ht="21" outlineLevel="1">
      <c r="A112" s="152"/>
      <c r="B112" s="153"/>
      <c r="C112" s="261" t="s">
        <v>340</v>
      </c>
      <c r="D112" s="262"/>
      <c r="E112" s="262"/>
      <c r="F112" s="262"/>
      <c r="G112" s="262"/>
      <c r="H112" s="156"/>
      <c r="I112" s="156"/>
      <c r="J112" s="156"/>
      <c r="K112" s="156"/>
      <c r="L112" s="156"/>
      <c r="M112" s="156"/>
      <c r="N112" s="156"/>
      <c r="O112" s="156"/>
      <c r="P112" s="156"/>
      <c r="Q112" s="156"/>
      <c r="R112" s="156"/>
      <c r="S112" s="156"/>
      <c r="T112" s="156"/>
      <c r="U112" s="156"/>
      <c r="V112" s="156"/>
      <c r="W112" s="145"/>
      <c r="X112" s="145"/>
      <c r="Y112" s="145"/>
      <c r="Z112" s="145"/>
      <c r="AA112" s="145"/>
      <c r="AB112" s="145"/>
      <c r="AC112" s="145"/>
      <c r="AD112" s="145"/>
      <c r="AE112" s="145" t="s">
        <v>227</v>
      </c>
      <c r="AF112" s="145"/>
      <c r="AG112" s="145"/>
      <c r="AH112" s="145"/>
      <c r="AI112" s="145"/>
      <c r="AJ112" s="145"/>
      <c r="AK112" s="145"/>
      <c r="AL112" s="145"/>
      <c r="AM112" s="145"/>
      <c r="AN112" s="145"/>
      <c r="AO112" s="145"/>
      <c r="AP112" s="145"/>
      <c r="AQ112" s="145"/>
      <c r="AR112" s="145"/>
      <c r="AS112" s="145"/>
      <c r="AT112" s="145"/>
      <c r="AU112" s="145"/>
      <c r="AV112" s="145"/>
      <c r="AW112" s="145"/>
      <c r="AX112" s="145"/>
      <c r="AY112" s="171" t="str">
        <f>C112</f>
        <v>otevřeného podhledu, bez podpěrné konstrukce, s osazením na sucho na zdech do připravených ozubů, popř. na rovných zdech, trámech, průvlacích, nebo do traverz, bez úpravy povrchu plechů, s pomocným lešením.</v>
      </c>
      <c r="AZ112" s="145"/>
      <c r="BA112" s="145"/>
      <c r="BB112" s="145"/>
      <c r="BC112" s="145"/>
      <c r="BD112" s="145"/>
      <c r="BE112" s="145"/>
      <c r="BF112" s="145"/>
    </row>
    <row r="113" spans="1:58" outlineLevel="1">
      <c r="A113" s="152"/>
      <c r="B113" s="153"/>
      <c r="C113" s="187" t="s">
        <v>341</v>
      </c>
      <c r="D113" s="178"/>
      <c r="E113" s="179">
        <v>58.262</v>
      </c>
      <c r="F113" s="156"/>
      <c r="G113" s="156"/>
      <c r="H113" s="156"/>
      <c r="I113" s="156"/>
      <c r="J113" s="156"/>
      <c r="K113" s="156"/>
      <c r="L113" s="156"/>
      <c r="M113" s="156"/>
      <c r="N113" s="156"/>
      <c r="O113" s="156"/>
      <c r="P113" s="156"/>
      <c r="Q113" s="156"/>
      <c r="R113" s="156"/>
      <c r="S113" s="156"/>
      <c r="T113" s="156"/>
      <c r="U113" s="156"/>
      <c r="V113" s="156"/>
      <c r="W113" s="145"/>
      <c r="X113" s="145"/>
      <c r="Y113" s="145"/>
      <c r="Z113" s="145"/>
      <c r="AA113" s="145"/>
      <c r="AB113" s="145"/>
      <c r="AC113" s="145"/>
      <c r="AD113" s="145"/>
      <c r="AE113" s="145" t="s">
        <v>223</v>
      </c>
      <c r="AF113" s="145">
        <v>0</v>
      </c>
      <c r="AG113" s="145"/>
      <c r="AH113" s="145"/>
      <c r="AI113" s="145"/>
      <c r="AJ113" s="145"/>
      <c r="AK113" s="145"/>
      <c r="AL113" s="145"/>
      <c r="AM113" s="145"/>
      <c r="AN113" s="145"/>
      <c r="AO113" s="145"/>
      <c r="AP113" s="145"/>
      <c r="AQ113" s="145"/>
      <c r="AR113" s="145"/>
      <c r="AS113" s="145"/>
      <c r="AT113" s="145"/>
      <c r="AU113" s="145"/>
      <c r="AV113" s="145"/>
      <c r="AW113" s="145"/>
      <c r="AX113" s="145"/>
      <c r="AY113" s="145"/>
      <c r="AZ113" s="145"/>
      <c r="BA113" s="145"/>
      <c r="BB113" s="145"/>
      <c r="BC113" s="145"/>
      <c r="BD113" s="145"/>
      <c r="BE113" s="145"/>
      <c r="BF113" s="145"/>
    </row>
    <row r="114" spans="1:58" outlineLevel="1">
      <c r="A114" s="164">
        <v>34</v>
      </c>
      <c r="B114" s="165" t="s">
        <v>342</v>
      </c>
      <c r="C114" s="174" t="s">
        <v>343</v>
      </c>
      <c r="D114" s="166" t="s">
        <v>267</v>
      </c>
      <c r="E114" s="167">
        <v>0.14682000000000001</v>
      </c>
      <c r="F114" s="168">
        <v>0</v>
      </c>
      <c r="G114" s="169">
        <f>ROUND(E114*F114,2)</f>
        <v>0</v>
      </c>
      <c r="H114" s="168">
        <v>32124</v>
      </c>
      <c r="I114" s="169">
        <f>ROUND(E114*H114,2)</f>
        <v>4716.45</v>
      </c>
      <c r="J114" s="168">
        <v>6886</v>
      </c>
      <c r="K114" s="169">
        <f>ROUND(E114*J114,2)</f>
        <v>1011</v>
      </c>
      <c r="L114" s="169">
        <v>21</v>
      </c>
      <c r="M114" s="169">
        <f>G114*(1+L114/100)</f>
        <v>0</v>
      </c>
      <c r="N114" s="169">
        <v>1.0512600000000001</v>
      </c>
      <c r="O114" s="169">
        <f>ROUND(E114*N114,2)</f>
        <v>0.15</v>
      </c>
      <c r="P114" s="169">
        <v>0</v>
      </c>
      <c r="Q114" s="169">
        <f>ROUND(E114*P114,2)</f>
        <v>0</v>
      </c>
      <c r="R114" s="170" t="s">
        <v>219</v>
      </c>
      <c r="S114" s="156">
        <v>15.211</v>
      </c>
      <c r="T114" s="156">
        <f>ROUND(E114*S114,2)</f>
        <v>2.23</v>
      </c>
      <c r="U114" s="156"/>
      <c r="V114" s="156" t="s">
        <v>220</v>
      </c>
      <c r="W114" s="145"/>
      <c r="X114" s="145"/>
      <c r="Y114" s="145"/>
      <c r="Z114" s="145"/>
      <c r="AA114" s="145"/>
      <c r="AB114" s="145"/>
      <c r="AC114" s="145"/>
      <c r="AD114" s="145"/>
      <c r="AE114" s="145" t="s">
        <v>221</v>
      </c>
      <c r="AF114" s="145"/>
      <c r="AG114" s="145"/>
      <c r="AH114" s="145"/>
      <c r="AI114" s="145"/>
      <c r="AJ114" s="145"/>
      <c r="AK114" s="145"/>
      <c r="AL114" s="145"/>
      <c r="AM114" s="145"/>
      <c r="AN114" s="145"/>
      <c r="AO114" s="145"/>
      <c r="AP114" s="145"/>
      <c r="AQ114" s="145"/>
      <c r="AR114" s="145"/>
      <c r="AS114" s="145"/>
      <c r="AT114" s="145"/>
      <c r="AU114" s="145"/>
      <c r="AV114" s="145"/>
      <c r="AW114" s="145"/>
      <c r="AX114" s="145"/>
      <c r="AY114" s="145"/>
      <c r="AZ114" s="145"/>
      <c r="BA114" s="145"/>
      <c r="BB114" s="145"/>
      <c r="BC114" s="145"/>
      <c r="BD114" s="145"/>
      <c r="BE114" s="145"/>
      <c r="BF114" s="145"/>
    </row>
    <row r="115" spans="1:58" ht="21" outlineLevel="1">
      <c r="A115" s="152"/>
      <c r="B115" s="153"/>
      <c r="C115" s="261" t="s">
        <v>344</v>
      </c>
      <c r="D115" s="262"/>
      <c r="E115" s="262"/>
      <c r="F115" s="262"/>
      <c r="G115" s="262"/>
      <c r="H115" s="156"/>
      <c r="I115" s="156"/>
      <c r="J115" s="156"/>
      <c r="K115" s="156"/>
      <c r="L115" s="156"/>
      <c r="M115" s="156"/>
      <c r="N115" s="156"/>
      <c r="O115" s="156"/>
      <c r="P115" s="156"/>
      <c r="Q115" s="156"/>
      <c r="R115" s="156"/>
      <c r="S115" s="156"/>
      <c r="T115" s="156"/>
      <c r="U115" s="156"/>
      <c r="V115" s="156"/>
      <c r="W115" s="145"/>
      <c r="X115" s="145"/>
      <c r="Y115" s="145"/>
      <c r="Z115" s="145"/>
      <c r="AA115" s="145"/>
      <c r="AB115" s="145"/>
      <c r="AC115" s="145"/>
      <c r="AD115" s="145"/>
      <c r="AE115" s="145" t="s">
        <v>227</v>
      </c>
      <c r="AF115" s="145"/>
      <c r="AG115" s="145"/>
      <c r="AH115" s="145"/>
      <c r="AI115" s="145"/>
      <c r="AJ115" s="145"/>
      <c r="AK115" s="145"/>
      <c r="AL115" s="145"/>
      <c r="AM115" s="145"/>
      <c r="AN115" s="145"/>
      <c r="AO115" s="145"/>
      <c r="AP115" s="145"/>
      <c r="AQ115" s="145"/>
      <c r="AR115" s="145"/>
      <c r="AS115" s="145"/>
      <c r="AT115" s="145"/>
      <c r="AU115" s="145"/>
      <c r="AV115" s="145"/>
      <c r="AW115" s="145"/>
      <c r="AX115" s="145"/>
      <c r="AY115" s="171" t="str">
        <f>C115</f>
        <v>prostě uložených, vetknutých i spojitých, deskových, trámových (žebrových, kazetových), s keramickými a jinými vložkami, konzolových nebo balkónových, hřibových včetně hlavic hřibových sloupů, plochých střech a pro zavěšení železobetonových podhledů. Včetně distančních prvků.</v>
      </c>
      <c r="AZ115" s="145"/>
      <c r="BA115" s="145"/>
      <c r="BB115" s="145"/>
      <c r="BC115" s="145"/>
      <c r="BD115" s="145"/>
      <c r="BE115" s="145"/>
      <c r="BF115" s="145"/>
    </row>
    <row r="116" spans="1:58" outlineLevel="1">
      <c r="A116" s="152"/>
      <c r="B116" s="153"/>
      <c r="C116" s="187" t="s">
        <v>345</v>
      </c>
      <c r="D116" s="178"/>
      <c r="E116" s="179">
        <v>0.14682000000000001</v>
      </c>
      <c r="F116" s="156"/>
      <c r="G116" s="156"/>
      <c r="H116" s="156"/>
      <c r="I116" s="156"/>
      <c r="J116" s="156"/>
      <c r="K116" s="156"/>
      <c r="L116" s="156"/>
      <c r="M116" s="156"/>
      <c r="N116" s="156"/>
      <c r="O116" s="156"/>
      <c r="P116" s="156"/>
      <c r="Q116" s="156"/>
      <c r="R116" s="156"/>
      <c r="S116" s="156"/>
      <c r="T116" s="156"/>
      <c r="U116" s="156"/>
      <c r="V116" s="156"/>
      <c r="W116" s="145"/>
      <c r="X116" s="145"/>
      <c r="Y116" s="145"/>
      <c r="Z116" s="145"/>
      <c r="AA116" s="145"/>
      <c r="AB116" s="145"/>
      <c r="AC116" s="145"/>
      <c r="AD116" s="145"/>
      <c r="AE116" s="145" t="s">
        <v>223</v>
      </c>
      <c r="AF116" s="145">
        <v>0</v>
      </c>
      <c r="AG116" s="145"/>
      <c r="AH116" s="145"/>
      <c r="AI116" s="145"/>
      <c r="AJ116" s="145"/>
      <c r="AK116" s="145"/>
      <c r="AL116" s="145"/>
      <c r="AM116" s="145"/>
      <c r="AN116" s="145"/>
      <c r="AO116" s="145"/>
      <c r="AP116" s="145"/>
      <c r="AQ116" s="145"/>
      <c r="AR116" s="145"/>
      <c r="AS116" s="145"/>
      <c r="AT116" s="145"/>
      <c r="AU116" s="145"/>
      <c r="AV116" s="145"/>
      <c r="AW116" s="145"/>
      <c r="AX116" s="145"/>
      <c r="AY116" s="145"/>
      <c r="AZ116" s="145"/>
      <c r="BA116" s="145"/>
      <c r="BB116" s="145"/>
      <c r="BC116" s="145"/>
      <c r="BD116" s="145"/>
      <c r="BE116" s="145"/>
      <c r="BF116" s="145"/>
    </row>
    <row r="117" spans="1:58" outlineLevel="1">
      <c r="A117" s="164">
        <v>35</v>
      </c>
      <c r="B117" s="165" t="s">
        <v>346</v>
      </c>
      <c r="C117" s="174" t="s">
        <v>347</v>
      </c>
      <c r="D117" s="166" t="s">
        <v>267</v>
      </c>
      <c r="E117" s="167">
        <v>0.28734999999999999</v>
      </c>
      <c r="F117" s="168">
        <v>0</v>
      </c>
      <c r="G117" s="169">
        <f>ROUND(E117*F117,2)</f>
        <v>0</v>
      </c>
      <c r="H117" s="168">
        <v>25</v>
      </c>
      <c r="I117" s="169">
        <f>ROUND(E117*H117,2)</f>
        <v>7.18</v>
      </c>
      <c r="J117" s="168">
        <v>10635</v>
      </c>
      <c r="K117" s="169">
        <f>ROUND(E117*J117,2)</f>
        <v>3055.97</v>
      </c>
      <c r="L117" s="169">
        <v>21</v>
      </c>
      <c r="M117" s="169">
        <f>G117*(1+L117/100)</f>
        <v>0</v>
      </c>
      <c r="N117" s="169">
        <v>1.9009999999999999E-2</v>
      </c>
      <c r="O117" s="169">
        <f>ROUND(E117*N117,2)</f>
        <v>0.01</v>
      </c>
      <c r="P117" s="169">
        <v>0</v>
      </c>
      <c r="Q117" s="169">
        <f>ROUND(E117*P117,2)</f>
        <v>0</v>
      </c>
      <c r="R117" s="170" t="s">
        <v>219</v>
      </c>
      <c r="S117" s="156">
        <v>18.175000000000001</v>
      </c>
      <c r="T117" s="156">
        <f>ROUND(E117*S117,2)</f>
        <v>5.22</v>
      </c>
      <c r="U117" s="156"/>
      <c r="V117" s="156" t="s">
        <v>220</v>
      </c>
      <c r="W117" s="145"/>
      <c r="X117" s="145"/>
      <c r="Y117" s="145"/>
      <c r="Z117" s="145"/>
      <c r="AA117" s="145"/>
      <c r="AB117" s="145"/>
      <c r="AC117" s="145"/>
      <c r="AD117" s="145"/>
      <c r="AE117" s="145" t="s">
        <v>221</v>
      </c>
      <c r="AF117" s="145"/>
      <c r="AG117" s="145"/>
      <c r="AH117" s="145"/>
      <c r="AI117" s="145"/>
      <c r="AJ117" s="145"/>
      <c r="AK117" s="145"/>
      <c r="AL117" s="145"/>
      <c r="AM117" s="145"/>
      <c r="AN117" s="145"/>
      <c r="AO117" s="145"/>
      <c r="AP117" s="145"/>
      <c r="AQ117" s="145"/>
      <c r="AR117" s="145"/>
      <c r="AS117" s="145"/>
      <c r="AT117" s="145"/>
      <c r="AU117" s="145"/>
      <c r="AV117" s="145"/>
      <c r="AW117" s="145"/>
      <c r="AX117" s="145"/>
      <c r="AY117" s="145"/>
      <c r="AZ117" s="145"/>
      <c r="BA117" s="145"/>
      <c r="BB117" s="145"/>
      <c r="BC117" s="145"/>
      <c r="BD117" s="145"/>
      <c r="BE117" s="145"/>
      <c r="BF117" s="145"/>
    </row>
    <row r="118" spans="1:58" outlineLevel="1">
      <c r="A118" s="152"/>
      <c r="B118" s="153"/>
      <c r="C118" s="261" t="s">
        <v>348</v>
      </c>
      <c r="D118" s="262"/>
      <c r="E118" s="262"/>
      <c r="F118" s="262"/>
      <c r="G118" s="262"/>
      <c r="H118" s="156"/>
      <c r="I118" s="156"/>
      <c r="J118" s="156"/>
      <c r="K118" s="156"/>
      <c r="L118" s="156"/>
      <c r="M118" s="156"/>
      <c r="N118" s="156"/>
      <c r="O118" s="156"/>
      <c r="P118" s="156"/>
      <c r="Q118" s="156"/>
      <c r="R118" s="156"/>
      <c r="S118" s="156"/>
      <c r="T118" s="156"/>
      <c r="U118" s="156"/>
      <c r="V118" s="156"/>
      <c r="W118" s="145"/>
      <c r="X118" s="145"/>
      <c r="Y118" s="145"/>
      <c r="Z118" s="145"/>
      <c r="AA118" s="145"/>
      <c r="AB118" s="145"/>
      <c r="AC118" s="145"/>
      <c r="AD118" s="145"/>
      <c r="AE118" s="145" t="s">
        <v>227</v>
      </c>
      <c r="AF118" s="145"/>
      <c r="AG118" s="145"/>
      <c r="AH118" s="145"/>
      <c r="AI118" s="145"/>
      <c r="AJ118" s="145"/>
      <c r="AK118" s="145"/>
      <c r="AL118" s="145"/>
      <c r="AM118" s="145"/>
      <c r="AN118" s="145"/>
      <c r="AO118" s="145"/>
      <c r="AP118" s="145"/>
      <c r="AQ118" s="145"/>
      <c r="AR118" s="145"/>
      <c r="AS118" s="145"/>
      <c r="AT118" s="145"/>
      <c r="AU118" s="145"/>
      <c r="AV118" s="145"/>
      <c r="AW118" s="145"/>
      <c r="AX118" s="145"/>
      <c r="AY118" s="145"/>
      <c r="AZ118" s="145"/>
      <c r="BA118" s="145"/>
      <c r="BB118" s="145"/>
      <c r="BC118" s="145"/>
      <c r="BD118" s="145"/>
      <c r="BE118" s="145"/>
      <c r="BF118" s="145"/>
    </row>
    <row r="119" spans="1:58" ht="20.399999999999999" outlineLevel="1">
      <c r="A119" s="152"/>
      <c r="B119" s="153"/>
      <c r="C119" s="187" t="s">
        <v>349</v>
      </c>
      <c r="D119" s="178"/>
      <c r="E119" s="179">
        <v>0.28734999999999999</v>
      </c>
      <c r="F119" s="156"/>
      <c r="G119" s="156"/>
      <c r="H119" s="156"/>
      <c r="I119" s="156"/>
      <c r="J119" s="156"/>
      <c r="K119" s="156"/>
      <c r="L119" s="156"/>
      <c r="M119" s="156"/>
      <c r="N119" s="156"/>
      <c r="O119" s="156"/>
      <c r="P119" s="156"/>
      <c r="Q119" s="156"/>
      <c r="R119" s="156"/>
      <c r="S119" s="156"/>
      <c r="T119" s="156"/>
      <c r="U119" s="156"/>
      <c r="V119" s="156"/>
      <c r="W119" s="145"/>
      <c r="X119" s="145"/>
      <c r="Y119" s="145"/>
      <c r="Z119" s="145"/>
      <c r="AA119" s="145"/>
      <c r="AB119" s="145"/>
      <c r="AC119" s="145"/>
      <c r="AD119" s="145"/>
      <c r="AE119" s="145" t="s">
        <v>223</v>
      </c>
      <c r="AF119" s="145">
        <v>0</v>
      </c>
      <c r="AG119" s="145"/>
      <c r="AH119" s="145"/>
      <c r="AI119" s="145"/>
      <c r="AJ119" s="145"/>
      <c r="AK119" s="145"/>
      <c r="AL119" s="145"/>
      <c r="AM119" s="145"/>
      <c r="AN119" s="145"/>
      <c r="AO119" s="145"/>
      <c r="AP119" s="145"/>
      <c r="AQ119" s="145"/>
      <c r="AR119" s="145"/>
      <c r="AS119" s="145"/>
      <c r="AT119" s="145"/>
      <c r="AU119" s="145"/>
      <c r="AV119" s="145"/>
      <c r="AW119" s="145"/>
      <c r="AX119" s="145"/>
      <c r="AY119" s="145"/>
      <c r="AZ119" s="145"/>
      <c r="BA119" s="145"/>
      <c r="BB119" s="145"/>
      <c r="BC119" s="145"/>
      <c r="BD119" s="145"/>
      <c r="BE119" s="145"/>
      <c r="BF119" s="145"/>
    </row>
    <row r="120" spans="1:58" outlineLevel="1">
      <c r="A120" s="164">
        <v>36</v>
      </c>
      <c r="B120" s="165" t="s">
        <v>350</v>
      </c>
      <c r="C120" s="174" t="s">
        <v>351</v>
      </c>
      <c r="D120" s="166" t="s">
        <v>267</v>
      </c>
      <c r="E120" s="167">
        <v>0.95703000000000005</v>
      </c>
      <c r="F120" s="168">
        <v>0</v>
      </c>
      <c r="G120" s="169">
        <f>ROUND(E120*F120,2)</f>
        <v>0</v>
      </c>
      <c r="H120" s="168">
        <v>22</v>
      </c>
      <c r="I120" s="169">
        <f>ROUND(E120*H120,2)</f>
        <v>21.05</v>
      </c>
      <c r="J120" s="168">
        <v>9748</v>
      </c>
      <c r="K120" s="169">
        <f>ROUND(E120*J120,2)</f>
        <v>9329.1299999999992</v>
      </c>
      <c r="L120" s="169">
        <v>21</v>
      </c>
      <c r="M120" s="169">
        <f>G120*(1+L120/100)</f>
        <v>0</v>
      </c>
      <c r="N120" s="169">
        <v>1.6629999999999999E-2</v>
      </c>
      <c r="O120" s="169">
        <f>ROUND(E120*N120,2)</f>
        <v>0.02</v>
      </c>
      <c r="P120" s="169">
        <v>0</v>
      </c>
      <c r="Q120" s="169">
        <f>ROUND(E120*P120,2)</f>
        <v>0</v>
      </c>
      <c r="R120" s="170" t="s">
        <v>219</v>
      </c>
      <c r="S120" s="156">
        <v>16.582999999999998</v>
      </c>
      <c r="T120" s="156">
        <f>ROUND(E120*S120,2)</f>
        <v>15.87</v>
      </c>
      <c r="U120" s="156"/>
      <c r="V120" s="156" t="s">
        <v>220</v>
      </c>
      <c r="W120" s="145"/>
      <c r="X120" s="145"/>
      <c r="Y120" s="145"/>
      <c r="Z120" s="145"/>
      <c r="AA120" s="145"/>
      <c r="AB120" s="145"/>
      <c r="AC120" s="145"/>
      <c r="AD120" s="145"/>
      <c r="AE120" s="145" t="s">
        <v>221</v>
      </c>
      <c r="AF120" s="145"/>
      <c r="AG120" s="145"/>
      <c r="AH120" s="145"/>
      <c r="AI120" s="145"/>
      <c r="AJ120" s="145"/>
      <c r="AK120" s="145"/>
      <c r="AL120" s="145"/>
      <c r="AM120" s="145"/>
      <c r="AN120" s="145"/>
      <c r="AO120" s="145"/>
      <c r="AP120" s="145"/>
      <c r="AQ120" s="145"/>
      <c r="AR120" s="145"/>
      <c r="AS120" s="145"/>
      <c r="AT120" s="145"/>
      <c r="AU120" s="145"/>
      <c r="AV120" s="145"/>
      <c r="AW120" s="145"/>
      <c r="AX120" s="145"/>
      <c r="AY120" s="145"/>
      <c r="AZ120" s="145"/>
      <c r="BA120" s="145"/>
      <c r="BB120" s="145"/>
      <c r="BC120" s="145"/>
      <c r="BD120" s="145"/>
      <c r="BE120" s="145"/>
      <c r="BF120" s="145"/>
    </row>
    <row r="121" spans="1:58" outlineLevel="1">
      <c r="A121" s="152"/>
      <c r="B121" s="153"/>
      <c r="C121" s="261" t="s">
        <v>348</v>
      </c>
      <c r="D121" s="262"/>
      <c r="E121" s="262"/>
      <c r="F121" s="262"/>
      <c r="G121" s="262"/>
      <c r="H121" s="156"/>
      <c r="I121" s="156"/>
      <c r="J121" s="156"/>
      <c r="K121" s="156"/>
      <c r="L121" s="156"/>
      <c r="M121" s="156"/>
      <c r="N121" s="156"/>
      <c r="O121" s="156"/>
      <c r="P121" s="156"/>
      <c r="Q121" s="156"/>
      <c r="R121" s="156"/>
      <c r="S121" s="156"/>
      <c r="T121" s="156"/>
      <c r="U121" s="156"/>
      <c r="V121" s="156"/>
      <c r="W121" s="145"/>
      <c r="X121" s="145"/>
      <c r="Y121" s="145"/>
      <c r="Z121" s="145"/>
      <c r="AA121" s="145"/>
      <c r="AB121" s="145"/>
      <c r="AC121" s="145"/>
      <c r="AD121" s="145"/>
      <c r="AE121" s="145" t="s">
        <v>227</v>
      </c>
      <c r="AF121" s="145"/>
      <c r="AG121" s="145"/>
      <c r="AH121" s="145"/>
      <c r="AI121" s="145"/>
      <c r="AJ121" s="145"/>
      <c r="AK121" s="145"/>
      <c r="AL121" s="145"/>
      <c r="AM121" s="145"/>
      <c r="AN121" s="145"/>
      <c r="AO121" s="145"/>
      <c r="AP121" s="145"/>
      <c r="AQ121" s="145"/>
      <c r="AR121" s="145"/>
      <c r="AS121" s="145"/>
      <c r="AT121" s="145"/>
      <c r="AU121" s="145"/>
      <c r="AV121" s="145"/>
      <c r="AW121" s="145"/>
      <c r="AX121" s="145"/>
      <c r="AY121" s="145"/>
      <c r="AZ121" s="145"/>
      <c r="BA121" s="145"/>
      <c r="BB121" s="145"/>
      <c r="BC121" s="145"/>
      <c r="BD121" s="145"/>
      <c r="BE121" s="145"/>
      <c r="BF121" s="145"/>
    </row>
    <row r="122" spans="1:58" outlineLevel="1">
      <c r="A122" s="152"/>
      <c r="B122" s="153"/>
      <c r="C122" s="187" t="s">
        <v>352</v>
      </c>
      <c r="D122" s="178"/>
      <c r="E122" s="179">
        <v>0.95703000000000005</v>
      </c>
      <c r="F122" s="156"/>
      <c r="G122" s="156"/>
      <c r="H122" s="156"/>
      <c r="I122" s="156"/>
      <c r="J122" s="156"/>
      <c r="K122" s="156"/>
      <c r="L122" s="156"/>
      <c r="M122" s="156"/>
      <c r="N122" s="156"/>
      <c r="O122" s="156"/>
      <c r="P122" s="156"/>
      <c r="Q122" s="156"/>
      <c r="R122" s="156"/>
      <c r="S122" s="156"/>
      <c r="T122" s="156"/>
      <c r="U122" s="156"/>
      <c r="V122" s="156"/>
      <c r="W122" s="145"/>
      <c r="X122" s="145"/>
      <c r="Y122" s="145"/>
      <c r="Z122" s="145"/>
      <c r="AA122" s="145"/>
      <c r="AB122" s="145"/>
      <c r="AC122" s="145"/>
      <c r="AD122" s="145"/>
      <c r="AE122" s="145" t="s">
        <v>223</v>
      </c>
      <c r="AF122" s="145">
        <v>0</v>
      </c>
      <c r="AG122" s="145"/>
      <c r="AH122" s="145"/>
      <c r="AI122" s="145"/>
      <c r="AJ122" s="145"/>
      <c r="AK122" s="145"/>
      <c r="AL122" s="145"/>
      <c r="AM122" s="145"/>
      <c r="AN122" s="145"/>
      <c r="AO122" s="145"/>
      <c r="AP122" s="145"/>
      <c r="AQ122" s="145"/>
      <c r="AR122" s="145"/>
      <c r="AS122" s="145"/>
      <c r="AT122" s="145"/>
      <c r="AU122" s="145"/>
      <c r="AV122" s="145"/>
      <c r="AW122" s="145"/>
      <c r="AX122" s="145"/>
      <c r="AY122" s="145"/>
      <c r="AZ122" s="145"/>
      <c r="BA122" s="145"/>
      <c r="BB122" s="145"/>
      <c r="BC122" s="145"/>
      <c r="BD122" s="145"/>
      <c r="BE122" s="145"/>
      <c r="BF122" s="145"/>
    </row>
    <row r="123" spans="1:58" outlineLevel="1">
      <c r="A123" s="164">
        <v>37</v>
      </c>
      <c r="B123" s="165" t="s">
        <v>353</v>
      </c>
      <c r="C123" s="174" t="s">
        <v>354</v>
      </c>
      <c r="D123" s="166" t="s">
        <v>317</v>
      </c>
      <c r="E123" s="167">
        <v>13.68</v>
      </c>
      <c r="F123" s="168">
        <v>0</v>
      </c>
      <c r="G123" s="169">
        <f>ROUND(E123*F123,2)</f>
        <v>0</v>
      </c>
      <c r="H123" s="168">
        <v>63</v>
      </c>
      <c r="I123" s="169">
        <f>ROUND(E123*H123,2)</f>
        <v>861.84</v>
      </c>
      <c r="J123" s="168">
        <v>455</v>
      </c>
      <c r="K123" s="169">
        <f>ROUND(E123*J123,2)</f>
        <v>6224.4</v>
      </c>
      <c r="L123" s="169">
        <v>21</v>
      </c>
      <c r="M123" s="169">
        <f>G123*(1+L123/100)</f>
        <v>0</v>
      </c>
      <c r="N123" s="169">
        <v>4.8000000000000001E-4</v>
      </c>
      <c r="O123" s="169">
        <f>ROUND(E123*N123,2)</f>
        <v>0.01</v>
      </c>
      <c r="P123" s="169">
        <v>0</v>
      </c>
      <c r="Q123" s="169">
        <f>ROUND(E123*P123,2)</f>
        <v>0</v>
      </c>
      <c r="R123" s="170" t="s">
        <v>219</v>
      </c>
      <c r="S123" s="156">
        <v>0.76500000000000001</v>
      </c>
      <c r="T123" s="156">
        <f>ROUND(E123*S123,2)</f>
        <v>10.47</v>
      </c>
      <c r="U123" s="156"/>
      <c r="V123" s="156" t="s">
        <v>220</v>
      </c>
      <c r="W123" s="145"/>
      <c r="X123" s="145"/>
      <c r="Y123" s="145"/>
      <c r="Z123" s="145"/>
      <c r="AA123" s="145"/>
      <c r="AB123" s="145"/>
      <c r="AC123" s="145"/>
      <c r="AD123" s="145"/>
      <c r="AE123" s="145" t="s">
        <v>221</v>
      </c>
      <c r="AF123" s="145"/>
      <c r="AG123" s="145"/>
      <c r="AH123" s="145"/>
      <c r="AI123" s="145"/>
      <c r="AJ123" s="145"/>
      <c r="AK123" s="145"/>
      <c r="AL123" s="145"/>
      <c r="AM123" s="145"/>
      <c r="AN123" s="145"/>
      <c r="AO123" s="145"/>
      <c r="AP123" s="145"/>
      <c r="AQ123" s="145"/>
      <c r="AR123" s="145"/>
      <c r="AS123" s="145"/>
      <c r="AT123" s="145"/>
      <c r="AU123" s="145"/>
      <c r="AV123" s="145"/>
      <c r="AW123" s="145"/>
      <c r="AX123" s="145"/>
      <c r="AY123" s="145"/>
      <c r="AZ123" s="145"/>
      <c r="BA123" s="145"/>
      <c r="BB123" s="145"/>
      <c r="BC123" s="145"/>
      <c r="BD123" s="145"/>
      <c r="BE123" s="145"/>
      <c r="BF123" s="145"/>
    </row>
    <row r="124" spans="1:58" outlineLevel="1">
      <c r="A124" s="152"/>
      <c r="B124" s="153"/>
      <c r="C124" s="187" t="s">
        <v>355</v>
      </c>
      <c r="D124" s="178"/>
      <c r="E124" s="179">
        <v>13.68</v>
      </c>
      <c r="F124" s="156"/>
      <c r="G124" s="156"/>
      <c r="H124" s="156"/>
      <c r="I124" s="156"/>
      <c r="J124" s="156"/>
      <c r="K124" s="156"/>
      <c r="L124" s="156"/>
      <c r="M124" s="156"/>
      <c r="N124" s="156"/>
      <c r="O124" s="156"/>
      <c r="P124" s="156"/>
      <c r="Q124" s="156"/>
      <c r="R124" s="156"/>
      <c r="S124" s="156"/>
      <c r="T124" s="156"/>
      <c r="U124" s="156"/>
      <c r="V124" s="156"/>
      <c r="W124" s="145"/>
      <c r="X124" s="145"/>
      <c r="Y124" s="145"/>
      <c r="Z124" s="145"/>
      <c r="AA124" s="145"/>
      <c r="AB124" s="145"/>
      <c r="AC124" s="145"/>
      <c r="AD124" s="145"/>
      <c r="AE124" s="145" t="s">
        <v>223</v>
      </c>
      <c r="AF124" s="145">
        <v>0</v>
      </c>
      <c r="AG124" s="145"/>
      <c r="AH124" s="145"/>
      <c r="AI124" s="145"/>
      <c r="AJ124" s="145"/>
      <c r="AK124" s="145"/>
      <c r="AL124" s="145"/>
      <c r="AM124" s="145"/>
      <c r="AN124" s="145"/>
      <c r="AO124" s="145"/>
      <c r="AP124" s="145"/>
      <c r="AQ124" s="145"/>
      <c r="AR124" s="145"/>
      <c r="AS124" s="145"/>
      <c r="AT124" s="145"/>
      <c r="AU124" s="145"/>
      <c r="AV124" s="145"/>
      <c r="AW124" s="145"/>
      <c r="AX124" s="145"/>
      <c r="AY124" s="145"/>
      <c r="AZ124" s="145"/>
      <c r="BA124" s="145"/>
      <c r="BB124" s="145"/>
      <c r="BC124" s="145"/>
      <c r="BD124" s="145"/>
      <c r="BE124" s="145"/>
      <c r="BF124" s="145"/>
    </row>
    <row r="125" spans="1:58" outlineLevel="1">
      <c r="A125" s="164">
        <v>38</v>
      </c>
      <c r="B125" s="165" t="s">
        <v>356</v>
      </c>
      <c r="C125" s="174" t="s">
        <v>357</v>
      </c>
      <c r="D125" s="166" t="s">
        <v>230</v>
      </c>
      <c r="E125" s="167">
        <v>3.1449400000000001</v>
      </c>
      <c r="F125" s="168">
        <v>0</v>
      </c>
      <c r="G125" s="169">
        <f>ROUND(E125*F125,2)</f>
        <v>0</v>
      </c>
      <c r="H125" s="168">
        <v>2427</v>
      </c>
      <c r="I125" s="169">
        <f>ROUND(E125*H125,2)</f>
        <v>7632.77</v>
      </c>
      <c r="J125" s="168">
        <v>628</v>
      </c>
      <c r="K125" s="169">
        <f>ROUND(E125*J125,2)</f>
        <v>1975.02</v>
      </c>
      <c r="L125" s="169">
        <v>21</v>
      </c>
      <c r="M125" s="169">
        <f>G125*(1+L125/100)</f>
        <v>0</v>
      </c>
      <c r="N125" s="169">
        <v>2.5251100000000002</v>
      </c>
      <c r="O125" s="169">
        <f>ROUND(E125*N125,2)</f>
        <v>7.94</v>
      </c>
      <c r="P125" s="169">
        <v>0</v>
      </c>
      <c r="Q125" s="169">
        <f>ROUND(E125*P125,2)</f>
        <v>0</v>
      </c>
      <c r="R125" s="170" t="s">
        <v>219</v>
      </c>
      <c r="S125" s="156">
        <v>1.448</v>
      </c>
      <c r="T125" s="156">
        <f>ROUND(E125*S125,2)</f>
        <v>4.55</v>
      </c>
      <c r="U125" s="156"/>
      <c r="V125" s="156" t="s">
        <v>220</v>
      </c>
      <c r="W125" s="145"/>
      <c r="X125" s="145"/>
      <c r="Y125" s="145"/>
      <c r="Z125" s="145"/>
      <c r="AA125" s="145"/>
      <c r="AB125" s="145"/>
      <c r="AC125" s="145"/>
      <c r="AD125" s="145"/>
      <c r="AE125" s="145" t="s">
        <v>221</v>
      </c>
      <c r="AF125" s="145"/>
      <c r="AG125" s="145"/>
      <c r="AH125" s="145"/>
      <c r="AI125" s="145"/>
      <c r="AJ125" s="145"/>
      <c r="AK125" s="145"/>
      <c r="AL125" s="145"/>
      <c r="AM125" s="145"/>
      <c r="AN125" s="145"/>
      <c r="AO125" s="145"/>
      <c r="AP125" s="145"/>
      <c r="AQ125" s="145"/>
      <c r="AR125" s="145"/>
      <c r="AS125" s="145"/>
      <c r="AT125" s="145"/>
      <c r="AU125" s="145"/>
      <c r="AV125" s="145"/>
      <c r="AW125" s="145"/>
      <c r="AX125" s="145"/>
      <c r="AY125" s="145"/>
      <c r="AZ125" s="145"/>
      <c r="BA125" s="145"/>
      <c r="BB125" s="145"/>
      <c r="BC125" s="145"/>
      <c r="BD125" s="145"/>
      <c r="BE125" s="145"/>
      <c r="BF125" s="145"/>
    </row>
    <row r="126" spans="1:58" outlineLevel="1">
      <c r="A126" s="152"/>
      <c r="B126" s="153"/>
      <c r="C126" s="187" t="s">
        <v>358</v>
      </c>
      <c r="D126" s="178"/>
      <c r="E126" s="179">
        <v>2.78213</v>
      </c>
      <c r="F126" s="156"/>
      <c r="G126" s="156"/>
      <c r="H126" s="156"/>
      <c r="I126" s="156"/>
      <c r="J126" s="156"/>
      <c r="K126" s="156"/>
      <c r="L126" s="156"/>
      <c r="M126" s="156"/>
      <c r="N126" s="156"/>
      <c r="O126" s="156"/>
      <c r="P126" s="156"/>
      <c r="Q126" s="156"/>
      <c r="R126" s="156"/>
      <c r="S126" s="156"/>
      <c r="T126" s="156"/>
      <c r="U126" s="156"/>
      <c r="V126" s="156"/>
      <c r="W126" s="145"/>
      <c r="X126" s="145"/>
      <c r="Y126" s="145"/>
      <c r="Z126" s="145"/>
      <c r="AA126" s="145"/>
      <c r="AB126" s="145"/>
      <c r="AC126" s="145"/>
      <c r="AD126" s="145"/>
      <c r="AE126" s="145" t="s">
        <v>223</v>
      </c>
      <c r="AF126" s="145">
        <v>0</v>
      </c>
      <c r="AG126" s="145"/>
      <c r="AH126" s="145"/>
      <c r="AI126" s="145"/>
      <c r="AJ126" s="145"/>
      <c r="AK126" s="145"/>
      <c r="AL126" s="145"/>
      <c r="AM126" s="145"/>
      <c r="AN126" s="145"/>
      <c r="AO126" s="145"/>
      <c r="AP126" s="145"/>
      <c r="AQ126" s="145"/>
      <c r="AR126" s="145"/>
      <c r="AS126" s="145"/>
      <c r="AT126" s="145"/>
      <c r="AU126" s="145"/>
      <c r="AV126" s="145"/>
      <c r="AW126" s="145"/>
      <c r="AX126" s="145"/>
      <c r="AY126" s="145"/>
      <c r="AZ126" s="145"/>
      <c r="BA126" s="145"/>
      <c r="BB126" s="145"/>
      <c r="BC126" s="145"/>
      <c r="BD126" s="145"/>
      <c r="BE126" s="145"/>
      <c r="BF126" s="145"/>
    </row>
    <row r="127" spans="1:58" outlineLevel="1">
      <c r="A127" s="152"/>
      <c r="B127" s="153"/>
      <c r="C127" s="187" t="s">
        <v>359</v>
      </c>
      <c r="D127" s="178"/>
      <c r="E127" s="179">
        <v>0.36281000000000002</v>
      </c>
      <c r="F127" s="156"/>
      <c r="G127" s="156"/>
      <c r="H127" s="156"/>
      <c r="I127" s="156"/>
      <c r="J127" s="156"/>
      <c r="K127" s="156"/>
      <c r="L127" s="156"/>
      <c r="M127" s="156"/>
      <c r="N127" s="156"/>
      <c r="O127" s="156"/>
      <c r="P127" s="156"/>
      <c r="Q127" s="156"/>
      <c r="R127" s="156"/>
      <c r="S127" s="156"/>
      <c r="T127" s="156"/>
      <c r="U127" s="156"/>
      <c r="V127" s="156"/>
      <c r="W127" s="145"/>
      <c r="X127" s="145"/>
      <c r="Y127" s="145"/>
      <c r="Z127" s="145"/>
      <c r="AA127" s="145"/>
      <c r="AB127" s="145"/>
      <c r="AC127" s="145"/>
      <c r="AD127" s="145"/>
      <c r="AE127" s="145" t="s">
        <v>223</v>
      </c>
      <c r="AF127" s="145">
        <v>0</v>
      </c>
      <c r="AG127" s="145"/>
      <c r="AH127" s="145"/>
      <c r="AI127" s="145"/>
      <c r="AJ127" s="145"/>
      <c r="AK127" s="145"/>
      <c r="AL127" s="145"/>
      <c r="AM127" s="145"/>
      <c r="AN127" s="145"/>
      <c r="AO127" s="145"/>
      <c r="AP127" s="145"/>
      <c r="AQ127" s="145"/>
      <c r="AR127" s="145"/>
      <c r="AS127" s="145"/>
      <c r="AT127" s="145"/>
      <c r="AU127" s="145"/>
      <c r="AV127" s="145"/>
      <c r="AW127" s="145"/>
      <c r="AX127" s="145"/>
      <c r="AY127" s="145"/>
      <c r="AZ127" s="145"/>
      <c r="BA127" s="145"/>
      <c r="BB127" s="145"/>
      <c r="BC127" s="145"/>
      <c r="BD127" s="145"/>
      <c r="BE127" s="145"/>
      <c r="BF127" s="145"/>
    </row>
    <row r="128" spans="1:58" outlineLevel="1">
      <c r="A128" s="164">
        <v>39</v>
      </c>
      <c r="B128" s="165" t="s">
        <v>360</v>
      </c>
      <c r="C128" s="174" t="s">
        <v>361</v>
      </c>
      <c r="D128" s="166" t="s">
        <v>218</v>
      </c>
      <c r="E128" s="167">
        <v>22.6784</v>
      </c>
      <c r="F128" s="168">
        <v>0</v>
      </c>
      <c r="G128" s="169">
        <f>ROUND(E128*F128,2)</f>
        <v>0</v>
      </c>
      <c r="H128" s="168">
        <v>93.89</v>
      </c>
      <c r="I128" s="169">
        <f>ROUND(E128*H128,2)</f>
        <v>2129.27</v>
      </c>
      <c r="J128" s="168">
        <v>314.61</v>
      </c>
      <c r="K128" s="169">
        <f>ROUND(E128*J128,2)</f>
        <v>7134.85</v>
      </c>
      <c r="L128" s="169">
        <v>21</v>
      </c>
      <c r="M128" s="169">
        <f>G128*(1+L128/100)</f>
        <v>0</v>
      </c>
      <c r="N128" s="169">
        <v>7.8200000000000006E-3</v>
      </c>
      <c r="O128" s="169">
        <f>ROUND(E128*N128,2)</f>
        <v>0.18</v>
      </c>
      <c r="P128" s="169">
        <v>0</v>
      </c>
      <c r="Q128" s="169">
        <f>ROUND(E128*P128,2)</f>
        <v>0</v>
      </c>
      <c r="R128" s="170" t="s">
        <v>219</v>
      </c>
      <c r="S128" s="156">
        <v>0.79</v>
      </c>
      <c r="T128" s="156">
        <f>ROUND(E128*S128,2)</f>
        <v>17.920000000000002</v>
      </c>
      <c r="U128" s="156"/>
      <c r="V128" s="156" t="s">
        <v>220</v>
      </c>
      <c r="W128" s="145"/>
      <c r="X128" s="145"/>
      <c r="Y128" s="145"/>
      <c r="Z128" s="145"/>
      <c r="AA128" s="145"/>
      <c r="AB128" s="145"/>
      <c r="AC128" s="145"/>
      <c r="AD128" s="145"/>
      <c r="AE128" s="145" t="s">
        <v>221</v>
      </c>
      <c r="AF128" s="145"/>
      <c r="AG128" s="145"/>
      <c r="AH128" s="145"/>
      <c r="AI128" s="145"/>
      <c r="AJ128" s="145"/>
      <c r="AK128" s="145"/>
      <c r="AL128" s="145"/>
      <c r="AM128" s="145"/>
      <c r="AN128" s="145"/>
      <c r="AO128" s="145"/>
      <c r="AP128" s="145"/>
      <c r="AQ128" s="145"/>
      <c r="AR128" s="145"/>
      <c r="AS128" s="145"/>
      <c r="AT128" s="145"/>
      <c r="AU128" s="145"/>
      <c r="AV128" s="145"/>
      <c r="AW128" s="145"/>
      <c r="AX128" s="145"/>
      <c r="AY128" s="145"/>
      <c r="AZ128" s="145"/>
      <c r="BA128" s="145"/>
      <c r="BB128" s="145"/>
      <c r="BC128" s="145"/>
      <c r="BD128" s="145"/>
      <c r="BE128" s="145"/>
      <c r="BF128" s="145"/>
    </row>
    <row r="129" spans="1:58" ht="20.399999999999999" outlineLevel="1">
      <c r="A129" s="152"/>
      <c r="B129" s="153"/>
      <c r="C129" s="187" t="s">
        <v>362</v>
      </c>
      <c r="D129" s="178"/>
      <c r="E129" s="179">
        <v>20.495000000000001</v>
      </c>
      <c r="F129" s="156"/>
      <c r="G129" s="156"/>
      <c r="H129" s="156"/>
      <c r="I129" s="156"/>
      <c r="J129" s="156"/>
      <c r="K129" s="156"/>
      <c r="L129" s="156"/>
      <c r="M129" s="156"/>
      <c r="N129" s="156"/>
      <c r="O129" s="156"/>
      <c r="P129" s="156"/>
      <c r="Q129" s="156"/>
      <c r="R129" s="156"/>
      <c r="S129" s="156"/>
      <c r="T129" s="156"/>
      <c r="U129" s="156"/>
      <c r="V129" s="156"/>
      <c r="W129" s="145"/>
      <c r="X129" s="145"/>
      <c r="Y129" s="145"/>
      <c r="Z129" s="145"/>
      <c r="AA129" s="145"/>
      <c r="AB129" s="145"/>
      <c r="AC129" s="145"/>
      <c r="AD129" s="145"/>
      <c r="AE129" s="145" t="s">
        <v>223</v>
      </c>
      <c r="AF129" s="145">
        <v>0</v>
      </c>
      <c r="AG129" s="145"/>
      <c r="AH129" s="145"/>
      <c r="AI129" s="145"/>
      <c r="AJ129" s="145"/>
      <c r="AK129" s="145"/>
      <c r="AL129" s="145"/>
      <c r="AM129" s="145"/>
      <c r="AN129" s="145"/>
      <c r="AO129" s="145"/>
      <c r="AP129" s="145"/>
      <c r="AQ129" s="145"/>
      <c r="AR129" s="145"/>
      <c r="AS129" s="145"/>
      <c r="AT129" s="145"/>
      <c r="AU129" s="145"/>
      <c r="AV129" s="145"/>
      <c r="AW129" s="145"/>
      <c r="AX129" s="145"/>
      <c r="AY129" s="145"/>
      <c r="AZ129" s="145"/>
      <c r="BA129" s="145"/>
      <c r="BB129" s="145"/>
      <c r="BC129" s="145"/>
      <c r="BD129" s="145"/>
      <c r="BE129" s="145"/>
      <c r="BF129" s="145"/>
    </row>
    <row r="130" spans="1:58" outlineLevel="1">
      <c r="A130" s="152"/>
      <c r="B130" s="153"/>
      <c r="C130" s="187" t="s">
        <v>363</v>
      </c>
      <c r="D130" s="178"/>
      <c r="E130" s="179">
        <v>2.1833999999999998</v>
      </c>
      <c r="F130" s="156"/>
      <c r="G130" s="156"/>
      <c r="H130" s="156"/>
      <c r="I130" s="156"/>
      <c r="J130" s="156"/>
      <c r="K130" s="156"/>
      <c r="L130" s="156"/>
      <c r="M130" s="156"/>
      <c r="N130" s="156"/>
      <c r="O130" s="156"/>
      <c r="P130" s="156"/>
      <c r="Q130" s="156"/>
      <c r="R130" s="156"/>
      <c r="S130" s="156"/>
      <c r="T130" s="156"/>
      <c r="U130" s="156"/>
      <c r="V130" s="156"/>
      <c r="W130" s="145"/>
      <c r="X130" s="145"/>
      <c r="Y130" s="145"/>
      <c r="Z130" s="145"/>
      <c r="AA130" s="145"/>
      <c r="AB130" s="145"/>
      <c r="AC130" s="145"/>
      <c r="AD130" s="145"/>
      <c r="AE130" s="145" t="s">
        <v>223</v>
      </c>
      <c r="AF130" s="145">
        <v>0</v>
      </c>
      <c r="AG130" s="145"/>
      <c r="AH130" s="145"/>
      <c r="AI130" s="145"/>
      <c r="AJ130" s="145"/>
      <c r="AK130" s="145"/>
      <c r="AL130" s="145"/>
      <c r="AM130" s="145"/>
      <c r="AN130" s="145"/>
      <c r="AO130" s="145"/>
      <c r="AP130" s="145"/>
      <c r="AQ130" s="145"/>
      <c r="AR130" s="145"/>
      <c r="AS130" s="145"/>
      <c r="AT130" s="145"/>
      <c r="AU130" s="145"/>
      <c r="AV130" s="145"/>
      <c r="AW130" s="145"/>
      <c r="AX130" s="145"/>
      <c r="AY130" s="145"/>
      <c r="AZ130" s="145"/>
      <c r="BA130" s="145"/>
      <c r="BB130" s="145"/>
      <c r="BC130" s="145"/>
      <c r="BD130" s="145"/>
      <c r="BE130" s="145"/>
      <c r="BF130" s="145"/>
    </row>
    <row r="131" spans="1:58" outlineLevel="1">
      <c r="A131" s="180">
        <v>40</v>
      </c>
      <c r="B131" s="181" t="s">
        <v>364</v>
      </c>
      <c r="C131" s="188" t="s">
        <v>365</v>
      </c>
      <c r="D131" s="182" t="s">
        <v>218</v>
      </c>
      <c r="E131" s="183">
        <v>22.6784</v>
      </c>
      <c r="F131" s="184">
        <v>0</v>
      </c>
      <c r="G131" s="185">
        <f>ROUND(E131*F131,2)</f>
        <v>0</v>
      </c>
      <c r="H131" s="184">
        <v>0</v>
      </c>
      <c r="I131" s="185">
        <f>ROUND(E131*H131,2)</f>
        <v>0</v>
      </c>
      <c r="J131" s="184">
        <v>96</v>
      </c>
      <c r="K131" s="185">
        <f>ROUND(E131*J131,2)</f>
        <v>2177.13</v>
      </c>
      <c r="L131" s="185">
        <v>21</v>
      </c>
      <c r="M131" s="185">
        <f>G131*(1+L131/100)</f>
        <v>0</v>
      </c>
      <c r="N131" s="185">
        <v>0</v>
      </c>
      <c r="O131" s="185">
        <f>ROUND(E131*N131,2)</f>
        <v>0</v>
      </c>
      <c r="P131" s="185">
        <v>0</v>
      </c>
      <c r="Q131" s="185">
        <f>ROUND(E131*P131,2)</f>
        <v>0</v>
      </c>
      <c r="R131" s="186" t="s">
        <v>219</v>
      </c>
      <c r="S131" s="156">
        <v>0.24</v>
      </c>
      <c r="T131" s="156">
        <f>ROUND(E131*S131,2)</f>
        <v>5.44</v>
      </c>
      <c r="U131" s="156"/>
      <c r="V131" s="156" t="s">
        <v>220</v>
      </c>
      <c r="W131" s="145"/>
      <c r="X131" s="145"/>
      <c r="Y131" s="145"/>
      <c r="Z131" s="145"/>
      <c r="AA131" s="145"/>
      <c r="AB131" s="145"/>
      <c r="AC131" s="145"/>
      <c r="AD131" s="145"/>
      <c r="AE131" s="145" t="s">
        <v>221</v>
      </c>
      <c r="AF131" s="145"/>
      <c r="AG131" s="145"/>
      <c r="AH131" s="145"/>
      <c r="AI131" s="145"/>
      <c r="AJ131" s="145"/>
      <c r="AK131" s="145"/>
      <c r="AL131" s="145"/>
      <c r="AM131" s="145"/>
      <c r="AN131" s="145"/>
      <c r="AO131" s="145"/>
      <c r="AP131" s="145"/>
      <c r="AQ131" s="145"/>
      <c r="AR131" s="145"/>
      <c r="AS131" s="145"/>
      <c r="AT131" s="145"/>
      <c r="AU131" s="145"/>
      <c r="AV131" s="145"/>
      <c r="AW131" s="145"/>
      <c r="AX131" s="145"/>
      <c r="AY131" s="145"/>
      <c r="AZ131" s="145"/>
      <c r="BA131" s="145"/>
      <c r="BB131" s="145"/>
      <c r="BC131" s="145"/>
      <c r="BD131" s="145"/>
      <c r="BE131" s="145"/>
      <c r="BF131" s="145"/>
    </row>
    <row r="132" spans="1:58" outlineLevel="1">
      <c r="A132" s="164">
        <v>41</v>
      </c>
      <c r="B132" s="165" t="s">
        <v>366</v>
      </c>
      <c r="C132" s="174" t="s">
        <v>367</v>
      </c>
      <c r="D132" s="166" t="s">
        <v>267</v>
      </c>
      <c r="E132" s="167">
        <v>0.22786000000000001</v>
      </c>
      <c r="F132" s="168">
        <v>0</v>
      </c>
      <c r="G132" s="169">
        <f>ROUND(E132*F132,2)</f>
        <v>0</v>
      </c>
      <c r="H132" s="168">
        <v>28644</v>
      </c>
      <c r="I132" s="169">
        <f>ROUND(E132*H132,2)</f>
        <v>6526.82</v>
      </c>
      <c r="J132" s="168">
        <v>13836</v>
      </c>
      <c r="K132" s="169">
        <f>ROUND(E132*J132,2)</f>
        <v>3152.67</v>
      </c>
      <c r="L132" s="169">
        <v>21</v>
      </c>
      <c r="M132" s="169">
        <f>G132*(1+L132/100)</f>
        <v>0</v>
      </c>
      <c r="N132" s="169">
        <v>1.0166500000000001</v>
      </c>
      <c r="O132" s="169">
        <f>ROUND(E132*N132,2)</f>
        <v>0.23</v>
      </c>
      <c r="P132" s="169">
        <v>0</v>
      </c>
      <c r="Q132" s="169">
        <f>ROUND(E132*P132,2)</f>
        <v>0</v>
      </c>
      <c r="R132" s="170" t="s">
        <v>219</v>
      </c>
      <c r="S132" s="156">
        <v>27.672999999999998</v>
      </c>
      <c r="T132" s="156">
        <f>ROUND(E132*S132,2)</f>
        <v>6.31</v>
      </c>
      <c r="U132" s="156"/>
      <c r="V132" s="156" t="s">
        <v>220</v>
      </c>
      <c r="W132" s="145"/>
      <c r="X132" s="145"/>
      <c r="Y132" s="145"/>
      <c r="Z132" s="145"/>
      <c r="AA132" s="145"/>
      <c r="AB132" s="145"/>
      <c r="AC132" s="145"/>
      <c r="AD132" s="145"/>
      <c r="AE132" s="145" t="s">
        <v>221</v>
      </c>
      <c r="AF132" s="145"/>
      <c r="AG132" s="145"/>
      <c r="AH132" s="145"/>
      <c r="AI132" s="145"/>
      <c r="AJ132" s="145"/>
      <c r="AK132" s="145"/>
      <c r="AL132" s="145"/>
      <c r="AM132" s="145"/>
      <c r="AN132" s="145"/>
      <c r="AO132" s="145"/>
      <c r="AP132" s="145"/>
      <c r="AQ132" s="145"/>
      <c r="AR132" s="145"/>
      <c r="AS132" s="145"/>
      <c r="AT132" s="145"/>
      <c r="AU132" s="145"/>
      <c r="AV132" s="145"/>
      <c r="AW132" s="145"/>
      <c r="AX132" s="145"/>
      <c r="AY132" s="145"/>
      <c r="AZ132" s="145"/>
      <c r="BA132" s="145"/>
      <c r="BB132" s="145"/>
      <c r="BC132" s="145"/>
      <c r="BD132" s="145"/>
      <c r="BE132" s="145"/>
      <c r="BF132" s="145"/>
    </row>
    <row r="133" spans="1:58" outlineLevel="1">
      <c r="A133" s="152"/>
      <c r="B133" s="153"/>
      <c r="C133" s="261" t="s">
        <v>368</v>
      </c>
      <c r="D133" s="262"/>
      <c r="E133" s="262"/>
      <c r="F133" s="262"/>
      <c r="G133" s="262"/>
      <c r="H133" s="156"/>
      <c r="I133" s="156"/>
      <c r="J133" s="156"/>
      <c r="K133" s="156"/>
      <c r="L133" s="156"/>
      <c r="M133" s="156"/>
      <c r="N133" s="156"/>
      <c r="O133" s="156"/>
      <c r="P133" s="156"/>
      <c r="Q133" s="156"/>
      <c r="R133" s="156"/>
      <c r="S133" s="156"/>
      <c r="T133" s="156"/>
      <c r="U133" s="156"/>
      <c r="V133" s="156"/>
      <c r="W133" s="145"/>
      <c r="X133" s="145"/>
      <c r="Y133" s="145"/>
      <c r="Z133" s="145"/>
      <c r="AA133" s="145"/>
      <c r="AB133" s="145"/>
      <c r="AC133" s="145"/>
      <c r="AD133" s="145"/>
      <c r="AE133" s="145" t="s">
        <v>227</v>
      </c>
      <c r="AF133" s="145"/>
      <c r="AG133" s="145"/>
      <c r="AH133" s="145"/>
      <c r="AI133" s="145"/>
      <c r="AJ133" s="145"/>
      <c r="AK133" s="145"/>
      <c r="AL133" s="145"/>
      <c r="AM133" s="145"/>
      <c r="AN133" s="145"/>
      <c r="AO133" s="145"/>
      <c r="AP133" s="145"/>
      <c r="AQ133" s="145"/>
      <c r="AR133" s="145"/>
      <c r="AS133" s="145"/>
      <c r="AT133" s="145"/>
      <c r="AU133" s="145"/>
      <c r="AV133" s="145"/>
      <c r="AW133" s="145"/>
      <c r="AX133" s="145"/>
      <c r="AY133" s="145"/>
      <c r="AZ133" s="145"/>
      <c r="BA133" s="145"/>
      <c r="BB133" s="145"/>
      <c r="BC133" s="145"/>
      <c r="BD133" s="145"/>
      <c r="BE133" s="145"/>
      <c r="BF133" s="145"/>
    </row>
    <row r="134" spans="1:58" outlineLevel="1">
      <c r="A134" s="152"/>
      <c r="B134" s="153"/>
      <c r="C134" s="187" t="s">
        <v>369</v>
      </c>
      <c r="D134" s="178"/>
      <c r="E134" s="179">
        <v>0.22786000000000001</v>
      </c>
      <c r="F134" s="156"/>
      <c r="G134" s="156"/>
      <c r="H134" s="156"/>
      <c r="I134" s="156"/>
      <c r="J134" s="156"/>
      <c r="K134" s="156"/>
      <c r="L134" s="156"/>
      <c r="M134" s="156"/>
      <c r="N134" s="156"/>
      <c r="O134" s="156"/>
      <c r="P134" s="156"/>
      <c r="Q134" s="156"/>
      <c r="R134" s="156"/>
      <c r="S134" s="156"/>
      <c r="T134" s="156"/>
      <c r="U134" s="156"/>
      <c r="V134" s="156"/>
      <c r="W134" s="145"/>
      <c r="X134" s="145"/>
      <c r="Y134" s="145"/>
      <c r="Z134" s="145"/>
      <c r="AA134" s="145"/>
      <c r="AB134" s="145"/>
      <c r="AC134" s="145"/>
      <c r="AD134" s="145"/>
      <c r="AE134" s="145" t="s">
        <v>223</v>
      </c>
      <c r="AF134" s="145">
        <v>0</v>
      </c>
      <c r="AG134" s="145"/>
      <c r="AH134" s="145"/>
      <c r="AI134" s="145"/>
      <c r="AJ134" s="145"/>
      <c r="AK134" s="145"/>
      <c r="AL134" s="145"/>
      <c r="AM134" s="145"/>
      <c r="AN134" s="145"/>
      <c r="AO134" s="145"/>
      <c r="AP134" s="145"/>
      <c r="AQ134" s="145"/>
      <c r="AR134" s="145"/>
      <c r="AS134" s="145"/>
      <c r="AT134" s="145"/>
      <c r="AU134" s="145"/>
      <c r="AV134" s="145"/>
      <c r="AW134" s="145"/>
      <c r="AX134" s="145"/>
      <c r="AY134" s="145"/>
      <c r="AZ134" s="145"/>
      <c r="BA134" s="145"/>
      <c r="BB134" s="145"/>
      <c r="BC134" s="145"/>
      <c r="BD134" s="145"/>
      <c r="BE134" s="145"/>
      <c r="BF134" s="145"/>
    </row>
    <row r="135" spans="1:58" outlineLevel="1">
      <c r="A135" s="164">
        <v>42</v>
      </c>
      <c r="B135" s="165" t="s">
        <v>370</v>
      </c>
      <c r="C135" s="174" t="s">
        <v>371</v>
      </c>
      <c r="D135" s="166" t="s">
        <v>267</v>
      </c>
      <c r="E135" s="167">
        <v>0.31034</v>
      </c>
      <c r="F135" s="168">
        <v>0</v>
      </c>
      <c r="G135" s="169">
        <f>ROUND(E135*F135,2)</f>
        <v>0</v>
      </c>
      <c r="H135" s="168">
        <v>29230</v>
      </c>
      <c r="I135" s="169">
        <f>ROUND(E135*H135,2)</f>
        <v>9071.24</v>
      </c>
      <c r="J135" s="168">
        <v>0</v>
      </c>
      <c r="K135" s="169">
        <f>ROUND(E135*J135,2)</f>
        <v>0</v>
      </c>
      <c r="L135" s="169">
        <v>21</v>
      </c>
      <c r="M135" s="169">
        <f>G135*(1+L135/100)</f>
        <v>0</v>
      </c>
      <c r="N135" s="169">
        <v>1</v>
      </c>
      <c r="O135" s="169">
        <f>ROUND(E135*N135,2)</f>
        <v>0.31</v>
      </c>
      <c r="P135" s="169">
        <v>0</v>
      </c>
      <c r="Q135" s="169">
        <f>ROUND(E135*P135,2)</f>
        <v>0</v>
      </c>
      <c r="R135" s="170" t="s">
        <v>219</v>
      </c>
      <c r="S135" s="156">
        <v>0</v>
      </c>
      <c r="T135" s="156">
        <f>ROUND(E135*S135,2)</f>
        <v>0</v>
      </c>
      <c r="U135" s="156"/>
      <c r="V135" s="156" t="s">
        <v>372</v>
      </c>
      <c r="W135" s="145"/>
      <c r="X135" s="145"/>
      <c r="Y135" s="145"/>
      <c r="Z135" s="145"/>
      <c r="AA135" s="145"/>
      <c r="AB135" s="145"/>
      <c r="AC135" s="145"/>
      <c r="AD135" s="145"/>
      <c r="AE135" s="145" t="s">
        <v>373</v>
      </c>
      <c r="AF135" s="145"/>
      <c r="AG135" s="145"/>
      <c r="AH135" s="145"/>
      <c r="AI135" s="145"/>
      <c r="AJ135" s="145"/>
      <c r="AK135" s="145"/>
      <c r="AL135" s="145"/>
      <c r="AM135" s="145"/>
      <c r="AN135" s="145"/>
      <c r="AO135" s="145"/>
      <c r="AP135" s="145"/>
      <c r="AQ135" s="145"/>
      <c r="AR135" s="145"/>
      <c r="AS135" s="145"/>
      <c r="AT135" s="145"/>
      <c r="AU135" s="145"/>
      <c r="AV135" s="145"/>
      <c r="AW135" s="145"/>
      <c r="AX135" s="145"/>
      <c r="AY135" s="145"/>
      <c r="AZ135" s="145"/>
      <c r="BA135" s="145"/>
      <c r="BB135" s="145"/>
      <c r="BC135" s="145"/>
      <c r="BD135" s="145"/>
      <c r="BE135" s="145"/>
      <c r="BF135" s="145"/>
    </row>
    <row r="136" spans="1:58" ht="30.6" outlineLevel="1">
      <c r="A136" s="152"/>
      <c r="B136" s="153"/>
      <c r="C136" s="187" t="s">
        <v>374</v>
      </c>
      <c r="D136" s="178"/>
      <c r="E136" s="179">
        <v>0.31034</v>
      </c>
      <c r="F136" s="156"/>
      <c r="G136" s="156"/>
      <c r="H136" s="156"/>
      <c r="I136" s="156"/>
      <c r="J136" s="156"/>
      <c r="K136" s="156"/>
      <c r="L136" s="156"/>
      <c r="M136" s="156"/>
      <c r="N136" s="156"/>
      <c r="O136" s="156"/>
      <c r="P136" s="156"/>
      <c r="Q136" s="156"/>
      <c r="R136" s="156"/>
      <c r="S136" s="156"/>
      <c r="T136" s="156"/>
      <c r="U136" s="156"/>
      <c r="V136" s="156"/>
      <c r="W136" s="145"/>
      <c r="X136" s="145"/>
      <c r="Y136" s="145"/>
      <c r="Z136" s="145"/>
      <c r="AA136" s="145"/>
      <c r="AB136" s="145"/>
      <c r="AC136" s="145"/>
      <c r="AD136" s="145"/>
      <c r="AE136" s="145" t="s">
        <v>223</v>
      </c>
      <c r="AF136" s="145">
        <v>0</v>
      </c>
      <c r="AG136" s="145"/>
      <c r="AH136" s="145"/>
      <c r="AI136" s="145"/>
      <c r="AJ136" s="145"/>
      <c r="AK136" s="145"/>
      <c r="AL136" s="145"/>
      <c r="AM136" s="145"/>
      <c r="AN136" s="145"/>
      <c r="AO136" s="145"/>
      <c r="AP136" s="145"/>
      <c r="AQ136" s="145"/>
      <c r="AR136" s="145"/>
      <c r="AS136" s="145"/>
      <c r="AT136" s="145"/>
      <c r="AU136" s="145"/>
      <c r="AV136" s="145"/>
      <c r="AW136" s="145"/>
      <c r="AX136" s="145"/>
      <c r="AY136" s="145"/>
      <c r="AZ136" s="145"/>
      <c r="BA136" s="145"/>
      <c r="BB136" s="145"/>
      <c r="BC136" s="145"/>
      <c r="BD136" s="145"/>
      <c r="BE136" s="145"/>
      <c r="BF136" s="145"/>
    </row>
    <row r="137" spans="1:58" outlineLevel="1">
      <c r="A137" s="164">
        <v>43</v>
      </c>
      <c r="B137" s="165" t="s">
        <v>375</v>
      </c>
      <c r="C137" s="174" t="s">
        <v>376</v>
      </c>
      <c r="D137" s="166" t="s">
        <v>267</v>
      </c>
      <c r="E137" s="167">
        <v>1.03359</v>
      </c>
      <c r="F137" s="168">
        <v>0</v>
      </c>
      <c r="G137" s="169">
        <f>ROUND(E137*F137,2)</f>
        <v>0</v>
      </c>
      <c r="H137" s="168">
        <v>29080</v>
      </c>
      <c r="I137" s="169">
        <f>ROUND(E137*H137,2)</f>
        <v>30056.799999999999</v>
      </c>
      <c r="J137" s="168">
        <v>0</v>
      </c>
      <c r="K137" s="169">
        <f>ROUND(E137*J137,2)</f>
        <v>0</v>
      </c>
      <c r="L137" s="169">
        <v>21</v>
      </c>
      <c r="M137" s="169">
        <f>G137*(1+L137/100)</f>
        <v>0</v>
      </c>
      <c r="N137" s="169">
        <v>1</v>
      </c>
      <c r="O137" s="169">
        <f>ROUND(E137*N137,2)</f>
        <v>1.03</v>
      </c>
      <c r="P137" s="169">
        <v>0</v>
      </c>
      <c r="Q137" s="169">
        <f>ROUND(E137*P137,2)</f>
        <v>0</v>
      </c>
      <c r="R137" s="170" t="s">
        <v>219</v>
      </c>
      <c r="S137" s="156">
        <v>0</v>
      </c>
      <c r="T137" s="156">
        <f>ROUND(E137*S137,2)</f>
        <v>0</v>
      </c>
      <c r="U137" s="156"/>
      <c r="V137" s="156" t="s">
        <v>372</v>
      </c>
      <c r="W137" s="145"/>
      <c r="X137" s="145"/>
      <c r="Y137" s="145"/>
      <c r="Z137" s="145"/>
      <c r="AA137" s="145"/>
      <c r="AB137" s="145"/>
      <c r="AC137" s="145"/>
      <c r="AD137" s="145"/>
      <c r="AE137" s="145" t="s">
        <v>373</v>
      </c>
      <c r="AF137" s="145"/>
      <c r="AG137" s="145"/>
      <c r="AH137" s="145"/>
      <c r="AI137" s="145"/>
      <c r="AJ137" s="145"/>
      <c r="AK137" s="145"/>
      <c r="AL137" s="145"/>
      <c r="AM137" s="145"/>
      <c r="AN137" s="145"/>
      <c r="AO137" s="145"/>
      <c r="AP137" s="145"/>
      <c r="AQ137" s="145"/>
      <c r="AR137" s="145"/>
      <c r="AS137" s="145"/>
      <c r="AT137" s="145"/>
      <c r="AU137" s="145"/>
      <c r="AV137" s="145"/>
      <c r="AW137" s="145"/>
      <c r="AX137" s="145"/>
      <c r="AY137" s="145"/>
      <c r="AZ137" s="145"/>
      <c r="BA137" s="145"/>
      <c r="BB137" s="145"/>
      <c r="BC137" s="145"/>
      <c r="BD137" s="145"/>
      <c r="BE137" s="145"/>
      <c r="BF137" s="145"/>
    </row>
    <row r="138" spans="1:58" outlineLevel="1">
      <c r="A138" s="152"/>
      <c r="B138" s="153"/>
      <c r="C138" s="187" t="s">
        <v>377</v>
      </c>
      <c r="D138" s="178"/>
      <c r="E138" s="179">
        <v>1.03359</v>
      </c>
      <c r="F138" s="156"/>
      <c r="G138" s="156"/>
      <c r="H138" s="156"/>
      <c r="I138" s="156"/>
      <c r="J138" s="156"/>
      <c r="K138" s="156"/>
      <c r="L138" s="156"/>
      <c r="M138" s="156"/>
      <c r="N138" s="156"/>
      <c r="O138" s="156"/>
      <c r="P138" s="156"/>
      <c r="Q138" s="156"/>
      <c r="R138" s="156"/>
      <c r="S138" s="156"/>
      <c r="T138" s="156"/>
      <c r="U138" s="156"/>
      <c r="V138" s="156"/>
      <c r="W138" s="145"/>
      <c r="X138" s="145"/>
      <c r="Y138" s="145"/>
      <c r="Z138" s="145"/>
      <c r="AA138" s="145"/>
      <c r="AB138" s="145"/>
      <c r="AC138" s="145"/>
      <c r="AD138" s="145"/>
      <c r="AE138" s="145" t="s">
        <v>223</v>
      </c>
      <c r="AF138" s="145">
        <v>0</v>
      </c>
      <c r="AG138" s="145"/>
      <c r="AH138" s="145"/>
      <c r="AI138" s="145"/>
      <c r="AJ138" s="145"/>
      <c r="AK138" s="145"/>
      <c r="AL138" s="145"/>
      <c r="AM138" s="145"/>
      <c r="AN138" s="145"/>
      <c r="AO138" s="145"/>
      <c r="AP138" s="145"/>
      <c r="AQ138" s="145"/>
      <c r="AR138" s="145"/>
      <c r="AS138" s="145"/>
      <c r="AT138" s="145"/>
      <c r="AU138" s="145"/>
      <c r="AV138" s="145"/>
      <c r="AW138" s="145"/>
      <c r="AX138" s="145"/>
      <c r="AY138" s="145"/>
      <c r="AZ138" s="145"/>
      <c r="BA138" s="145"/>
      <c r="BB138" s="145"/>
      <c r="BC138" s="145"/>
      <c r="BD138" s="145"/>
      <c r="BE138" s="145"/>
      <c r="BF138" s="145"/>
    </row>
    <row r="139" spans="1:58">
      <c r="A139" s="158" t="s">
        <v>170</v>
      </c>
      <c r="B139" s="159" t="s">
        <v>91</v>
      </c>
      <c r="C139" s="173" t="s">
        <v>92</v>
      </c>
      <c r="D139" s="160"/>
      <c r="E139" s="161"/>
      <c r="F139" s="162"/>
      <c r="G139" s="162">
        <f>SUMIF(AE140:AE159,"&lt;&gt;NOR",G140:G159)</f>
        <v>0</v>
      </c>
      <c r="H139" s="162"/>
      <c r="I139" s="162">
        <f>SUM(I140:I159)</f>
        <v>10633.830000000002</v>
      </c>
      <c r="J139" s="162"/>
      <c r="K139" s="162">
        <f>SUM(K140:K159)</f>
        <v>64298.859999999993</v>
      </c>
      <c r="L139" s="162"/>
      <c r="M139" s="162">
        <f>SUM(M140:M159)</f>
        <v>0</v>
      </c>
      <c r="N139" s="162"/>
      <c r="O139" s="162">
        <f>SUM(O140:O159)</f>
        <v>8.3699999999999992</v>
      </c>
      <c r="P139" s="162"/>
      <c r="Q139" s="162">
        <f>SUM(Q140:Q159)</f>
        <v>0</v>
      </c>
      <c r="R139" s="163"/>
      <c r="S139" s="157"/>
      <c r="T139" s="157">
        <f>SUM(T140:T159)</f>
        <v>141.42999999999998</v>
      </c>
      <c r="U139" s="157"/>
      <c r="V139" s="157"/>
      <c r="AE139" t="s">
        <v>171</v>
      </c>
    </row>
    <row r="140" spans="1:58" outlineLevel="1">
      <c r="A140" s="164">
        <v>44</v>
      </c>
      <c r="B140" s="165" t="s">
        <v>378</v>
      </c>
      <c r="C140" s="174" t="s">
        <v>379</v>
      </c>
      <c r="D140" s="166" t="s">
        <v>218</v>
      </c>
      <c r="E140" s="167">
        <v>12.07</v>
      </c>
      <c r="F140" s="168">
        <v>0</v>
      </c>
      <c r="G140" s="169">
        <f>ROUND(E140*F140,2)</f>
        <v>0</v>
      </c>
      <c r="H140" s="168">
        <v>15.86</v>
      </c>
      <c r="I140" s="169">
        <f>ROUND(E140*H140,2)</f>
        <v>191.43</v>
      </c>
      <c r="J140" s="168">
        <v>29.74</v>
      </c>
      <c r="K140" s="169">
        <f>ROUND(E140*J140,2)</f>
        <v>358.96</v>
      </c>
      <c r="L140" s="169">
        <v>21</v>
      </c>
      <c r="M140" s="169">
        <f>G140*(1+L140/100)</f>
        <v>0</v>
      </c>
      <c r="N140" s="169">
        <v>4.0000000000000003E-5</v>
      </c>
      <c r="O140" s="169">
        <f>ROUND(E140*N140,2)</f>
        <v>0</v>
      </c>
      <c r="P140" s="169">
        <v>0</v>
      </c>
      <c r="Q140" s="169">
        <f>ROUND(E140*P140,2)</f>
        <v>0</v>
      </c>
      <c r="R140" s="170" t="s">
        <v>219</v>
      </c>
      <c r="S140" s="156">
        <v>7.8E-2</v>
      </c>
      <c r="T140" s="156">
        <f>ROUND(E140*S140,2)</f>
        <v>0.94</v>
      </c>
      <c r="U140" s="156"/>
      <c r="V140" s="156" t="s">
        <v>220</v>
      </c>
      <c r="W140" s="145"/>
      <c r="X140" s="145"/>
      <c r="Y140" s="145"/>
      <c r="Z140" s="145"/>
      <c r="AA140" s="145"/>
      <c r="AB140" s="145"/>
      <c r="AC140" s="145"/>
      <c r="AD140" s="145"/>
      <c r="AE140" s="145" t="s">
        <v>221</v>
      </c>
      <c r="AF140" s="145"/>
      <c r="AG140" s="145"/>
      <c r="AH140" s="145"/>
      <c r="AI140" s="145"/>
      <c r="AJ140" s="145"/>
      <c r="AK140" s="145"/>
      <c r="AL140" s="145"/>
      <c r="AM140" s="145"/>
      <c r="AN140" s="145"/>
      <c r="AO140" s="145"/>
      <c r="AP140" s="145"/>
      <c r="AQ140" s="145"/>
      <c r="AR140" s="145"/>
      <c r="AS140" s="145"/>
      <c r="AT140" s="145"/>
      <c r="AU140" s="145"/>
      <c r="AV140" s="145"/>
      <c r="AW140" s="145"/>
      <c r="AX140" s="145"/>
      <c r="AY140" s="145"/>
      <c r="AZ140" s="145"/>
      <c r="BA140" s="145"/>
      <c r="BB140" s="145"/>
      <c r="BC140" s="145"/>
      <c r="BD140" s="145"/>
      <c r="BE140" s="145"/>
      <c r="BF140" s="145"/>
    </row>
    <row r="141" spans="1:58" ht="21" outlineLevel="1">
      <c r="A141" s="152"/>
      <c r="B141" s="153"/>
      <c r="C141" s="261" t="s">
        <v>380</v>
      </c>
      <c r="D141" s="262"/>
      <c r="E141" s="262"/>
      <c r="F141" s="262"/>
      <c r="G141" s="262"/>
      <c r="H141" s="156"/>
      <c r="I141" s="156"/>
      <c r="J141" s="156"/>
      <c r="K141" s="156"/>
      <c r="L141" s="156"/>
      <c r="M141" s="156"/>
      <c r="N141" s="156"/>
      <c r="O141" s="156"/>
      <c r="P141" s="156"/>
      <c r="Q141" s="156"/>
      <c r="R141" s="156"/>
      <c r="S141" s="156"/>
      <c r="T141" s="156"/>
      <c r="U141" s="156"/>
      <c r="V141" s="156"/>
      <c r="W141" s="145"/>
      <c r="X141" s="145"/>
      <c r="Y141" s="145"/>
      <c r="Z141" s="145"/>
      <c r="AA141" s="145"/>
      <c r="AB141" s="145"/>
      <c r="AC141" s="145"/>
      <c r="AD141" s="145"/>
      <c r="AE141" s="145" t="s">
        <v>227</v>
      </c>
      <c r="AF141" s="145"/>
      <c r="AG141" s="145"/>
      <c r="AH141" s="145"/>
      <c r="AI141" s="145"/>
      <c r="AJ141" s="145"/>
      <c r="AK141" s="145"/>
      <c r="AL141" s="145"/>
      <c r="AM141" s="145"/>
      <c r="AN141" s="145"/>
      <c r="AO141" s="145"/>
      <c r="AP141" s="145"/>
      <c r="AQ141" s="145"/>
      <c r="AR141" s="145"/>
      <c r="AS141" s="145"/>
      <c r="AT141" s="145"/>
      <c r="AU141" s="145"/>
      <c r="AV141" s="145"/>
      <c r="AW141" s="145"/>
      <c r="AX141" s="145"/>
      <c r="AY141" s="171" t="str">
        <f>C141</f>
        <v>které se zřizují před úpravami povrchu, a obalení osazených dveřních zárubní před znečištěním při úpravách povrchu nástřikem plastických maltovin včetně pozdějšího odkrytí,</v>
      </c>
      <c r="AZ141" s="145"/>
      <c r="BA141" s="145"/>
      <c r="BB141" s="145"/>
      <c r="BC141" s="145"/>
      <c r="BD141" s="145"/>
      <c r="BE141" s="145"/>
      <c r="BF141" s="145"/>
    </row>
    <row r="142" spans="1:58" outlineLevel="1">
      <c r="A142" s="152"/>
      <c r="B142" s="153"/>
      <c r="C142" s="187" t="s">
        <v>381</v>
      </c>
      <c r="D142" s="178"/>
      <c r="E142" s="179">
        <v>12.07</v>
      </c>
      <c r="F142" s="156"/>
      <c r="G142" s="156"/>
      <c r="H142" s="156"/>
      <c r="I142" s="156"/>
      <c r="J142" s="156"/>
      <c r="K142" s="156"/>
      <c r="L142" s="156"/>
      <c r="M142" s="156"/>
      <c r="N142" s="156"/>
      <c r="O142" s="156"/>
      <c r="P142" s="156"/>
      <c r="Q142" s="156"/>
      <c r="R142" s="156"/>
      <c r="S142" s="156"/>
      <c r="T142" s="156"/>
      <c r="U142" s="156"/>
      <c r="V142" s="156"/>
      <c r="W142" s="145"/>
      <c r="X142" s="145"/>
      <c r="Y142" s="145"/>
      <c r="Z142" s="145"/>
      <c r="AA142" s="145"/>
      <c r="AB142" s="145"/>
      <c r="AC142" s="145"/>
      <c r="AD142" s="145"/>
      <c r="AE142" s="145" t="s">
        <v>223</v>
      </c>
      <c r="AF142" s="145">
        <v>0</v>
      </c>
      <c r="AG142" s="145"/>
      <c r="AH142" s="145"/>
      <c r="AI142" s="145"/>
      <c r="AJ142" s="145"/>
      <c r="AK142" s="145"/>
      <c r="AL142" s="145"/>
      <c r="AM142" s="145"/>
      <c r="AN142" s="145"/>
      <c r="AO142" s="145"/>
      <c r="AP142" s="145"/>
      <c r="AQ142" s="145"/>
      <c r="AR142" s="145"/>
      <c r="AS142" s="145"/>
      <c r="AT142" s="145"/>
      <c r="AU142" s="145"/>
      <c r="AV142" s="145"/>
      <c r="AW142" s="145"/>
      <c r="AX142" s="145"/>
      <c r="AY142" s="145"/>
      <c r="AZ142" s="145"/>
      <c r="BA142" s="145"/>
      <c r="BB142" s="145"/>
      <c r="BC142" s="145"/>
      <c r="BD142" s="145"/>
      <c r="BE142" s="145"/>
      <c r="BF142" s="145"/>
    </row>
    <row r="143" spans="1:58" outlineLevel="1">
      <c r="A143" s="164">
        <v>45</v>
      </c>
      <c r="B143" s="165" t="s">
        <v>382</v>
      </c>
      <c r="C143" s="174" t="s">
        <v>383</v>
      </c>
      <c r="D143" s="166" t="s">
        <v>218</v>
      </c>
      <c r="E143" s="167">
        <v>27.5625</v>
      </c>
      <c r="F143" s="168">
        <v>0</v>
      </c>
      <c r="G143" s="169">
        <f>ROUND(E143*F143,2)</f>
        <v>0</v>
      </c>
      <c r="H143" s="168">
        <v>36.92</v>
      </c>
      <c r="I143" s="169">
        <f>ROUND(E143*H143,2)</f>
        <v>1017.61</v>
      </c>
      <c r="J143" s="168">
        <v>192.58</v>
      </c>
      <c r="K143" s="169">
        <f>ROUND(E143*J143,2)</f>
        <v>5307.99</v>
      </c>
      <c r="L143" s="169">
        <v>21</v>
      </c>
      <c r="M143" s="169">
        <f>G143*(1+L143/100)</f>
        <v>0</v>
      </c>
      <c r="N143" s="169">
        <v>3.9210000000000002E-2</v>
      </c>
      <c r="O143" s="169">
        <f>ROUND(E143*N143,2)</f>
        <v>1.08</v>
      </c>
      <c r="P143" s="169">
        <v>0</v>
      </c>
      <c r="Q143" s="169">
        <f>ROUND(E143*P143,2)</f>
        <v>0</v>
      </c>
      <c r="R143" s="170" t="s">
        <v>219</v>
      </c>
      <c r="S143" s="156">
        <v>0.39600000000000002</v>
      </c>
      <c r="T143" s="156">
        <f>ROUND(E143*S143,2)</f>
        <v>10.91</v>
      </c>
      <c r="U143" s="156"/>
      <c r="V143" s="156" t="s">
        <v>220</v>
      </c>
      <c r="W143" s="145"/>
      <c r="X143" s="145"/>
      <c r="Y143" s="145"/>
      <c r="Z143" s="145"/>
      <c r="AA143" s="145"/>
      <c r="AB143" s="145"/>
      <c r="AC143" s="145"/>
      <c r="AD143" s="145"/>
      <c r="AE143" s="145" t="s">
        <v>221</v>
      </c>
      <c r="AF143" s="145"/>
      <c r="AG143" s="145"/>
      <c r="AH143" s="145"/>
      <c r="AI143" s="145"/>
      <c r="AJ143" s="145"/>
      <c r="AK143" s="145"/>
      <c r="AL143" s="145"/>
      <c r="AM143" s="145"/>
      <c r="AN143" s="145"/>
      <c r="AO143" s="145"/>
      <c r="AP143" s="145"/>
      <c r="AQ143" s="145"/>
      <c r="AR143" s="145"/>
      <c r="AS143" s="145"/>
      <c r="AT143" s="145"/>
      <c r="AU143" s="145"/>
      <c r="AV143" s="145"/>
      <c r="AW143" s="145"/>
      <c r="AX143" s="145"/>
      <c r="AY143" s="145"/>
      <c r="AZ143" s="145"/>
      <c r="BA143" s="145"/>
      <c r="BB143" s="145"/>
      <c r="BC143" s="145"/>
      <c r="BD143" s="145"/>
      <c r="BE143" s="145"/>
      <c r="BF143" s="145"/>
    </row>
    <row r="144" spans="1:58" outlineLevel="1">
      <c r="A144" s="152"/>
      <c r="B144" s="153"/>
      <c r="C144" s="187" t="s">
        <v>384</v>
      </c>
      <c r="D144" s="178"/>
      <c r="E144" s="179">
        <v>10.91</v>
      </c>
      <c r="F144" s="156"/>
      <c r="G144" s="156"/>
      <c r="H144" s="156"/>
      <c r="I144" s="156"/>
      <c r="J144" s="156"/>
      <c r="K144" s="156"/>
      <c r="L144" s="156"/>
      <c r="M144" s="156"/>
      <c r="N144" s="156"/>
      <c r="O144" s="156"/>
      <c r="P144" s="156"/>
      <c r="Q144" s="156"/>
      <c r="R144" s="156"/>
      <c r="S144" s="156"/>
      <c r="T144" s="156"/>
      <c r="U144" s="156"/>
      <c r="V144" s="156"/>
      <c r="W144" s="145"/>
      <c r="X144" s="145"/>
      <c r="Y144" s="145"/>
      <c r="Z144" s="145"/>
      <c r="AA144" s="145"/>
      <c r="AB144" s="145"/>
      <c r="AC144" s="145"/>
      <c r="AD144" s="145"/>
      <c r="AE144" s="145" t="s">
        <v>223</v>
      </c>
      <c r="AF144" s="145">
        <v>0</v>
      </c>
      <c r="AG144" s="145"/>
      <c r="AH144" s="145"/>
      <c r="AI144" s="145"/>
      <c r="AJ144" s="145"/>
      <c r="AK144" s="145"/>
      <c r="AL144" s="145"/>
      <c r="AM144" s="145"/>
      <c r="AN144" s="145"/>
      <c r="AO144" s="145"/>
      <c r="AP144" s="145"/>
      <c r="AQ144" s="145"/>
      <c r="AR144" s="145"/>
      <c r="AS144" s="145"/>
      <c r="AT144" s="145"/>
      <c r="AU144" s="145"/>
      <c r="AV144" s="145"/>
      <c r="AW144" s="145"/>
      <c r="AX144" s="145"/>
      <c r="AY144" s="145"/>
      <c r="AZ144" s="145"/>
      <c r="BA144" s="145"/>
      <c r="BB144" s="145"/>
      <c r="BC144" s="145"/>
      <c r="BD144" s="145"/>
      <c r="BE144" s="145"/>
      <c r="BF144" s="145"/>
    </row>
    <row r="145" spans="1:58" outlineLevel="1">
      <c r="A145" s="152"/>
      <c r="B145" s="153"/>
      <c r="C145" s="187" t="s">
        <v>385</v>
      </c>
      <c r="D145" s="178"/>
      <c r="E145" s="179">
        <v>16.6525</v>
      </c>
      <c r="F145" s="156"/>
      <c r="G145" s="156"/>
      <c r="H145" s="156"/>
      <c r="I145" s="156"/>
      <c r="J145" s="156"/>
      <c r="K145" s="156"/>
      <c r="L145" s="156"/>
      <c r="M145" s="156"/>
      <c r="N145" s="156"/>
      <c r="O145" s="156"/>
      <c r="P145" s="156"/>
      <c r="Q145" s="156"/>
      <c r="R145" s="156"/>
      <c r="S145" s="156"/>
      <c r="T145" s="156"/>
      <c r="U145" s="156"/>
      <c r="V145" s="156"/>
      <c r="W145" s="145"/>
      <c r="X145" s="145"/>
      <c r="Y145" s="145"/>
      <c r="Z145" s="145"/>
      <c r="AA145" s="145"/>
      <c r="AB145" s="145"/>
      <c r="AC145" s="145"/>
      <c r="AD145" s="145"/>
      <c r="AE145" s="145" t="s">
        <v>223</v>
      </c>
      <c r="AF145" s="145">
        <v>0</v>
      </c>
      <c r="AG145" s="145"/>
      <c r="AH145" s="145"/>
      <c r="AI145" s="145"/>
      <c r="AJ145" s="145"/>
      <c r="AK145" s="145"/>
      <c r="AL145" s="145"/>
      <c r="AM145" s="145"/>
      <c r="AN145" s="145"/>
      <c r="AO145" s="145"/>
      <c r="AP145" s="145"/>
      <c r="AQ145" s="145"/>
      <c r="AR145" s="145"/>
      <c r="AS145" s="145"/>
      <c r="AT145" s="145"/>
      <c r="AU145" s="145"/>
      <c r="AV145" s="145"/>
      <c r="AW145" s="145"/>
      <c r="AX145" s="145"/>
      <c r="AY145" s="145"/>
      <c r="AZ145" s="145"/>
      <c r="BA145" s="145"/>
      <c r="BB145" s="145"/>
      <c r="BC145" s="145"/>
      <c r="BD145" s="145"/>
      <c r="BE145" s="145"/>
      <c r="BF145" s="145"/>
    </row>
    <row r="146" spans="1:58" outlineLevel="1">
      <c r="A146" s="164">
        <v>46</v>
      </c>
      <c r="B146" s="165" t="s">
        <v>386</v>
      </c>
      <c r="C146" s="174" t="s">
        <v>387</v>
      </c>
      <c r="D146" s="166" t="s">
        <v>218</v>
      </c>
      <c r="E146" s="167">
        <v>152.53749999999999</v>
      </c>
      <c r="F146" s="168">
        <v>0</v>
      </c>
      <c r="G146" s="169">
        <f>ROUND(E146*F146,2)</f>
        <v>0</v>
      </c>
      <c r="H146" s="168">
        <v>45.05</v>
      </c>
      <c r="I146" s="169">
        <f>ROUND(E146*H146,2)</f>
        <v>6871.81</v>
      </c>
      <c r="J146" s="168">
        <v>380.45</v>
      </c>
      <c r="K146" s="169">
        <f>ROUND(E146*J146,2)</f>
        <v>58032.89</v>
      </c>
      <c r="L146" s="169">
        <v>21</v>
      </c>
      <c r="M146" s="169">
        <f>G146*(1+L146/100)</f>
        <v>0</v>
      </c>
      <c r="N146" s="169">
        <v>4.7660000000000001E-2</v>
      </c>
      <c r="O146" s="169">
        <f>ROUND(E146*N146,2)</f>
        <v>7.27</v>
      </c>
      <c r="P146" s="169">
        <v>0</v>
      </c>
      <c r="Q146" s="169">
        <f>ROUND(E146*P146,2)</f>
        <v>0</v>
      </c>
      <c r="R146" s="170" t="s">
        <v>219</v>
      </c>
      <c r="S146" s="156">
        <v>0.84</v>
      </c>
      <c r="T146" s="156">
        <f>ROUND(E146*S146,2)</f>
        <v>128.13</v>
      </c>
      <c r="U146" s="156"/>
      <c r="V146" s="156" t="s">
        <v>220</v>
      </c>
      <c r="W146" s="145"/>
      <c r="X146" s="145"/>
      <c r="Y146" s="145"/>
      <c r="Z146" s="145"/>
      <c r="AA146" s="145"/>
      <c r="AB146" s="145"/>
      <c r="AC146" s="145"/>
      <c r="AD146" s="145"/>
      <c r="AE146" s="145" t="s">
        <v>221</v>
      </c>
      <c r="AF146" s="145"/>
      <c r="AG146" s="145"/>
      <c r="AH146" s="145"/>
      <c r="AI146" s="145"/>
      <c r="AJ146" s="145"/>
      <c r="AK146" s="145"/>
      <c r="AL146" s="145"/>
      <c r="AM146" s="145"/>
      <c r="AN146" s="145"/>
      <c r="AO146" s="145"/>
      <c r="AP146" s="145"/>
      <c r="AQ146" s="145"/>
      <c r="AR146" s="145"/>
      <c r="AS146" s="145"/>
      <c r="AT146" s="145"/>
      <c r="AU146" s="145"/>
      <c r="AV146" s="145"/>
      <c r="AW146" s="145"/>
      <c r="AX146" s="145"/>
      <c r="AY146" s="145"/>
      <c r="AZ146" s="145"/>
      <c r="BA146" s="145"/>
      <c r="BB146" s="145"/>
      <c r="BC146" s="145"/>
      <c r="BD146" s="145"/>
      <c r="BE146" s="145"/>
      <c r="BF146" s="145"/>
    </row>
    <row r="147" spans="1:58" outlineLevel="1">
      <c r="A147" s="152"/>
      <c r="B147" s="153"/>
      <c r="C147" s="187" t="s">
        <v>388</v>
      </c>
      <c r="D147" s="178"/>
      <c r="E147" s="179">
        <v>11.804</v>
      </c>
      <c r="F147" s="156"/>
      <c r="G147" s="156"/>
      <c r="H147" s="156"/>
      <c r="I147" s="156"/>
      <c r="J147" s="156"/>
      <c r="K147" s="156"/>
      <c r="L147" s="156"/>
      <c r="M147" s="156"/>
      <c r="N147" s="156"/>
      <c r="O147" s="156"/>
      <c r="P147" s="156"/>
      <c r="Q147" s="156"/>
      <c r="R147" s="156"/>
      <c r="S147" s="156"/>
      <c r="T147" s="156"/>
      <c r="U147" s="156"/>
      <c r="V147" s="156"/>
      <c r="W147" s="145"/>
      <c r="X147" s="145"/>
      <c r="Y147" s="145"/>
      <c r="Z147" s="145"/>
      <c r="AA147" s="145"/>
      <c r="AB147" s="145"/>
      <c r="AC147" s="145"/>
      <c r="AD147" s="145"/>
      <c r="AE147" s="145" t="s">
        <v>223</v>
      </c>
      <c r="AF147" s="145">
        <v>0</v>
      </c>
      <c r="AG147" s="145"/>
      <c r="AH147" s="145"/>
      <c r="AI147" s="145"/>
      <c r="AJ147" s="145"/>
      <c r="AK147" s="145"/>
      <c r="AL147" s="145"/>
      <c r="AM147" s="145"/>
      <c r="AN147" s="145"/>
      <c r="AO147" s="145"/>
      <c r="AP147" s="145"/>
      <c r="AQ147" s="145"/>
      <c r="AR147" s="145"/>
      <c r="AS147" s="145"/>
      <c r="AT147" s="145"/>
      <c r="AU147" s="145"/>
      <c r="AV147" s="145"/>
      <c r="AW147" s="145"/>
      <c r="AX147" s="145"/>
      <c r="AY147" s="145"/>
      <c r="AZ147" s="145"/>
      <c r="BA147" s="145"/>
      <c r="BB147" s="145"/>
      <c r="BC147" s="145"/>
      <c r="BD147" s="145"/>
      <c r="BE147" s="145"/>
      <c r="BF147" s="145"/>
    </row>
    <row r="148" spans="1:58" outlineLevel="1">
      <c r="A148" s="152"/>
      <c r="B148" s="153"/>
      <c r="C148" s="187" t="s">
        <v>389</v>
      </c>
      <c r="D148" s="178"/>
      <c r="E148" s="179">
        <v>52.008000000000003</v>
      </c>
      <c r="F148" s="156"/>
      <c r="G148" s="156"/>
      <c r="H148" s="156"/>
      <c r="I148" s="156"/>
      <c r="J148" s="156"/>
      <c r="K148" s="156"/>
      <c r="L148" s="156"/>
      <c r="M148" s="156"/>
      <c r="N148" s="156"/>
      <c r="O148" s="156"/>
      <c r="P148" s="156"/>
      <c r="Q148" s="156"/>
      <c r="R148" s="156"/>
      <c r="S148" s="156"/>
      <c r="T148" s="156"/>
      <c r="U148" s="156"/>
      <c r="V148" s="156"/>
      <c r="W148" s="145"/>
      <c r="X148" s="145"/>
      <c r="Y148" s="145"/>
      <c r="Z148" s="145"/>
      <c r="AA148" s="145"/>
      <c r="AB148" s="145"/>
      <c r="AC148" s="145"/>
      <c r="AD148" s="145"/>
      <c r="AE148" s="145" t="s">
        <v>223</v>
      </c>
      <c r="AF148" s="145">
        <v>0</v>
      </c>
      <c r="AG148" s="145"/>
      <c r="AH148" s="145"/>
      <c r="AI148" s="145"/>
      <c r="AJ148" s="145"/>
      <c r="AK148" s="145"/>
      <c r="AL148" s="145"/>
      <c r="AM148" s="145"/>
      <c r="AN148" s="145"/>
      <c r="AO148" s="145"/>
      <c r="AP148" s="145"/>
      <c r="AQ148" s="145"/>
      <c r="AR148" s="145"/>
      <c r="AS148" s="145"/>
      <c r="AT148" s="145"/>
      <c r="AU148" s="145"/>
      <c r="AV148" s="145"/>
      <c r="AW148" s="145"/>
      <c r="AX148" s="145"/>
      <c r="AY148" s="145"/>
      <c r="AZ148" s="145"/>
      <c r="BA148" s="145"/>
      <c r="BB148" s="145"/>
      <c r="BC148" s="145"/>
      <c r="BD148" s="145"/>
      <c r="BE148" s="145"/>
      <c r="BF148" s="145"/>
    </row>
    <row r="149" spans="1:58" outlineLevel="1">
      <c r="A149" s="152"/>
      <c r="B149" s="153"/>
      <c r="C149" s="187" t="s">
        <v>390</v>
      </c>
      <c r="D149" s="178"/>
      <c r="E149" s="179">
        <v>41.804000000000002</v>
      </c>
      <c r="F149" s="156"/>
      <c r="G149" s="156"/>
      <c r="H149" s="156"/>
      <c r="I149" s="156"/>
      <c r="J149" s="156"/>
      <c r="K149" s="156"/>
      <c r="L149" s="156"/>
      <c r="M149" s="156"/>
      <c r="N149" s="156"/>
      <c r="O149" s="156"/>
      <c r="P149" s="156"/>
      <c r="Q149" s="156"/>
      <c r="R149" s="156"/>
      <c r="S149" s="156"/>
      <c r="T149" s="156"/>
      <c r="U149" s="156"/>
      <c r="V149" s="156"/>
      <c r="W149" s="145"/>
      <c r="X149" s="145"/>
      <c r="Y149" s="145"/>
      <c r="Z149" s="145"/>
      <c r="AA149" s="145"/>
      <c r="AB149" s="145"/>
      <c r="AC149" s="145"/>
      <c r="AD149" s="145"/>
      <c r="AE149" s="145" t="s">
        <v>223</v>
      </c>
      <c r="AF149" s="145">
        <v>0</v>
      </c>
      <c r="AG149" s="145"/>
      <c r="AH149" s="145"/>
      <c r="AI149" s="145"/>
      <c r="AJ149" s="145"/>
      <c r="AK149" s="145"/>
      <c r="AL149" s="145"/>
      <c r="AM149" s="145"/>
      <c r="AN149" s="145"/>
      <c r="AO149" s="145"/>
      <c r="AP149" s="145"/>
      <c r="AQ149" s="145"/>
      <c r="AR149" s="145"/>
      <c r="AS149" s="145"/>
      <c r="AT149" s="145"/>
      <c r="AU149" s="145"/>
      <c r="AV149" s="145"/>
      <c r="AW149" s="145"/>
      <c r="AX149" s="145"/>
      <c r="AY149" s="145"/>
      <c r="AZ149" s="145"/>
      <c r="BA149" s="145"/>
      <c r="BB149" s="145"/>
      <c r="BC149" s="145"/>
      <c r="BD149" s="145"/>
      <c r="BE149" s="145"/>
      <c r="BF149" s="145"/>
    </row>
    <row r="150" spans="1:58" outlineLevel="1">
      <c r="A150" s="152"/>
      <c r="B150" s="153"/>
      <c r="C150" s="187" t="s">
        <v>391</v>
      </c>
      <c r="D150" s="178"/>
      <c r="E150" s="179">
        <v>4.9039999999999999</v>
      </c>
      <c r="F150" s="156"/>
      <c r="G150" s="156"/>
      <c r="H150" s="156"/>
      <c r="I150" s="156"/>
      <c r="J150" s="156"/>
      <c r="K150" s="156"/>
      <c r="L150" s="156"/>
      <c r="M150" s="156"/>
      <c r="N150" s="156"/>
      <c r="O150" s="156"/>
      <c r="P150" s="156"/>
      <c r="Q150" s="156"/>
      <c r="R150" s="156"/>
      <c r="S150" s="156"/>
      <c r="T150" s="156"/>
      <c r="U150" s="156"/>
      <c r="V150" s="156"/>
      <c r="W150" s="145"/>
      <c r="X150" s="145"/>
      <c r="Y150" s="145"/>
      <c r="Z150" s="145"/>
      <c r="AA150" s="145"/>
      <c r="AB150" s="145"/>
      <c r="AC150" s="145"/>
      <c r="AD150" s="145"/>
      <c r="AE150" s="145" t="s">
        <v>223</v>
      </c>
      <c r="AF150" s="145">
        <v>0</v>
      </c>
      <c r="AG150" s="145"/>
      <c r="AH150" s="145"/>
      <c r="AI150" s="145"/>
      <c r="AJ150" s="145"/>
      <c r="AK150" s="145"/>
      <c r="AL150" s="145"/>
      <c r="AM150" s="145"/>
      <c r="AN150" s="145"/>
      <c r="AO150" s="145"/>
      <c r="AP150" s="145"/>
      <c r="AQ150" s="145"/>
      <c r="AR150" s="145"/>
      <c r="AS150" s="145"/>
      <c r="AT150" s="145"/>
      <c r="AU150" s="145"/>
      <c r="AV150" s="145"/>
      <c r="AW150" s="145"/>
      <c r="AX150" s="145"/>
      <c r="AY150" s="145"/>
      <c r="AZ150" s="145"/>
      <c r="BA150" s="145"/>
      <c r="BB150" s="145"/>
      <c r="BC150" s="145"/>
      <c r="BD150" s="145"/>
      <c r="BE150" s="145"/>
      <c r="BF150" s="145"/>
    </row>
    <row r="151" spans="1:58" outlineLevel="1">
      <c r="A151" s="152"/>
      <c r="B151" s="153"/>
      <c r="C151" s="187" t="s">
        <v>392</v>
      </c>
      <c r="D151" s="178"/>
      <c r="E151" s="179">
        <v>7.2945000000000002</v>
      </c>
      <c r="F151" s="156"/>
      <c r="G151" s="156"/>
      <c r="H151" s="156"/>
      <c r="I151" s="156"/>
      <c r="J151" s="156"/>
      <c r="K151" s="156"/>
      <c r="L151" s="156"/>
      <c r="M151" s="156"/>
      <c r="N151" s="156"/>
      <c r="O151" s="156"/>
      <c r="P151" s="156"/>
      <c r="Q151" s="156"/>
      <c r="R151" s="156"/>
      <c r="S151" s="156"/>
      <c r="T151" s="156"/>
      <c r="U151" s="156"/>
      <c r="V151" s="156"/>
      <c r="W151" s="145"/>
      <c r="X151" s="145"/>
      <c r="Y151" s="145"/>
      <c r="Z151" s="145"/>
      <c r="AA151" s="145"/>
      <c r="AB151" s="145"/>
      <c r="AC151" s="145"/>
      <c r="AD151" s="145"/>
      <c r="AE151" s="145" t="s">
        <v>223</v>
      </c>
      <c r="AF151" s="145">
        <v>0</v>
      </c>
      <c r="AG151" s="145"/>
      <c r="AH151" s="145"/>
      <c r="AI151" s="145"/>
      <c r="AJ151" s="145"/>
      <c r="AK151" s="145"/>
      <c r="AL151" s="145"/>
      <c r="AM151" s="145"/>
      <c r="AN151" s="145"/>
      <c r="AO151" s="145"/>
      <c r="AP151" s="145"/>
      <c r="AQ151" s="145"/>
      <c r="AR151" s="145"/>
      <c r="AS151" s="145"/>
      <c r="AT151" s="145"/>
      <c r="AU151" s="145"/>
      <c r="AV151" s="145"/>
      <c r="AW151" s="145"/>
      <c r="AX151" s="145"/>
      <c r="AY151" s="145"/>
      <c r="AZ151" s="145"/>
      <c r="BA151" s="145"/>
      <c r="BB151" s="145"/>
      <c r="BC151" s="145"/>
      <c r="BD151" s="145"/>
      <c r="BE151" s="145"/>
      <c r="BF151" s="145"/>
    </row>
    <row r="152" spans="1:58" outlineLevel="1">
      <c r="A152" s="152"/>
      <c r="B152" s="153"/>
      <c r="C152" s="187" t="s">
        <v>393</v>
      </c>
      <c r="D152" s="178"/>
      <c r="E152" s="179">
        <v>34.722999999999999</v>
      </c>
      <c r="F152" s="156"/>
      <c r="G152" s="156"/>
      <c r="H152" s="156"/>
      <c r="I152" s="156"/>
      <c r="J152" s="156"/>
      <c r="K152" s="156"/>
      <c r="L152" s="156"/>
      <c r="M152" s="156"/>
      <c r="N152" s="156"/>
      <c r="O152" s="156"/>
      <c r="P152" s="156"/>
      <c r="Q152" s="156"/>
      <c r="R152" s="156"/>
      <c r="S152" s="156"/>
      <c r="T152" s="156"/>
      <c r="U152" s="156"/>
      <c r="V152" s="156"/>
      <c r="W152" s="145"/>
      <c r="X152" s="145"/>
      <c r="Y152" s="145"/>
      <c r="Z152" s="145"/>
      <c r="AA152" s="145"/>
      <c r="AB152" s="145"/>
      <c r="AC152" s="145"/>
      <c r="AD152" s="145"/>
      <c r="AE152" s="145" t="s">
        <v>223</v>
      </c>
      <c r="AF152" s="145">
        <v>0</v>
      </c>
      <c r="AG152" s="145"/>
      <c r="AH152" s="145"/>
      <c r="AI152" s="145"/>
      <c r="AJ152" s="145"/>
      <c r="AK152" s="145"/>
      <c r="AL152" s="145"/>
      <c r="AM152" s="145"/>
      <c r="AN152" s="145"/>
      <c r="AO152" s="145"/>
      <c r="AP152" s="145"/>
      <c r="AQ152" s="145"/>
      <c r="AR152" s="145"/>
      <c r="AS152" s="145"/>
      <c r="AT152" s="145"/>
      <c r="AU152" s="145"/>
      <c r="AV152" s="145"/>
      <c r="AW152" s="145"/>
      <c r="AX152" s="145"/>
      <c r="AY152" s="145"/>
      <c r="AZ152" s="145"/>
      <c r="BA152" s="145"/>
      <c r="BB152" s="145"/>
      <c r="BC152" s="145"/>
      <c r="BD152" s="145"/>
      <c r="BE152" s="145"/>
      <c r="BF152" s="145"/>
    </row>
    <row r="153" spans="1:58" outlineLevel="1">
      <c r="A153" s="164">
        <v>47</v>
      </c>
      <c r="B153" s="165" t="s">
        <v>394</v>
      </c>
      <c r="C153" s="174" t="s">
        <v>395</v>
      </c>
      <c r="D153" s="166" t="s">
        <v>317</v>
      </c>
      <c r="E153" s="167">
        <v>34.36</v>
      </c>
      <c r="F153" s="168">
        <v>0</v>
      </c>
      <c r="G153" s="169">
        <f>ROUND(E153*F153,2)</f>
        <v>0</v>
      </c>
      <c r="H153" s="168">
        <v>59.6</v>
      </c>
      <c r="I153" s="169">
        <f>ROUND(E153*H153,2)</f>
        <v>2047.86</v>
      </c>
      <c r="J153" s="168">
        <v>0</v>
      </c>
      <c r="K153" s="169">
        <f>ROUND(E153*J153,2)</f>
        <v>0</v>
      </c>
      <c r="L153" s="169">
        <v>21</v>
      </c>
      <c r="M153" s="169">
        <f>G153*(1+L153/100)</f>
        <v>0</v>
      </c>
      <c r="N153" s="169">
        <v>4.6000000000000001E-4</v>
      </c>
      <c r="O153" s="169">
        <f>ROUND(E153*N153,2)</f>
        <v>0.02</v>
      </c>
      <c r="P153" s="169">
        <v>0</v>
      </c>
      <c r="Q153" s="169">
        <f>ROUND(E153*P153,2)</f>
        <v>0</v>
      </c>
      <c r="R153" s="170" t="s">
        <v>219</v>
      </c>
      <c r="S153" s="156">
        <v>0</v>
      </c>
      <c r="T153" s="156">
        <f>ROUND(E153*S153,2)</f>
        <v>0</v>
      </c>
      <c r="U153" s="156"/>
      <c r="V153" s="156" t="s">
        <v>220</v>
      </c>
      <c r="W153" s="145"/>
      <c r="X153" s="145"/>
      <c r="Y153" s="145"/>
      <c r="Z153" s="145"/>
      <c r="AA153" s="145"/>
      <c r="AB153" s="145"/>
      <c r="AC153" s="145"/>
      <c r="AD153" s="145"/>
      <c r="AE153" s="145" t="s">
        <v>221</v>
      </c>
      <c r="AF153" s="145"/>
      <c r="AG153" s="145"/>
      <c r="AH153" s="145"/>
      <c r="AI153" s="145"/>
      <c r="AJ153" s="145"/>
      <c r="AK153" s="145"/>
      <c r="AL153" s="145"/>
      <c r="AM153" s="145"/>
      <c r="AN153" s="145"/>
      <c r="AO153" s="145"/>
      <c r="AP153" s="145"/>
      <c r="AQ153" s="145"/>
      <c r="AR153" s="145"/>
      <c r="AS153" s="145"/>
      <c r="AT153" s="145"/>
      <c r="AU153" s="145"/>
      <c r="AV153" s="145"/>
      <c r="AW153" s="145"/>
      <c r="AX153" s="145"/>
      <c r="AY153" s="145"/>
      <c r="AZ153" s="145"/>
      <c r="BA153" s="145"/>
      <c r="BB153" s="145"/>
      <c r="BC153" s="145"/>
      <c r="BD153" s="145"/>
      <c r="BE153" s="145"/>
      <c r="BF153" s="145"/>
    </row>
    <row r="154" spans="1:58" outlineLevel="1">
      <c r="A154" s="152"/>
      <c r="B154" s="153"/>
      <c r="C154" s="261" t="s">
        <v>396</v>
      </c>
      <c r="D154" s="262"/>
      <c r="E154" s="262"/>
      <c r="F154" s="262"/>
      <c r="G154" s="262"/>
      <c r="H154" s="156"/>
      <c r="I154" s="156"/>
      <c r="J154" s="156"/>
      <c r="K154" s="156"/>
      <c r="L154" s="156"/>
      <c r="M154" s="156"/>
      <c r="N154" s="156"/>
      <c r="O154" s="156"/>
      <c r="P154" s="156"/>
      <c r="Q154" s="156"/>
      <c r="R154" s="156"/>
      <c r="S154" s="156"/>
      <c r="T154" s="156"/>
      <c r="U154" s="156"/>
      <c r="V154" s="156"/>
      <c r="W154" s="145"/>
      <c r="X154" s="145"/>
      <c r="Y154" s="145"/>
      <c r="Z154" s="145"/>
      <c r="AA154" s="145"/>
      <c r="AB154" s="145"/>
      <c r="AC154" s="145"/>
      <c r="AD154" s="145"/>
      <c r="AE154" s="145" t="s">
        <v>227</v>
      </c>
      <c r="AF154" s="145"/>
      <c r="AG154" s="145"/>
      <c r="AH154" s="145"/>
      <c r="AI154" s="145"/>
      <c r="AJ154" s="145"/>
      <c r="AK154" s="145"/>
      <c r="AL154" s="145"/>
      <c r="AM154" s="145"/>
      <c r="AN154" s="145"/>
      <c r="AO154" s="145"/>
      <c r="AP154" s="145"/>
      <c r="AQ154" s="145"/>
      <c r="AR154" s="145"/>
      <c r="AS154" s="145"/>
      <c r="AT154" s="145"/>
      <c r="AU154" s="145"/>
      <c r="AV154" s="145"/>
      <c r="AW154" s="145"/>
      <c r="AX154" s="145"/>
      <c r="AY154" s="171" t="str">
        <f>C154</f>
        <v>omítka vápenocementová, strojně nebo ručně nanášená v podlaží i ve schodišti na jakýkoliv druh podkladu, kompletní souvrství</v>
      </c>
      <c r="AZ154" s="145"/>
      <c r="BA154" s="145"/>
      <c r="BB154" s="145"/>
      <c r="BC154" s="145"/>
      <c r="BD154" s="145"/>
      <c r="BE154" s="145"/>
      <c r="BF154" s="145"/>
    </row>
    <row r="155" spans="1:58" outlineLevel="1">
      <c r="A155" s="152"/>
      <c r="B155" s="153"/>
      <c r="C155" s="187" t="s">
        <v>397</v>
      </c>
      <c r="D155" s="178"/>
      <c r="E155" s="179">
        <v>28.98</v>
      </c>
      <c r="F155" s="156"/>
      <c r="G155" s="156"/>
      <c r="H155" s="156"/>
      <c r="I155" s="156"/>
      <c r="J155" s="156"/>
      <c r="K155" s="156"/>
      <c r="L155" s="156"/>
      <c r="M155" s="156"/>
      <c r="N155" s="156"/>
      <c r="O155" s="156"/>
      <c r="P155" s="156"/>
      <c r="Q155" s="156"/>
      <c r="R155" s="156"/>
      <c r="S155" s="156"/>
      <c r="T155" s="156"/>
      <c r="U155" s="156"/>
      <c r="V155" s="156"/>
      <c r="W155" s="145"/>
      <c r="X155" s="145"/>
      <c r="Y155" s="145"/>
      <c r="Z155" s="145"/>
      <c r="AA155" s="145"/>
      <c r="AB155" s="145"/>
      <c r="AC155" s="145"/>
      <c r="AD155" s="145"/>
      <c r="AE155" s="145" t="s">
        <v>223</v>
      </c>
      <c r="AF155" s="145">
        <v>0</v>
      </c>
      <c r="AG155" s="145"/>
      <c r="AH155" s="145"/>
      <c r="AI155" s="145"/>
      <c r="AJ155" s="145"/>
      <c r="AK155" s="145"/>
      <c r="AL155" s="145"/>
      <c r="AM155" s="145"/>
      <c r="AN155" s="145"/>
      <c r="AO155" s="145"/>
      <c r="AP155" s="145"/>
      <c r="AQ155" s="145"/>
      <c r="AR155" s="145"/>
      <c r="AS155" s="145"/>
      <c r="AT155" s="145"/>
      <c r="AU155" s="145"/>
      <c r="AV155" s="145"/>
      <c r="AW155" s="145"/>
      <c r="AX155" s="145"/>
      <c r="AY155" s="145"/>
      <c r="AZ155" s="145"/>
      <c r="BA155" s="145"/>
      <c r="BB155" s="145"/>
      <c r="BC155" s="145"/>
      <c r="BD155" s="145"/>
      <c r="BE155" s="145"/>
      <c r="BF155" s="145"/>
    </row>
    <row r="156" spans="1:58" outlineLevel="1">
      <c r="A156" s="152"/>
      <c r="B156" s="153"/>
      <c r="C156" s="187" t="s">
        <v>398</v>
      </c>
      <c r="D156" s="178"/>
      <c r="E156" s="179">
        <v>5.38</v>
      </c>
      <c r="F156" s="156"/>
      <c r="G156" s="156"/>
      <c r="H156" s="156"/>
      <c r="I156" s="156"/>
      <c r="J156" s="156"/>
      <c r="K156" s="156"/>
      <c r="L156" s="156"/>
      <c r="M156" s="156"/>
      <c r="N156" s="156"/>
      <c r="O156" s="156"/>
      <c r="P156" s="156"/>
      <c r="Q156" s="156"/>
      <c r="R156" s="156"/>
      <c r="S156" s="156"/>
      <c r="T156" s="156"/>
      <c r="U156" s="156"/>
      <c r="V156" s="156"/>
      <c r="W156" s="145"/>
      <c r="X156" s="145"/>
      <c r="Y156" s="145"/>
      <c r="Z156" s="145"/>
      <c r="AA156" s="145"/>
      <c r="AB156" s="145"/>
      <c r="AC156" s="145"/>
      <c r="AD156" s="145"/>
      <c r="AE156" s="145" t="s">
        <v>223</v>
      </c>
      <c r="AF156" s="145">
        <v>0</v>
      </c>
      <c r="AG156" s="145"/>
      <c r="AH156" s="145"/>
      <c r="AI156" s="145"/>
      <c r="AJ156" s="145"/>
      <c r="AK156" s="145"/>
      <c r="AL156" s="145"/>
      <c r="AM156" s="145"/>
      <c r="AN156" s="145"/>
      <c r="AO156" s="145"/>
      <c r="AP156" s="145"/>
      <c r="AQ156" s="145"/>
      <c r="AR156" s="145"/>
      <c r="AS156" s="145"/>
      <c r="AT156" s="145"/>
      <c r="AU156" s="145"/>
      <c r="AV156" s="145"/>
      <c r="AW156" s="145"/>
      <c r="AX156" s="145"/>
      <c r="AY156" s="145"/>
      <c r="AZ156" s="145"/>
      <c r="BA156" s="145"/>
      <c r="BB156" s="145"/>
      <c r="BC156" s="145"/>
      <c r="BD156" s="145"/>
      <c r="BE156" s="145"/>
      <c r="BF156" s="145"/>
    </row>
    <row r="157" spans="1:58" outlineLevel="1">
      <c r="A157" s="164">
        <v>48</v>
      </c>
      <c r="B157" s="165" t="s">
        <v>399</v>
      </c>
      <c r="C157" s="174" t="s">
        <v>400</v>
      </c>
      <c r="D157" s="166" t="s">
        <v>317</v>
      </c>
      <c r="E157" s="167">
        <v>28.98</v>
      </c>
      <c r="F157" s="168">
        <v>0</v>
      </c>
      <c r="G157" s="169">
        <f>ROUND(E157*F157,2)</f>
        <v>0</v>
      </c>
      <c r="H157" s="168">
        <v>17.43</v>
      </c>
      <c r="I157" s="169">
        <f>ROUND(E157*H157,2)</f>
        <v>505.12</v>
      </c>
      <c r="J157" s="168">
        <v>20.67</v>
      </c>
      <c r="K157" s="169">
        <f>ROUND(E157*J157,2)</f>
        <v>599.02</v>
      </c>
      <c r="L157" s="169">
        <v>21</v>
      </c>
      <c r="M157" s="169">
        <f>G157*(1+L157/100)</f>
        <v>0</v>
      </c>
      <c r="N157" s="169">
        <v>1.4999999999999999E-4</v>
      </c>
      <c r="O157" s="169">
        <f>ROUND(E157*N157,2)</f>
        <v>0</v>
      </c>
      <c r="P157" s="169">
        <v>0</v>
      </c>
      <c r="Q157" s="169">
        <f>ROUND(E157*P157,2)</f>
        <v>0</v>
      </c>
      <c r="R157" s="170" t="s">
        <v>219</v>
      </c>
      <c r="S157" s="156">
        <v>0.05</v>
      </c>
      <c r="T157" s="156">
        <f>ROUND(E157*S157,2)</f>
        <v>1.45</v>
      </c>
      <c r="U157" s="156"/>
      <c r="V157" s="156" t="s">
        <v>220</v>
      </c>
      <c r="W157" s="145"/>
      <c r="X157" s="145"/>
      <c r="Y157" s="145"/>
      <c r="Z157" s="145"/>
      <c r="AA157" s="145"/>
      <c r="AB157" s="145"/>
      <c r="AC157" s="145"/>
      <c r="AD157" s="145"/>
      <c r="AE157" s="145" t="s">
        <v>401</v>
      </c>
      <c r="AF157" s="145"/>
      <c r="AG157" s="145"/>
      <c r="AH157" s="145"/>
      <c r="AI157" s="145"/>
      <c r="AJ157" s="145"/>
      <c r="AK157" s="145"/>
      <c r="AL157" s="145"/>
      <c r="AM157" s="145"/>
      <c r="AN157" s="145"/>
      <c r="AO157" s="145"/>
      <c r="AP157" s="145"/>
      <c r="AQ157" s="145"/>
      <c r="AR157" s="145"/>
      <c r="AS157" s="145"/>
      <c r="AT157" s="145"/>
      <c r="AU157" s="145"/>
      <c r="AV157" s="145"/>
      <c r="AW157" s="145"/>
      <c r="AX157" s="145"/>
      <c r="AY157" s="145"/>
      <c r="AZ157" s="145"/>
      <c r="BA157" s="145"/>
      <c r="BB157" s="145"/>
      <c r="BC157" s="145"/>
      <c r="BD157" s="145"/>
      <c r="BE157" s="145"/>
      <c r="BF157" s="145"/>
    </row>
    <row r="158" spans="1:58" outlineLevel="1">
      <c r="A158" s="152"/>
      <c r="B158" s="153"/>
      <c r="C158" s="261" t="s">
        <v>402</v>
      </c>
      <c r="D158" s="262"/>
      <c r="E158" s="262"/>
      <c r="F158" s="262"/>
      <c r="G158" s="262"/>
      <c r="H158" s="156"/>
      <c r="I158" s="156"/>
      <c r="J158" s="156"/>
      <c r="K158" s="156"/>
      <c r="L158" s="156"/>
      <c r="M158" s="156"/>
      <c r="N158" s="156"/>
      <c r="O158" s="156"/>
      <c r="P158" s="156"/>
      <c r="Q158" s="156"/>
      <c r="R158" s="156"/>
      <c r="S158" s="156"/>
      <c r="T158" s="156"/>
      <c r="U158" s="156"/>
      <c r="V158" s="156"/>
      <c r="W158" s="145"/>
      <c r="X158" s="145"/>
      <c r="Y158" s="145"/>
      <c r="Z158" s="145"/>
      <c r="AA158" s="145"/>
      <c r="AB158" s="145"/>
      <c r="AC158" s="145"/>
      <c r="AD158" s="145"/>
      <c r="AE158" s="145" t="s">
        <v>227</v>
      </c>
      <c r="AF158" s="145"/>
      <c r="AG158" s="145"/>
      <c r="AH158" s="145"/>
      <c r="AI158" s="145"/>
      <c r="AJ158" s="145"/>
      <c r="AK158" s="145"/>
      <c r="AL158" s="145"/>
      <c r="AM158" s="145"/>
      <c r="AN158" s="145"/>
      <c r="AO158" s="145"/>
      <c r="AP158" s="145"/>
      <c r="AQ158" s="145"/>
      <c r="AR158" s="145"/>
      <c r="AS158" s="145"/>
      <c r="AT158" s="145"/>
      <c r="AU158" s="145"/>
      <c r="AV158" s="145"/>
      <c r="AW158" s="145"/>
      <c r="AX158" s="145"/>
      <c r="AY158" s="145"/>
      <c r="AZ158" s="145"/>
      <c r="BA158" s="145"/>
      <c r="BB158" s="145"/>
      <c r="BC158" s="145"/>
      <c r="BD158" s="145"/>
      <c r="BE158" s="145"/>
      <c r="BF158" s="145"/>
    </row>
    <row r="159" spans="1:58" outlineLevel="1">
      <c r="A159" s="152"/>
      <c r="B159" s="153"/>
      <c r="C159" s="187" t="s">
        <v>403</v>
      </c>
      <c r="D159" s="178"/>
      <c r="E159" s="179">
        <v>28.98</v>
      </c>
      <c r="F159" s="156"/>
      <c r="G159" s="156"/>
      <c r="H159" s="156"/>
      <c r="I159" s="156"/>
      <c r="J159" s="156"/>
      <c r="K159" s="156"/>
      <c r="L159" s="156"/>
      <c r="M159" s="156"/>
      <c r="N159" s="156"/>
      <c r="O159" s="156"/>
      <c r="P159" s="156"/>
      <c r="Q159" s="156"/>
      <c r="R159" s="156"/>
      <c r="S159" s="156"/>
      <c r="T159" s="156"/>
      <c r="U159" s="156"/>
      <c r="V159" s="156"/>
      <c r="W159" s="145"/>
      <c r="X159" s="145"/>
      <c r="Y159" s="145"/>
      <c r="Z159" s="145"/>
      <c r="AA159" s="145"/>
      <c r="AB159" s="145"/>
      <c r="AC159" s="145"/>
      <c r="AD159" s="145"/>
      <c r="AE159" s="145" t="s">
        <v>223</v>
      </c>
      <c r="AF159" s="145">
        <v>0</v>
      </c>
      <c r="AG159" s="145"/>
      <c r="AH159" s="145"/>
      <c r="AI159" s="145"/>
      <c r="AJ159" s="145"/>
      <c r="AK159" s="145"/>
      <c r="AL159" s="145"/>
      <c r="AM159" s="145"/>
      <c r="AN159" s="145"/>
      <c r="AO159" s="145"/>
      <c r="AP159" s="145"/>
      <c r="AQ159" s="145"/>
      <c r="AR159" s="145"/>
      <c r="AS159" s="145"/>
      <c r="AT159" s="145"/>
      <c r="AU159" s="145"/>
      <c r="AV159" s="145"/>
      <c r="AW159" s="145"/>
      <c r="AX159" s="145"/>
      <c r="AY159" s="145"/>
      <c r="AZ159" s="145"/>
      <c r="BA159" s="145"/>
      <c r="BB159" s="145"/>
      <c r="BC159" s="145"/>
      <c r="BD159" s="145"/>
      <c r="BE159" s="145"/>
      <c r="BF159" s="145"/>
    </row>
    <row r="160" spans="1:58">
      <c r="A160" s="158" t="s">
        <v>170</v>
      </c>
      <c r="B160" s="159" t="s">
        <v>93</v>
      </c>
      <c r="C160" s="173" t="s">
        <v>94</v>
      </c>
      <c r="D160" s="160"/>
      <c r="E160" s="161"/>
      <c r="F160" s="162"/>
      <c r="G160" s="162">
        <f>SUMIF(AE161:AE200,"&lt;&gt;NOR",G161:G200)</f>
        <v>0</v>
      </c>
      <c r="H160" s="162"/>
      <c r="I160" s="162">
        <f>SUM(I161:I200)</f>
        <v>75289.87999999999</v>
      </c>
      <c r="J160" s="162"/>
      <c r="K160" s="162">
        <f>SUM(K161:K200)</f>
        <v>76457.08</v>
      </c>
      <c r="L160" s="162"/>
      <c r="M160" s="162">
        <f>SUM(M161:M200)</f>
        <v>0</v>
      </c>
      <c r="N160" s="162"/>
      <c r="O160" s="162">
        <f>SUM(O161:O200)</f>
        <v>3.9399999999999991</v>
      </c>
      <c r="P160" s="162"/>
      <c r="Q160" s="162">
        <f>SUM(Q161:Q200)</f>
        <v>0</v>
      </c>
      <c r="R160" s="163"/>
      <c r="S160" s="157"/>
      <c r="T160" s="157">
        <f>SUM(T161:T200)</f>
        <v>159.71</v>
      </c>
      <c r="U160" s="157"/>
      <c r="V160" s="157"/>
      <c r="AE160" t="s">
        <v>171</v>
      </c>
    </row>
    <row r="161" spans="1:58" ht="20.399999999999999" outlineLevel="1">
      <c r="A161" s="164">
        <v>49</v>
      </c>
      <c r="B161" s="165" t="s">
        <v>404</v>
      </c>
      <c r="C161" s="174" t="s">
        <v>405</v>
      </c>
      <c r="D161" s="166" t="s">
        <v>218</v>
      </c>
      <c r="E161" s="167">
        <v>112.23708000000001</v>
      </c>
      <c r="F161" s="168">
        <v>0</v>
      </c>
      <c r="G161" s="169">
        <f>ROUND(E161*F161,2)</f>
        <v>0</v>
      </c>
      <c r="H161" s="168">
        <v>173.7</v>
      </c>
      <c r="I161" s="169">
        <f>ROUND(E161*H161,2)</f>
        <v>19495.580000000002</v>
      </c>
      <c r="J161" s="168">
        <v>111.8</v>
      </c>
      <c r="K161" s="169">
        <f>ROUND(E161*J161,2)</f>
        <v>12548.11</v>
      </c>
      <c r="L161" s="169">
        <v>21</v>
      </c>
      <c r="M161" s="169">
        <f>G161*(1+L161/100)</f>
        <v>0</v>
      </c>
      <c r="N161" s="169">
        <v>2.63E-3</v>
      </c>
      <c r="O161" s="169">
        <f>ROUND(E161*N161,2)</f>
        <v>0.3</v>
      </c>
      <c r="P161" s="169">
        <v>0</v>
      </c>
      <c r="Q161" s="169">
        <f>ROUND(E161*P161,2)</f>
        <v>0</v>
      </c>
      <c r="R161" s="170" t="s">
        <v>219</v>
      </c>
      <c r="S161" s="156">
        <v>0.22400999999999999</v>
      </c>
      <c r="T161" s="156">
        <f>ROUND(E161*S161,2)</f>
        <v>25.14</v>
      </c>
      <c r="U161" s="156"/>
      <c r="V161" s="156" t="s">
        <v>220</v>
      </c>
      <c r="W161" s="145"/>
      <c r="X161" s="145"/>
      <c r="Y161" s="145"/>
      <c r="Z161" s="145"/>
      <c r="AA161" s="145"/>
      <c r="AB161" s="145"/>
      <c r="AC161" s="145"/>
      <c r="AD161" s="145"/>
      <c r="AE161" s="145" t="s">
        <v>221</v>
      </c>
      <c r="AF161" s="145"/>
      <c r="AG161" s="145"/>
      <c r="AH161" s="145"/>
      <c r="AI161" s="145"/>
      <c r="AJ161" s="145"/>
      <c r="AK161" s="145"/>
      <c r="AL161" s="145"/>
      <c r="AM161" s="145"/>
      <c r="AN161" s="145"/>
      <c r="AO161" s="145"/>
      <c r="AP161" s="145"/>
      <c r="AQ161" s="145"/>
      <c r="AR161" s="145"/>
      <c r="AS161" s="145"/>
      <c r="AT161" s="145"/>
      <c r="AU161" s="145"/>
      <c r="AV161" s="145"/>
      <c r="AW161" s="145"/>
      <c r="AX161" s="145"/>
      <c r="AY161" s="145"/>
      <c r="AZ161" s="145"/>
      <c r="BA161" s="145"/>
      <c r="BB161" s="145"/>
      <c r="BC161" s="145"/>
      <c r="BD161" s="145"/>
      <c r="BE161" s="145"/>
      <c r="BF161" s="145"/>
    </row>
    <row r="162" spans="1:58" outlineLevel="1">
      <c r="A162" s="152"/>
      <c r="B162" s="153"/>
      <c r="C162" s="261" t="s">
        <v>406</v>
      </c>
      <c r="D162" s="262"/>
      <c r="E162" s="262"/>
      <c r="F162" s="262"/>
      <c r="G162" s="262"/>
      <c r="H162" s="156"/>
      <c r="I162" s="156"/>
      <c r="J162" s="156"/>
      <c r="K162" s="156"/>
      <c r="L162" s="156"/>
      <c r="M162" s="156"/>
      <c r="N162" s="156"/>
      <c r="O162" s="156"/>
      <c r="P162" s="156"/>
      <c r="Q162" s="156"/>
      <c r="R162" s="156"/>
      <c r="S162" s="156"/>
      <c r="T162" s="156"/>
      <c r="U162" s="156"/>
      <c r="V162" s="156"/>
      <c r="W162" s="145"/>
      <c r="X162" s="145"/>
      <c r="Y162" s="145"/>
      <c r="Z162" s="145"/>
      <c r="AA162" s="145"/>
      <c r="AB162" s="145"/>
      <c r="AC162" s="145"/>
      <c r="AD162" s="145"/>
      <c r="AE162" s="145" t="s">
        <v>227</v>
      </c>
      <c r="AF162" s="145"/>
      <c r="AG162" s="145"/>
      <c r="AH162" s="145"/>
      <c r="AI162" s="145"/>
      <c r="AJ162" s="145"/>
      <c r="AK162" s="145"/>
      <c r="AL162" s="145"/>
      <c r="AM162" s="145"/>
      <c r="AN162" s="145"/>
      <c r="AO162" s="145"/>
      <c r="AP162" s="145"/>
      <c r="AQ162" s="145"/>
      <c r="AR162" s="145"/>
      <c r="AS162" s="145"/>
      <c r="AT162" s="145"/>
      <c r="AU162" s="145"/>
      <c r="AV162" s="145"/>
      <c r="AW162" s="145"/>
      <c r="AX162" s="145"/>
      <c r="AY162" s="145"/>
      <c r="AZ162" s="145"/>
      <c r="BA162" s="145"/>
      <c r="BB162" s="145"/>
      <c r="BC162" s="145"/>
      <c r="BD162" s="145"/>
      <c r="BE162" s="145"/>
      <c r="BF162" s="145"/>
    </row>
    <row r="163" spans="1:58" outlineLevel="1">
      <c r="A163" s="152"/>
      <c r="B163" s="153"/>
      <c r="C163" s="187" t="s">
        <v>407</v>
      </c>
      <c r="D163" s="178"/>
      <c r="E163" s="179">
        <v>71.713750000000005</v>
      </c>
      <c r="F163" s="156"/>
      <c r="G163" s="156"/>
      <c r="H163" s="156"/>
      <c r="I163" s="156"/>
      <c r="J163" s="156"/>
      <c r="K163" s="156"/>
      <c r="L163" s="156"/>
      <c r="M163" s="156"/>
      <c r="N163" s="156"/>
      <c r="O163" s="156"/>
      <c r="P163" s="156"/>
      <c r="Q163" s="156"/>
      <c r="R163" s="156"/>
      <c r="S163" s="156"/>
      <c r="T163" s="156"/>
      <c r="U163" s="156"/>
      <c r="V163" s="156"/>
      <c r="W163" s="145"/>
      <c r="X163" s="145"/>
      <c r="Y163" s="145"/>
      <c r="Z163" s="145"/>
      <c r="AA163" s="145"/>
      <c r="AB163" s="145"/>
      <c r="AC163" s="145"/>
      <c r="AD163" s="145"/>
      <c r="AE163" s="145" t="s">
        <v>223</v>
      </c>
      <c r="AF163" s="145">
        <v>0</v>
      </c>
      <c r="AG163" s="145"/>
      <c r="AH163" s="145"/>
      <c r="AI163" s="145"/>
      <c r="AJ163" s="145"/>
      <c r="AK163" s="145"/>
      <c r="AL163" s="145"/>
      <c r="AM163" s="145"/>
      <c r="AN163" s="145"/>
      <c r="AO163" s="145"/>
      <c r="AP163" s="145"/>
      <c r="AQ163" s="145"/>
      <c r="AR163" s="145"/>
      <c r="AS163" s="145"/>
      <c r="AT163" s="145"/>
      <c r="AU163" s="145"/>
      <c r="AV163" s="145"/>
      <c r="AW163" s="145"/>
      <c r="AX163" s="145"/>
      <c r="AY163" s="145"/>
      <c r="AZ163" s="145"/>
      <c r="BA163" s="145"/>
      <c r="BB163" s="145"/>
      <c r="BC163" s="145"/>
      <c r="BD163" s="145"/>
      <c r="BE163" s="145"/>
      <c r="BF163" s="145"/>
    </row>
    <row r="164" spans="1:58" outlineLevel="1">
      <c r="A164" s="152"/>
      <c r="B164" s="153"/>
      <c r="C164" s="187" t="s">
        <v>408</v>
      </c>
      <c r="D164" s="178"/>
      <c r="E164" s="179">
        <v>36.077330000000003</v>
      </c>
      <c r="F164" s="156"/>
      <c r="G164" s="156"/>
      <c r="H164" s="156"/>
      <c r="I164" s="156"/>
      <c r="J164" s="156"/>
      <c r="K164" s="156"/>
      <c r="L164" s="156"/>
      <c r="M164" s="156"/>
      <c r="N164" s="156"/>
      <c r="O164" s="156"/>
      <c r="P164" s="156"/>
      <c r="Q164" s="156"/>
      <c r="R164" s="156"/>
      <c r="S164" s="156"/>
      <c r="T164" s="156"/>
      <c r="U164" s="156"/>
      <c r="V164" s="156"/>
      <c r="W164" s="145"/>
      <c r="X164" s="145"/>
      <c r="Y164" s="145"/>
      <c r="Z164" s="145"/>
      <c r="AA164" s="145"/>
      <c r="AB164" s="145"/>
      <c r="AC164" s="145"/>
      <c r="AD164" s="145"/>
      <c r="AE164" s="145" t="s">
        <v>223</v>
      </c>
      <c r="AF164" s="145">
        <v>0</v>
      </c>
      <c r="AG164" s="145"/>
      <c r="AH164" s="145"/>
      <c r="AI164" s="145"/>
      <c r="AJ164" s="145"/>
      <c r="AK164" s="145"/>
      <c r="AL164" s="145"/>
      <c r="AM164" s="145"/>
      <c r="AN164" s="145"/>
      <c r="AO164" s="145"/>
      <c r="AP164" s="145"/>
      <c r="AQ164" s="145"/>
      <c r="AR164" s="145"/>
      <c r="AS164" s="145"/>
      <c r="AT164" s="145"/>
      <c r="AU164" s="145"/>
      <c r="AV164" s="145"/>
      <c r="AW164" s="145"/>
      <c r="AX164" s="145"/>
      <c r="AY164" s="145"/>
      <c r="AZ164" s="145"/>
      <c r="BA164" s="145"/>
      <c r="BB164" s="145"/>
      <c r="BC164" s="145"/>
      <c r="BD164" s="145"/>
      <c r="BE164" s="145"/>
      <c r="BF164" s="145"/>
    </row>
    <row r="165" spans="1:58" outlineLevel="1">
      <c r="A165" s="152"/>
      <c r="B165" s="153"/>
      <c r="C165" s="187" t="s">
        <v>409</v>
      </c>
      <c r="D165" s="178"/>
      <c r="E165" s="179">
        <v>4.4459999999999997</v>
      </c>
      <c r="F165" s="156"/>
      <c r="G165" s="156"/>
      <c r="H165" s="156"/>
      <c r="I165" s="156"/>
      <c r="J165" s="156"/>
      <c r="K165" s="156"/>
      <c r="L165" s="156"/>
      <c r="M165" s="156"/>
      <c r="N165" s="156"/>
      <c r="O165" s="156"/>
      <c r="P165" s="156"/>
      <c r="Q165" s="156"/>
      <c r="R165" s="156"/>
      <c r="S165" s="156"/>
      <c r="T165" s="156"/>
      <c r="U165" s="156"/>
      <c r="V165" s="156"/>
      <c r="W165" s="145"/>
      <c r="X165" s="145"/>
      <c r="Y165" s="145"/>
      <c r="Z165" s="145"/>
      <c r="AA165" s="145"/>
      <c r="AB165" s="145"/>
      <c r="AC165" s="145"/>
      <c r="AD165" s="145"/>
      <c r="AE165" s="145" t="s">
        <v>223</v>
      </c>
      <c r="AF165" s="145">
        <v>0</v>
      </c>
      <c r="AG165" s="145"/>
      <c r="AH165" s="145"/>
      <c r="AI165" s="145"/>
      <c r="AJ165" s="145"/>
      <c r="AK165" s="145"/>
      <c r="AL165" s="145"/>
      <c r="AM165" s="145"/>
      <c r="AN165" s="145"/>
      <c r="AO165" s="145"/>
      <c r="AP165" s="145"/>
      <c r="AQ165" s="145"/>
      <c r="AR165" s="145"/>
      <c r="AS165" s="145"/>
      <c r="AT165" s="145"/>
      <c r="AU165" s="145"/>
      <c r="AV165" s="145"/>
      <c r="AW165" s="145"/>
      <c r="AX165" s="145"/>
      <c r="AY165" s="145"/>
      <c r="AZ165" s="145"/>
      <c r="BA165" s="145"/>
      <c r="BB165" s="145"/>
      <c r="BC165" s="145"/>
      <c r="BD165" s="145"/>
      <c r="BE165" s="145"/>
      <c r="BF165" s="145"/>
    </row>
    <row r="166" spans="1:58" outlineLevel="1">
      <c r="A166" s="164">
        <v>50</v>
      </c>
      <c r="B166" s="165" t="s">
        <v>410</v>
      </c>
      <c r="C166" s="174" t="s">
        <v>411</v>
      </c>
      <c r="D166" s="166" t="s">
        <v>218</v>
      </c>
      <c r="E166" s="167">
        <v>71.713750000000005</v>
      </c>
      <c r="F166" s="168">
        <v>0</v>
      </c>
      <c r="G166" s="169">
        <f>ROUND(E166*F166,2)</f>
        <v>0</v>
      </c>
      <c r="H166" s="168">
        <v>20.97</v>
      </c>
      <c r="I166" s="169">
        <f>ROUND(E166*H166,2)</f>
        <v>1503.84</v>
      </c>
      <c r="J166" s="168">
        <v>42.93</v>
      </c>
      <c r="K166" s="169">
        <f>ROUND(E166*J166,2)</f>
        <v>3078.67</v>
      </c>
      <c r="L166" s="169">
        <v>21</v>
      </c>
      <c r="M166" s="169">
        <f>G166*(1+L166/100)</f>
        <v>0</v>
      </c>
      <c r="N166" s="169">
        <v>5.0000000000000001E-3</v>
      </c>
      <c r="O166" s="169">
        <f>ROUND(E166*N166,2)</f>
        <v>0.36</v>
      </c>
      <c r="P166" s="169">
        <v>0</v>
      </c>
      <c r="Q166" s="169">
        <f>ROUND(E166*P166,2)</f>
        <v>0</v>
      </c>
      <c r="R166" s="170" t="s">
        <v>219</v>
      </c>
      <c r="S166" s="156">
        <v>8.1000000000000003E-2</v>
      </c>
      <c r="T166" s="156">
        <f>ROUND(E166*S166,2)</f>
        <v>5.81</v>
      </c>
      <c r="U166" s="156"/>
      <c r="V166" s="156" t="s">
        <v>220</v>
      </c>
      <c r="W166" s="145"/>
      <c r="X166" s="145"/>
      <c r="Y166" s="145"/>
      <c r="Z166" s="145"/>
      <c r="AA166" s="145"/>
      <c r="AB166" s="145"/>
      <c r="AC166" s="145"/>
      <c r="AD166" s="145"/>
      <c r="AE166" s="145" t="s">
        <v>221</v>
      </c>
      <c r="AF166" s="145"/>
      <c r="AG166" s="145"/>
      <c r="AH166" s="145"/>
      <c r="AI166" s="145"/>
      <c r="AJ166" s="145"/>
      <c r="AK166" s="145"/>
      <c r="AL166" s="145"/>
      <c r="AM166" s="145"/>
      <c r="AN166" s="145"/>
      <c r="AO166" s="145"/>
      <c r="AP166" s="145"/>
      <c r="AQ166" s="145"/>
      <c r="AR166" s="145"/>
      <c r="AS166" s="145"/>
      <c r="AT166" s="145"/>
      <c r="AU166" s="145"/>
      <c r="AV166" s="145"/>
      <c r="AW166" s="145"/>
      <c r="AX166" s="145"/>
      <c r="AY166" s="145"/>
      <c r="AZ166" s="145"/>
      <c r="BA166" s="145"/>
      <c r="BB166" s="145"/>
      <c r="BC166" s="145"/>
      <c r="BD166" s="145"/>
      <c r="BE166" s="145"/>
      <c r="BF166" s="145"/>
    </row>
    <row r="167" spans="1:58" outlineLevel="1">
      <c r="A167" s="152"/>
      <c r="B167" s="153"/>
      <c r="C167" s="261" t="s">
        <v>406</v>
      </c>
      <c r="D167" s="262"/>
      <c r="E167" s="262"/>
      <c r="F167" s="262"/>
      <c r="G167" s="262"/>
      <c r="H167" s="156"/>
      <c r="I167" s="156"/>
      <c r="J167" s="156"/>
      <c r="K167" s="156"/>
      <c r="L167" s="156"/>
      <c r="M167" s="156"/>
      <c r="N167" s="156"/>
      <c r="O167" s="156"/>
      <c r="P167" s="156"/>
      <c r="Q167" s="156"/>
      <c r="R167" s="156"/>
      <c r="S167" s="156"/>
      <c r="T167" s="156"/>
      <c r="U167" s="156"/>
      <c r="V167" s="156"/>
      <c r="W167" s="145"/>
      <c r="X167" s="145"/>
      <c r="Y167" s="145"/>
      <c r="Z167" s="145"/>
      <c r="AA167" s="145"/>
      <c r="AB167" s="145"/>
      <c r="AC167" s="145"/>
      <c r="AD167" s="145"/>
      <c r="AE167" s="145" t="s">
        <v>227</v>
      </c>
      <c r="AF167" s="145"/>
      <c r="AG167" s="145"/>
      <c r="AH167" s="145"/>
      <c r="AI167" s="145"/>
      <c r="AJ167" s="145"/>
      <c r="AK167" s="145"/>
      <c r="AL167" s="145"/>
      <c r="AM167" s="145"/>
      <c r="AN167" s="145"/>
      <c r="AO167" s="145"/>
      <c r="AP167" s="145"/>
      <c r="AQ167" s="145"/>
      <c r="AR167" s="145"/>
      <c r="AS167" s="145"/>
      <c r="AT167" s="145"/>
      <c r="AU167" s="145"/>
      <c r="AV167" s="145"/>
      <c r="AW167" s="145"/>
      <c r="AX167" s="145"/>
      <c r="AY167" s="145"/>
      <c r="AZ167" s="145"/>
      <c r="BA167" s="145"/>
      <c r="BB167" s="145"/>
      <c r="BC167" s="145"/>
      <c r="BD167" s="145"/>
      <c r="BE167" s="145"/>
      <c r="BF167" s="145"/>
    </row>
    <row r="168" spans="1:58" outlineLevel="1">
      <c r="A168" s="152"/>
      <c r="B168" s="153"/>
      <c r="C168" s="187" t="s">
        <v>412</v>
      </c>
      <c r="D168" s="178"/>
      <c r="E168" s="179">
        <v>71.713750000000005</v>
      </c>
      <c r="F168" s="156"/>
      <c r="G168" s="156"/>
      <c r="H168" s="156"/>
      <c r="I168" s="156"/>
      <c r="J168" s="156"/>
      <c r="K168" s="156"/>
      <c r="L168" s="156"/>
      <c r="M168" s="156"/>
      <c r="N168" s="156"/>
      <c r="O168" s="156"/>
      <c r="P168" s="156"/>
      <c r="Q168" s="156"/>
      <c r="R168" s="156"/>
      <c r="S168" s="156"/>
      <c r="T168" s="156"/>
      <c r="U168" s="156"/>
      <c r="V168" s="156"/>
      <c r="W168" s="145"/>
      <c r="X168" s="145"/>
      <c r="Y168" s="145"/>
      <c r="Z168" s="145"/>
      <c r="AA168" s="145"/>
      <c r="AB168" s="145"/>
      <c r="AC168" s="145"/>
      <c r="AD168" s="145"/>
      <c r="AE168" s="145" t="s">
        <v>223</v>
      </c>
      <c r="AF168" s="145">
        <v>0</v>
      </c>
      <c r="AG168" s="145"/>
      <c r="AH168" s="145"/>
      <c r="AI168" s="145"/>
      <c r="AJ168" s="145"/>
      <c r="AK168" s="145"/>
      <c r="AL168" s="145"/>
      <c r="AM168" s="145"/>
      <c r="AN168" s="145"/>
      <c r="AO168" s="145"/>
      <c r="AP168" s="145"/>
      <c r="AQ168" s="145"/>
      <c r="AR168" s="145"/>
      <c r="AS168" s="145"/>
      <c r="AT168" s="145"/>
      <c r="AU168" s="145"/>
      <c r="AV168" s="145"/>
      <c r="AW168" s="145"/>
      <c r="AX168" s="145"/>
      <c r="AY168" s="145"/>
      <c r="AZ168" s="145"/>
      <c r="BA168" s="145"/>
      <c r="BB168" s="145"/>
      <c r="BC168" s="145"/>
      <c r="BD168" s="145"/>
      <c r="BE168" s="145"/>
      <c r="BF168" s="145"/>
    </row>
    <row r="169" spans="1:58" ht="20.399999999999999" outlineLevel="1">
      <c r="A169" s="164">
        <v>51</v>
      </c>
      <c r="B169" s="165" t="s">
        <v>413</v>
      </c>
      <c r="C169" s="174" t="s">
        <v>414</v>
      </c>
      <c r="D169" s="166" t="s">
        <v>218</v>
      </c>
      <c r="E169" s="167">
        <v>71.713750000000005</v>
      </c>
      <c r="F169" s="168">
        <v>0</v>
      </c>
      <c r="G169" s="169">
        <f>ROUND(E169*F169,2)</f>
        <v>0</v>
      </c>
      <c r="H169" s="168">
        <v>132</v>
      </c>
      <c r="I169" s="169">
        <f>ROUND(E169*H169,2)</f>
        <v>9466.2199999999993</v>
      </c>
      <c r="J169" s="168">
        <v>141</v>
      </c>
      <c r="K169" s="169">
        <f>ROUND(E169*J169,2)</f>
        <v>10111.64</v>
      </c>
      <c r="L169" s="169">
        <v>21</v>
      </c>
      <c r="M169" s="169">
        <f>G169*(1+L169/100)</f>
        <v>0</v>
      </c>
      <c r="N169" s="169">
        <v>2.9399999999999999E-2</v>
      </c>
      <c r="O169" s="169">
        <f>ROUND(E169*N169,2)</f>
        <v>2.11</v>
      </c>
      <c r="P169" s="169">
        <v>0</v>
      </c>
      <c r="Q169" s="169">
        <f>ROUND(E169*P169,2)</f>
        <v>0</v>
      </c>
      <c r="R169" s="170" t="s">
        <v>219</v>
      </c>
      <c r="S169" s="156">
        <v>0.28999999999999998</v>
      </c>
      <c r="T169" s="156">
        <f>ROUND(E169*S169,2)</f>
        <v>20.8</v>
      </c>
      <c r="U169" s="156"/>
      <c r="V169" s="156" t="s">
        <v>220</v>
      </c>
      <c r="W169" s="145"/>
      <c r="X169" s="145"/>
      <c r="Y169" s="145"/>
      <c r="Z169" s="145"/>
      <c r="AA169" s="145"/>
      <c r="AB169" s="145"/>
      <c r="AC169" s="145"/>
      <c r="AD169" s="145"/>
      <c r="AE169" s="145" t="s">
        <v>221</v>
      </c>
      <c r="AF169" s="145"/>
      <c r="AG169" s="145"/>
      <c r="AH169" s="145"/>
      <c r="AI169" s="145"/>
      <c r="AJ169" s="145"/>
      <c r="AK169" s="145"/>
      <c r="AL169" s="145"/>
      <c r="AM169" s="145"/>
      <c r="AN169" s="145"/>
      <c r="AO169" s="145"/>
      <c r="AP169" s="145"/>
      <c r="AQ169" s="145"/>
      <c r="AR169" s="145"/>
      <c r="AS169" s="145"/>
      <c r="AT169" s="145"/>
      <c r="AU169" s="145"/>
      <c r="AV169" s="145"/>
      <c r="AW169" s="145"/>
      <c r="AX169" s="145"/>
      <c r="AY169" s="145"/>
      <c r="AZ169" s="145"/>
      <c r="BA169" s="145"/>
      <c r="BB169" s="145"/>
      <c r="BC169" s="145"/>
      <c r="BD169" s="145"/>
      <c r="BE169" s="145"/>
      <c r="BF169" s="145"/>
    </row>
    <row r="170" spans="1:58" outlineLevel="1">
      <c r="A170" s="152"/>
      <c r="B170" s="153"/>
      <c r="C170" s="261" t="s">
        <v>406</v>
      </c>
      <c r="D170" s="262"/>
      <c r="E170" s="262"/>
      <c r="F170" s="262"/>
      <c r="G170" s="262"/>
      <c r="H170" s="156"/>
      <c r="I170" s="156"/>
      <c r="J170" s="156"/>
      <c r="K170" s="156"/>
      <c r="L170" s="156"/>
      <c r="M170" s="156"/>
      <c r="N170" s="156"/>
      <c r="O170" s="156"/>
      <c r="P170" s="156"/>
      <c r="Q170" s="156"/>
      <c r="R170" s="156"/>
      <c r="S170" s="156"/>
      <c r="T170" s="156"/>
      <c r="U170" s="156"/>
      <c r="V170" s="156"/>
      <c r="W170" s="145"/>
      <c r="X170" s="145"/>
      <c r="Y170" s="145"/>
      <c r="Z170" s="145"/>
      <c r="AA170" s="145"/>
      <c r="AB170" s="145"/>
      <c r="AC170" s="145"/>
      <c r="AD170" s="145"/>
      <c r="AE170" s="145" t="s">
        <v>227</v>
      </c>
      <c r="AF170" s="145"/>
      <c r="AG170" s="145"/>
      <c r="AH170" s="145"/>
      <c r="AI170" s="145"/>
      <c r="AJ170" s="145"/>
      <c r="AK170" s="145"/>
      <c r="AL170" s="145"/>
      <c r="AM170" s="145"/>
      <c r="AN170" s="145"/>
      <c r="AO170" s="145"/>
      <c r="AP170" s="145"/>
      <c r="AQ170" s="145"/>
      <c r="AR170" s="145"/>
      <c r="AS170" s="145"/>
      <c r="AT170" s="145"/>
      <c r="AU170" s="145"/>
      <c r="AV170" s="145"/>
      <c r="AW170" s="145"/>
      <c r="AX170" s="145"/>
      <c r="AY170" s="145"/>
      <c r="AZ170" s="145"/>
      <c r="BA170" s="145"/>
      <c r="BB170" s="145"/>
      <c r="BC170" s="145"/>
      <c r="BD170" s="145"/>
      <c r="BE170" s="145"/>
      <c r="BF170" s="145"/>
    </row>
    <row r="171" spans="1:58" outlineLevel="1">
      <c r="A171" s="152"/>
      <c r="B171" s="153"/>
      <c r="C171" s="187" t="s">
        <v>412</v>
      </c>
      <c r="D171" s="178"/>
      <c r="E171" s="179">
        <v>71.713750000000005</v>
      </c>
      <c r="F171" s="156"/>
      <c r="G171" s="156"/>
      <c r="H171" s="156"/>
      <c r="I171" s="156"/>
      <c r="J171" s="156"/>
      <c r="K171" s="156"/>
      <c r="L171" s="156"/>
      <c r="M171" s="156"/>
      <c r="N171" s="156"/>
      <c r="O171" s="156"/>
      <c r="P171" s="156"/>
      <c r="Q171" s="156"/>
      <c r="R171" s="156"/>
      <c r="S171" s="156"/>
      <c r="T171" s="156"/>
      <c r="U171" s="156"/>
      <c r="V171" s="156"/>
      <c r="W171" s="145"/>
      <c r="X171" s="145"/>
      <c r="Y171" s="145"/>
      <c r="Z171" s="145"/>
      <c r="AA171" s="145"/>
      <c r="AB171" s="145"/>
      <c r="AC171" s="145"/>
      <c r="AD171" s="145"/>
      <c r="AE171" s="145" t="s">
        <v>223</v>
      </c>
      <c r="AF171" s="145">
        <v>0</v>
      </c>
      <c r="AG171" s="145"/>
      <c r="AH171" s="145"/>
      <c r="AI171" s="145"/>
      <c r="AJ171" s="145"/>
      <c r="AK171" s="145"/>
      <c r="AL171" s="145"/>
      <c r="AM171" s="145"/>
      <c r="AN171" s="145"/>
      <c r="AO171" s="145"/>
      <c r="AP171" s="145"/>
      <c r="AQ171" s="145"/>
      <c r="AR171" s="145"/>
      <c r="AS171" s="145"/>
      <c r="AT171" s="145"/>
      <c r="AU171" s="145"/>
      <c r="AV171" s="145"/>
      <c r="AW171" s="145"/>
      <c r="AX171" s="145"/>
      <c r="AY171" s="145"/>
      <c r="AZ171" s="145"/>
      <c r="BA171" s="145"/>
      <c r="BB171" s="145"/>
      <c r="BC171" s="145"/>
      <c r="BD171" s="145"/>
      <c r="BE171" s="145"/>
      <c r="BF171" s="145"/>
    </row>
    <row r="172" spans="1:58" ht="20.399999999999999" outlineLevel="1">
      <c r="A172" s="164">
        <v>52</v>
      </c>
      <c r="B172" s="165" t="s">
        <v>415</v>
      </c>
      <c r="C172" s="174" t="s">
        <v>416</v>
      </c>
      <c r="D172" s="166" t="s">
        <v>218</v>
      </c>
      <c r="E172" s="167">
        <v>112.23708000000001</v>
      </c>
      <c r="F172" s="168">
        <v>0</v>
      </c>
      <c r="G172" s="169">
        <f>ROUND(E172*F172,2)</f>
        <v>0</v>
      </c>
      <c r="H172" s="168">
        <v>13.69</v>
      </c>
      <c r="I172" s="169">
        <f>ROUND(E172*H172,2)</f>
        <v>1536.53</v>
      </c>
      <c r="J172" s="168">
        <v>21.51</v>
      </c>
      <c r="K172" s="169">
        <f>ROUND(E172*J172,2)</f>
        <v>2414.2199999999998</v>
      </c>
      <c r="L172" s="169">
        <v>21</v>
      </c>
      <c r="M172" s="169">
        <f>G172*(1+L172/100)</f>
        <v>0</v>
      </c>
      <c r="N172" s="169">
        <v>1.9000000000000001E-4</v>
      </c>
      <c r="O172" s="169">
        <f>ROUND(E172*N172,2)</f>
        <v>0.02</v>
      </c>
      <c r="P172" s="169">
        <v>0</v>
      </c>
      <c r="Q172" s="169">
        <f>ROUND(E172*P172,2)</f>
        <v>0</v>
      </c>
      <c r="R172" s="170" t="s">
        <v>219</v>
      </c>
      <c r="S172" s="156">
        <v>5.1999999999999998E-2</v>
      </c>
      <c r="T172" s="156">
        <f>ROUND(E172*S172,2)</f>
        <v>5.84</v>
      </c>
      <c r="U172" s="156"/>
      <c r="V172" s="156" t="s">
        <v>220</v>
      </c>
      <c r="W172" s="145"/>
      <c r="X172" s="145"/>
      <c r="Y172" s="145"/>
      <c r="Z172" s="145"/>
      <c r="AA172" s="145"/>
      <c r="AB172" s="145"/>
      <c r="AC172" s="145"/>
      <c r="AD172" s="145"/>
      <c r="AE172" s="145" t="s">
        <v>221</v>
      </c>
      <c r="AF172" s="145"/>
      <c r="AG172" s="145"/>
      <c r="AH172" s="145"/>
      <c r="AI172" s="145"/>
      <c r="AJ172" s="145"/>
      <c r="AK172" s="145"/>
      <c r="AL172" s="145"/>
      <c r="AM172" s="145"/>
      <c r="AN172" s="145"/>
      <c r="AO172" s="145"/>
      <c r="AP172" s="145"/>
      <c r="AQ172" s="145"/>
      <c r="AR172" s="145"/>
      <c r="AS172" s="145"/>
      <c r="AT172" s="145"/>
      <c r="AU172" s="145"/>
      <c r="AV172" s="145"/>
      <c r="AW172" s="145"/>
      <c r="AX172" s="145"/>
      <c r="AY172" s="145"/>
      <c r="AZ172" s="145"/>
      <c r="BA172" s="145"/>
      <c r="BB172" s="145"/>
      <c r="BC172" s="145"/>
      <c r="BD172" s="145"/>
      <c r="BE172" s="145"/>
      <c r="BF172" s="145"/>
    </row>
    <row r="173" spans="1:58" outlineLevel="1">
      <c r="A173" s="152"/>
      <c r="B173" s="153"/>
      <c r="C173" s="261" t="s">
        <v>406</v>
      </c>
      <c r="D173" s="262"/>
      <c r="E173" s="262"/>
      <c r="F173" s="262"/>
      <c r="G173" s="262"/>
      <c r="H173" s="156"/>
      <c r="I173" s="156"/>
      <c r="J173" s="156"/>
      <c r="K173" s="156"/>
      <c r="L173" s="156"/>
      <c r="M173" s="156"/>
      <c r="N173" s="156"/>
      <c r="O173" s="156"/>
      <c r="P173" s="156"/>
      <c r="Q173" s="156"/>
      <c r="R173" s="156"/>
      <c r="S173" s="156"/>
      <c r="T173" s="156"/>
      <c r="U173" s="156"/>
      <c r="V173" s="156"/>
      <c r="W173" s="145"/>
      <c r="X173" s="145"/>
      <c r="Y173" s="145"/>
      <c r="Z173" s="145"/>
      <c r="AA173" s="145"/>
      <c r="AB173" s="145"/>
      <c r="AC173" s="145"/>
      <c r="AD173" s="145"/>
      <c r="AE173" s="145" t="s">
        <v>227</v>
      </c>
      <c r="AF173" s="145"/>
      <c r="AG173" s="145"/>
      <c r="AH173" s="145"/>
      <c r="AI173" s="145"/>
      <c r="AJ173" s="145"/>
      <c r="AK173" s="145"/>
      <c r="AL173" s="145"/>
      <c r="AM173" s="145"/>
      <c r="AN173" s="145"/>
      <c r="AO173" s="145"/>
      <c r="AP173" s="145"/>
      <c r="AQ173" s="145"/>
      <c r="AR173" s="145"/>
      <c r="AS173" s="145"/>
      <c r="AT173" s="145"/>
      <c r="AU173" s="145"/>
      <c r="AV173" s="145"/>
      <c r="AW173" s="145"/>
      <c r="AX173" s="145"/>
      <c r="AY173" s="145"/>
      <c r="AZ173" s="145"/>
      <c r="BA173" s="145"/>
      <c r="BB173" s="145"/>
      <c r="BC173" s="145"/>
      <c r="BD173" s="145"/>
      <c r="BE173" s="145"/>
      <c r="BF173" s="145"/>
    </row>
    <row r="174" spans="1:58" outlineLevel="1">
      <c r="A174" s="152"/>
      <c r="B174" s="153"/>
      <c r="C174" s="187" t="s">
        <v>407</v>
      </c>
      <c r="D174" s="178"/>
      <c r="E174" s="179">
        <v>71.713750000000005</v>
      </c>
      <c r="F174" s="156"/>
      <c r="G174" s="156"/>
      <c r="H174" s="156"/>
      <c r="I174" s="156"/>
      <c r="J174" s="156"/>
      <c r="K174" s="156"/>
      <c r="L174" s="156"/>
      <c r="M174" s="156"/>
      <c r="N174" s="156"/>
      <c r="O174" s="156"/>
      <c r="P174" s="156"/>
      <c r="Q174" s="156"/>
      <c r="R174" s="156"/>
      <c r="S174" s="156"/>
      <c r="T174" s="156"/>
      <c r="U174" s="156"/>
      <c r="V174" s="156"/>
      <c r="W174" s="145"/>
      <c r="X174" s="145"/>
      <c r="Y174" s="145"/>
      <c r="Z174" s="145"/>
      <c r="AA174" s="145"/>
      <c r="AB174" s="145"/>
      <c r="AC174" s="145"/>
      <c r="AD174" s="145"/>
      <c r="AE174" s="145" t="s">
        <v>223</v>
      </c>
      <c r="AF174" s="145">
        <v>0</v>
      </c>
      <c r="AG174" s="145"/>
      <c r="AH174" s="145"/>
      <c r="AI174" s="145"/>
      <c r="AJ174" s="145"/>
      <c r="AK174" s="145"/>
      <c r="AL174" s="145"/>
      <c r="AM174" s="145"/>
      <c r="AN174" s="145"/>
      <c r="AO174" s="145"/>
      <c r="AP174" s="145"/>
      <c r="AQ174" s="145"/>
      <c r="AR174" s="145"/>
      <c r="AS174" s="145"/>
      <c r="AT174" s="145"/>
      <c r="AU174" s="145"/>
      <c r="AV174" s="145"/>
      <c r="AW174" s="145"/>
      <c r="AX174" s="145"/>
      <c r="AY174" s="145"/>
      <c r="AZ174" s="145"/>
      <c r="BA174" s="145"/>
      <c r="BB174" s="145"/>
      <c r="BC174" s="145"/>
      <c r="BD174" s="145"/>
      <c r="BE174" s="145"/>
      <c r="BF174" s="145"/>
    </row>
    <row r="175" spans="1:58" outlineLevel="1">
      <c r="A175" s="152"/>
      <c r="B175" s="153"/>
      <c r="C175" s="187" t="s">
        <v>408</v>
      </c>
      <c r="D175" s="178"/>
      <c r="E175" s="179">
        <v>36.077330000000003</v>
      </c>
      <c r="F175" s="156"/>
      <c r="G175" s="156"/>
      <c r="H175" s="156"/>
      <c r="I175" s="156"/>
      <c r="J175" s="156"/>
      <c r="K175" s="156"/>
      <c r="L175" s="156"/>
      <c r="M175" s="156"/>
      <c r="N175" s="156"/>
      <c r="O175" s="156"/>
      <c r="P175" s="156"/>
      <c r="Q175" s="156"/>
      <c r="R175" s="156"/>
      <c r="S175" s="156"/>
      <c r="T175" s="156"/>
      <c r="U175" s="156"/>
      <c r="V175" s="156"/>
      <c r="W175" s="145"/>
      <c r="X175" s="145"/>
      <c r="Y175" s="145"/>
      <c r="Z175" s="145"/>
      <c r="AA175" s="145"/>
      <c r="AB175" s="145"/>
      <c r="AC175" s="145"/>
      <c r="AD175" s="145"/>
      <c r="AE175" s="145" t="s">
        <v>223</v>
      </c>
      <c r="AF175" s="145">
        <v>0</v>
      </c>
      <c r="AG175" s="145"/>
      <c r="AH175" s="145"/>
      <c r="AI175" s="145"/>
      <c r="AJ175" s="145"/>
      <c r="AK175" s="145"/>
      <c r="AL175" s="145"/>
      <c r="AM175" s="145"/>
      <c r="AN175" s="145"/>
      <c r="AO175" s="145"/>
      <c r="AP175" s="145"/>
      <c r="AQ175" s="145"/>
      <c r="AR175" s="145"/>
      <c r="AS175" s="145"/>
      <c r="AT175" s="145"/>
      <c r="AU175" s="145"/>
      <c r="AV175" s="145"/>
      <c r="AW175" s="145"/>
      <c r="AX175" s="145"/>
      <c r="AY175" s="145"/>
      <c r="AZ175" s="145"/>
      <c r="BA175" s="145"/>
      <c r="BB175" s="145"/>
      <c r="BC175" s="145"/>
      <c r="BD175" s="145"/>
      <c r="BE175" s="145"/>
      <c r="BF175" s="145"/>
    </row>
    <row r="176" spans="1:58" outlineLevel="1">
      <c r="A176" s="152"/>
      <c r="B176" s="153"/>
      <c r="C176" s="187" t="s">
        <v>409</v>
      </c>
      <c r="D176" s="178"/>
      <c r="E176" s="179">
        <v>4.4459999999999997</v>
      </c>
      <c r="F176" s="156"/>
      <c r="G176" s="156"/>
      <c r="H176" s="156"/>
      <c r="I176" s="156"/>
      <c r="J176" s="156"/>
      <c r="K176" s="156"/>
      <c r="L176" s="156"/>
      <c r="M176" s="156"/>
      <c r="N176" s="156"/>
      <c r="O176" s="156"/>
      <c r="P176" s="156"/>
      <c r="Q176" s="156"/>
      <c r="R176" s="156"/>
      <c r="S176" s="156"/>
      <c r="T176" s="156"/>
      <c r="U176" s="156"/>
      <c r="V176" s="156"/>
      <c r="W176" s="145"/>
      <c r="X176" s="145"/>
      <c r="Y176" s="145"/>
      <c r="Z176" s="145"/>
      <c r="AA176" s="145"/>
      <c r="AB176" s="145"/>
      <c r="AC176" s="145"/>
      <c r="AD176" s="145"/>
      <c r="AE176" s="145" t="s">
        <v>223</v>
      </c>
      <c r="AF176" s="145">
        <v>0</v>
      </c>
      <c r="AG176" s="145"/>
      <c r="AH176" s="145"/>
      <c r="AI176" s="145"/>
      <c r="AJ176" s="145"/>
      <c r="AK176" s="145"/>
      <c r="AL176" s="145"/>
      <c r="AM176" s="145"/>
      <c r="AN176" s="145"/>
      <c r="AO176" s="145"/>
      <c r="AP176" s="145"/>
      <c r="AQ176" s="145"/>
      <c r="AR176" s="145"/>
      <c r="AS176" s="145"/>
      <c r="AT176" s="145"/>
      <c r="AU176" s="145"/>
      <c r="AV176" s="145"/>
      <c r="AW176" s="145"/>
      <c r="AX176" s="145"/>
      <c r="AY176" s="145"/>
      <c r="AZ176" s="145"/>
      <c r="BA176" s="145"/>
      <c r="BB176" s="145"/>
      <c r="BC176" s="145"/>
      <c r="BD176" s="145"/>
      <c r="BE176" s="145"/>
      <c r="BF176" s="145"/>
    </row>
    <row r="177" spans="1:58" outlineLevel="1">
      <c r="A177" s="164">
        <v>53</v>
      </c>
      <c r="B177" s="165" t="s">
        <v>417</v>
      </c>
      <c r="C177" s="174" t="s">
        <v>418</v>
      </c>
      <c r="D177" s="166" t="s">
        <v>218</v>
      </c>
      <c r="E177" s="167">
        <v>12.07</v>
      </c>
      <c r="F177" s="168">
        <v>0</v>
      </c>
      <c r="G177" s="169">
        <f>ROUND(E177*F177,2)</f>
        <v>0</v>
      </c>
      <c r="H177" s="168">
        <v>13.42</v>
      </c>
      <c r="I177" s="169">
        <f>ROUND(E177*H177,2)</f>
        <v>161.97999999999999</v>
      </c>
      <c r="J177" s="168">
        <v>32.28</v>
      </c>
      <c r="K177" s="169">
        <f>ROUND(E177*J177,2)</f>
        <v>389.62</v>
      </c>
      <c r="L177" s="169">
        <v>21</v>
      </c>
      <c r="M177" s="169">
        <f>G177*(1+L177/100)</f>
        <v>0</v>
      </c>
      <c r="N177" s="169">
        <v>4.0000000000000003E-5</v>
      </c>
      <c r="O177" s="169">
        <f>ROUND(E177*N177,2)</f>
        <v>0</v>
      </c>
      <c r="P177" s="169">
        <v>0</v>
      </c>
      <c r="Q177" s="169">
        <f>ROUND(E177*P177,2)</f>
        <v>0</v>
      </c>
      <c r="R177" s="170" t="s">
        <v>219</v>
      </c>
      <c r="S177" s="156">
        <v>7.8E-2</v>
      </c>
      <c r="T177" s="156">
        <f>ROUND(E177*S177,2)</f>
        <v>0.94</v>
      </c>
      <c r="U177" s="156"/>
      <c r="V177" s="156" t="s">
        <v>220</v>
      </c>
      <c r="W177" s="145"/>
      <c r="X177" s="145"/>
      <c r="Y177" s="145"/>
      <c r="Z177" s="145"/>
      <c r="AA177" s="145"/>
      <c r="AB177" s="145"/>
      <c r="AC177" s="145"/>
      <c r="AD177" s="145"/>
      <c r="AE177" s="145" t="s">
        <v>401</v>
      </c>
      <c r="AF177" s="145"/>
      <c r="AG177" s="145"/>
      <c r="AH177" s="145"/>
      <c r="AI177" s="145"/>
      <c r="AJ177" s="145"/>
      <c r="AK177" s="145"/>
      <c r="AL177" s="145"/>
      <c r="AM177" s="145"/>
      <c r="AN177" s="145"/>
      <c r="AO177" s="145"/>
      <c r="AP177" s="145"/>
      <c r="AQ177" s="145"/>
      <c r="AR177" s="145"/>
      <c r="AS177" s="145"/>
      <c r="AT177" s="145"/>
      <c r="AU177" s="145"/>
      <c r="AV177" s="145"/>
      <c r="AW177" s="145"/>
      <c r="AX177" s="145"/>
      <c r="AY177" s="145"/>
      <c r="AZ177" s="145"/>
      <c r="BA177" s="145"/>
      <c r="BB177" s="145"/>
      <c r="BC177" s="145"/>
      <c r="BD177" s="145"/>
      <c r="BE177" s="145"/>
      <c r="BF177" s="145"/>
    </row>
    <row r="178" spans="1:58" ht="21" outlineLevel="1">
      <c r="A178" s="152"/>
      <c r="B178" s="153"/>
      <c r="C178" s="261" t="s">
        <v>419</v>
      </c>
      <c r="D178" s="262"/>
      <c r="E178" s="262"/>
      <c r="F178" s="262"/>
      <c r="G178" s="262"/>
      <c r="H178" s="156"/>
      <c r="I178" s="156"/>
      <c r="J178" s="156"/>
      <c r="K178" s="156"/>
      <c r="L178" s="156"/>
      <c r="M178" s="156"/>
      <c r="N178" s="156"/>
      <c r="O178" s="156"/>
      <c r="P178" s="156"/>
      <c r="Q178" s="156"/>
      <c r="R178" s="156"/>
      <c r="S178" s="156"/>
      <c r="T178" s="156"/>
      <c r="U178" s="156"/>
      <c r="V178" s="156"/>
      <c r="W178" s="145"/>
      <c r="X178" s="145"/>
      <c r="Y178" s="145"/>
      <c r="Z178" s="145"/>
      <c r="AA178" s="145"/>
      <c r="AB178" s="145"/>
      <c r="AC178" s="145"/>
      <c r="AD178" s="145"/>
      <c r="AE178" s="145" t="s">
        <v>227</v>
      </c>
      <c r="AF178" s="145"/>
      <c r="AG178" s="145"/>
      <c r="AH178" s="145"/>
      <c r="AI178" s="145"/>
      <c r="AJ178" s="145"/>
      <c r="AK178" s="145"/>
      <c r="AL178" s="145"/>
      <c r="AM178" s="145"/>
      <c r="AN178" s="145"/>
      <c r="AO178" s="145"/>
      <c r="AP178" s="145"/>
      <c r="AQ178" s="145"/>
      <c r="AR178" s="145"/>
      <c r="AS178" s="145"/>
      <c r="AT178" s="145"/>
      <c r="AU178" s="145"/>
      <c r="AV178" s="145"/>
      <c r="AW178" s="145"/>
      <c r="AX178" s="145"/>
      <c r="AY178" s="171" t="str">
        <f>C178</f>
        <v>s rámy a zárubněmi, zábradlí, předmětů oplechování apod., které se zřizují ještě před úpravami povrchu, před jejich znečištěním při úpravách povrchu nástřikem plastických (lepivých) maltovin</v>
      </c>
      <c r="AZ178" s="145"/>
      <c r="BA178" s="145"/>
      <c r="BB178" s="145"/>
      <c r="BC178" s="145"/>
      <c r="BD178" s="145"/>
      <c r="BE178" s="145"/>
      <c r="BF178" s="145"/>
    </row>
    <row r="179" spans="1:58" outlineLevel="1">
      <c r="A179" s="152"/>
      <c r="B179" s="153"/>
      <c r="C179" s="187" t="s">
        <v>381</v>
      </c>
      <c r="D179" s="178"/>
      <c r="E179" s="179">
        <v>12.07</v>
      </c>
      <c r="F179" s="156"/>
      <c r="G179" s="156"/>
      <c r="H179" s="156"/>
      <c r="I179" s="156"/>
      <c r="J179" s="156"/>
      <c r="K179" s="156"/>
      <c r="L179" s="156"/>
      <c r="M179" s="156"/>
      <c r="N179" s="156"/>
      <c r="O179" s="156"/>
      <c r="P179" s="156"/>
      <c r="Q179" s="156"/>
      <c r="R179" s="156"/>
      <c r="S179" s="156"/>
      <c r="T179" s="156"/>
      <c r="U179" s="156"/>
      <c r="V179" s="156"/>
      <c r="W179" s="145"/>
      <c r="X179" s="145"/>
      <c r="Y179" s="145"/>
      <c r="Z179" s="145"/>
      <c r="AA179" s="145"/>
      <c r="AB179" s="145"/>
      <c r="AC179" s="145"/>
      <c r="AD179" s="145"/>
      <c r="AE179" s="145" t="s">
        <v>223</v>
      </c>
      <c r="AF179" s="145">
        <v>0</v>
      </c>
      <c r="AG179" s="145"/>
      <c r="AH179" s="145"/>
      <c r="AI179" s="145"/>
      <c r="AJ179" s="145"/>
      <c r="AK179" s="145"/>
      <c r="AL179" s="145"/>
      <c r="AM179" s="145"/>
      <c r="AN179" s="145"/>
      <c r="AO179" s="145"/>
      <c r="AP179" s="145"/>
      <c r="AQ179" s="145"/>
      <c r="AR179" s="145"/>
      <c r="AS179" s="145"/>
      <c r="AT179" s="145"/>
      <c r="AU179" s="145"/>
      <c r="AV179" s="145"/>
      <c r="AW179" s="145"/>
      <c r="AX179" s="145"/>
      <c r="AY179" s="145"/>
      <c r="AZ179" s="145"/>
      <c r="BA179" s="145"/>
      <c r="BB179" s="145"/>
      <c r="BC179" s="145"/>
      <c r="BD179" s="145"/>
      <c r="BE179" s="145"/>
      <c r="BF179" s="145"/>
    </row>
    <row r="180" spans="1:58" outlineLevel="1">
      <c r="A180" s="164">
        <v>54</v>
      </c>
      <c r="B180" s="165" t="s">
        <v>420</v>
      </c>
      <c r="C180" s="174" t="s">
        <v>421</v>
      </c>
      <c r="D180" s="166" t="s">
        <v>218</v>
      </c>
      <c r="E180" s="167">
        <v>18.547499999999999</v>
      </c>
      <c r="F180" s="168">
        <v>0</v>
      </c>
      <c r="G180" s="169">
        <f>ROUND(E180*F180,2)</f>
        <v>0</v>
      </c>
      <c r="H180" s="168">
        <v>241.25</v>
      </c>
      <c r="I180" s="169">
        <f>ROUND(E180*H180,2)</f>
        <v>4474.58</v>
      </c>
      <c r="J180" s="168">
        <v>233.25</v>
      </c>
      <c r="K180" s="169">
        <f>ROUND(E180*J180,2)</f>
        <v>4326.2</v>
      </c>
      <c r="L180" s="169">
        <v>21</v>
      </c>
      <c r="M180" s="169">
        <f>G180*(1+L180/100)</f>
        <v>0</v>
      </c>
      <c r="N180" s="169">
        <v>6.0299999999999998E-3</v>
      </c>
      <c r="O180" s="169">
        <f>ROUND(E180*N180,2)</f>
        <v>0.11</v>
      </c>
      <c r="P180" s="169">
        <v>0</v>
      </c>
      <c r="Q180" s="169">
        <f>ROUND(E180*P180,2)</f>
        <v>0</v>
      </c>
      <c r="R180" s="170" t="s">
        <v>219</v>
      </c>
      <c r="S180" s="156">
        <v>0.49299999999999999</v>
      </c>
      <c r="T180" s="156">
        <f>ROUND(E180*S180,2)</f>
        <v>9.14</v>
      </c>
      <c r="U180" s="156"/>
      <c r="V180" s="156" t="s">
        <v>220</v>
      </c>
      <c r="W180" s="145"/>
      <c r="X180" s="145"/>
      <c r="Y180" s="145"/>
      <c r="Z180" s="145"/>
      <c r="AA180" s="145"/>
      <c r="AB180" s="145"/>
      <c r="AC180" s="145"/>
      <c r="AD180" s="145"/>
      <c r="AE180" s="145" t="s">
        <v>221</v>
      </c>
      <c r="AF180" s="145"/>
      <c r="AG180" s="145"/>
      <c r="AH180" s="145"/>
      <c r="AI180" s="145"/>
      <c r="AJ180" s="145"/>
      <c r="AK180" s="145"/>
      <c r="AL180" s="145"/>
      <c r="AM180" s="145"/>
      <c r="AN180" s="145"/>
      <c r="AO180" s="145"/>
      <c r="AP180" s="145"/>
      <c r="AQ180" s="145"/>
      <c r="AR180" s="145"/>
      <c r="AS180" s="145"/>
      <c r="AT180" s="145"/>
      <c r="AU180" s="145"/>
      <c r="AV180" s="145"/>
      <c r="AW180" s="145"/>
      <c r="AX180" s="145"/>
      <c r="AY180" s="145"/>
      <c r="AZ180" s="145"/>
      <c r="BA180" s="145"/>
      <c r="BB180" s="145"/>
      <c r="BC180" s="145"/>
      <c r="BD180" s="145"/>
      <c r="BE180" s="145"/>
      <c r="BF180" s="145"/>
    </row>
    <row r="181" spans="1:58" outlineLevel="1">
      <c r="A181" s="152"/>
      <c r="B181" s="153"/>
      <c r="C181" s="261" t="s">
        <v>422</v>
      </c>
      <c r="D181" s="262"/>
      <c r="E181" s="262"/>
      <c r="F181" s="262"/>
      <c r="G181" s="262"/>
      <c r="H181" s="156"/>
      <c r="I181" s="156"/>
      <c r="J181" s="156"/>
      <c r="K181" s="156"/>
      <c r="L181" s="156"/>
      <c r="M181" s="156"/>
      <c r="N181" s="156"/>
      <c r="O181" s="156"/>
      <c r="P181" s="156"/>
      <c r="Q181" s="156"/>
      <c r="R181" s="156"/>
      <c r="S181" s="156"/>
      <c r="T181" s="156"/>
      <c r="U181" s="156"/>
      <c r="V181" s="156"/>
      <c r="W181" s="145"/>
      <c r="X181" s="145"/>
      <c r="Y181" s="145"/>
      <c r="Z181" s="145"/>
      <c r="AA181" s="145"/>
      <c r="AB181" s="145"/>
      <c r="AC181" s="145"/>
      <c r="AD181" s="145"/>
      <c r="AE181" s="145" t="s">
        <v>227</v>
      </c>
      <c r="AF181" s="145"/>
      <c r="AG181" s="145"/>
      <c r="AH181" s="145"/>
      <c r="AI181" s="145"/>
      <c r="AJ181" s="145"/>
      <c r="AK181" s="145"/>
      <c r="AL181" s="145"/>
      <c r="AM181" s="145"/>
      <c r="AN181" s="145"/>
      <c r="AO181" s="145"/>
      <c r="AP181" s="145"/>
      <c r="AQ181" s="145"/>
      <c r="AR181" s="145"/>
      <c r="AS181" s="145"/>
      <c r="AT181" s="145"/>
      <c r="AU181" s="145"/>
      <c r="AV181" s="145"/>
      <c r="AW181" s="145"/>
      <c r="AX181" s="145"/>
      <c r="AY181" s="171" t="str">
        <f>C181</f>
        <v>nanesení lepicího tmelu na izolační desky, nalepení desek a zajištění talířovými hmoždinkami (6 ks/m2). Bez povrchové úpravy desek.</v>
      </c>
      <c r="AZ181" s="145"/>
      <c r="BA181" s="145"/>
      <c r="BB181" s="145"/>
      <c r="BC181" s="145"/>
      <c r="BD181" s="145"/>
      <c r="BE181" s="145"/>
      <c r="BF181" s="145"/>
    </row>
    <row r="182" spans="1:58" outlineLevel="1">
      <c r="A182" s="152"/>
      <c r="B182" s="153"/>
      <c r="C182" s="187" t="s">
        <v>423</v>
      </c>
      <c r="D182" s="178"/>
      <c r="E182" s="179">
        <v>18.547499999999999</v>
      </c>
      <c r="F182" s="156"/>
      <c r="G182" s="156"/>
      <c r="H182" s="156"/>
      <c r="I182" s="156"/>
      <c r="J182" s="156"/>
      <c r="K182" s="156"/>
      <c r="L182" s="156"/>
      <c r="M182" s="156"/>
      <c r="N182" s="156"/>
      <c r="O182" s="156"/>
      <c r="P182" s="156"/>
      <c r="Q182" s="156"/>
      <c r="R182" s="156"/>
      <c r="S182" s="156"/>
      <c r="T182" s="156"/>
      <c r="U182" s="156"/>
      <c r="V182" s="156"/>
      <c r="W182" s="145"/>
      <c r="X182" s="145"/>
      <c r="Y182" s="145"/>
      <c r="Z182" s="145"/>
      <c r="AA182" s="145"/>
      <c r="AB182" s="145"/>
      <c r="AC182" s="145"/>
      <c r="AD182" s="145"/>
      <c r="AE182" s="145" t="s">
        <v>223</v>
      </c>
      <c r="AF182" s="145">
        <v>0</v>
      </c>
      <c r="AG182" s="145"/>
      <c r="AH182" s="145"/>
      <c r="AI182" s="145"/>
      <c r="AJ182" s="145"/>
      <c r="AK182" s="145"/>
      <c r="AL182" s="145"/>
      <c r="AM182" s="145"/>
      <c r="AN182" s="145"/>
      <c r="AO182" s="145"/>
      <c r="AP182" s="145"/>
      <c r="AQ182" s="145"/>
      <c r="AR182" s="145"/>
      <c r="AS182" s="145"/>
      <c r="AT182" s="145"/>
      <c r="AU182" s="145"/>
      <c r="AV182" s="145"/>
      <c r="AW182" s="145"/>
      <c r="AX182" s="145"/>
      <c r="AY182" s="145"/>
      <c r="AZ182" s="145"/>
      <c r="BA182" s="145"/>
      <c r="BB182" s="145"/>
      <c r="BC182" s="145"/>
      <c r="BD182" s="145"/>
      <c r="BE182" s="145"/>
      <c r="BF182" s="145"/>
    </row>
    <row r="183" spans="1:58" ht="20.399999999999999" outlineLevel="1">
      <c r="A183" s="164">
        <v>55</v>
      </c>
      <c r="B183" s="165" t="s">
        <v>424</v>
      </c>
      <c r="C183" s="174" t="s">
        <v>425</v>
      </c>
      <c r="D183" s="166" t="s">
        <v>218</v>
      </c>
      <c r="E183" s="167">
        <v>18.547499999999999</v>
      </c>
      <c r="F183" s="168">
        <v>0</v>
      </c>
      <c r="G183" s="169">
        <f>ROUND(E183*F183,2)</f>
        <v>0</v>
      </c>
      <c r="H183" s="168">
        <v>951</v>
      </c>
      <c r="I183" s="169">
        <f>ROUND(E183*H183,2)</f>
        <v>17638.669999999998</v>
      </c>
      <c r="J183" s="168">
        <v>596</v>
      </c>
      <c r="K183" s="169">
        <f>ROUND(E183*J183,2)</f>
        <v>11054.31</v>
      </c>
      <c r="L183" s="169">
        <v>21</v>
      </c>
      <c r="M183" s="169">
        <f>G183*(1+L183/100)</f>
        <v>0</v>
      </c>
      <c r="N183" s="169">
        <v>1.602E-2</v>
      </c>
      <c r="O183" s="169">
        <f>ROUND(E183*N183,2)</f>
        <v>0.3</v>
      </c>
      <c r="P183" s="169">
        <v>0</v>
      </c>
      <c r="Q183" s="169">
        <f>ROUND(E183*P183,2)</f>
        <v>0</v>
      </c>
      <c r="R183" s="170" t="s">
        <v>219</v>
      </c>
      <c r="S183" s="156">
        <v>1.2558</v>
      </c>
      <c r="T183" s="156">
        <f>ROUND(E183*S183,2)</f>
        <v>23.29</v>
      </c>
      <c r="U183" s="156"/>
      <c r="V183" s="156" t="s">
        <v>220</v>
      </c>
      <c r="W183" s="145"/>
      <c r="X183" s="145"/>
      <c r="Y183" s="145"/>
      <c r="Z183" s="145"/>
      <c r="AA183" s="145"/>
      <c r="AB183" s="145"/>
      <c r="AC183" s="145"/>
      <c r="AD183" s="145"/>
      <c r="AE183" s="145" t="s">
        <v>221</v>
      </c>
      <c r="AF183" s="145"/>
      <c r="AG183" s="145"/>
      <c r="AH183" s="145"/>
      <c r="AI183" s="145"/>
      <c r="AJ183" s="145"/>
      <c r="AK183" s="145"/>
      <c r="AL183" s="145"/>
      <c r="AM183" s="145"/>
      <c r="AN183" s="145"/>
      <c r="AO183" s="145"/>
      <c r="AP183" s="145"/>
      <c r="AQ183" s="145"/>
      <c r="AR183" s="145"/>
      <c r="AS183" s="145"/>
      <c r="AT183" s="145"/>
      <c r="AU183" s="145"/>
      <c r="AV183" s="145"/>
      <c r="AW183" s="145"/>
      <c r="AX183" s="145"/>
      <c r="AY183" s="145"/>
      <c r="AZ183" s="145"/>
      <c r="BA183" s="145"/>
      <c r="BB183" s="145"/>
      <c r="BC183" s="145"/>
      <c r="BD183" s="145"/>
      <c r="BE183" s="145"/>
      <c r="BF183" s="145"/>
    </row>
    <row r="184" spans="1:58" ht="21" outlineLevel="1">
      <c r="A184" s="152"/>
      <c r="B184" s="153"/>
      <c r="C184" s="261" t="s">
        <v>426</v>
      </c>
      <c r="D184" s="262"/>
      <c r="E184" s="262"/>
      <c r="F184" s="262"/>
      <c r="G184" s="262"/>
      <c r="H184" s="156"/>
      <c r="I184" s="156"/>
      <c r="J184" s="156"/>
      <c r="K184" s="156"/>
      <c r="L184" s="156"/>
      <c r="M184" s="156"/>
      <c r="N184" s="156"/>
      <c r="O184" s="156"/>
      <c r="P184" s="156"/>
      <c r="Q184" s="156"/>
      <c r="R184" s="156"/>
      <c r="S184" s="156"/>
      <c r="T184" s="156"/>
      <c r="U184" s="156"/>
      <c r="V184" s="156"/>
      <c r="W184" s="145"/>
      <c r="X184" s="145"/>
      <c r="Y184" s="145"/>
      <c r="Z184" s="145"/>
      <c r="AA184" s="145"/>
      <c r="AB184" s="145"/>
      <c r="AC184" s="145"/>
      <c r="AD184" s="145"/>
      <c r="AE184" s="145" t="s">
        <v>227</v>
      </c>
      <c r="AF184" s="145"/>
      <c r="AG184" s="145"/>
      <c r="AH184" s="145"/>
      <c r="AI184" s="145"/>
      <c r="AJ184" s="145"/>
      <c r="AK184" s="145"/>
      <c r="AL184" s="145"/>
      <c r="AM184" s="145"/>
      <c r="AN184" s="145"/>
      <c r="AO184" s="145"/>
      <c r="AP184" s="145"/>
      <c r="AQ184" s="145"/>
      <c r="AR184" s="145"/>
      <c r="AS184" s="145"/>
      <c r="AT184" s="145"/>
      <c r="AU184" s="145"/>
      <c r="AV184" s="145"/>
      <c r="AW184" s="145"/>
      <c r="AX184" s="145"/>
      <c r="AY184" s="171" t="str">
        <f>C184</f>
        <v>nanesení lepicího tmelu na izolační desky, nalepení desek, zajištění talířovými hmoždinkami (6 ks/m2), přebroušení desek, natažení stěrky, vtlačení výztužné tkaniny, přehlazení stěrky. Další vrstvy podle popisu položky. Včetně rohových lišt na hranách budov.</v>
      </c>
      <c r="AZ184" s="145"/>
      <c r="BA184" s="145"/>
      <c r="BB184" s="145"/>
      <c r="BC184" s="145"/>
      <c r="BD184" s="145"/>
      <c r="BE184" s="145"/>
      <c r="BF184" s="145"/>
    </row>
    <row r="185" spans="1:58" outlineLevel="1">
      <c r="A185" s="152"/>
      <c r="B185" s="153"/>
      <c r="C185" s="187" t="s">
        <v>423</v>
      </c>
      <c r="D185" s="178"/>
      <c r="E185" s="179">
        <v>18.547499999999999</v>
      </c>
      <c r="F185" s="156"/>
      <c r="G185" s="156"/>
      <c r="H185" s="156"/>
      <c r="I185" s="156"/>
      <c r="J185" s="156"/>
      <c r="K185" s="156"/>
      <c r="L185" s="156"/>
      <c r="M185" s="156"/>
      <c r="N185" s="156"/>
      <c r="O185" s="156"/>
      <c r="P185" s="156"/>
      <c r="Q185" s="156"/>
      <c r="R185" s="156"/>
      <c r="S185" s="156"/>
      <c r="T185" s="156"/>
      <c r="U185" s="156"/>
      <c r="V185" s="156"/>
      <c r="W185" s="145"/>
      <c r="X185" s="145"/>
      <c r="Y185" s="145"/>
      <c r="Z185" s="145"/>
      <c r="AA185" s="145"/>
      <c r="AB185" s="145"/>
      <c r="AC185" s="145"/>
      <c r="AD185" s="145"/>
      <c r="AE185" s="145" t="s">
        <v>223</v>
      </c>
      <c r="AF185" s="145">
        <v>0</v>
      </c>
      <c r="AG185" s="145"/>
      <c r="AH185" s="145"/>
      <c r="AI185" s="145"/>
      <c r="AJ185" s="145"/>
      <c r="AK185" s="145"/>
      <c r="AL185" s="145"/>
      <c r="AM185" s="145"/>
      <c r="AN185" s="145"/>
      <c r="AO185" s="145"/>
      <c r="AP185" s="145"/>
      <c r="AQ185" s="145"/>
      <c r="AR185" s="145"/>
      <c r="AS185" s="145"/>
      <c r="AT185" s="145"/>
      <c r="AU185" s="145"/>
      <c r="AV185" s="145"/>
      <c r="AW185" s="145"/>
      <c r="AX185" s="145"/>
      <c r="AY185" s="145"/>
      <c r="AZ185" s="145"/>
      <c r="BA185" s="145"/>
      <c r="BB185" s="145"/>
      <c r="BC185" s="145"/>
      <c r="BD185" s="145"/>
      <c r="BE185" s="145"/>
      <c r="BF185" s="145"/>
    </row>
    <row r="186" spans="1:58" ht="20.399999999999999" outlineLevel="1">
      <c r="A186" s="164">
        <v>56</v>
      </c>
      <c r="B186" s="165" t="s">
        <v>427</v>
      </c>
      <c r="C186" s="174" t="s">
        <v>428</v>
      </c>
      <c r="D186" s="166" t="s">
        <v>218</v>
      </c>
      <c r="E186" s="167">
        <v>36.077330000000003</v>
      </c>
      <c r="F186" s="168">
        <v>0</v>
      </c>
      <c r="G186" s="169">
        <f>ROUND(E186*F186,2)</f>
        <v>0</v>
      </c>
      <c r="H186" s="168">
        <v>369</v>
      </c>
      <c r="I186" s="169">
        <f>ROUND(E186*H186,2)</f>
        <v>13312.53</v>
      </c>
      <c r="J186" s="168">
        <v>400</v>
      </c>
      <c r="K186" s="169">
        <f>ROUND(E186*J186,2)</f>
        <v>14430.93</v>
      </c>
      <c r="L186" s="169">
        <v>21</v>
      </c>
      <c r="M186" s="169">
        <f>G186*(1+L186/100)</f>
        <v>0</v>
      </c>
      <c r="N186" s="169">
        <v>9.4400000000000005E-3</v>
      </c>
      <c r="O186" s="169">
        <f>ROUND(E186*N186,2)</f>
        <v>0.34</v>
      </c>
      <c r="P186" s="169">
        <v>0</v>
      </c>
      <c r="Q186" s="169">
        <f>ROUND(E186*P186,2)</f>
        <v>0</v>
      </c>
      <c r="R186" s="170" t="s">
        <v>219</v>
      </c>
      <c r="S186" s="156">
        <v>0.85699999999999998</v>
      </c>
      <c r="T186" s="156">
        <f>ROUND(E186*S186,2)</f>
        <v>30.92</v>
      </c>
      <c r="U186" s="156"/>
      <c r="V186" s="156" t="s">
        <v>220</v>
      </c>
      <c r="W186" s="145"/>
      <c r="X186" s="145"/>
      <c r="Y186" s="145"/>
      <c r="Z186" s="145"/>
      <c r="AA186" s="145"/>
      <c r="AB186" s="145"/>
      <c r="AC186" s="145"/>
      <c r="AD186" s="145"/>
      <c r="AE186" s="145" t="s">
        <v>221</v>
      </c>
      <c r="AF186" s="145"/>
      <c r="AG186" s="145"/>
      <c r="AH186" s="145"/>
      <c r="AI186" s="145"/>
      <c r="AJ186" s="145"/>
      <c r="AK186" s="145"/>
      <c r="AL186" s="145"/>
      <c r="AM186" s="145"/>
      <c r="AN186" s="145"/>
      <c r="AO186" s="145"/>
      <c r="AP186" s="145"/>
      <c r="AQ186" s="145"/>
      <c r="AR186" s="145"/>
      <c r="AS186" s="145"/>
      <c r="AT186" s="145"/>
      <c r="AU186" s="145"/>
      <c r="AV186" s="145"/>
      <c r="AW186" s="145"/>
      <c r="AX186" s="145"/>
      <c r="AY186" s="145"/>
      <c r="AZ186" s="145"/>
      <c r="BA186" s="145"/>
      <c r="BB186" s="145"/>
      <c r="BC186" s="145"/>
      <c r="BD186" s="145"/>
      <c r="BE186" s="145"/>
      <c r="BF186" s="145"/>
    </row>
    <row r="187" spans="1:58" ht="21" outlineLevel="1">
      <c r="A187" s="152"/>
      <c r="B187" s="153"/>
      <c r="C187" s="261" t="s">
        <v>429</v>
      </c>
      <c r="D187" s="262"/>
      <c r="E187" s="262"/>
      <c r="F187" s="262"/>
      <c r="G187" s="262"/>
      <c r="H187" s="156"/>
      <c r="I187" s="156"/>
      <c r="J187" s="156"/>
      <c r="K187" s="156"/>
      <c r="L187" s="156"/>
      <c r="M187" s="156"/>
      <c r="N187" s="156"/>
      <c r="O187" s="156"/>
      <c r="P187" s="156"/>
      <c r="Q187" s="156"/>
      <c r="R187" s="156"/>
      <c r="S187" s="156"/>
      <c r="T187" s="156"/>
      <c r="U187" s="156"/>
      <c r="V187" s="156"/>
      <c r="W187" s="145"/>
      <c r="X187" s="145"/>
      <c r="Y187" s="145"/>
      <c r="Z187" s="145"/>
      <c r="AA187" s="145"/>
      <c r="AB187" s="145"/>
      <c r="AC187" s="145"/>
      <c r="AD187" s="145"/>
      <c r="AE187" s="145" t="s">
        <v>227</v>
      </c>
      <c r="AF187" s="145"/>
      <c r="AG187" s="145"/>
      <c r="AH187" s="145"/>
      <c r="AI187" s="145"/>
      <c r="AJ187" s="145"/>
      <c r="AK187" s="145"/>
      <c r="AL187" s="145"/>
      <c r="AM187" s="145"/>
      <c r="AN187" s="145"/>
      <c r="AO187" s="145"/>
      <c r="AP187" s="145"/>
      <c r="AQ187" s="145"/>
      <c r="AR187" s="145"/>
      <c r="AS187" s="145"/>
      <c r="AT187" s="145"/>
      <c r="AU187" s="145"/>
      <c r="AV187" s="145"/>
      <c r="AW187" s="145"/>
      <c r="AX187" s="145"/>
      <c r="AY187" s="171" t="str">
        <f>C187</f>
        <v>nanesení lepicího tmelu na izolační desky, nalepení desek, zajištění talířovými hmoždinkami (6 ks/m2), přebroušení desek EPS, nebo kašírování u minerálních desek, natažení stěrky, vtlačení výztužné tkaniny, přehlazení stěrky. Další vrstvy podle popisu položky.</v>
      </c>
      <c r="AZ187" s="145"/>
      <c r="BA187" s="145"/>
      <c r="BB187" s="145"/>
      <c r="BC187" s="145"/>
      <c r="BD187" s="145"/>
      <c r="BE187" s="145"/>
      <c r="BF187" s="145"/>
    </row>
    <row r="188" spans="1:58" outlineLevel="1">
      <c r="A188" s="152"/>
      <c r="B188" s="153"/>
      <c r="C188" s="263" t="s">
        <v>430</v>
      </c>
      <c r="D188" s="264"/>
      <c r="E188" s="264"/>
      <c r="F188" s="264"/>
      <c r="G188" s="264"/>
      <c r="H188" s="156"/>
      <c r="I188" s="156"/>
      <c r="J188" s="156"/>
      <c r="K188" s="156"/>
      <c r="L188" s="156"/>
      <c r="M188" s="156"/>
      <c r="N188" s="156"/>
      <c r="O188" s="156"/>
      <c r="P188" s="156"/>
      <c r="Q188" s="156"/>
      <c r="R188" s="156"/>
      <c r="S188" s="156"/>
      <c r="T188" s="156"/>
      <c r="U188" s="156"/>
      <c r="V188" s="156"/>
      <c r="W188" s="145"/>
      <c r="X188" s="145"/>
      <c r="Y188" s="145"/>
      <c r="Z188" s="145"/>
      <c r="AA188" s="145"/>
      <c r="AB188" s="145"/>
      <c r="AC188" s="145"/>
      <c r="AD188" s="145"/>
      <c r="AE188" s="145" t="s">
        <v>227</v>
      </c>
      <c r="AF188" s="145"/>
      <c r="AG188" s="145"/>
      <c r="AH188" s="145"/>
      <c r="AI188" s="145"/>
      <c r="AJ188" s="145"/>
      <c r="AK188" s="145"/>
      <c r="AL188" s="145"/>
      <c r="AM188" s="145"/>
      <c r="AN188" s="145"/>
      <c r="AO188" s="145"/>
      <c r="AP188" s="145"/>
      <c r="AQ188" s="145"/>
      <c r="AR188" s="145"/>
      <c r="AS188" s="145"/>
      <c r="AT188" s="145"/>
      <c r="AU188" s="145"/>
      <c r="AV188" s="145"/>
      <c r="AW188" s="145"/>
      <c r="AX188" s="145"/>
      <c r="AY188" s="145"/>
      <c r="AZ188" s="145"/>
      <c r="BA188" s="145"/>
      <c r="BB188" s="145"/>
      <c r="BC188" s="145"/>
      <c r="BD188" s="145"/>
      <c r="BE188" s="145"/>
      <c r="BF188" s="145"/>
    </row>
    <row r="189" spans="1:58" outlineLevel="1">
      <c r="A189" s="152"/>
      <c r="B189" s="153"/>
      <c r="C189" s="259" t="s">
        <v>431</v>
      </c>
      <c r="D189" s="260"/>
      <c r="E189" s="260"/>
      <c r="F189" s="260"/>
      <c r="G189" s="260"/>
      <c r="H189" s="156"/>
      <c r="I189" s="156"/>
      <c r="J189" s="156"/>
      <c r="K189" s="156"/>
      <c r="L189" s="156"/>
      <c r="M189" s="156"/>
      <c r="N189" s="156"/>
      <c r="O189" s="156"/>
      <c r="P189" s="156"/>
      <c r="Q189" s="156"/>
      <c r="R189" s="156"/>
      <c r="S189" s="156"/>
      <c r="T189" s="156"/>
      <c r="U189" s="156"/>
      <c r="V189" s="156"/>
      <c r="W189" s="145"/>
      <c r="X189" s="145"/>
      <c r="Y189" s="145"/>
      <c r="Z189" s="145"/>
      <c r="AA189" s="145"/>
      <c r="AB189" s="145"/>
      <c r="AC189" s="145"/>
      <c r="AD189" s="145"/>
      <c r="AE189" s="145" t="s">
        <v>178</v>
      </c>
      <c r="AF189" s="145"/>
      <c r="AG189" s="145"/>
      <c r="AH189" s="145"/>
      <c r="AI189" s="145"/>
      <c r="AJ189" s="145"/>
      <c r="AK189" s="145"/>
      <c r="AL189" s="145"/>
      <c r="AM189" s="145"/>
      <c r="AN189" s="145"/>
      <c r="AO189" s="145"/>
      <c r="AP189" s="145"/>
      <c r="AQ189" s="145"/>
      <c r="AR189" s="145"/>
      <c r="AS189" s="145"/>
      <c r="AT189" s="145"/>
      <c r="AU189" s="145"/>
      <c r="AV189" s="145"/>
      <c r="AW189" s="145"/>
      <c r="AX189" s="145"/>
      <c r="AY189" s="145"/>
      <c r="AZ189" s="145"/>
      <c r="BA189" s="145"/>
      <c r="BB189" s="145"/>
      <c r="BC189" s="145"/>
      <c r="BD189" s="145"/>
      <c r="BE189" s="145"/>
      <c r="BF189" s="145"/>
    </row>
    <row r="190" spans="1:58" outlineLevel="1">
      <c r="A190" s="152"/>
      <c r="B190" s="153"/>
      <c r="C190" s="187" t="s">
        <v>432</v>
      </c>
      <c r="D190" s="178"/>
      <c r="E190" s="179">
        <v>27.58633</v>
      </c>
      <c r="F190" s="156"/>
      <c r="G190" s="156"/>
      <c r="H190" s="156"/>
      <c r="I190" s="156"/>
      <c r="J190" s="156"/>
      <c r="K190" s="156"/>
      <c r="L190" s="156"/>
      <c r="M190" s="156"/>
      <c r="N190" s="156"/>
      <c r="O190" s="156"/>
      <c r="P190" s="156"/>
      <c r="Q190" s="156"/>
      <c r="R190" s="156"/>
      <c r="S190" s="156"/>
      <c r="T190" s="156"/>
      <c r="U190" s="156"/>
      <c r="V190" s="156"/>
      <c r="W190" s="145"/>
      <c r="X190" s="145"/>
      <c r="Y190" s="145"/>
      <c r="Z190" s="145"/>
      <c r="AA190" s="145"/>
      <c r="AB190" s="145"/>
      <c r="AC190" s="145"/>
      <c r="AD190" s="145"/>
      <c r="AE190" s="145" t="s">
        <v>223</v>
      </c>
      <c r="AF190" s="145">
        <v>0</v>
      </c>
      <c r="AG190" s="145"/>
      <c r="AH190" s="145"/>
      <c r="AI190" s="145"/>
      <c r="AJ190" s="145"/>
      <c r="AK190" s="145"/>
      <c r="AL190" s="145"/>
      <c r="AM190" s="145"/>
      <c r="AN190" s="145"/>
      <c r="AO190" s="145"/>
      <c r="AP190" s="145"/>
      <c r="AQ190" s="145"/>
      <c r="AR190" s="145"/>
      <c r="AS190" s="145"/>
      <c r="AT190" s="145"/>
      <c r="AU190" s="145"/>
      <c r="AV190" s="145"/>
      <c r="AW190" s="145"/>
      <c r="AX190" s="145"/>
      <c r="AY190" s="145"/>
      <c r="AZ190" s="145"/>
      <c r="BA190" s="145"/>
      <c r="BB190" s="145"/>
      <c r="BC190" s="145"/>
      <c r="BD190" s="145"/>
      <c r="BE190" s="145"/>
      <c r="BF190" s="145"/>
    </row>
    <row r="191" spans="1:58" outlineLevel="1">
      <c r="A191" s="152"/>
      <c r="B191" s="153"/>
      <c r="C191" s="187" t="s">
        <v>433</v>
      </c>
      <c r="D191" s="178"/>
      <c r="E191" s="179">
        <v>8.4909999999999997</v>
      </c>
      <c r="F191" s="156"/>
      <c r="G191" s="156"/>
      <c r="H191" s="156"/>
      <c r="I191" s="156"/>
      <c r="J191" s="156"/>
      <c r="K191" s="156"/>
      <c r="L191" s="156"/>
      <c r="M191" s="156"/>
      <c r="N191" s="156"/>
      <c r="O191" s="156"/>
      <c r="P191" s="156"/>
      <c r="Q191" s="156"/>
      <c r="R191" s="156"/>
      <c r="S191" s="156"/>
      <c r="T191" s="156"/>
      <c r="U191" s="156"/>
      <c r="V191" s="156"/>
      <c r="W191" s="145"/>
      <c r="X191" s="145"/>
      <c r="Y191" s="145"/>
      <c r="Z191" s="145"/>
      <c r="AA191" s="145"/>
      <c r="AB191" s="145"/>
      <c r="AC191" s="145"/>
      <c r="AD191" s="145"/>
      <c r="AE191" s="145" t="s">
        <v>223</v>
      </c>
      <c r="AF191" s="145">
        <v>0</v>
      </c>
      <c r="AG191" s="145"/>
      <c r="AH191" s="145"/>
      <c r="AI191" s="145"/>
      <c r="AJ191" s="145"/>
      <c r="AK191" s="145"/>
      <c r="AL191" s="145"/>
      <c r="AM191" s="145"/>
      <c r="AN191" s="145"/>
      <c r="AO191" s="145"/>
      <c r="AP191" s="145"/>
      <c r="AQ191" s="145"/>
      <c r="AR191" s="145"/>
      <c r="AS191" s="145"/>
      <c r="AT191" s="145"/>
      <c r="AU191" s="145"/>
      <c r="AV191" s="145"/>
      <c r="AW191" s="145"/>
      <c r="AX191" s="145"/>
      <c r="AY191" s="145"/>
      <c r="AZ191" s="145"/>
      <c r="BA191" s="145"/>
      <c r="BB191" s="145"/>
      <c r="BC191" s="145"/>
      <c r="BD191" s="145"/>
      <c r="BE191" s="145"/>
      <c r="BF191" s="145"/>
    </row>
    <row r="192" spans="1:58" ht="20.399999999999999" outlineLevel="1">
      <c r="A192" s="164">
        <v>57</v>
      </c>
      <c r="B192" s="165" t="s">
        <v>434</v>
      </c>
      <c r="C192" s="174" t="s">
        <v>435</v>
      </c>
      <c r="D192" s="166" t="s">
        <v>218</v>
      </c>
      <c r="E192" s="167">
        <v>4.4459999999999997</v>
      </c>
      <c r="F192" s="168">
        <v>0</v>
      </c>
      <c r="G192" s="169">
        <f>ROUND(E192*F192,2)</f>
        <v>0</v>
      </c>
      <c r="H192" s="168">
        <v>460</v>
      </c>
      <c r="I192" s="169">
        <f>ROUND(E192*H192,2)</f>
        <v>2045.16</v>
      </c>
      <c r="J192" s="168">
        <v>1086</v>
      </c>
      <c r="K192" s="169">
        <f>ROUND(E192*J192,2)</f>
        <v>4828.3599999999997</v>
      </c>
      <c r="L192" s="169">
        <v>21</v>
      </c>
      <c r="M192" s="169">
        <f>G192*(1+L192/100)</f>
        <v>0</v>
      </c>
      <c r="N192" s="169">
        <v>9.9799999999999993E-3</v>
      </c>
      <c r="O192" s="169">
        <f>ROUND(E192*N192,2)</f>
        <v>0.04</v>
      </c>
      <c r="P192" s="169">
        <v>0</v>
      </c>
      <c r="Q192" s="169">
        <f>ROUND(E192*P192,2)</f>
        <v>0</v>
      </c>
      <c r="R192" s="170" t="s">
        <v>219</v>
      </c>
      <c r="S192" s="156">
        <v>2.3519999999999999</v>
      </c>
      <c r="T192" s="156">
        <f>ROUND(E192*S192,2)</f>
        <v>10.46</v>
      </c>
      <c r="U192" s="156"/>
      <c r="V192" s="156" t="s">
        <v>220</v>
      </c>
      <c r="W192" s="145"/>
      <c r="X192" s="145"/>
      <c r="Y192" s="145"/>
      <c r="Z192" s="145"/>
      <c r="AA192" s="145"/>
      <c r="AB192" s="145"/>
      <c r="AC192" s="145"/>
      <c r="AD192" s="145"/>
      <c r="AE192" s="145" t="s">
        <v>221</v>
      </c>
      <c r="AF192" s="145"/>
      <c r="AG192" s="145"/>
      <c r="AH192" s="145"/>
      <c r="AI192" s="145"/>
      <c r="AJ192" s="145"/>
      <c r="AK192" s="145"/>
      <c r="AL192" s="145"/>
      <c r="AM192" s="145"/>
      <c r="AN192" s="145"/>
      <c r="AO192" s="145"/>
      <c r="AP192" s="145"/>
      <c r="AQ192" s="145"/>
      <c r="AR192" s="145"/>
      <c r="AS192" s="145"/>
      <c r="AT192" s="145"/>
      <c r="AU192" s="145"/>
      <c r="AV192" s="145"/>
      <c r="AW192" s="145"/>
      <c r="AX192" s="145"/>
      <c r="AY192" s="145"/>
      <c r="AZ192" s="145"/>
      <c r="BA192" s="145"/>
      <c r="BB192" s="145"/>
      <c r="BC192" s="145"/>
      <c r="BD192" s="145"/>
      <c r="BE192" s="145"/>
      <c r="BF192" s="145"/>
    </row>
    <row r="193" spans="1:58" ht="31.2" outlineLevel="1">
      <c r="A193" s="152"/>
      <c r="B193" s="153"/>
      <c r="C193" s="261" t="s">
        <v>436</v>
      </c>
      <c r="D193" s="262"/>
      <c r="E193" s="262"/>
      <c r="F193" s="262"/>
      <c r="G193" s="262"/>
      <c r="H193" s="156"/>
      <c r="I193" s="156"/>
      <c r="J193" s="156"/>
      <c r="K193" s="156"/>
      <c r="L193" s="156"/>
      <c r="M193" s="156"/>
      <c r="N193" s="156"/>
      <c r="O193" s="156"/>
      <c r="P193" s="156"/>
      <c r="Q193" s="156"/>
      <c r="R193" s="156"/>
      <c r="S193" s="156"/>
      <c r="T193" s="156"/>
      <c r="U193" s="156"/>
      <c r="V193" s="156"/>
      <c r="W193" s="145"/>
      <c r="X193" s="145"/>
      <c r="Y193" s="145"/>
      <c r="Z193" s="145"/>
      <c r="AA193" s="145"/>
      <c r="AB193" s="145"/>
      <c r="AC193" s="145"/>
      <c r="AD193" s="145"/>
      <c r="AE193" s="145" t="s">
        <v>227</v>
      </c>
      <c r="AF193" s="145"/>
      <c r="AG193" s="145"/>
      <c r="AH193" s="145"/>
      <c r="AI193" s="145"/>
      <c r="AJ193" s="145"/>
      <c r="AK193" s="145"/>
      <c r="AL193" s="145"/>
      <c r="AM193" s="145"/>
      <c r="AN193" s="145"/>
      <c r="AO193" s="145"/>
      <c r="AP193" s="145"/>
      <c r="AQ193" s="145"/>
      <c r="AR193" s="145"/>
      <c r="AS193" s="145"/>
      <c r="AT193" s="145"/>
      <c r="AU193" s="145"/>
      <c r="AV193" s="145"/>
      <c r="AW193" s="145"/>
      <c r="AX193" s="145"/>
      <c r="AY193" s="171" t="str">
        <f>C193</f>
        <v>nanesení lepicího tmelu na izolační desky, nalepení desek, osazení okenních rohových lišt, natažení stěrky, vtlačení výztužné tkaniny, přehlazení stěrky. Další vrstvy podle popisu položky. Položky pro zateplení minerální deskou obsahují před armovací vrstvou kašírování desek. Včetně rohových lišt, zakončovacích lišt s okapničkou, napojovacích lišt a výztužné tkaniny.</v>
      </c>
      <c r="AZ193" s="145"/>
      <c r="BA193" s="145"/>
      <c r="BB193" s="145"/>
      <c r="BC193" s="145"/>
      <c r="BD193" s="145"/>
      <c r="BE193" s="145"/>
      <c r="BF193" s="145"/>
    </row>
    <row r="194" spans="1:58" outlineLevel="1">
      <c r="A194" s="152"/>
      <c r="B194" s="153"/>
      <c r="C194" s="259" t="s">
        <v>431</v>
      </c>
      <c r="D194" s="260"/>
      <c r="E194" s="260"/>
      <c r="F194" s="260"/>
      <c r="G194" s="260"/>
      <c r="H194" s="156"/>
      <c r="I194" s="156"/>
      <c r="J194" s="156"/>
      <c r="K194" s="156"/>
      <c r="L194" s="156"/>
      <c r="M194" s="156"/>
      <c r="N194" s="156"/>
      <c r="O194" s="156"/>
      <c r="P194" s="156"/>
      <c r="Q194" s="156"/>
      <c r="R194" s="156"/>
      <c r="S194" s="156"/>
      <c r="T194" s="156"/>
      <c r="U194" s="156"/>
      <c r="V194" s="156"/>
      <c r="W194" s="145"/>
      <c r="X194" s="145"/>
      <c r="Y194" s="145"/>
      <c r="Z194" s="145"/>
      <c r="AA194" s="145"/>
      <c r="AB194" s="145"/>
      <c r="AC194" s="145"/>
      <c r="AD194" s="145"/>
      <c r="AE194" s="145" t="s">
        <v>178</v>
      </c>
      <c r="AF194" s="145"/>
      <c r="AG194" s="145"/>
      <c r="AH194" s="145"/>
      <c r="AI194" s="145"/>
      <c r="AJ194" s="145"/>
      <c r="AK194" s="145"/>
      <c r="AL194" s="145"/>
      <c r="AM194" s="145"/>
      <c r="AN194" s="145"/>
      <c r="AO194" s="145"/>
      <c r="AP194" s="145"/>
      <c r="AQ194" s="145"/>
      <c r="AR194" s="145"/>
      <c r="AS194" s="145"/>
      <c r="AT194" s="145"/>
      <c r="AU194" s="145"/>
      <c r="AV194" s="145"/>
      <c r="AW194" s="145"/>
      <c r="AX194" s="145"/>
      <c r="AY194" s="145"/>
      <c r="AZ194" s="145"/>
      <c r="BA194" s="145"/>
      <c r="BB194" s="145"/>
      <c r="BC194" s="145"/>
      <c r="BD194" s="145"/>
      <c r="BE194" s="145"/>
      <c r="BF194" s="145"/>
    </row>
    <row r="195" spans="1:58" outlineLevel="1">
      <c r="A195" s="152"/>
      <c r="B195" s="153"/>
      <c r="C195" s="187" t="s">
        <v>437</v>
      </c>
      <c r="D195" s="178"/>
      <c r="E195" s="179">
        <v>4.4459999999999997</v>
      </c>
      <c r="F195" s="156"/>
      <c r="G195" s="156"/>
      <c r="H195" s="156"/>
      <c r="I195" s="156"/>
      <c r="J195" s="156"/>
      <c r="K195" s="156"/>
      <c r="L195" s="156"/>
      <c r="M195" s="156"/>
      <c r="N195" s="156"/>
      <c r="O195" s="156"/>
      <c r="P195" s="156"/>
      <c r="Q195" s="156"/>
      <c r="R195" s="156"/>
      <c r="S195" s="156"/>
      <c r="T195" s="156"/>
      <c r="U195" s="156"/>
      <c r="V195" s="156"/>
      <c r="W195" s="145"/>
      <c r="X195" s="145"/>
      <c r="Y195" s="145"/>
      <c r="Z195" s="145"/>
      <c r="AA195" s="145"/>
      <c r="AB195" s="145"/>
      <c r="AC195" s="145"/>
      <c r="AD195" s="145"/>
      <c r="AE195" s="145" t="s">
        <v>223</v>
      </c>
      <c r="AF195" s="145">
        <v>0</v>
      </c>
      <c r="AG195" s="145"/>
      <c r="AH195" s="145"/>
      <c r="AI195" s="145"/>
      <c r="AJ195" s="145"/>
      <c r="AK195" s="145"/>
      <c r="AL195" s="145"/>
      <c r="AM195" s="145"/>
      <c r="AN195" s="145"/>
      <c r="AO195" s="145"/>
      <c r="AP195" s="145"/>
      <c r="AQ195" s="145"/>
      <c r="AR195" s="145"/>
      <c r="AS195" s="145"/>
      <c r="AT195" s="145"/>
      <c r="AU195" s="145"/>
      <c r="AV195" s="145"/>
      <c r="AW195" s="145"/>
      <c r="AX195" s="145"/>
      <c r="AY195" s="145"/>
      <c r="AZ195" s="145"/>
      <c r="BA195" s="145"/>
      <c r="BB195" s="145"/>
      <c r="BC195" s="145"/>
      <c r="BD195" s="145"/>
      <c r="BE195" s="145"/>
      <c r="BF195" s="145"/>
    </row>
    <row r="196" spans="1:58" outlineLevel="1">
      <c r="A196" s="164">
        <v>58</v>
      </c>
      <c r="B196" s="165" t="s">
        <v>438</v>
      </c>
      <c r="C196" s="174" t="s">
        <v>439</v>
      </c>
      <c r="D196" s="166" t="s">
        <v>218</v>
      </c>
      <c r="E196" s="167">
        <v>0.9</v>
      </c>
      <c r="F196" s="168">
        <v>0</v>
      </c>
      <c r="G196" s="169">
        <f>ROUND(E196*F196,2)</f>
        <v>0</v>
      </c>
      <c r="H196" s="168">
        <v>546</v>
      </c>
      <c r="I196" s="169">
        <f>ROUND(E196*H196,2)</f>
        <v>491.4</v>
      </c>
      <c r="J196" s="168">
        <v>726</v>
      </c>
      <c r="K196" s="169">
        <f>ROUND(E196*J196,2)</f>
        <v>653.4</v>
      </c>
      <c r="L196" s="169">
        <v>21</v>
      </c>
      <c r="M196" s="169">
        <f>G196*(1+L196/100)</f>
        <v>0</v>
      </c>
      <c r="N196" s="169">
        <v>9.3299999999999998E-3</v>
      </c>
      <c r="O196" s="169">
        <f>ROUND(E196*N196,2)</f>
        <v>0.01</v>
      </c>
      <c r="P196" s="169">
        <v>0</v>
      </c>
      <c r="Q196" s="169">
        <f>ROUND(E196*P196,2)</f>
        <v>0</v>
      </c>
      <c r="R196" s="170" t="s">
        <v>219</v>
      </c>
      <c r="S196" s="156">
        <v>1.5620000000000001</v>
      </c>
      <c r="T196" s="156">
        <f>ROUND(E196*S196,2)</f>
        <v>1.41</v>
      </c>
      <c r="U196" s="156"/>
      <c r="V196" s="156" t="s">
        <v>220</v>
      </c>
      <c r="W196" s="145"/>
      <c r="X196" s="145"/>
      <c r="Y196" s="145"/>
      <c r="Z196" s="145"/>
      <c r="AA196" s="145"/>
      <c r="AB196" s="145"/>
      <c r="AC196" s="145"/>
      <c r="AD196" s="145"/>
      <c r="AE196" s="145" t="s">
        <v>221</v>
      </c>
      <c r="AF196" s="145"/>
      <c r="AG196" s="145"/>
      <c r="AH196" s="145"/>
      <c r="AI196" s="145"/>
      <c r="AJ196" s="145"/>
      <c r="AK196" s="145"/>
      <c r="AL196" s="145"/>
      <c r="AM196" s="145"/>
      <c r="AN196" s="145"/>
      <c r="AO196" s="145"/>
      <c r="AP196" s="145"/>
      <c r="AQ196" s="145"/>
      <c r="AR196" s="145"/>
      <c r="AS196" s="145"/>
      <c r="AT196" s="145"/>
      <c r="AU196" s="145"/>
      <c r="AV196" s="145"/>
      <c r="AW196" s="145"/>
      <c r="AX196" s="145"/>
      <c r="AY196" s="145"/>
      <c r="AZ196" s="145"/>
      <c r="BA196" s="145"/>
      <c r="BB196" s="145"/>
      <c r="BC196" s="145"/>
      <c r="BD196" s="145"/>
      <c r="BE196" s="145"/>
      <c r="BF196" s="145"/>
    </row>
    <row r="197" spans="1:58" outlineLevel="1">
      <c r="A197" s="152"/>
      <c r="B197" s="153"/>
      <c r="C197" s="261" t="s">
        <v>440</v>
      </c>
      <c r="D197" s="262"/>
      <c r="E197" s="262"/>
      <c r="F197" s="262"/>
      <c r="G197" s="262"/>
      <c r="H197" s="156"/>
      <c r="I197" s="156"/>
      <c r="J197" s="156"/>
      <c r="K197" s="156"/>
      <c r="L197" s="156"/>
      <c r="M197" s="156"/>
      <c r="N197" s="156"/>
      <c r="O197" s="156"/>
      <c r="P197" s="156"/>
      <c r="Q197" s="156"/>
      <c r="R197" s="156"/>
      <c r="S197" s="156"/>
      <c r="T197" s="156"/>
      <c r="U197" s="156"/>
      <c r="V197" s="156"/>
      <c r="W197" s="145"/>
      <c r="X197" s="145"/>
      <c r="Y197" s="145"/>
      <c r="Z197" s="145"/>
      <c r="AA197" s="145"/>
      <c r="AB197" s="145"/>
      <c r="AC197" s="145"/>
      <c r="AD197" s="145"/>
      <c r="AE197" s="145" t="s">
        <v>227</v>
      </c>
      <c r="AF197" s="145"/>
      <c r="AG197" s="145"/>
      <c r="AH197" s="145"/>
      <c r="AI197" s="145"/>
      <c r="AJ197" s="145"/>
      <c r="AK197" s="145"/>
      <c r="AL197" s="145"/>
      <c r="AM197" s="145"/>
      <c r="AN197" s="145"/>
      <c r="AO197" s="145"/>
      <c r="AP197" s="145"/>
      <c r="AQ197" s="145"/>
      <c r="AR197" s="145"/>
      <c r="AS197" s="145"/>
      <c r="AT197" s="145"/>
      <c r="AU197" s="145"/>
      <c r="AV197" s="145"/>
      <c r="AW197" s="145"/>
      <c r="AX197" s="145"/>
      <c r="AY197" s="171" t="str">
        <f>C197</f>
        <v>nanesení lepicího tmelu na izolační desky, nalepení desek, natažení stěrky, vtlačení výztužné tkaniny a přehlazení stěrky. Včetně parapetních lišt.</v>
      </c>
      <c r="AZ197" s="145"/>
      <c r="BA197" s="145"/>
      <c r="BB197" s="145"/>
      <c r="BC197" s="145"/>
      <c r="BD197" s="145"/>
      <c r="BE197" s="145"/>
      <c r="BF197" s="145"/>
    </row>
    <row r="198" spans="1:58" outlineLevel="1">
      <c r="A198" s="152"/>
      <c r="B198" s="153"/>
      <c r="C198" s="187" t="s">
        <v>441</v>
      </c>
      <c r="D198" s="178"/>
      <c r="E198" s="179">
        <v>0.9</v>
      </c>
      <c r="F198" s="156"/>
      <c r="G198" s="156"/>
      <c r="H198" s="156"/>
      <c r="I198" s="156"/>
      <c r="J198" s="156"/>
      <c r="K198" s="156"/>
      <c r="L198" s="156"/>
      <c r="M198" s="156"/>
      <c r="N198" s="156"/>
      <c r="O198" s="156"/>
      <c r="P198" s="156"/>
      <c r="Q198" s="156"/>
      <c r="R198" s="156"/>
      <c r="S198" s="156"/>
      <c r="T198" s="156"/>
      <c r="U198" s="156"/>
      <c r="V198" s="156"/>
      <c r="W198" s="145"/>
      <c r="X198" s="145"/>
      <c r="Y198" s="145"/>
      <c r="Z198" s="145"/>
      <c r="AA198" s="145"/>
      <c r="AB198" s="145"/>
      <c r="AC198" s="145"/>
      <c r="AD198" s="145"/>
      <c r="AE198" s="145" t="s">
        <v>223</v>
      </c>
      <c r="AF198" s="145">
        <v>0</v>
      </c>
      <c r="AG198" s="145"/>
      <c r="AH198" s="145"/>
      <c r="AI198" s="145"/>
      <c r="AJ198" s="145"/>
      <c r="AK198" s="145"/>
      <c r="AL198" s="145"/>
      <c r="AM198" s="145"/>
      <c r="AN198" s="145"/>
      <c r="AO198" s="145"/>
      <c r="AP198" s="145"/>
      <c r="AQ198" s="145"/>
      <c r="AR198" s="145"/>
      <c r="AS198" s="145"/>
      <c r="AT198" s="145"/>
      <c r="AU198" s="145"/>
      <c r="AV198" s="145"/>
      <c r="AW198" s="145"/>
      <c r="AX198" s="145"/>
      <c r="AY198" s="145"/>
      <c r="AZ198" s="145"/>
      <c r="BA198" s="145"/>
      <c r="BB198" s="145"/>
      <c r="BC198" s="145"/>
      <c r="BD198" s="145"/>
      <c r="BE198" s="145"/>
      <c r="BF198" s="145"/>
    </row>
    <row r="199" spans="1:58" ht="20.399999999999999" outlineLevel="1">
      <c r="A199" s="164">
        <v>59</v>
      </c>
      <c r="B199" s="165" t="s">
        <v>442</v>
      </c>
      <c r="C199" s="174" t="s">
        <v>443</v>
      </c>
      <c r="D199" s="166" t="s">
        <v>218</v>
      </c>
      <c r="E199" s="167">
        <v>71.713750000000005</v>
      </c>
      <c r="F199" s="168">
        <v>0</v>
      </c>
      <c r="G199" s="169">
        <f>ROUND(E199*F199,2)</f>
        <v>0</v>
      </c>
      <c r="H199" s="168">
        <v>72</v>
      </c>
      <c r="I199" s="169">
        <f>ROUND(E199*H199,2)</f>
        <v>5163.3900000000003</v>
      </c>
      <c r="J199" s="168">
        <v>176</v>
      </c>
      <c r="K199" s="169">
        <f>ROUND(E199*J199,2)</f>
        <v>12621.62</v>
      </c>
      <c r="L199" s="169">
        <v>21</v>
      </c>
      <c r="M199" s="169">
        <f>G199*(1+L199/100)</f>
        <v>0</v>
      </c>
      <c r="N199" s="169">
        <v>4.9100000000000003E-3</v>
      </c>
      <c r="O199" s="169">
        <f>ROUND(E199*N199,2)</f>
        <v>0.35</v>
      </c>
      <c r="P199" s="169">
        <v>0</v>
      </c>
      <c r="Q199" s="169">
        <f>ROUND(E199*P199,2)</f>
        <v>0</v>
      </c>
      <c r="R199" s="170" t="s">
        <v>219</v>
      </c>
      <c r="S199" s="156">
        <v>0.36199999999999999</v>
      </c>
      <c r="T199" s="156">
        <f>ROUND(E199*S199,2)</f>
        <v>25.96</v>
      </c>
      <c r="U199" s="156"/>
      <c r="V199" s="156" t="s">
        <v>220</v>
      </c>
      <c r="W199" s="145"/>
      <c r="X199" s="145"/>
      <c r="Y199" s="145"/>
      <c r="Z199" s="145"/>
      <c r="AA199" s="145"/>
      <c r="AB199" s="145"/>
      <c r="AC199" s="145"/>
      <c r="AD199" s="145"/>
      <c r="AE199" s="145" t="s">
        <v>221</v>
      </c>
      <c r="AF199" s="145"/>
      <c r="AG199" s="145"/>
      <c r="AH199" s="145"/>
      <c r="AI199" s="145"/>
      <c r="AJ199" s="145"/>
      <c r="AK199" s="145"/>
      <c r="AL199" s="145"/>
      <c r="AM199" s="145"/>
      <c r="AN199" s="145"/>
      <c r="AO199" s="145"/>
      <c r="AP199" s="145"/>
      <c r="AQ199" s="145"/>
      <c r="AR199" s="145"/>
      <c r="AS199" s="145"/>
      <c r="AT199" s="145"/>
      <c r="AU199" s="145"/>
      <c r="AV199" s="145"/>
      <c r="AW199" s="145"/>
      <c r="AX199" s="145"/>
      <c r="AY199" s="145"/>
      <c r="AZ199" s="145"/>
      <c r="BA199" s="145"/>
      <c r="BB199" s="145"/>
      <c r="BC199" s="145"/>
      <c r="BD199" s="145"/>
      <c r="BE199" s="145"/>
      <c r="BF199" s="145"/>
    </row>
    <row r="200" spans="1:58" outlineLevel="1">
      <c r="A200" s="152"/>
      <c r="B200" s="153"/>
      <c r="C200" s="187" t="s">
        <v>412</v>
      </c>
      <c r="D200" s="178"/>
      <c r="E200" s="179">
        <v>71.713750000000005</v>
      </c>
      <c r="F200" s="156"/>
      <c r="G200" s="156"/>
      <c r="H200" s="156"/>
      <c r="I200" s="156"/>
      <c r="J200" s="156"/>
      <c r="K200" s="156"/>
      <c r="L200" s="156"/>
      <c r="M200" s="156"/>
      <c r="N200" s="156"/>
      <c r="O200" s="156"/>
      <c r="P200" s="156"/>
      <c r="Q200" s="156"/>
      <c r="R200" s="156"/>
      <c r="S200" s="156"/>
      <c r="T200" s="156"/>
      <c r="U200" s="156"/>
      <c r="V200" s="156"/>
      <c r="W200" s="145"/>
      <c r="X200" s="145"/>
      <c r="Y200" s="145"/>
      <c r="Z200" s="145"/>
      <c r="AA200" s="145"/>
      <c r="AB200" s="145"/>
      <c r="AC200" s="145"/>
      <c r="AD200" s="145"/>
      <c r="AE200" s="145" t="s">
        <v>223</v>
      </c>
      <c r="AF200" s="145">
        <v>0</v>
      </c>
      <c r="AG200" s="145"/>
      <c r="AH200" s="145"/>
      <c r="AI200" s="145"/>
      <c r="AJ200" s="145"/>
      <c r="AK200" s="145"/>
      <c r="AL200" s="145"/>
      <c r="AM200" s="145"/>
      <c r="AN200" s="145"/>
      <c r="AO200" s="145"/>
      <c r="AP200" s="145"/>
      <c r="AQ200" s="145"/>
      <c r="AR200" s="145"/>
      <c r="AS200" s="145"/>
      <c r="AT200" s="145"/>
      <c r="AU200" s="145"/>
      <c r="AV200" s="145"/>
      <c r="AW200" s="145"/>
      <c r="AX200" s="145"/>
      <c r="AY200" s="145"/>
      <c r="AZ200" s="145"/>
      <c r="BA200" s="145"/>
      <c r="BB200" s="145"/>
      <c r="BC200" s="145"/>
      <c r="BD200" s="145"/>
      <c r="BE200" s="145"/>
      <c r="BF200" s="145"/>
    </row>
    <row r="201" spans="1:58">
      <c r="A201" s="158" t="s">
        <v>170</v>
      </c>
      <c r="B201" s="159" t="s">
        <v>95</v>
      </c>
      <c r="C201" s="173" t="s">
        <v>96</v>
      </c>
      <c r="D201" s="160"/>
      <c r="E201" s="161"/>
      <c r="F201" s="162"/>
      <c r="G201" s="162">
        <f>SUMIF(AE202:AE204,"&lt;&gt;NOR",G202:G204)</f>
        <v>0</v>
      </c>
      <c r="H201" s="162"/>
      <c r="I201" s="162">
        <f>SUM(I202:I204)</f>
        <v>15879.5</v>
      </c>
      <c r="J201" s="162"/>
      <c r="K201" s="162">
        <f>SUM(K202:K204)</f>
        <v>4310.1499999999996</v>
      </c>
      <c r="L201" s="162"/>
      <c r="M201" s="162">
        <f>SUM(M202:M204)</f>
        <v>0</v>
      </c>
      <c r="N201" s="162"/>
      <c r="O201" s="162">
        <f>SUM(O202:O204)</f>
        <v>6.3</v>
      </c>
      <c r="P201" s="162"/>
      <c r="Q201" s="162">
        <f>SUM(Q202:Q204)</f>
        <v>0</v>
      </c>
      <c r="R201" s="163"/>
      <c r="S201" s="157"/>
      <c r="T201" s="157">
        <f>SUM(T202:T204)</f>
        <v>7.43</v>
      </c>
      <c r="U201" s="157"/>
      <c r="V201" s="157"/>
      <c r="AE201" t="s">
        <v>171</v>
      </c>
    </row>
    <row r="202" spans="1:58" outlineLevel="1">
      <c r="A202" s="164">
        <v>60</v>
      </c>
      <c r="B202" s="165" t="s">
        <v>444</v>
      </c>
      <c r="C202" s="174" t="s">
        <v>445</v>
      </c>
      <c r="D202" s="166" t="s">
        <v>218</v>
      </c>
      <c r="E202" s="167">
        <v>56.712499999999999</v>
      </c>
      <c r="F202" s="168">
        <v>0</v>
      </c>
      <c r="G202" s="169">
        <f>ROUND(E202*F202,2)</f>
        <v>0</v>
      </c>
      <c r="H202" s="168">
        <v>280</v>
      </c>
      <c r="I202" s="169">
        <f>ROUND(E202*H202,2)</f>
        <v>15879.5</v>
      </c>
      <c r="J202" s="168">
        <v>76</v>
      </c>
      <c r="K202" s="169">
        <f>ROUND(E202*J202,2)</f>
        <v>4310.1499999999996</v>
      </c>
      <c r="L202" s="169">
        <v>21</v>
      </c>
      <c r="M202" s="169">
        <f>G202*(1+L202/100)</f>
        <v>0</v>
      </c>
      <c r="N202" s="169">
        <v>0.1111</v>
      </c>
      <c r="O202" s="169">
        <f>ROUND(E202*N202,2)</f>
        <v>6.3</v>
      </c>
      <c r="P202" s="169">
        <v>0</v>
      </c>
      <c r="Q202" s="169">
        <f>ROUND(E202*P202,2)</f>
        <v>0</v>
      </c>
      <c r="R202" s="170" t="s">
        <v>219</v>
      </c>
      <c r="S202" s="156">
        <v>0.13100000000000001</v>
      </c>
      <c r="T202" s="156">
        <f>ROUND(E202*S202,2)</f>
        <v>7.43</v>
      </c>
      <c r="U202" s="156"/>
      <c r="V202" s="156" t="s">
        <v>220</v>
      </c>
      <c r="W202" s="145"/>
      <c r="X202" s="145"/>
      <c r="Y202" s="145"/>
      <c r="Z202" s="145"/>
      <c r="AA202" s="145"/>
      <c r="AB202" s="145"/>
      <c r="AC202" s="145"/>
      <c r="AD202" s="145"/>
      <c r="AE202" s="145" t="s">
        <v>221</v>
      </c>
      <c r="AF202" s="145"/>
      <c r="AG202" s="145"/>
      <c r="AH202" s="145"/>
      <c r="AI202" s="145"/>
      <c r="AJ202" s="145"/>
      <c r="AK202" s="145"/>
      <c r="AL202" s="145"/>
      <c r="AM202" s="145"/>
      <c r="AN202" s="145"/>
      <c r="AO202" s="145"/>
      <c r="AP202" s="145"/>
      <c r="AQ202" s="145"/>
      <c r="AR202" s="145"/>
      <c r="AS202" s="145"/>
      <c r="AT202" s="145"/>
      <c r="AU202" s="145"/>
      <c r="AV202" s="145"/>
      <c r="AW202" s="145"/>
      <c r="AX202" s="145"/>
      <c r="AY202" s="145"/>
      <c r="AZ202" s="145"/>
      <c r="BA202" s="145"/>
      <c r="BB202" s="145"/>
      <c r="BC202" s="145"/>
      <c r="BD202" s="145"/>
      <c r="BE202" s="145"/>
      <c r="BF202" s="145"/>
    </row>
    <row r="203" spans="1:58" outlineLevel="1">
      <c r="A203" s="152"/>
      <c r="B203" s="153"/>
      <c r="C203" s="261" t="s">
        <v>446</v>
      </c>
      <c r="D203" s="262"/>
      <c r="E203" s="262"/>
      <c r="F203" s="262"/>
      <c r="G203" s="262"/>
      <c r="H203" s="156"/>
      <c r="I203" s="156"/>
      <c r="J203" s="156"/>
      <c r="K203" s="156"/>
      <c r="L203" s="156"/>
      <c r="M203" s="156"/>
      <c r="N203" s="156"/>
      <c r="O203" s="156"/>
      <c r="P203" s="156"/>
      <c r="Q203" s="156"/>
      <c r="R203" s="156"/>
      <c r="S203" s="156"/>
      <c r="T203" s="156"/>
      <c r="U203" s="156"/>
      <c r="V203" s="156"/>
      <c r="W203" s="145"/>
      <c r="X203" s="145"/>
      <c r="Y203" s="145"/>
      <c r="Z203" s="145"/>
      <c r="AA203" s="145"/>
      <c r="AB203" s="145"/>
      <c r="AC203" s="145"/>
      <c r="AD203" s="145"/>
      <c r="AE203" s="145" t="s">
        <v>227</v>
      </c>
      <c r="AF203" s="145"/>
      <c r="AG203" s="145"/>
      <c r="AH203" s="145"/>
      <c r="AI203" s="145"/>
      <c r="AJ203" s="145"/>
      <c r="AK203" s="145"/>
      <c r="AL203" s="145"/>
      <c r="AM203" s="145"/>
      <c r="AN203" s="145"/>
      <c r="AO203" s="145"/>
      <c r="AP203" s="145"/>
      <c r="AQ203" s="145"/>
      <c r="AR203" s="145"/>
      <c r="AS203" s="145"/>
      <c r="AT203" s="145"/>
      <c r="AU203" s="145"/>
      <c r="AV203" s="145"/>
      <c r="AW203" s="145"/>
      <c r="AX203" s="145"/>
      <c r="AY203" s="145"/>
      <c r="AZ203" s="145"/>
      <c r="BA203" s="145"/>
      <c r="BB203" s="145"/>
      <c r="BC203" s="145"/>
      <c r="BD203" s="145"/>
      <c r="BE203" s="145"/>
      <c r="BF203" s="145"/>
    </row>
    <row r="204" spans="1:58" outlineLevel="1">
      <c r="A204" s="152"/>
      <c r="B204" s="153"/>
      <c r="C204" s="187" t="s">
        <v>447</v>
      </c>
      <c r="D204" s="178"/>
      <c r="E204" s="179">
        <v>56.712499999999999</v>
      </c>
      <c r="F204" s="156"/>
      <c r="G204" s="156"/>
      <c r="H204" s="156"/>
      <c r="I204" s="156"/>
      <c r="J204" s="156"/>
      <c r="K204" s="156"/>
      <c r="L204" s="156"/>
      <c r="M204" s="156"/>
      <c r="N204" s="156"/>
      <c r="O204" s="156"/>
      <c r="P204" s="156"/>
      <c r="Q204" s="156"/>
      <c r="R204" s="156"/>
      <c r="S204" s="156"/>
      <c r="T204" s="156"/>
      <c r="U204" s="156"/>
      <c r="V204" s="156"/>
      <c r="W204" s="145"/>
      <c r="X204" s="145"/>
      <c r="Y204" s="145"/>
      <c r="Z204" s="145"/>
      <c r="AA204" s="145"/>
      <c r="AB204" s="145"/>
      <c r="AC204" s="145"/>
      <c r="AD204" s="145"/>
      <c r="AE204" s="145" t="s">
        <v>223</v>
      </c>
      <c r="AF204" s="145">
        <v>0</v>
      </c>
      <c r="AG204" s="145"/>
      <c r="AH204" s="145"/>
      <c r="AI204" s="145"/>
      <c r="AJ204" s="145"/>
      <c r="AK204" s="145"/>
      <c r="AL204" s="145"/>
      <c r="AM204" s="145"/>
      <c r="AN204" s="145"/>
      <c r="AO204" s="145"/>
      <c r="AP204" s="145"/>
      <c r="AQ204" s="145"/>
      <c r="AR204" s="145"/>
      <c r="AS204" s="145"/>
      <c r="AT204" s="145"/>
      <c r="AU204" s="145"/>
      <c r="AV204" s="145"/>
      <c r="AW204" s="145"/>
      <c r="AX204" s="145"/>
      <c r="AY204" s="145"/>
      <c r="AZ204" s="145"/>
      <c r="BA204" s="145"/>
      <c r="BB204" s="145"/>
      <c r="BC204" s="145"/>
      <c r="BD204" s="145"/>
      <c r="BE204" s="145"/>
      <c r="BF204" s="145"/>
    </row>
    <row r="205" spans="1:58">
      <c r="A205" s="158" t="s">
        <v>170</v>
      </c>
      <c r="B205" s="159" t="s">
        <v>97</v>
      </c>
      <c r="C205" s="173" t="s">
        <v>98</v>
      </c>
      <c r="D205" s="160"/>
      <c r="E205" s="161"/>
      <c r="F205" s="162"/>
      <c r="G205" s="162">
        <f>SUMIF(AE206:AE230,"&lt;&gt;NOR",G206:G230)</f>
        <v>0</v>
      </c>
      <c r="H205" s="162"/>
      <c r="I205" s="162">
        <f>SUM(I206:I230)</f>
        <v>4666</v>
      </c>
      <c r="J205" s="162"/>
      <c r="K205" s="162">
        <f>SUM(K206:K230)</f>
        <v>111135</v>
      </c>
      <c r="L205" s="162"/>
      <c r="M205" s="162">
        <f>SUM(M206:M230)</f>
        <v>0</v>
      </c>
      <c r="N205" s="162"/>
      <c r="O205" s="162">
        <f>SUM(O206:O230)</f>
        <v>0.15</v>
      </c>
      <c r="P205" s="162"/>
      <c r="Q205" s="162">
        <f>SUM(Q206:Q230)</f>
        <v>0</v>
      </c>
      <c r="R205" s="163"/>
      <c r="S205" s="157"/>
      <c r="T205" s="157">
        <f>SUM(T206:T230)</f>
        <v>9.3000000000000007</v>
      </c>
      <c r="U205" s="157"/>
      <c r="V205" s="157"/>
      <c r="AE205" t="s">
        <v>171</v>
      </c>
    </row>
    <row r="206" spans="1:58" ht="51" outlineLevel="1">
      <c r="A206" s="164">
        <v>61</v>
      </c>
      <c r="B206" s="165" t="s">
        <v>448</v>
      </c>
      <c r="C206" s="174" t="s">
        <v>449</v>
      </c>
      <c r="D206" s="166" t="s">
        <v>298</v>
      </c>
      <c r="E206" s="167">
        <v>1</v>
      </c>
      <c r="F206" s="168">
        <v>0</v>
      </c>
      <c r="G206" s="169">
        <f>ROUND(E206*F206,2)</f>
        <v>0</v>
      </c>
      <c r="H206" s="168">
        <v>918</v>
      </c>
      <c r="I206" s="169">
        <f>ROUND(E206*H206,2)</f>
        <v>918</v>
      </c>
      <c r="J206" s="168">
        <v>847</v>
      </c>
      <c r="K206" s="169">
        <f>ROUND(E206*J206,2)</f>
        <v>847</v>
      </c>
      <c r="L206" s="169">
        <v>21</v>
      </c>
      <c r="M206" s="169">
        <f>G206*(1+L206/100)</f>
        <v>0</v>
      </c>
      <c r="N206" s="169">
        <v>3.0550000000000001E-2</v>
      </c>
      <c r="O206" s="169">
        <f>ROUND(E206*N206,2)</f>
        <v>0.03</v>
      </c>
      <c r="P206" s="169">
        <v>0</v>
      </c>
      <c r="Q206" s="169">
        <f>ROUND(E206*P206,2)</f>
        <v>0</v>
      </c>
      <c r="R206" s="170" t="s">
        <v>219</v>
      </c>
      <c r="S206" s="156">
        <v>1.86</v>
      </c>
      <c r="T206" s="156">
        <f>ROUND(E206*S206,2)</f>
        <v>1.86</v>
      </c>
      <c r="U206" s="156"/>
      <c r="V206" s="156" t="s">
        <v>220</v>
      </c>
      <c r="W206" s="145"/>
      <c r="X206" s="145"/>
      <c r="Y206" s="145"/>
      <c r="Z206" s="145"/>
      <c r="AA206" s="145"/>
      <c r="AB206" s="145"/>
      <c r="AC206" s="145"/>
      <c r="AD206" s="145"/>
      <c r="AE206" s="145" t="s">
        <v>221</v>
      </c>
      <c r="AF206" s="145"/>
      <c r="AG206" s="145"/>
      <c r="AH206" s="145"/>
      <c r="AI206" s="145"/>
      <c r="AJ206" s="145"/>
      <c r="AK206" s="145"/>
      <c r="AL206" s="145"/>
      <c r="AM206" s="145"/>
      <c r="AN206" s="145"/>
      <c r="AO206" s="145"/>
      <c r="AP206" s="145"/>
      <c r="AQ206" s="145"/>
      <c r="AR206" s="145"/>
      <c r="AS206" s="145"/>
      <c r="AT206" s="145"/>
      <c r="AU206" s="145"/>
      <c r="AV206" s="145"/>
      <c r="AW206" s="145"/>
      <c r="AX206" s="145"/>
      <c r="AY206" s="145"/>
      <c r="AZ206" s="145"/>
      <c r="BA206" s="145"/>
      <c r="BB206" s="145"/>
      <c r="BC206" s="145"/>
      <c r="BD206" s="145"/>
      <c r="BE206" s="145"/>
      <c r="BF206" s="145"/>
    </row>
    <row r="207" spans="1:58" outlineLevel="1">
      <c r="A207" s="152"/>
      <c r="B207" s="153"/>
      <c r="C207" s="187" t="s">
        <v>450</v>
      </c>
      <c r="D207" s="178"/>
      <c r="E207" s="179">
        <v>1</v>
      </c>
      <c r="F207" s="156"/>
      <c r="G207" s="156"/>
      <c r="H207" s="156"/>
      <c r="I207" s="156"/>
      <c r="J207" s="156"/>
      <c r="K207" s="156"/>
      <c r="L207" s="156"/>
      <c r="M207" s="156"/>
      <c r="N207" s="156"/>
      <c r="O207" s="156"/>
      <c r="P207" s="156"/>
      <c r="Q207" s="156"/>
      <c r="R207" s="156"/>
      <c r="S207" s="156"/>
      <c r="T207" s="156"/>
      <c r="U207" s="156"/>
      <c r="V207" s="156"/>
      <c r="W207" s="145"/>
      <c r="X207" s="145"/>
      <c r="Y207" s="145"/>
      <c r="Z207" s="145"/>
      <c r="AA207" s="145"/>
      <c r="AB207" s="145"/>
      <c r="AC207" s="145"/>
      <c r="AD207" s="145"/>
      <c r="AE207" s="145" t="s">
        <v>223</v>
      </c>
      <c r="AF207" s="145">
        <v>0</v>
      </c>
      <c r="AG207" s="145"/>
      <c r="AH207" s="145"/>
      <c r="AI207" s="145"/>
      <c r="AJ207" s="145"/>
      <c r="AK207" s="145"/>
      <c r="AL207" s="145"/>
      <c r="AM207" s="145"/>
      <c r="AN207" s="145"/>
      <c r="AO207" s="145"/>
      <c r="AP207" s="145"/>
      <c r="AQ207" s="145"/>
      <c r="AR207" s="145"/>
      <c r="AS207" s="145"/>
      <c r="AT207" s="145"/>
      <c r="AU207" s="145"/>
      <c r="AV207" s="145"/>
      <c r="AW207" s="145"/>
      <c r="AX207" s="145"/>
      <c r="AY207" s="145"/>
      <c r="AZ207" s="145"/>
      <c r="BA207" s="145"/>
      <c r="BB207" s="145"/>
      <c r="BC207" s="145"/>
      <c r="BD207" s="145"/>
      <c r="BE207" s="145"/>
      <c r="BF207" s="145"/>
    </row>
    <row r="208" spans="1:58" ht="51" outlineLevel="1">
      <c r="A208" s="164">
        <v>62</v>
      </c>
      <c r="B208" s="165" t="s">
        <v>451</v>
      </c>
      <c r="C208" s="174" t="s">
        <v>452</v>
      </c>
      <c r="D208" s="166" t="s">
        <v>298</v>
      </c>
      <c r="E208" s="167">
        <v>4</v>
      </c>
      <c r="F208" s="168">
        <v>0</v>
      </c>
      <c r="G208" s="169">
        <f>ROUND(E208*F208,2)</f>
        <v>0</v>
      </c>
      <c r="H208" s="168">
        <v>937</v>
      </c>
      <c r="I208" s="169">
        <f>ROUND(E208*H208,2)</f>
        <v>3748</v>
      </c>
      <c r="J208" s="168">
        <v>847</v>
      </c>
      <c r="K208" s="169">
        <f>ROUND(E208*J208,2)</f>
        <v>3388</v>
      </c>
      <c r="L208" s="169">
        <v>21</v>
      </c>
      <c r="M208" s="169">
        <f>G208*(1+L208/100)</f>
        <v>0</v>
      </c>
      <c r="N208" s="169">
        <v>3.083E-2</v>
      </c>
      <c r="O208" s="169">
        <f>ROUND(E208*N208,2)</f>
        <v>0.12</v>
      </c>
      <c r="P208" s="169">
        <v>0</v>
      </c>
      <c r="Q208" s="169">
        <f>ROUND(E208*P208,2)</f>
        <v>0</v>
      </c>
      <c r="R208" s="170" t="s">
        <v>219</v>
      </c>
      <c r="S208" s="156">
        <v>1.86</v>
      </c>
      <c r="T208" s="156">
        <f>ROUND(E208*S208,2)</f>
        <v>7.44</v>
      </c>
      <c r="U208" s="156"/>
      <c r="V208" s="156" t="s">
        <v>220</v>
      </c>
      <c r="W208" s="145"/>
      <c r="X208" s="145"/>
      <c r="Y208" s="145"/>
      <c r="Z208" s="145"/>
      <c r="AA208" s="145"/>
      <c r="AB208" s="145"/>
      <c r="AC208" s="145"/>
      <c r="AD208" s="145"/>
      <c r="AE208" s="145" t="s">
        <v>221</v>
      </c>
      <c r="AF208" s="145"/>
      <c r="AG208" s="145"/>
      <c r="AH208" s="145"/>
      <c r="AI208" s="145"/>
      <c r="AJ208" s="145"/>
      <c r="AK208" s="145"/>
      <c r="AL208" s="145"/>
      <c r="AM208" s="145"/>
      <c r="AN208" s="145"/>
      <c r="AO208" s="145"/>
      <c r="AP208" s="145"/>
      <c r="AQ208" s="145"/>
      <c r="AR208" s="145"/>
      <c r="AS208" s="145"/>
      <c r="AT208" s="145"/>
      <c r="AU208" s="145"/>
      <c r="AV208" s="145"/>
      <c r="AW208" s="145"/>
      <c r="AX208" s="145"/>
      <c r="AY208" s="145"/>
      <c r="AZ208" s="145"/>
      <c r="BA208" s="145"/>
      <c r="BB208" s="145"/>
      <c r="BC208" s="145"/>
      <c r="BD208" s="145"/>
      <c r="BE208" s="145"/>
      <c r="BF208" s="145"/>
    </row>
    <row r="209" spans="1:58" outlineLevel="1">
      <c r="A209" s="152"/>
      <c r="B209" s="153"/>
      <c r="C209" s="187" t="s">
        <v>453</v>
      </c>
      <c r="D209" s="178"/>
      <c r="E209" s="179">
        <v>4</v>
      </c>
      <c r="F209" s="156"/>
      <c r="G209" s="156"/>
      <c r="H209" s="156"/>
      <c r="I209" s="156"/>
      <c r="J209" s="156"/>
      <c r="K209" s="156"/>
      <c r="L209" s="156"/>
      <c r="M209" s="156"/>
      <c r="N209" s="156"/>
      <c r="O209" s="156"/>
      <c r="P209" s="156"/>
      <c r="Q209" s="156"/>
      <c r="R209" s="156"/>
      <c r="S209" s="156"/>
      <c r="T209" s="156"/>
      <c r="U209" s="156"/>
      <c r="V209" s="156"/>
      <c r="W209" s="145"/>
      <c r="X209" s="145"/>
      <c r="Y209" s="145"/>
      <c r="Z209" s="145"/>
      <c r="AA209" s="145"/>
      <c r="AB209" s="145"/>
      <c r="AC209" s="145"/>
      <c r="AD209" s="145"/>
      <c r="AE209" s="145" t="s">
        <v>223</v>
      </c>
      <c r="AF209" s="145">
        <v>0</v>
      </c>
      <c r="AG209" s="145"/>
      <c r="AH209" s="145"/>
      <c r="AI209" s="145"/>
      <c r="AJ209" s="145"/>
      <c r="AK209" s="145"/>
      <c r="AL209" s="145"/>
      <c r="AM209" s="145"/>
      <c r="AN209" s="145"/>
      <c r="AO209" s="145"/>
      <c r="AP209" s="145"/>
      <c r="AQ209" s="145"/>
      <c r="AR209" s="145"/>
      <c r="AS209" s="145"/>
      <c r="AT209" s="145"/>
      <c r="AU209" s="145"/>
      <c r="AV209" s="145"/>
      <c r="AW209" s="145"/>
      <c r="AX209" s="145"/>
      <c r="AY209" s="145"/>
      <c r="AZ209" s="145"/>
      <c r="BA209" s="145"/>
      <c r="BB209" s="145"/>
      <c r="BC209" s="145"/>
      <c r="BD209" s="145"/>
      <c r="BE209" s="145"/>
      <c r="BF209" s="145"/>
    </row>
    <row r="210" spans="1:58" outlineLevel="1">
      <c r="A210" s="164">
        <v>63</v>
      </c>
      <c r="B210" s="165" t="s">
        <v>454</v>
      </c>
      <c r="C210" s="174" t="s">
        <v>455</v>
      </c>
      <c r="D210" s="166" t="s">
        <v>456</v>
      </c>
      <c r="E210" s="167">
        <v>3</v>
      </c>
      <c r="F210" s="168">
        <v>0</v>
      </c>
      <c r="G210" s="169">
        <f>ROUND(E210*F210,2)</f>
        <v>0</v>
      </c>
      <c r="H210" s="168">
        <v>0</v>
      </c>
      <c r="I210" s="169">
        <f>ROUND(E210*H210,2)</f>
        <v>0</v>
      </c>
      <c r="J210" s="168">
        <v>13500</v>
      </c>
      <c r="K210" s="169">
        <f>ROUND(E210*J210,2)</f>
        <v>40500</v>
      </c>
      <c r="L210" s="169">
        <v>21</v>
      </c>
      <c r="M210" s="169">
        <f>G210*(1+L210/100)</f>
        <v>0</v>
      </c>
      <c r="N210" s="169">
        <v>0</v>
      </c>
      <c r="O210" s="169">
        <f>ROUND(E210*N210,2)</f>
        <v>0</v>
      </c>
      <c r="P210" s="169">
        <v>0</v>
      </c>
      <c r="Q210" s="169">
        <f>ROUND(E210*P210,2)</f>
        <v>0</v>
      </c>
      <c r="R210" s="170" t="s">
        <v>175</v>
      </c>
      <c r="S210" s="156">
        <v>0</v>
      </c>
      <c r="T210" s="156">
        <f>ROUND(E210*S210,2)</f>
        <v>0</v>
      </c>
      <c r="U210" s="156"/>
      <c r="V210" s="156" t="s">
        <v>220</v>
      </c>
      <c r="W210" s="145"/>
      <c r="X210" s="145"/>
      <c r="Y210" s="145"/>
      <c r="Z210" s="145"/>
      <c r="AA210" s="145"/>
      <c r="AB210" s="145"/>
      <c r="AC210" s="145"/>
      <c r="AD210" s="145"/>
      <c r="AE210" s="145" t="s">
        <v>221</v>
      </c>
      <c r="AF210" s="145"/>
      <c r="AG210" s="145"/>
      <c r="AH210" s="145"/>
      <c r="AI210" s="145"/>
      <c r="AJ210" s="145"/>
      <c r="AK210" s="145"/>
      <c r="AL210" s="145"/>
      <c r="AM210" s="145"/>
      <c r="AN210" s="145"/>
      <c r="AO210" s="145"/>
      <c r="AP210" s="145"/>
      <c r="AQ210" s="145"/>
      <c r="AR210" s="145"/>
      <c r="AS210" s="145"/>
      <c r="AT210" s="145"/>
      <c r="AU210" s="145"/>
      <c r="AV210" s="145"/>
      <c r="AW210" s="145"/>
      <c r="AX210" s="145"/>
      <c r="AY210" s="145"/>
      <c r="AZ210" s="145"/>
      <c r="BA210" s="145"/>
      <c r="BB210" s="145"/>
      <c r="BC210" s="145"/>
      <c r="BD210" s="145"/>
      <c r="BE210" s="145"/>
      <c r="BF210" s="145"/>
    </row>
    <row r="211" spans="1:58" outlineLevel="1">
      <c r="A211" s="152"/>
      <c r="B211" s="153"/>
      <c r="C211" s="250" t="s">
        <v>457</v>
      </c>
      <c r="D211" s="251"/>
      <c r="E211" s="251"/>
      <c r="F211" s="251"/>
      <c r="G211" s="251"/>
      <c r="H211" s="156"/>
      <c r="I211" s="156"/>
      <c r="J211" s="156"/>
      <c r="K211" s="156"/>
      <c r="L211" s="156"/>
      <c r="M211" s="156"/>
      <c r="N211" s="156"/>
      <c r="O211" s="156"/>
      <c r="P211" s="156"/>
      <c r="Q211" s="156"/>
      <c r="R211" s="156"/>
      <c r="S211" s="156"/>
      <c r="T211" s="156"/>
      <c r="U211" s="156"/>
      <c r="V211" s="156"/>
      <c r="W211" s="145"/>
      <c r="X211" s="145"/>
      <c r="Y211" s="145"/>
      <c r="Z211" s="145"/>
      <c r="AA211" s="145"/>
      <c r="AB211" s="145"/>
      <c r="AC211" s="145"/>
      <c r="AD211" s="145"/>
      <c r="AE211" s="145" t="s">
        <v>178</v>
      </c>
      <c r="AF211" s="145"/>
      <c r="AG211" s="145"/>
      <c r="AH211" s="145"/>
      <c r="AI211" s="145"/>
      <c r="AJ211" s="145"/>
      <c r="AK211" s="145"/>
      <c r="AL211" s="145"/>
      <c r="AM211" s="145"/>
      <c r="AN211" s="145"/>
      <c r="AO211" s="145"/>
      <c r="AP211" s="145"/>
      <c r="AQ211" s="145"/>
      <c r="AR211" s="145"/>
      <c r="AS211" s="145"/>
      <c r="AT211" s="145"/>
      <c r="AU211" s="145"/>
      <c r="AV211" s="145"/>
      <c r="AW211" s="145"/>
      <c r="AX211" s="145"/>
      <c r="AY211" s="145"/>
      <c r="AZ211" s="145"/>
      <c r="BA211" s="145"/>
      <c r="BB211" s="145"/>
      <c r="BC211" s="145"/>
      <c r="BD211" s="145"/>
      <c r="BE211" s="145"/>
      <c r="BF211" s="145"/>
    </row>
    <row r="212" spans="1:58" outlineLevel="1">
      <c r="A212" s="152"/>
      <c r="B212" s="153"/>
      <c r="C212" s="187" t="s">
        <v>458</v>
      </c>
      <c r="D212" s="178"/>
      <c r="E212" s="179">
        <v>3</v>
      </c>
      <c r="F212" s="156"/>
      <c r="G212" s="156"/>
      <c r="H212" s="156"/>
      <c r="I212" s="156"/>
      <c r="J212" s="156"/>
      <c r="K212" s="156"/>
      <c r="L212" s="156"/>
      <c r="M212" s="156"/>
      <c r="N212" s="156"/>
      <c r="O212" s="156"/>
      <c r="P212" s="156"/>
      <c r="Q212" s="156"/>
      <c r="R212" s="156"/>
      <c r="S212" s="156"/>
      <c r="T212" s="156"/>
      <c r="U212" s="156"/>
      <c r="V212" s="156"/>
      <c r="W212" s="145"/>
      <c r="X212" s="145"/>
      <c r="Y212" s="145"/>
      <c r="Z212" s="145"/>
      <c r="AA212" s="145"/>
      <c r="AB212" s="145"/>
      <c r="AC212" s="145"/>
      <c r="AD212" s="145"/>
      <c r="AE212" s="145" t="s">
        <v>223</v>
      </c>
      <c r="AF212" s="145">
        <v>0</v>
      </c>
      <c r="AG212" s="145"/>
      <c r="AH212" s="145"/>
      <c r="AI212" s="145"/>
      <c r="AJ212" s="145"/>
      <c r="AK212" s="145"/>
      <c r="AL212" s="145"/>
      <c r="AM212" s="145"/>
      <c r="AN212" s="145"/>
      <c r="AO212" s="145"/>
      <c r="AP212" s="145"/>
      <c r="AQ212" s="145"/>
      <c r="AR212" s="145"/>
      <c r="AS212" s="145"/>
      <c r="AT212" s="145"/>
      <c r="AU212" s="145"/>
      <c r="AV212" s="145"/>
      <c r="AW212" s="145"/>
      <c r="AX212" s="145"/>
      <c r="AY212" s="145"/>
      <c r="AZ212" s="145"/>
      <c r="BA212" s="145"/>
      <c r="BB212" s="145"/>
      <c r="BC212" s="145"/>
      <c r="BD212" s="145"/>
      <c r="BE212" s="145"/>
      <c r="BF212" s="145"/>
    </row>
    <row r="213" spans="1:58" outlineLevel="1">
      <c r="A213" s="164">
        <v>64</v>
      </c>
      <c r="B213" s="165" t="s">
        <v>459</v>
      </c>
      <c r="C213" s="174" t="s">
        <v>460</v>
      </c>
      <c r="D213" s="166" t="s">
        <v>456</v>
      </c>
      <c r="E213" s="167">
        <v>1</v>
      </c>
      <c r="F213" s="168">
        <v>0</v>
      </c>
      <c r="G213" s="169">
        <f>ROUND(E213*F213,2)</f>
        <v>0</v>
      </c>
      <c r="H213" s="168">
        <v>0</v>
      </c>
      <c r="I213" s="169">
        <f>ROUND(E213*H213,2)</f>
        <v>0</v>
      </c>
      <c r="J213" s="168">
        <v>9000</v>
      </c>
      <c r="K213" s="169">
        <f>ROUND(E213*J213,2)</f>
        <v>9000</v>
      </c>
      <c r="L213" s="169">
        <v>21</v>
      </c>
      <c r="M213" s="169">
        <f>G213*(1+L213/100)</f>
        <v>0</v>
      </c>
      <c r="N213" s="169">
        <v>0</v>
      </c>
      <c r="O213" s="169">
        <f>ROUND(E213*N213,2)</f>
        <v>0</v>
      </c>
      <c r="P213" s="169">
        <v>0</v>
      </c>
      <c r="Q213" s="169">
        <f>ROUND(E213*P213,2)</f>
        <v>0</v>
      </c>
      <c r="R213" s="170" t="s">
        <v>175</v>
      </c>
      <c r="S213" s="156">
        <v>0</v>
      </c>
      <c r="T213" s="156">
        <f>ROUND(E213*S213,2)</f>
        <v>0</v>
      </c>
      <c r="U213" s="156"/>
      <c r="V213" s="156" t="s">
        <v>220</v>
      </c>
      <c r="W213" s="145"/>
      <c r="X213" s="145"/>
      <c r="Y213" s="145"/>
      <c r="Z213" s="145"/>
      <c r="AA213" s="145"/>
      <c r="AB213" s="145"/>
      <c r="AC213" s="145"/>
      <c r="AD213" s="145"/>
      <c r="AE213" s="145" t="s">
        <v>221</v>
      </c>
      <c r="AF213" s="145"/>
      <c r="AG213" s="145"/>
      <c r="AH213" s="145"/>
      <c r="AI213" s="145"/>
      <c r="AJ213" s="145"/>
      <c r="AK213" s="145"/>
      <c r="AL213" s="145"/>
      <c r="AM213" s="145"/>
      <c r="AN213" s="145"/>
      <c r="AO213" s="145"/>
      <c r="AP213" s="145"/>
      <c r="AQ213" s="145"/>
      <c r="AR213" s="145"/>
      <c r="AS213" s="145"/>
      <c r="AT213" s="145"/>
      <c r="AU213" s="145"/>
      <c r="AV213" s="145"/>
      <c r="AW213" s="145"/>
      <c r="AX213" s="145"/>
      <c r="AY213" s="145"/>
      <c r="AZ213" s="145"/>
      <c r="BA213" s="145"/>
      <c r="BB213" s="145"/>
      <c r="BC213" s="145"/>
      <c r="BD213" s="145"/>
      <c r="BE213" s="145"/>
      <c r="BF213" s="145"/>
    </row>
    <row r="214" spans="1:58" outlineLevel="1">
      <c r="A214" s="152"/>
      <c r="B214" s="153"/>
      <c r="C214" s="250" t="s">
        <v>457</v>
      </c>
      <c r="D214" s="251"/>
      <c r="E214" s="251"/>
      <c r="F214" s="251"/>
      <c r="G214" s="251"/>
      <c r="H214" s="156"/>
      <c r="I214" s="156"/>
      <c r="J214" s="156"/>
      <c r="K214" s="156"/>
      <c r="L214" s="156"/>
      <c r="M214" s="156"/>
      <c r="N214" s="156"/>
      <c r="O214" s="156"/>
      <c r="P214" s="156"/>
      <c r="Q214" s="156"/>
      <c r="R214" s="156"/>
      <c r="S214" s="156"/>
      <c r="T214" s="156"/>
      <c r="U214" s="156"/>
      <c r="V214" s="156"/>
      <c r="W214" s="145"/>
      <c r="X214" s="145"/>
      <c r="Y214" s="145"/>
      <c r="Z214" s="145"/>
      <c r="AA214" s="145"/>
      <c r="AB214" s="145"/>
      <c r="AC214" s="145"/>
      <c r="AD214" s="145"/>
      <c r="AE214" s="145" t="s">
        <v>178</v>
      </c>
      <c r="AF214" s="145"/>
      <c r="AG214" s="145"/>
      <c r="AH214" s="145"/>
      <c r="AI214" s="145"/>
      <c r="AJ214" s="145"/>
      <c r="AK214" s="145"/>
      <c r="AL214" s="145"/>
      <c r="AM214" s="145"/>
      <c r="AN214" s="145"/>
      <c r="AO214" s="145"/>
      <c r="AP214" s="145"/>
      <c r="AQ214" s="145"/>
      <c r="AR214" s="145"/>
      <c r="AS214" s="145"/>
      <c r="AT214" s="145"/>
      <c r="AU214" s="145"/>
      <c r="AV214" s="145"/>
      <c r="AW214" s="145"/>
      <c r="AX214" s="145"/>
      <c r="AY214" s="145"/>
      <c r="AZ214" s="145"/>
      <c r="BA214" s="145"/>
      <c r="BB214" s="145"/>
      <c r="BC214" s="145"/>
      <c r="BD214" s="145"/>
      <c r="BE214" s="145"/>
      <c r="BF214" s="145"/>
    </row>
    <row r="215" spans="1:58" outlineLevel="1">
      <c r="A215" s="152"/>
      <c r="B215" s="153"/>
      <c r="C215" s="187" t="s">
        <v>461</v>
      </c>
      <c r="D215" s="178"/>
      <c r="E215" s="179">
        <v>1</v>
      </c>
      <c r="F215" s="156"/>
      <c r="G215" s="156"/>
      <c r="H215" s="156"/>
      <c r="I215" s="156"/>
      <c r="J215" s="156"/>
      <c r="K215" s="156"/>
      <c r="L215" s="156"/>
      <c r="M215" s="156"/>
      <c r="N215" s="156"/>
      <c r="O215" s="156"/>
      <c r="P215" s="156"/>
      <c r="Q215" s="156"/>
      <c r="R215" s="156"/>
      <c r="S215" s="156"/>
      <c r="T215" s="156"/>
      <c r="U215" s="156"/>
      <c r="V215" s="156"/>
      <c r="W215" s="145"/>
      <c r="X215" s="145"/>
      <c r="Y215" s="145"/>
      <c r="Z215" s="145"/>
      <c r="AA215" s="145"/>
      <c r="AB215" s="145"/>
      <c r="AC215" s="145"/>
      <c r="AD215" s="145"/>
      <c r="AE215" s="145" t="s">
        <v>223</v>
      </c>
      <c r="AF215" s="145">
        <v>0</v>
      </c>
      <c r="AG215" s="145"/>
      <c r="AH215" s="145"/>
      <c r="AI215" s="145"/>
      <c r="AJ215" s="145"/>
      <c r="AK215" s="145"/>
      <c r="AL215" s="145"/>
      <c r="AM215" s="145"/>
      <c r="AN215" s="145"/>
      <c r="AO215" s="145"/>
      <c r="AP215" s="145"/>
      <c r="AQ215" s="145"/>
      <c r="AR215" s="145"/>
      <c r="AS215" s="145"/>
      <c r="AT215" s="145"/>
      <c r="AU215" s="145"/>
      <c r="AV215" s="145"/>
      <c r="AW215" s="145"/>
      <c r="AX215" s="145"/>
      <c r="AY215" s="145"/>
      <c r="AZ215" s="145"/>
      <c r="BA215" s="145"/>
      <c r="BB215" s="145"/>
      <c r="BC215" s="145"/>
      <c r="BD215" s="145"/>
      <c r="BE215" s="145"/>
      <c r="BF215" s="145"/>
    </row>
    <row r="216" spans="1:58" outlineLevel="1">
      <c r="A216" s="164">
        <v>65</v>
      </c>
      <c r="B216" s="165" t="s">
        <v>462</v>
      </c>
      <c r="C216" s="174" t="s">
        <v>463</v>
      </c>
      <c r="D216" s="166" t="s">
        <v>456</v>
      </c>
      <c r="E216" s="167">
        <v>2</v>
      </c>
      <c r="F216" s="168">
        <v>0</v>
      </c>
      <c r="G216" s="169">
        <f>ROUND(E216*F216,2)</f>
        <v>0</v>
      </c>
      <c r="H216" s="168">
        <v>0</v>
      </c>
      <c r="I216" s="169">
        <f>ROUND(E216*H216,2)</f>
        <v>0</v>
      </c>
      <c r="J216" s="168">
        <v>4500</v>
      </c>
      <c r="K216" s="169">
        <f>ROUND(E216*J216,2)</f>
        <v>9000</v>
      </c>
      <c r="L216" s="169">
        <v>21</v>
      </c>
      <c r="M216" s="169">
        <f>G216*(1+L216/100)</f>
        <v>0</v>
      </c>
      <c r="N216" s="169">
        <v>0</v>
      </c>
      <c r="O216" s="169">
        <f>ROUND(E216*N216,2)</f>
        <v>0</v>
      </c>
      <c r="P216" s="169">
        <v>0</v>
      </c>
      <c r="Q216" s="169">
        <f>ROUND(E216*P216,2)</f>
        <v>0</v>
      </c>
      <c r="R216" s="170" t="s">
        <v>175</v>
      </c>
      <c r="S216" s="156">
        <v>0</v>
      </c>
      <c r="T216" s="156">
        <f>ROUND(E216*S216,2)</f>
        <v>0</v>
      </c>
      <c r="U216" s="156"/>
      <c r="V216" s="156" t="s">
        <v>220</v>
      </c>
      <c r="W216" s="145"/>
      <c r="X216" s="145"/>
      <c r="Y216" s="145"/>
      <c r="Z216" s="145"/>
      <c r="AA216" s="145"/>
      <c r="AB216" s="145"/>
      <c r="AC216" s="145"/>
      <c r="AD216" s="145"/>
      <c r="AE216" s="145" t="s">
        <v>221</v>
      </c>
      <c r="AF216" s="145"/>
      <c r="AG216" s="145"/>
      <c r="AH216" s="145"/>
      <c r="AI216" s="145"/>
      <c r="AJ216" s="145"/>
      <c r="AK216" s="145"/>
      <c r="AL216" s="145"/>
      <c r="AM216" s="145"/>
      <c r="AN216" s="145"/>
      <c r="AO216" s="145"/>
      <c r="AP216" s="145"/>
      <c r="AQ216" s="145"/>
      <c r="AR216" s="145"/>
      <c r="AS216" s="145"/>
      <c r="AT216" s="145"/>
      <c r="AU216" s="145"/>
      <c r="AV216" s="145"/>
      <c r="AW216" s="145"/>
      <c r="AX216" s="145"/>
      <c r="AY216" s="145"/>
      <c r="AZ216" s="145"/>
      <c r="BA216" s="145"/>
      <c r="BB216" s="145"/>
      <c r="BC216" s="145"/>
      <c r="BD216" s="145"/>
      <c r="BE216" s="145"/>
      <c r="BF216" s="145"/>
    </row>
    <row r="217" spans="1:58" outlineLevel="1">
      <c r="A217" s="152"/>
      <c r="B217" s="153"/>
      <c r="C217" s="250" t="s">
        <v>457</v>
      </c>
      <c r="D217" s="251"/>
      <c r="E217" s="251"/>
      <c r="F217" s="251"/>
      <c r="G217" s="251"/>
      <c r="H217" s="156"/>
      <c r="I217" s="156"/>
      <c r="J217" s="156"/>
      <c r="K217" s="156"/>
      <c r="L217" s="156"/>
      <c r="M217" s="156"/>
      <c r="N217" s="156"/>
      <c r="O217" s="156"/>
      <c r="P217" s="156"/>
      <c r="Q217" s="156"/>
      <c r="R217" s="156"/>
      <c r="S217" s="156"/>
      <c r="T217" s="156"/>
      <c r="U217" s="156"/>
      <c r="V217" s="156"/>
      <c r="W217" s="145"/>
      <c r="X217" s="145"/>
      <c r="Y217" s="145"/>
      <c r="Z217" s="145"/>
      <c r="AA217" s="145"/>
      <c r="AB217" s="145"/>
      <c r="AC217" s="145"/>
      <c r="AD217" s="145"/>
      <c r="AE217" s="145" t="s">
        <v>178</v>
      </c>
      <c r="AF217" s="145"/>
      <c r="AG217" s="145"/>
      <c r="AH217" s="145"/>
      <c r="AI217" s="145"/>
      <c r="AJ217" s="145"/>
      <c r="AK217" s="145"/>
      <c r="AL217" s="145"/>
      <c r="AM217" s="145"/>
      <c r="AN217" s="145"/>
      <c r="AO217" s="145"/>
      <c r="AP217" s="145"/>
      <c r="AQ217" s="145"/>
      <c r="AR217" s="145"/>
      <c r="AS217" s="145"/>
      <c r="AT217" s="145"/>
      <c r="AU217" s="145"/>
      <c r="AV217" s="145"/>
      <c r="AW217" s="145"/>
      <c r="AX217" s="145"/>
      <c r="AY217" s="145"/>
      <c r="AZ217" s="145"/>
      <c r="BA217" s="145"/>
      <c r="BB217" s="145"/>
      <c r="BC217" s="145"/>
      <c r="BD217" s="145"/>
      <c r="BE217" s="145"/>
      <c r="BF217" s="145"/>
    </row>
    <row r="218" spans="1:58" outlineLevel="1">
      <c r="A218" s="152"/>
      <c r="B218" s="153"/>
      <c r="C218" s="187" t="s">
        <v>464</v>
      </c>
      <c r="D218" s="178"/>
      <c r="E218" s="179">
        <v>2</v>
      </c>
      <c r="F218" s="156"/>
      <c r="G218" s="156"/>
      <c r="H218" s="156"/>
      <c r="I218" s="156"/>
      <c r="J218" s="156"/>
      <c r="K218" s="156"/>
      <c r="L218" s="156"/>
      <c r="M218" s="156"/>
      <c r="N218" s="156"/>
      <c r="O218" s="156"/>
      <c r="P218" s="156"/>
      <c r="Q218" s="156"/>
      <c r="R218" s="156"/>
      <c r="S218" s="156"/>
      <c r="T218" s="156"/>
      <c r="U218" s="156"/>
      <c r="V218" s="156"/>
      <c r="W218" s="145"/>
      <c r="X218" s="145"/>
      <c r="Y218" s="145"/>
      <c r="Z218" s="145"/>
      <c r="AA218" s="145"/>
      <c r="AB218" s="145"/>
      <c r="AC218" s="145"/>
      <c r="AD218" s="145"/>
      <c r="AE218" s="145" t="s">
        <v>223</v>
      </c>
      <c r="AF218" s="145">
        <v>0</v>
      </c>
      <c r="AG218" s="145"/>
      <c r="AH218" s="145"/>
      <c r="AI218" s="145"/>
      <c r="AJ218" s="145"/>
      <c r="AK218" s="145"/>
      <c r="AL218" s="145"/>
      <c r="AM218" s="145"/>
      <c r="AN218" s="145"/>
      <c r="AO218" s="145"/>
      <c r="AP218" s="145"/>
      <c r="AQ218" s="145"/>
      <c r="AR218" s="145"/>
      <c r="AS218" s="145"/>
      <c r="AT218" s="145"/>
      <c r="AU218" s="145"/>
      <c r="AV218" s="145"/>
      <c r="AW218" s="145"/>
      <c r="AX218" s="145"/>
      <c r="AY218" s="145"/>
      <c r="AZ218" s="145"/>
      <c r="BA218" s="145"/>
      <c r="BB218" s="145"/>
      <c r="BC218" s="145"/>
      <c r="BD218" s="145"/>
      <c r="BE218" s="145"/>
      <c r="BF218" s="145"/>
    </row>
    <row r="219" spans="1:58" outlineLevel="1">
      <c r="A219" s="164">
        <v>66</v>
      </c>
      <c r="B219" s="165" t="s">
        <v>465</v>
      </c>
      <c r="C219" s="174" t="s">
        <v>466</v>
      </c>
      <c r="D219" s="166" t="s">
        <v>456</v>
      </c>
      <c r="E219" s="167">
        <v>1</v>
      </c>
      <c r="F219" s="168">
        <v>0</v>
      </c>
      <c r="G219" s="169">
        <f>ROUND(E219*F219,2)</f>
        <v>0</v>
      </c>
      <c r="H219" s="168">
        <v>0</v>
      </c>
      <c r="I219" s="169">
        <f>ROUND(E219*H219,2)</f>
        <v>0</v>
      </c>
      <c r="J219" s="168">
        <v>1500</v>
      </c>
      <c r="K219" s="169">
        <f>ROUND(E219*J219,2)</f>
        <v>1500</v>
      </c>
      <c r="L219" s="169">
        <v>21</v>
      </c>
      <c r="M219" s="169">
        <f>G219*(1+L219/100)</f>
        <v>0</v>
      </c>
      <c r="N219" s="169">
        <v>0</v>
      </c>
      <c r="O219" s="169">
        <f>ROUND(E219*N219,2)</f>
        <v>0</v>
      </c>
      <c r="P219" s="169">
        <v>0</v>
      </c>
      <c r="Q219" s="169">
        <f>ROUND(E219*P219,2)</f>
        <v>0</v>
      </c>
      <c r="R219" s="170" t="s">
        <v>175</v>
      </c>
      <c r="S219" s="156">
        <v>0</v>
      </c>
      <c r="T219" s="156">
        <f>ROUND(E219*S219,2)</f>
        <v>0</v>
      </c>
      <c r="U219" s="156"/>
      <c r="V219" s="156" t="s">
        <v>220</v>
      </c>
      <c r="W219" s="145"/>
      <c r="X219" s="145"/>
      <c r="Y219" s="145"/>
      <c r="Z219" s="145"/>
      <c r="AA219" s="145"/>
      <c r="AB219" s="145"/>
      <c r="AC219" s="145"/>
      <c r="AD219" s="145"/>
      <c r="AE219" s="145" t="s">
        <v>221</v>
      </c>
      <c r="AF219" s="145"/>
      <c r="AG219" s="145"/>
      <c r="AH219" s="145"/>
      <c r="AI219" s="145"/>
      <c r="AJ219" s="145"/>
      <c r="AK219" s="145"/>
      <c r="AL219" s="145"/>
      <c r="AM219" s="145"/>
      <c r="AN219" s="145"/>
      <c r="AO219" s="145"/>
      <c r="AP219" s="145"/>
      <c r="AQ219" s="145"/>
      <c r="AR219" s="145"/>
      <c r="AS219" s="145"/>
      <c r="AT219" s="145"/>
      <c r="AU219" s="145"/>
      <c r="AV219" s="145"/>
      <c r="AW219" s="145"/>
      <c r="AX219" s="145"/>
      <c r="AY219" s="145"/>
      <c r="AZ219" s="145"/>
      <c r="BA219" s="145"/>
      <c r="BB219" s="145"/>
      <c r="BC219" s="145"/>
      <c r="BD219" s="145"/>
      <c r="BE219" s="145"/>
      <c r="BF219" s="145"/>
    </row>
    <row r="220" spans="1:58" outlineLevel="1">
      <c r="A220" s="152"/>
      <c r="B220" s="153"/>
      <c r="C220" s="250" t="s">
        <v>457</v>
      </c>
      <c r="D220" s="251"/>
      <c r="E220" s="251"/>
      <c r="F220" s="251"/>
      <c r="G220" s="251"/>
      <c r="H220" s="156"/>
      <c r="I220" s="156"/>
      <c r="J220" s="156"/>
      <c r="K220" s="156"/>
      <c r="L220" s="156"/>
      <c r="M220" s="156"/>
      <c r="N220" s="156"/>
      <c r="O220" s="156"/>
      <c r="P220" s="156"/>
      <c r="Q220" s="156"/>
      <c r="R220" s="156"/>
      <c r="S220" s="156"/>
      <c r="T220" s="156"/>
      <c r="U220" s="156"/>
      <c r="V220" s="156"/>
      <c r="W220" s="145"/>
      <c r="X220" s="145"/>
      <c r="Y220" s="145"/>
      <c r="Z220" s="145"/>
      <c r="AA220" s="145"/>
      <c r="AB220" s="145"/>
      <c r="AC220" s="145"/>
      <c r="AD220" s="145"/>
      <c r="AE220" s="145" t="s">
        <v>178</v>
      </c>
      <c r="AF220" s="145"/>
      <c r="AG220" s="145"/>
      <c r="AH220" s="145"/>
      <c r="AI220" s="145"/>
      <c r="AJ220" s="145"/>
      <c r="AK220" s="145"/>
      <c r="AL220" s="145"/>
      <c r="AM220" s="145"/>
      <c r="AN220" s="145"/>
      <c r="AO220" s="145"/>
      <c r="AP220" s="145"/>
      <c r="AQ220" s="145"/>
      <c r="AR220" s="145"/>
      <c r="AS220" s="145"/>
      <c r="AT220" s="145"/>
      <c r="AU220" s="145"/>
      <c r="AV220" s="145"/>
      <c r="AW220" s="145"/>
      <c r="AX220" s="145"/>
      <c r="AY220" s="145"/>
      <c r="AZ220" s="145"/>
      <c r="BA220" s="145"/>
      <c r="BB220" s="145"/>
      <c r="BC220" s="145"/>
      <c r="BD220" s="145"/>
      <c r="BE220" s="145"/>
      <c r="BF220" s="145"/>
    </row>
    <row r="221" spans="1:58" outlineLevel="1">
      <c r="A221" s="152"/>
      <c r="B221" s="153"/>
      <c r="C221" s="187" t="s">
        <v>467</v>
      </c>
      <c r="D221" s="178"/>
      <c r="E221" s="179">
        <v>1</v>
      </c>
      <c r="F221" s="156"/>
      <c r="G221" s="156"/>
      <c r="H221" s="156"/>
      <c r="I221" s="156"/>
      <c r="J221" s="156"/>
      <c r="K221" s="156"/>
      <c r="L221" s="156"/>
      <c r="M221" s="156"/>
      <c r="N221" s="156"/>
      <c r="O221" s="156"/>
      <c r="P221" s="156"/>
      <c r="Q221" s="156"/>
      <c r="R221" s="156"/>
      <c r="S221" s="156"/>
      <c r="T221" s="156"/>
      <c r="U221" s="156"/>
      <c r="V221" s="156"/>
      <c r="W221" s="145"/>
      <c r="X221" s="145"/>
      <c r="Y221" s="145"/>
      <c r="Z221" s="145"/>
      <c r="AA221" s="145"/>
      <c r="AB221" s="145"/>
      <c r="AC221" s="145"/>
      <c r="AD221" s="145"/>
      <c r="AE221" s="145" t="s">
        <v>223</v>
      </c>
      <c r="AF221" s="145">
        <v>0</v>
      </c>
      <c r="AG221" s="145"/>
      <c r="AH221" s="145"/>
      <c r="AI221" s="145"/>
      <c r="AJ221" s="145"/>
      <c r="AK221" s="145"/>
      <c r="AL221" s="145"/>
      <c r="AM221" s="145"/>
      <c r="AN221" s="145"/>
      <c r="AO221" s="145"/>
      <c r="AP221" s="145"/>
      <c r="AQ221" s="145"/>
      <c r="AR221" s="145"/>
      <c r="AS221" s="145"/>
      <c r="AT221" s="145"/>
      <c r="AU221" s="145"/>
      <c r="AV221" s="145"/>
      <c r="AW221" s="145"/>
      <c r="AX221" s="145"/>
      <c r="AY221" s="145"/>
      <c r="AZ221" s="145"/>
      <c r="BA221" s="145"/>
      <c r="BB221" s="145"/>
      <c r="BC221" s="145"/>
      <c r="BD221" s="145"/>
      <c r="BE221" s="145"/>
      <c r="BF221" s="145"/>
    </row>
    <row r="222" spans="1:58" outlineLevel="1">
      <c r="A222" s="164">
        <v>67</v>
      </c>
      <c r="B222" s="165" t="s">
        <v>468</v>
      </c>
      <c r="C222" s="174" t="s">
        <v>469</v>
      </c>
      <c r="D222" s="166" t="s">
        <v>456</v>
      </c>
      <c r="E222" s="167">
        <v>1</v>
      </c>
      <c r="F222" s="168">
        <v>0</v>
      </c>
      <c r="G222" s="169">
        <f>ROUND(E222*F222,2)</f>
        <v>0</v>
      </c>
      <c r="H222" s="168">
        <v>0</v>
      </c>
      <c r="I222" s="169">
        <f>ROUND(E222*H222,2)</f>
        <v>0</v>
      </c>
      <c r="J222" s="168">
        <v>23500</v>
      </c>
      <c r="K222" s="169">
        <f>ROUND(E222*J222,2)</f>
        <v>23500</v>
      </c>
      <c r="L222" s="169">
        <v>21</v>
      </c>
      <c r="M222" s="169">
        <f>G222*(1+L222/100)</f>
        <v>0</v>
      </c>
      <c r="N222" s="169">
        <v>0</v>
      </c>
      <c r="O222" s="169">
        <f>ROUND(E222*N222,2)</f>
        <v>0</v>
      </c>
      <c r="P222" s="169">
        <v>0</v>
      </c>
      <c r="Q222" s="169">
        <f>ROUND(E222*P222,2)</f>
        <v>0</v>
      </c>
      <c r="R222" s="170" t="s">
        <v>175</v>
      </c>
      <c r="S222" s="156">
        <v>0</v>
      </c>
      <c r="T222" s="156">
        <f>ROUND(E222*S222,2)</f>
        <v>0</v>
      </c>
      <c r="U222" s="156"/>
      <c r="V222" s="156" t="s">
        <v>220</v>
      </c>
      <c r="W222" s="145"/>
      <c r="X222" s="145"/>
      <c r="Y222" s="145"/>
      <c r="Z222" s="145"/>
      <c r="AA222" s="145"/>
      <c r="AB222" s="145"/>
      <c r="AC222" s="145"/>
      <c r="AD222" s="145"/>
      <c r="AE222" s="145" t="s">
        <v>221</v>
      </c>
      <c r="AF222" s="145"/>
      <c r="AG222" s="145"/>
      <c r="AH222" s="145"/>
      <c r="AI222" s="145"/>
      <c r="AJ222" s="145"/>
      <c r="AK222" s="145"/>
      <c r="AL222" s="145"/>
      <c r="AM222" s="145"/>
      <c r="AN222" s="145"/>
      <c r="AO222" s="145"/>
      <c r="AP222" s="145"/>
      <c r="AQ222" s="145"/>
      <c r="AR222" s="145"/>
      <c r="AS222" s="145"/>
      <c r="AT222" s="145"/>
      <c r="AU222" s="145"/>
      <c r="AV222" s="145"/>
      <c r="AW222" s="145"/>
      <c r="AX222" s="145"/>
      <c r="AY222" s="145"/>
      <c r="AZ222" s="145"/>
      <c r="BA222" s="145"/>
      <c r="BB222" s="145"/>
      <c r="BC222" s="145"/>
      <c r="BD222" s="145"/>
      <c r="BE222" s="145"/>
      <c r="BF222" s="145"/>
    </row>
    <row r="223" spans="1:58" outlineLevel="1">
      <c r="A223" s="152"/>
      <c r="B223" s="153"/>
      <c r="C223" s="250" t="s">
        <v>470</v>
      </c>
      <c r="D223" s="251"/>
      <c r="E223" s="251"/>
      <c r="F223" s="251"/>
      <c r="G223" s="251"/>
      <c r="H223" s="156"/>
      <c r="I223" s="156"/>
      <c r="J223" s="156"/>
      <c r="K223" s="156"/>
      <c r="L223" s="156"/>
      <c r="M223" s="156"/>
      <c r="N223" s="156"/>
      <c r="O223" s="156"/>
      <c r="P223" s="156"/>
      <c r="Q223" s="156"/>
      <c r="R223" s="156"/>
      <c r="S223" s="156"/>
      <c r="T223" s="156"/>
      <c r="U223" s="156"/>
      <c r="V223" s="156"/>
      <c r="W223" s="145"/>
      <c r="X223" s="145"/>
      <c r="Y223" s="145"/>
      <c r="Z223" s="145"/>
      <c r="AA223" s="145"/>
      <c r="AB223" s="145"/>
      <c r="AC223" s="145"/>
      <c r="AD223" s="145"/>
      <c r="AE223" s="145" t="s">
        <v>178</v>
      </c>
      <c r="AF223" s="145"/>
      <c r="AG223" s="145"/>
      <c r="AH223" s="145"/>
      <c r="AI223" s="145"/>
      <c r="AJ223" s="145"/>
      <c r="AK223" s="145"/>
      <c r="AL223" s="145"/>
      <c r="AM223" s="145"/>
      <c r="AN223" s="145"/>
      <c r="AO223" s="145"/>
      <c r="AP223" s="145"/>
      <c r="AQ223" s="145"/>
      <c r="AR223" s="145"/>
      <c r="AS223" s="145"/>
      <c r="AT223" s="145"/>
      <c r="AU223" s="145"/>
      <c r="AV223" s="145"/>
      <c r="AW223" s="145"/>
      <c r="AX223" s="145"/>
      <c r="AY223" s="171" t="str">
        <f>C223</f>
        <v>Včetně dodávky a montáže parotěsné pásky a prahového Purenitu o výšce 160 mm. Přesná specifikace dle PD.</v>
      </c>
      <c r="AZ223" s="145"/>
      <c r="BA223" s="145"/>
      <c r="BB223" s="145"/>
      <c r="BC223" s="145"/>
      <c r="BD223" s="145"/>
      <c r="BE223" s="145"/>
      <c r="BF223" s="145"/>
    </row>
    <row r="224" spans="1:58" outlineLevel="1">
      <c r="A224" s="152"/>
      <c r="B224" s="153"/>
      <c r="C224" s="187" t="s">
        <v>471</v>
      </c>
      <c r="D224" s="178"/>
      <c r="E224" s="179">
        <v>1</v>
      </c>
      <c r="F224" s="156"/>
      <c r="G224" s="156"/>
      <c r="H224" s="156"/>
      <c r="I224" s="156"/>
      <c r="J224" s="156"/>
      <c r="K224" s="156"/>
      <c r="L224" s="156"/>
      <c r="M224" s="156"/>
      <c r="N224" s="156"/>
      <c r="O224" s="156"/>
      <c r="P224" s="156"/>
      <c r="Q224" s="156"/>
      <c r="R224" s="156"/>
      <c r="S224" s="156"/>
      <c r="T224" s="156"/>
      <c r="U224" s="156"/>
      <c r="V224" s="156"/>
      <c r="W224" s="145"/>
      <c r="X224" s="145"/>
      <c r="Y224" s="145"/>
      <c r="Z224" s="145"/>
      <c r="AA224" s="145"/>
      <c r="AB224" s="145"/>
      <c r="AC224" s="145"/>
      <c r="AD224" s="145"/>
      <c r="AE224" s="145" t="s">
        <v>223</v>
      </c>
      <c r="AF224" s="145">
        <v>0</v>
      </c>
      <c r="AG224" s="145"/>
      <c r="AH224" s="145"/>
      <c r="AI224" s="145"/>
      <c r="AJ224" s="145"/>
      <c r="AK224" s="145"/>
      <c r="AL224" s="145"/>
      <c r="AM224" s="145"/>
      <c r="AN224" s="145"/>
      <c r="AO224" s="145"/>
      <c r="AP224" s="145"/>
      <c r="AQ224" s="145"/>
      <c r="AR224" s="145"/>
      <c r="AS224" s="145"/>
      <c r="AT224" s="145"/>
      <c r="AU224" s="145"/>
      <c r="AV224" s="145"/>
      <c r="AW224" s="145"/>
      <c r="AX224" s="145"/>
      <c r="AY224" s="145"/>
      <c r="AZ224" s="145"/>
      <c r="BA224" s="145"/>
      <c r="BB224" s="145"/>
      <c r="BC224" s="145"/>
      <c r="BD224" s="145"/>
      <c r="BE224" s="145"/>
      <c r="BF224" s="145"/>
    </row>
    <row r="225" spans="1:58" outlineLevel="1">
      <c r="A225" s="164">
        <v>68</v>
      </c>
      <c r="B225" s="165" t="s">
        <v>472</v>
      </c>
      <c r="C225" s="174" t="s">
        <v>473</v>
      </c>
      <c r="D225" s="166" t="s">
        <v>456</v>
      </c>
      <c r="E225" s="167">
        <v>4</v>
      </c>
      <c r="F225" s="168">
        <v>0</v>
      </c>
      <c r="G225" s="169">
        <f>ROUND(E225*F225,2)</f>
        <v>0</v>
      </c>
      <c r="H225" s="168">
        <v>0</v>
      </c>
      <c r="I225" s="169">
        <f>ROUND(E225*H225,2)</f>
        <v>0</v>
      </c>
      <c r="J225" s="168">
        <v>4700</v>
      </c>
      <c r="K225" s="169">
        <f>ROUND(E225*J225,2)</f>
        <v>18800</v>
      </c>
      <c r="L225" s="169">
        <v>21</v>
      </c>
      <c r="M225" s="169">
        <f>G225*(1+L225/100)</f>
        <v>0</v>
      </c>
      <c r="N225" s="169">
        <v>0</v>
      </c>
      <c r="O225" s="169">
        <f>ROUND(E225*N225,2)</f>
        <v>0</v>
      </c>
      <c r="P225" s="169">
        <v>0</v>
      </c>
      <c r="Q225" s="169">
        <f>ROUND(E225*P225,2)</f>
        <v>0</v>
      </c>
      <c r="R225" s="170" t="s">
        <v>175</v>
      </c>
      <c r="S225" s="156">
        <v>0</v>
      </c>
      <c r="T225" s="156">
        <f>ROUND(E225*S225,2)</f>
        <v>0</v>
      </c>
      <c r="U225" s="156"/>
      <c r="V225" s="156" t="s">
        <v>220</v>
      </c>
      <c r="W225" s="145"/>
      <c r="X225" s="145"/>
      <c r="Y225" s="145"/>
      <c r="Z225" s="145"/>
      <c r="AA225" s="145"/>
      <c r="AB225" s="145"/>
      <c r="AC225" s="145"/>
      <c r="AD225" s="145"/>
      <c r="AE225" s="145" t="s">
        <v>221</v>
      </c>
      <c r="AF225" s="145"/>
      <c r="AG225" s="145"/>
      <c r="AH225" s="145"/>
      <c r="AI225" s="145"/>
      <c r="AJ225" s="145"/>
      <c r="AK225" s="145"/>
      <c r="AL225" s="145"/>
      <c r="AM225" s="145"/>
      <c r="AN225" s="145"/>
      <c r="AO225" s="145"/>
      <c r="AP225" s="145"/>
      <c r="AQ225" s="145"/>
      <c r="AR225" s="145"/>
      <c r="AS225" s="145"/>
      <c r="AT225" s="145"/>
      <c r="AU225" s="145"/>
      <c r="AV225" s="145"/>
      <c r="AW225" s="145"/>
      <c r="AX225" s="145"/>
      <c r="AY225" s="145"/>
      <c r="AZ225" s="145"/>
      <c r="BA225" s="145"/>
      <c r="BB225" s="145"/>
      <c r="BC225" s="145"/>
      <c r="BD225" s="145"/>
      <c r="BE225" s="145"/>
      <c r="BF225" s="145"/>
    </row>
    <row r="226" spans="1:58" outlineLevel="1">
      <c r="A226" s="152"/>
      <c r="B226" s="153"/>
      <c r="C226" s="250" t="s">
        <v>474</v>
      </c>
      <c r="D226" s="251"/>
      <c r="E226" s="251"/>
      <c r="F226" s="251"/>
      <c r="G226" s="251"/>
      <c r="H226" s="156"/>
      <c r="I226" s="156"/>
      <c r="J226" s="156"/>
      <c r="K226" s="156"/>
      <c r="L226" s="156"/>
      <c r="M226" s="156"/>
      <c r="N226" s="156"/>
      <c r="O226" s="156"/>
      <c r="P226" s="156"/>
      <c r="Q226" s="156"/>
      <c r="R226" s="156"/>
      <c r="S226" s="156"/>
      <c r="T226" s="156"/>
      <c r="U226" s="156"/>
      <c r="V226" s="156"/>
      <c r="W226" s="145"/>
      <c r="X226" s="145"/>
      <c r="Y226" s="145"/>
      <c r="Z226" s="145"/>
      <c r="AA226" s="145"/>
      <c r="AB226" s="145"/>
      <c r="AC226" s="145"/>
      <c r="AD226" s="145"/>
      <c r="AE226" s="145" t="s">
        <v>178</v>
      </c>
      <c r="AF226" s="145"/>
      <c r="AG226" s="145"/>
      <c r="AH226" s="145"/>
      <c r="AI226" s="145"/>
      <c r="AJ226" s="145"/>
      <c r="AK226" s="145"/>
      <c r="AL226" s="145"/>
      <c r="AM226" s="145"/>
      <c r="AN226" s="145"/>
      <c r="AO226" s="145"/>
      <c r="AP226" s="145"/>
      <c r="AQ226" s="145"/>
      <c r="AR226" s="145"/>
      <c r="AS226" s="145"/>
      <c r="AT226" s="145"/>
      <c r="AU226" s="145"/>
      <c r="AV226" s="145"/>
      <c r="AW226" s="145"/>
      <c r="AX226" s="145"/>
      <c r="AY226" s="145"/>
      <c r="AZ226" s="145"/>
      <c r="BA226" s="145"/>
      <c r="BB226" s="145"/>
      <c r="BC226" s="145"/>
      <c r="BD226" s="145"/>
      <c r="BE226" s="145"/>
      <c r="BF226" s="145"/>
    </row>
    <row r="227" spans="1:58" outlineLevel="1">
      <c r="A227" s="152"/>
      <c r="B227" s="153"/>
      <c r="C227" s="187" t="s">
        <v>453</v>
      </c>
      <c r="D227" s="178"/>
      <c r="E227" s="179">
        <v>4</v>
      </c>
      <c r="F227" s="156"/>
      <c r="G227" s="156"/>
      <c r="H227" s="156"/>
      <c r="I227" s="156"/>
      <c r="J227" s="156"/>
      <c r="K227" s="156"/>
      <c r="L227" s="156"/>
      <c r="M227" s="156"/>
      <c r="N227" s="156"/>
      <c r="O227" s="156"/>
      <c r="P227" s="156"/>
      <c r="Q227" s="156"/>
      <c r="R227" s="156"/>
      <c r="S227" s="156"/>
      <c r="T227" s="156"/>
      <c r="U227" s="156"/>
      <c r="V227" s="156"/>
      <c r="W227" s="145"/>
      <c r="X227" s="145"/>
      <c r="Y227" s="145"/>
      <c r="Z227" s="145"/>
      <c r="AA227" s="145"/>
      <c r="AB227" s="145"/>
      <c r="AC227" s="145"/>
      <c r="AD227" s="145"/>
      <c r="AE227" s="145" t="s">
        <v>223</v>
      </c>
      <c r="AF227" s="145">
        <v>0</v>
      </c>
      <c r="AG227" s="145"/>
      <c r="AH227" s="145"/>
      <c r="AI227" s="145"/>
      <c r="AJ227" s="145"/>
      <c r="AK227" s="145"/>
      <c r="AL227" s="145"/>
      <c r="AM227" s="145"/>
      <c r="AN227" s="145"/>
      <c r="AO227" s="145"/>
      <c r="AP227" s="145"/>
      <c r="AQ227" s="145"/>
      <c r="AR227" s="145"/>
      <c r="AS227" s="145"/>
      <c r="AT227" s="145"/>
      <c r="AU227" s="145"/>
      <c r="AV227" s="145"/>
      <c r="AW227" s="145"/>
      <c r="AX227" s="145"/>
      <c r="AY227" s="145"/>
      <c r="AZ227" s="145"/>
      <c r="BA227" s="145"/>
      <c r="BB227" s="145"/>
      <c r="BC227" s="145"/>
      <c r="BD227" s="145"/>
      <c r="BE227" s="145"/>
      <c r="BF227" s="145"/>
    </row>
    <row r="228" spans="1:58" outlineLevel="1">
      <c r="A228" s="164">
        <v>69</v>
      </c>
      <c r="B228" s="165" t="s">
        <v>475</v>
      </c>
      <c r="C228" s="174" t="s">
        <v>476</v>
      </c>
      <c r="D228" s="166" t="s">
        <v>456</v>
      </c>
      <c r="E228" s="167">
        <v>1</v>
      </c>
      <c r="F228" s="168">
        <v>0</v>
      </c>
      <c r="G228" s="169">
        <f>ROUND(E228*F228,2)</f>
        <v>0</v>
      </c>
      <c r="H228" s="168">
        <v>0</v>
      </c>
      <c r="I228" s="169">
        <f>ROUND(E228*H228,2)</f>
        <v>0</v>
      </c>
      <c r="J228" s="168">
        <v>4600</v>
      </c>
      <c r="K228" s="169">
        <f>ROUND(E228*J228,2)</f>
        <v>4600</v>
      </c>
      <c r="L228" s="169">
        <v>21</v>
      </c>
      <c r="M228" s="169">
        <f>G228*(1+L228/100)</f>
        <v>0</v>
      </c>
      <c r="N228" s="169">
        <v>0</v>
      </c>
      <c r="O228" s="169">
        <f>ROUND(E228*N228,2)</f>
        <v>0</v>
      </c>
      <c r="P228" s="169">
        <v>0</v>
      </c>
      <c r="Q228" s="169">
        <f>ROUND(E228*P228,2)</f>
        <v>0</v>
      </c>
      <c r="R228" s="170" t="s">
        <v>175</v>
      </c>
      <c r="S228" s="156">
        <v>0</v>
      </c>
      <c r="T228" s="156">
        <f>ROUND(E228*S228,2)</f>
        <v>0</v>
      </c>
      <c r="U228" s="156"/>
      <c r="V228" s="156" t="s">
        <v>220</v>
      </c>
      <c r="W228" s="145"/>
      <c r="X228" s="145"/>
      <c r="Y228" s="145"/>
      <c r="Z228" s="145"/>
      <c r="AA228" s="145"/>
      <c r="AB228" s="145"/>
      <c r="AC228" s="145"/>
      <c r="AD228" s="145"/>
      <c r="AE228" s="145" t="s">
        <v>221</v>
      </c>
      <c r="AF228" s="145"/>
      <c r="AG228" s="145"/>
      <c r="AH228" s="145"/>
      <c r="AI228" s="145"/>
      <c r="AJ228" s="145"/>
      <c r="AK228" s="145"/>
      <c r="AL228" s="145"/>
      <c r="AM228" s="145"/>
      <c r="AN228" s="145"/>
      <c r="AO228" s="145"/>
      <c r="AP228" s="145"/>
      <c r="AQ228" s="145"/>
      <c r="AR228" s="145"/>
      <c r="AS228" s="145"/>
      <c r="AT228" s="145"/>
      <c r="AU228" s="145"/>
      <c r="AV228" s="145"/>
      <c r="AW228" s="145"/>
      <c r="AX228" s="145"/>
      <c r="AY228" s="145"/>
      <c r="AZ228" s="145"/>
      <c r="BA228" s="145"/>
      <c r="BB228" s="145"/>
      <c r="BC228" s="145"/>
      <c r="BD228" s="145"/>
      <c r="BE228" s="145"/>
      <c r="BF228" s="145"/>
    </row>
    <row r="229" spans="1:58" outlineLevel="1">
      <c r="A229" s="152"/>
      <c r="B229" s="153"/>
      <c r="C229" s="250" t="s">
        <v>474</v>
      </c>
      <c r="D229" s="251"/>
      <c r="E229" s="251"/>
      <c r="F229" s="251"/>
      <c r="G229" s="251"/>
      <c r="H229" s="156"/>
      <c r="I229" s="156"/>
      <c r="J229" s="156"/>
      <c r="K229" s="156"/>
      <c r="L229" s="156"/>
      <c r="M229" s="156"/>
      <c r="N229" s="156"/>
      <c r="O229" s="156"/>
      <c r="P229" s="156"/>
      <c r="Q229" s="156"/>
      <c r="R229" s="156"/>
      <c r="S229" s="156"/>
      <c r="T229" s="156"/>
      <c r="U229" s="156"/>
      <c r="V229" s="156"/>
      <c r="W229" s="145"/>
      <c r="X229" s="145"/>
      <c r="Y229" s="145"/>
      <c r="Z229" s="145"/>
      <c r="AA229" s="145"/>
      <c r="AB229" s="145"/>
      <c r="AC229" s="145"/>
      <c r="AD229" s="145"/>
      <c r="AE229" s="145" t="s">
        <v>178</v>
      </c>
      <c r="AF229" s="145"/>
      <c r="AG229" s="145"/>
      <c r="AH229" s="145"/>
      <c r="AI229" s="145"/>
      <c r="AJ229" s="145"/>
      <c r="AK229" s="145"/>
      <c r="AL229" s="145"/>
      <c r="AM229" s="145"/>
      <c r="AN229" s="145"/>
      <c r="AO229" s="145"/>
      <c r="AP229" s="145"/>
      <c r="AQ229" s="145"/>
      <c r="AR229" s="145"/>
      <c r="AS229" s="145"/>
      <c r="AT229" s="145"/>
      <c r="AU229" s="145"/>
      <c r="AV229" s="145"/>
      <c r="AW229" s="145"/>
      <c r="AX229" s="145"/>
      <c r="AY229" s="145"/>
      <c r="AZ229" s="145"/>
      <c r="BA229" s="145"/>
      <c r="BB229" s="145"/>
      <c r="BC229" s="145"/>
      <c r="BD229" s="145"/>
      <c r="BE229" s="145"/>
      <c r="BF229" s="145"/>
    </row>
    <row r="230" spans="1:58" outlineLevel="1">
      <c r="A230" s="152"/>
      <c r="B230" s="153"/>
      <c r="C230" s="187" t="s">
        <v>450</v>
      </c>
      <c r="D230" s="178"/>
      <c r="E230" s="179">
        <v>1</v>
      </c>
      <c r="F230" s="156"/>
      <c r="G230" s="156"/>
      <c r="H230" s="156"/>
      <c r="I230" s="156"/>
      <c r="J230" s="156"/>
      <c r="K230" s="156"/>
      <c r="L230" s="156"/>
      <c r="M230" s="156"/>
      <c r="N230" s="156"/>
      <c r="O230" s="156"/>
      <c r="P230" s="156"/>
      <c r="Q230" s="156"/>
      <c r="R230" s="156"/>
      <c r="S230" s="156"/>
      <c r="T230" s="156"/>
      <c r="U230" s="156"/>
      <c r="V230" s="156"/>
      <c r="W230" s="145"/>
      <c r="X230" s="145"/>
      <c r="Y230" s="145"/>
      <c r="Z230" s="145"/>
      <c r="AA230" s="145"/>
      <c r="AB230" s="145"/>
      <c r="AC230" s="145"/>
      <c r="AD230" s="145"/>
      <c r="AE230" s="145" t="s">
        <v>223</v>
      </c>
      <c r="AF230" s="145">
        <v>0</v>
      </c>
      <c r="AG230" s="145"/>
      <c r="AH230" s="145"/>
      <c r="AI230" s="145"/>
      <c r="AJ230" s="145"/>
      <c r="AK230" s="145"/>
      <c r="AL230" s="145"/>
      <c r="AM230" s="145"/>
      <c r="AN230" s="145"/>
      <c r="AO230" s="145"/>
      <c r="AP230" s="145"/>
      <c r="AQ230" s="145"/>
      <c r="AR230" s="145"/>
      <c r="AS230" s="145"/>
      <c r="AT230" s="145"/>
      <c r="AU230" s="145"/>
      <c r="AV230" s="145"/>
      <c r="AW230" s="145"/>
      <c r="AX230" s="145"/>
      <c r="AY230" s="145"/>
      <c r="AZ230" s="145"/>
      <c r="BA230" s="145"/>
      <c r="BB230" s="145"/>
      <c r="BC230" s="145"/>
      <c r="BD230" s="145"/>
      <c r="BE230" s="145"/>
      <c r="BF230" s="145"/>
    </row>
    <row r="231" spans="1:58">
      <c r="A231" s="158" t="s">
        <v>170</v>
      </c>
      <c r="B231" s="159" t="s">
        <v>103</v>
      </c>
      <c r="C231" s="173" t="s">
        <v>104</v>
      </c>
      <c r="D231" s="160"/>
      <c r="E231" s="161"/>
      <c r="F231" s="162"/>
      <c r="G231" s="162">
        <f>SUMIF(AE232:AE240,"&lt;&gt;NOR",G232:G240)</f>
        <v>0</v>
      </c>
      <c r="H231" s="162"/>
      <c r="I231" s="162">
        <f>SUM(I232:I240)</f>
        <v>6031.4699999999993</v>
      </c>
      <c r="J231" s="162"/>
      <c r="K231" s="162">
        <f>SUM(K232:K240)</f>
        <v>18239.59</v>
      </c>
      <c r="L231" s="162"/>
      <c r="M231" s="162">
        <f>SUM(M232:M240)</f>
        <v>0</v>
      </c>
      <c r="N231" s="162"/>
      <c r="O231" s="162">
        <f>SUM(O232:O240)</f>
        <v>2.4499999999999997</v>
      </c>
      <c r="P231" s="162"/>
      <c r="Q231" s="162">
        <f>SUM(Q232:Q240)</f>
        <v>0</v>
      </c>
      <c r="R231" s="163"/>
      <c r="S231" s="157"/>
      <c r="T231" s="157">
        <f>SUM(T232:T240)</f>
        <v>42.01</v>
      </c>
      <c r="U231" s="157"/>
      <c r="V231" s="157"/>
      <c r="AE231" t="s">
        <v>171</v>
      </c>
    </row>
    <row r="232" spans="1:58" ht="20.399999999999999" outlineLevel="1">
      <c r="A232" s="164">
        <v>70</v>
      </c>
      <c r="B232" s="165" t="s">
        <v>477</v>
      </c>
      <c r="C232" s="174" t="s">
        <v>478</v>
      </c>
      <c r="D232" s="166" t="s">
        <v>218</v>
      </c>
      <c r="E232" s="167">
        <v>122.7375</v>
      </c>
      <c r="F232" s="168">
        <v>0</v>
      </c>
      <c r="G232" s="169">
        <f>ROUND(E232*F232,2)</f>
        <v>0</v>
      </c>
      <c r="H232" s="168">
        <v>0</v>
      </c>
      <c r="I232" s="169">
        <f>ROUND(E232*H232,2)</f>
        <v>0</v>
      </c>
      <c r="J232" s="168">
        <v>61.5</v>
      </c>
      <c r="K232" s="169">
        <f>ROUND(E232*J232,2)</f>
        <v>7548.36</v>
      </c>
      <c r="L232" s="169">
        <v>21</v>
      </c>
      <c r="M232" s="169">
        <f>G232*(1+L232/100)</f>
        <v>0</v>
      </c>
      <c r="N232" s="169">
        <v>1.8380000000000001E-2</v>
      </c>
      <c r="O232" s="169">
        <f>ROUND(E232*N232,2)</f>
        <v>2.2599999999999998</v>
      </c>
      <c r="P232" s="169">
        <v>0</v>
      </c>
      <c r="Q232" s="169">
        <f>ROUND(E232*P232,2)</f>
        <v>0</v>
      </c>
      <c r="R232" s="170" t="s">
        <v>219</v>
      </c>
      <c r="S232" s="156">
        <v>0.13</v>
      </c>
      <c r="T232" s="156">
        <f>ROUND(E232*S232,2)</f>
        <v>15.96</v>
      </c>
      <c r="U232" s="156"/>
      <c r="V232" s="156" t="s">
        <v>220</v>
      </c>
      <c r="W232" s="145"/>
      <c r="X232" s="145"/>
      <c r="Y232" s="145"/>
      <c r="Z232" s="145"/>
      <c r="AA232" s="145"/>
      <c r="AB232" s="145"/>
      <c r="AC232" s="145"/>
      <c r="AD232" s="145"/>
      <c r="AE232" s="145" t="s">
        <v>221</v>
      </c>
      <c r="AF232" s="145"/>
      <c r="AG232" s="145"/>
      <c r="AH232" s="145"/>
      <c r="AI232" s="145"/>
      <c r="AJ232" s="145"/>
      <c r="AK232" s="145"/>
      <c r="AL232" s="145"/>
      <c r="AM232" s="145"/>
      <c r="AN232" s="145"/>
      <c r="AO232" s="145"/>
      <c r="AP232" s="145"/>
      <c r="AQ232" s="145"/>
      <c r="AR232" s="145"/>
      <c r="AS232" s="145"/>
      <c r="AT232" s="145"/>
      <c r="AU232" s="145"/>
      <c r="AV232" s="145"/>
      <c r="AW232" s="145"/>
      <c r="AX232" s="145"/>
      <c r="AY232" s="145"/>
      <c r="AZ232" s="145"/>
      <c r="BA232" s="145"/>
      <c r="BB232" s="145"/>
      <c r="BC232" s="145"/>
      <c r="BD232" s="145"/>
      <c r="BE232" s="145"/>
      <c r="BF232" s="145"/>
    </row>
    <row r="233" spans="1:58" outlineLevel="1">
      <c r="A233" s="152"/>
      <c r="B233" s="153"/>
      <c r="C233" s="261" t="s">
        <v>479</v>
      </c>
      <c r="D233" s="262"/>
      <c r="E233" s="262"/>
      <c r="F233" s="262"/>
      <c r="G233" s="262"/>
      <c r="H233" s="156"/>
      <c r="I233" s="156"/>
      <c r="J233" s="156"/>
      <c r="K233" s="156"/>
      <c r="L233" s="156"/>
      <c r="M233" s="156"/>
      <c r="N233" s="156"/>
      <c r="O233" s="156"/>
      <c r="P233" s="156"/>
      <c r="Q233" s="156"/>
      <c r="R233" s="156"/>
      <c r="S233" s="156"/>
      <c r="T233" s="156"/>
      <c r="U233" s="156"/>
      <c r="V233" s="156"/>
      <c r="W233" s="145"/>
      <c r="X233" s="145"/>
      <c r="Y233" s="145"/>
      <c r="Z233" s="145"/>
      <c r="AA233" s="145"/>
      <c r="AB233" s="145"/>
      <c r="AC233" s="145"/>
      <c r="AD233" s="145"/>
      <c r="AE233" s="145" t="s">
        <v>227</v>
      </c>
      <c r="AF233" s="145"/>
      <c r="AG233" s="145"/>
      <c r="AH233" s="145"/>
      <c r="AI233" s="145"/>
      <c r="AJ233" s="145"/>
      <c r="AK233" s="145"/>
      <c r="AL233" s="145"/>
      <c r="AM233" s="145"/>
      <c r="AN233" s="145"/>
      <c r="AO233" s="145"/>
      <c r="AP233" s="145"/>
      <c r="AQ233" s="145"/>
      <c r="AR233" s="145"/>
      <c r="AS233" s="145"/>
      <c r="AT233" s="145"/>
      <c r="AU233" s="145"/>
      <c r="AV233" s="145"/>
      <c r="AW233" s="145"/>
      <c r="AX233" s="145"/>
      <c r="AY233" s="145"/>
      <c r="AZ233" s="145"/>
      <c r="BA233" s="145"/>
      <c r="BB233" s="145"/>
      <c r="BC233" s="145"/>
      <c r="BD233" s="145"/>
      <c r="BE233" s="145"/>
      <c r="BF233" s="145"/>
    </row>
    <row r="234" spans="1:58" outlineLevel="1">
      <c r="A234" s="152"/>
      <c r="B234" s="153"/>
      <c r="C234" s="259" t="s">
        <v>480</v>
      </c>
      <c r="D234" s="260"/>
      <c r="E234" s="260"/>
      <c r="F234" s="260"/>
      <c r="G234" s="260"/>
      <c r="H234" s="156"/>
      <c r="I234" s="156"/>
      <c r="J234" s="156"/>
      <c r="K234" s="156"/>
      <c r="L234" s="156"/>
      <c r="M234" s="156"/>
      <c r="N234" s="156"/>
      <c r="O234" s="156"/>
      <c r="P234" s="156"/>
      <c r="Q234" s="156"/>
      <c r="R234" s="156"/>
      <c r="S234" s="156"/>
      <c r="T234" s="156"/>
      <c r="U234" s="156"/>
      <c r="V234" s="156"/>
      <c r="W234" s="145"/>
      <c r="X234" s="145"/>
      <c r="Y234" s="145"/>
      <c r="Z234" s="145"/>
      <c r="AA234" s="145"/>
      <c r="AB234" s="145"/>
      <c r="AC234" s="145"/>
      <c r="AD234" s="145"/>
      <c r="AE234" s="145" t="s">
        <v>178</v>
      </c>
      <c r="AF234" s="145"/>
      <c r="AG234" s="145"/>
      <c r="AH234" s="145"/>
      <c r="AI234" s="145"/>
      <c r="AJ234" s="145"/>
      <c r="AK234" s="145"/>
      <c r="AL234" s="145"/>
      <c r="AM234" s="145"/>
      <c r="AN234" s="145"/>
      <c r="AO234" s="145"/>
      <c r="AP234" s="145"/>
      <c r="AQ234" s="145"/>
      <c r="AR234" s="145"/>
      <c r="AS234" s="145"/>
      <c r="AT234" s="145"/>
      <c r="AU234" s="145"/>
      <c r="AV234" s="145"/>
      <c r="AW234" s="145"/>
      <c r="AX234" s="145"/>
      <c r="AY234" s="145"/>
      <c r="AZ234" s="145"/>
      <c r="BA234" s="145"/>
      <c r="BB234" s="145"/>
      <c r="BC234" s="145"/>
      <c r="BD234" s="145"/>
      <c r="BE234" s="145"/>
      <c r="BF234" s="145"/>
    </row>
    <row r="235" spans="1:58" outlineLevel="1">
      <c r="A235" s="152"/>
      <c r="B235" s="153"/>
      <c r="C235" s="187" t="s">
        <v>481</v>
      </c>
      <c r="D235" s="178"/>
      <c r="E235" s="179">
        <v>122.7375</v>
      </c>
      <c r="F235" s="156"/>
      <c r="G235" s="156"/>
      <c r="H235" s="156"/>
      <c r="I235" s="156"/>
      <c r="J235" s="156"/>
      <c r="K235" s="156"/>
      <c r="L235" s="156"/>
      <c r="M235" s="156"/>
      <c r="N235" s="156"/>
      <c r="O235" s="156"/>
      <c r="P235" s="156"/>
      <c r="Q235" s="156"/>
      <c r="R235" s="156"/>
      <c r="S235" s="156"/>
      <c r="T235" s="156"/>
      <c r="U235" s="156"/>
      <c r="V235" s="156"/>
      <c r="W235" s="145"/>
      <c r="X235" s="145"/>
      <c r="Y235" s="145"/>
      <c r="Z235" s="145"/>
      <c r="AA235" s="145"/>
      <c r="AB235" s="145"/>
      <c r="AC235" s="145"/>
      <c r="AD235" s="145"/>
      <c r="AE235" s="145" t="s">
        <v>223</v>
      </c>
      <c r="AF235" s="145">
        <v>0</v>
      </c>
      <c r="AG235" s="145"/>
      <c r="AH235" s="145"/>
      <c r="AI235" s="145"/>
      <c r="AJ235" s="145"/>
      <c r="AK235" s="145"/>
      <c r="AL235" s="145"/>
      <c r="AM235" s="145"/>
      <c r="AN235" s="145"/>
      <c r="AO235" s="145"/>
      <c r="AP235" s="145"/>
      <c r="AQ235" s="145"/>
      <c r="AR235" s="145"/>
      <c r="AS235" s="145"/>
      <c r="AT235" s="145"/>
      <c r="AU235" s="145"/>
      <c r="AV235" s="145"/>
      <c r="AW235" s="145"/>
      <c r="AX235" s="145"/>
      <c r="AY235" s="145"/>
      <c r="AZ235" s="145"/>
      <c r="BA235" s="145"/>
      <c r="BB235" s="145"/>
      <c r="BC235" s="145"/>
      <c r="BD235" s="145"/>
      <c r="BE235" s="145"/>
      <c r="BF235" s="145"/>
    </row>
    <row r="236" spans="1:58" ht="30.6" outlineLevel="1">
      <c r="A236" s="164">
        <v>71</v>
      </c>
      <c r="B236" s="165" t="s">
        <v>482</v>
      </c>
      <c r="C236" s="174" t="s">
        <v>483</v>
      </c>
      <c r="D236" s="166" t="s">
        <v>218</v>
      </c>
      <c r="E236" s="167">
        <v>122.7375</v>
      </c>
      <c r="F236" s="168">
        <v>0</v>
      </c>
      <c r="G236" s="169">
        <f>ROUND(E236*F236,2)</f>
        <v>0</v>
      </c>
      <c r="H236" s="168">
        <v>25.37</v>
      </c>
      <c r="I236" s="169">
        <f>ROUND(E236*H236,2)</f>
        <v>3113.85</v>
      </c>
      <c r="J236" s="168">
        <v>2.0299999999999998</v>
      </c>
      <c r="K236" s="169">
        <f>ROUND(E236*J236,2)</f>
        <v>249.16</v>
      </c>
      <c r="L236" s="169">
        <v>21</v>
      </c>
      <c r="M236" s="169">
        <f>G236*(1+L236/100)</f>
        <v>0</v>
      </c>
      <c r="N236" s="169">
        <v>8.4999999999999995E-4</v>
      </c>
      <c r="O236" s="169">
        <f>ROUND(E236*N236,2)</f>
        <v>0.1</v>
      </c>
      <c r="P236" s="169">
        <v>0</v>
      </c>
      <c r="Q236" s="169">
        <f>ROUND(E236*P236,2)</f>
        <v>0</v>
      </c>
      <c r="R236" s="170" t="s">
        <v>219</v>
      </c>
      <c r="S236" s="156">
        <v>6.0000000000000001E-3</v>
      </c>
      <c r="T236" s="156">
        <f>ROUND(E236*S236,2)</f>
        <v>0.74</v>
      </c>
      <c r="U236" s="156"/>
      <c r="V236" s="156" t="s">
        <v>220</v>
      </c>
      <c r="W236" s="145"/>
      <c r="X236" s="145"/>
      <c r="Y236" s="145"/>
      <c r="Z236" s="145"/>
      <c r="AA236" s="145"/>
      <c r="AB236" s="145"/>
      <c r="AC236" s="145"/>
      <c r="AD236" s="145"/>
      <c r="AE236" s="145" t="s">
        <v>221</v>
      </c>
      <c r="AF236" s="145"/>
      <c r="AG236" s="145"/>
      <c r="AH236" s="145"/>
      <c r="AI236" s="145"/>
      <c r="AJ236" s="145"/>
      <c r="AK236" s="145"/>
      <c r="AL236" s="145"/>
      <c r="AM236" s="145"/>
      <c r="AN236" s="145"/>
      <c r="AO236" s="145"/>
      <c r="AP236" s="145"/>
      <c r="AQ236" s="145"/>
      <c r="AR236" s="145"/>
      <c r="AS236" s="145"/>
      <c r="AT236" s="145"/>
      <c r="AU236" s="145"/>
      <c r="AV236" s="145"/>
      <c r="AW236" s="145"/>
      <c r="AX236" s="145"/>
      <c r="AY236" s="145"/>
      <c r="AZ236" s="145"/>
      <c r="BA236" s="145"/>
      <c r="BB236" s="145"/>
      <c r="BC236" s="145"/>
      <c r="BD236" s="145"/>
      <c r="BE236" s="145"/>
      <c r="BF236" s="145"/>
    </row>
    <row r="237" spans="1:58" outlineLevel="1">
      <c r="A237" s="152"/>
      <c r="B237" s="153"/>
      <c r="C237" s="261" t="s">
        <v>479</v>
      </c>
      <c r="D237" s="262"/>
      <c r="E237" s="262"/>
      <c r="F237" s="262"/>
      <c r="G237" s="262"/>
      <c r="H237" s="156"/>
      <c r="I237" s="156"/>
      <c r="J237" s="156"/>
      <c r="K237" s="156"/>
      <c r="L237" s="156"/>
      <c r="M237" s="156"/>
      <c r="N237" s="156"/>
      <c r="O237" s="156"/>
      <c r="P237" s="156"/>
      <c r="Q237" s="156"/>
      <c r="R237" s="156"/>
      <c r="S237" s="156"/>
      <c r="T237" s="156"/>
      <c r="U237" s="156"/>
      <c r="V237" s="156"/>
      <c r="W237" s="145"/>
      <c r="X237" s="145"/>
      <c r="Y237" s="145"/>
      <c r="Z237" s="145"/>
      <c r="AA237" s="145"/>
      <c r="AB237" s="145"/>
      <c r="AC237" s="145"/>
      <c r="AD237" s="145"/>
      <c r="AE237" s="145" t="s">
        <v>227</v>
      </c>
      <c r="AF237" s="145"/>
      <c r="AG237" s="145"/>
      <c r="AH237" s="145"/>
      <c r="AI237" s="145"/>
      <c r="AJ237" s="145"/>
      <c r="AK237" s="145"/>
      <c r="AL237" s="145"/>
      <c r="AM237" s="145"/>
      <c r="AN237" s="145"/>
      <c r="AO237" s="145"/>
      <c r="AP237" s="145"/>
      <c r="AQ237" s="145"/>
      <c r="AR237" s="145"/>
      <c r="AS237" s="145"/>
      <c r="AT237" s="145"/>
      <c r="AU237" s="145"/>
      <c r="AV237" s="145"/>
      <c r="AW237" s="145"/>
      <c r="AX237" s="145"/>
      <c r="AY237" s="145"/>
      <c r="AZ237" s="145"/>
      <c r="BA237" s="145"/>
      <c r="BB237" s="145"/>
      <c r="BC237" s="145"/>
      <c r="BD237" s="145"/>
      <c r="BE237" s="145"/>
      <c r="BF237" s="145"/>
    </row>
    <row r="238" spans="1:58" outlineLevel="1">
      <c r="A238" s="180">
        <v>72</v>
      </c>
      <c r="B238" s="181" t="s">
        <v>484</v>
      </c>
      <c r="C238" s="188" t="s">
        <v>485</v>
      </c>
      <c r="D238" s="182" t="s">
        <v>218</v>
      </c>
      <c r="E238" s="183">
        <v>122.7375</v>
      </c>
      <c r="F238" s="184">
        <v>0</v>
      </c>
      <c r="G238" s="185">
        <f>ROUND(E238*F238,2)</f>
        <v>0</v>
      </c>
      <c r="H238" s="184">
        <v>0</v>
      </c>
      <c r="I238" s="185">
        <f>ROUND(E238*H238,2)</f>
        <v>0</v>
      </c>
      <c r="J238" s="184">
        <v>50.3</v>
      </c>
      <c r="K238" s="185">
        <f>ROUND(E238*J238,2)</f>
        <v>6173.7</v>
      </c>
      <c r="L238" s="185">
        <v>21</v>
      </c>
      <c r="M238" s="185">
        <f>G238*(1+L238/100)</f>
        <v>0</v>
      </c>
      <c r="N238" s="185">
        <v>0</v>
      </c>
      <c r="O238" s="185">
        <f>ROUND(E238*N238,2)</f>
        <v>0</v>
      </c>
      <c r="P238" s="185">
        <v>0</v>
      </c>
      <c r="Q238" s="185">
        <f>ROUND(E238*P238,2)</f>
        <v>0</v>
      </c>
      <c r="R238" s="186" t="s">
        <v>219</v>
      </c>
      <c r="S238" s="156">
        <v>0.112</v>
      </c>
      <c r="T238" s="156">
        <f>ROUND(E238*S238,2)</f>
        <v>13.75</v>
      </c>
      <c r="U238" s="156"/>
      <c r="V238" s="156" t="s">
        <v>220</v>
      </c>
      <c r="W238" s="145"/>
      <c r="X238" s="145"/>
      <c r="Y238" s="145"/>
      <c r="Z238" s="145"/>
      <c r="AA238" s="145"/>
      <c r="AB238" s="145"/>
      <c r="AC238" s="145"/>
      <c r="AD238" s="145"/>
      <c r="AE238" s="145" t="s">
        <v>221</v>
      </c>
      <c r="AF238" s="145"/>
      <c r="AG238" s="145"/>
      <c r="AH238" s="145"/>
      <c r="AI238" s="145"/>
      <c r="AJ238" s="145"/>
      <c r="AK238" s="145"/>
      <c r="AL238" s="145"/>
      <c r="AM238" s="145"/>
      <c r="AN238" s="145"/>
      <c r="AO238" s="145"/>
      <c r="AP238" s="145"/>
      <c r="AQ238" s="145"/>
      <c r="AR238" s="145"/>
      <c r="AS238" s="145"/>
      <c r="AT238" s="145"/>
      <c r="AU238" s="145"/>
      <c r="AV238" s="145"/>
      <c r="AW238" s="145"/>
      <c r="AX238" s="145"/>
      <c r="AY238" s="145"/>
      <c r="AZ238" s="145"/>
      <c r="BA238" s="145"/>
      <c r="BB238" s="145"/>
      <c r="BC238" s="145"/>
      <c r="BD238" s="145"/>
      <c r="BE238" s="145"/>
      <c r="BF238" s="145"/>
    </row>
    <row r="239" spans="1:58" outlineLevel="1">
      <c r="A239" s="164">
        <v>73</v>
      </c>
      <c r="B239" s="165" t="s">
        <v>486</v>
      </c>
      <c r="C239" s="174" t="s">
        <v>487</v>
      </c>
      <c r="D239" s="166" t="s">
        <v>218</v>
      </c>
      <c r="E239" s="167">
        <v>54.03</v>
      </c>
      <c r="F239" s="168">
        <v>0</v>
      </c>
      <c r="G239" s="169">
        <f>ROUND(E239*F239,2)</f>
        <v>0</v>
      </c>
      <c r="H239" s="168">
        <v>54</v>
      </c>
      <c r="I239" s="169">
        <f>ROUND(E239*H239,2)</f>
        <v>2917.62</v>
      </c>
      <c r="J239" s="168">
        <v>79</v>
      </c>
      <c r="K239" s="169">
        <f>ROUND(E239*J239,2)</f>
        <v>4268.37</v>
      </c>
      <c r="L239" s="169">
        <v>21</v>
      </c>
      <c r="M239" s="169">
        <f>G239*(1+L239/100)</f>
        <v>0</v>
      </c>
      <c r="N239" s="169">
        <v>1.58E-3</v>
      </c>
      <c r="O239" s="169">
        <f>ROUND(E239*N239,2)</f>
        <v>0.09</v>
      </c>
      <c r="P239" s="169">
        <v>0</v>
      </c>
      <c r="Q239" s="169">
        <f>ROUND(E239*P239,2)</f>
        <v>0</v>
      </c>
      <c r="R239" s="170" t="s">
        <v>219</v>
      </c>
      <c r="S239" s="156">
        <v>0.214</v>
      </c>
      <c r="T239" s="156">
        <f>ROUND(E239*S239,2)</f>
        <v>11.56</v>
      </c>
      <c r="U239" s="156"/>
      <c r="V239" s="156" t="s">
        <v>220</v>
      </c>
      <c r="W239" s="145"/>
      <c r="X239" s="145"/>
      <c r="Y239" s="145"/>
      <c r="Z239" s="145"/>
      <c r="AA239" s="145"/>
      <c r="AB239" s="145"/>
      <c r="AC239" s="145"/>
      <c r="AD239" s="145"/>
      <c r="AE239" s="145" t="s">
        <v>221</v>
      </c>
      <c r="AF239" s="145"/>
      <c r="AG239" s="145"/>
      <c r="AH239" s="145"/>
      <c r="AI239" s="145"/>
      <c r="AJ239" s="145"/>
      <c r="AK239" s="145"/>
      <c r="AL239" s="145"/>
      <c r="AM239" s="145"/>
      <c r="AN239" s="145"/>
      <c r="AO239" s="145"/>
      <c r="AP239" s="145"/>
      <c r="AQ239" s="145"/>
      <c r="AR239" s="145"/>
      <c r="AS239" s="145"/>
      <c r="AT239" s="145"/>
      <c r="AU239" s="145"/>
      <c r="AV239" s="145"/>
      <c r="AW239" s="145"/>
      <c r="AX239" s="145"/>
      <c r="AY239" s="145"/>
      <c r="AZ239" s="145"/>
      <c r="BA239" s="145"/>
      <c r="BB239" s="145"/>
      <c r="BC239" s="145"/>
      <c r="BD239" s="145"/>
      <c r="BE239" s="145"/>
      <c r="BF239" s="145"/>
    </row>
    <row r="240" spans="1:58" outlineLevel="1">
      <c r="A240" s="152"/>
      <c r="B240" s="153"/>
      <c r="C240" s="187" t="s">
        <v>488</v>
      </c>
      <c r="D240" s="178"/>
      <c r="E240" s="179">
        <v>54.03</v>
      </c>
      <c r="F240" s="156"/>
      <c r="G240" s="156"/>
      <c r="H240" s="156"/>
      <c r="I240" s="156"/>
      <c r="J240" s="156"/>
      <c r="K240" s="156"/>
      <c r="L240" s="156"/>
      <c r="M240" s="156"/>
      <c r="N240" s="156"/>
      <c r="O240" s="156"/>
      <c r="P240" s="156"/>
      <c r="Q240" s="156"/>
      <c r="R240" s="156"/>
      <c r="S240" s="156"/>
      <c r="T240" s="156"/>
      <c r="U240" s="156"/>
      <c r="V240" s="156"/>
      <c r="W240" s="145"/>
      <c r="X240" s="145"/>
      <c r="Y240" s="145"/>
      <c r="Z240" s="145"/>
      <c r="AA240" s="145"/>
      <c r="AB240" s="145"/>
      <c r="AC240" s="145"/>
      <c r="AD240" s="145"/>
      <c r="AE240" s="145" t="s">
        <v>223</v>
      </c>
      <c r="AF240" s="145">
        <v>0</v>
      </c>
      <c r="AG240" s="145"/>
      <c r="AH240" s="145"/>
      <c r="AI240" s="145"/>
      <c r="AJ240" s="145"/>
      <c r="AK240" s="145"/>
      <c r="AL240" s="145"/>
      <c r="AM240" s="145"/>
      <c r="AN240" s="145"/>
      <c r="AO240" s="145"/>
      <c r="AP240" s="145"/>
      <c r="AQ240" s="145"/>
      <c r="AR240" s="145"/>
      <c r="AS240" s="145"/>
      <c r="AT240" s="145"/>
      <c r="AU240" s="145"/>
      <c r="AV240" s="145"/>
      <c r="AW240" s="145"/>
      <c r="AX240" s="145"/>
      <c r="AY240" s="145"/>
      <c r="AZ240" s="145"/>
      <c r="BA240" s="145"/>
      <c r="BB240" s="145"/>
      <c r="BC240" s="145"/>
      <c r="BD240" s="145"/>
      <c r="BE240" s="145"/>
      <c r="BF240" s="145"/>
    </row>
    <row r="241" spans="1:58">
      <c r="A241" s="158" t="s">
        <v>170</v>
      </c>
      <c r="B241" s="159" t="s">
        <v>105</v>
      </c>
      <c r="C241" s="173" t="s">
        <v>106</v>
      </c>
      <c r="D241" s="160"/>
      <c r="E241" s="161"/>
      <c r="F241" s="162"/>
      <c r="G241" s="162">
        <f>SUMIF(AE242:AE245,"&lt;&gt;NOR",G242:G245)</f>
        <v>0</v>
      </c>
      <c r="H241" s="162"/>
      <c r="I241" s="162">
        <f>SUM(I242:I245)</f>
        <v>699</v>
      </c>
      <c r="J241" s="162"/>
      <c r="K241" s="162">
        <f>SUM(K242:K245)</f>
        <v>6964.68</v>
      </c>
      <c r="L241" s="162"/>
      <c r="M241" s="162">
        <f>SUM(M242:M245)</f>
        <v>0</v>
      </c>
      <c r="N241" s="162"/>
      <c r="O241" s="162">
        <f>SUM(O242:O245)</f>
        <v>0.02</v>
      </c>
      <c r="P241" s="162"/>
      <c r="Q241" s="162">
        <f>SUM(Q242:Q245)</f>
        <v>0</v>
      </c>
      <c r="R241" s="163"/>
      <c r="S241" s="157"/>
      <c r="T241" s="157">
        <f>SUM(T242:T245)</f>
        <v>17.37</v>
      </c>
      <c r="U241" s="157"/>
      <c r="V241" s="157"/>
      <c r="AE241" t="s">
        <v>171</v>
      </c>
    </row>
    <row r="242" spans="1:58" outlineLevel="1">
      <c r="A242" s="180">
        <v>74</v>
      </c>
      <c r="B242" s="181" t="s">
        <v>489</v>
      </c>
      <c r="C242" s="188" t="s">
        <v>490</v>
      </c>
      <c r="D242" s="182" t="s">
        <v>218</v>
      </c>
      <c r="E242" s="183">
        <v>55.85</v>
      </c>
      <c r="F242" s="184">
        <v>0</v>
      </c>
      <c r="G242" s="185">
        <f>ROUND(E242*F242,2)</f>
        <v>0</v>
      </c>
      <c r="H242" s="184">
        <v>0</v>
      </c>
      <c r="I242" s="185">
        <f>ROUND(E242*H242,2)</f>
        <v>0</v>
      </c>
      <c r="J242" s="184">
        <v>115.5</v>
      </c>
      <c r="K242" s="185">
        <f>ROUND(E242*J242,2)</f>
        <v>6450.68</v>
      </c>
      <c r="L242" s="185">
        <v>21</v>
      </c>
      <c r="M242" s="185">
        <f>G242*(1+L242/100)</f>
        <v>0</v>
      </c>
      <c r="N242" s="185">
        <v>4.0000000000000003E-5</v>
      </c>
      <c r="O242" s="185">
        <f>ROUND(E242*N242,2)</f>
        <v>0</v>
      </c>
      <c r="P242" s="185">
        <v>0</v>
      </c>
      <c r="Q242" s="185">
        <f>ROUND(E242*P242,2)</f>
        <v>0</v>
      </c>
      <c r="R242" s="186" t="s">
        <v>219</v>
      </c>
      <c r="S242" s="156">
        <v>0.308</v>
      </c>
      <c r="T242" s="156">
        <f>ROUND(E242*S242,2)</f>
        <v>17.2</v>
      </c>
      <c r="U242" s="156"/>
      <c r="V242" s="156" t="s">
        <v>220</v>
      </c>
      <c r="W242" s="145"/>
      <c r="X242" s="145"/>
      <c r="Y242" s="145"/>
      <c r="Z242" s="145"/>
      <c r="AA242" s="145"/>
      <c r="AB242" s="145"/>
      <c r="AC242" s="145"/>
      <c r="AD242" s="145"/>
      <c r="AE242" s="145" t="s">
        <v>221</v>
      </c>
      <c r="AF242" s="145"/>
      <c r="AG242" s="145"/>
      <c r="AH242" s="145"/>
      <c r="AI242" s="145"/>
      <c r="AJ242" s="145"/>
      <c r="AK242" s="145"/>
      <c r="AL242" s="145"/>
      <c r="AM242" s="145"/>
      <c r="AN242" s="145"/>
      <c r="AO242" s="145"/>
      <c r="AP242" s="145"/>
      <c r="AQ242" s="145"/>
      <c r="AR242" s="145"/>
      <c r="AS242" s="145"/>
      <c r="AT242" s="145"/>
      <c r="AU242" s="145"/>
      <c r="AV242" s="145"/>
      <c r="AW242" s="145"/>
      <c r="AX242" s="145"/>
      <c r="AY242" s="145"/>
      <c r="AZ242" s="145"/>
      <c r="BA242" s="145"/>
      <c r="BB242" s="145"/>
      <c r="BC242" s="145"/>
      <c r="BD242" s="145"/>
      <c r="BE242" s="145"/>
      <c r="BF242" s="145"/>
    </row>
    <row r="243" spans="1:58" outlineLevel="1">
      <c r="A243" s="180">
        <v>75</v>
      </c>
      <c r="B243" s="181" t="s">
        <v>491</v>
      </c>
      <c r="C243" s="188" t="s">
        <v>492</v>
      </c>
      <c r="D243" s="182" t="s">
        <v>298</v>
      </c>
      <c r="E243" s="183">
        <v>1</v>
      </c>
      <c r="F243" s="184">
        <v>0</v>
      </c>
      <c r="G243" s="185">
        <f>ROUND(E243*F243,2)</f>
        <v>0</v>
      </c>
      <c r="H243" s="184">
        <v>10</v>
      </c>
      <c r="I243" s="185">
        <f>ROUND(E243*H243,2)</f>
        <v>10</v>
      </c>
      <c r="J243" s="184">
        <v>64</v>
      </c>
      <c r="K243" s="185">
        <f>ROUND(E243*J243,2)</f>
        <v>64</v>
      </c>
      <c r="L243" s="185">
        <v>21</v>
      </c>
      <c r="M243" s="185">
        <f>G243*(1+L243/100)</f>
        <v>0</v>
      </c>
      <c r="N243" s="185">
        <v>1.0000000000000001E-5</v>
      </c>
      <c r="O243" s="185">
        <f>ROUND(E243*N243,2)</f>
        <v>0</v>
      </c>
      <c r="P243" s="185">
        <v>0</v>
      </c>
      <c r="Q243" s="185">
        <f>ROUND(E243*P243,2)</f>
        <v>0</v>
      </c>
      <c r="R243" s="186" t="s">
        <v>219</v>
      </c>
      <c r="S243" s="156">
        <v>0.17</v>
      </c>
      <c r="T243" s="156">
        <f>ROUND(E243*S243,2)</f>
        <v>0.17</v>
      </c>
      <c r="U243" s="156"/>
      <c r="V243" s="156" t="s">
        <v>220</v>
      </c>
      <c r="W243" s="145"/>
      <c r="X243" s="145"/>
      <c r="Y243" s="145"/>
      <c r="Z243" s="145"/>
      <c r="AA243" s="145"/>
      <c r="AB243" s="145"/>
      <c r="AC243" s="145"/>
      <c r="AD243" s="145"/>
      <c r="AE243" s="145" t="s">
        <v>221</v>
      </c>
      <c r="AF243" s="145"/>
      <c r="AG243" s="145"/>
      <c r="AH243" s="145"/>
      <c r="AI243" s="145"/>
      <c r="AJ243" s="145"/>
      <c r="AK243" s="145"/>
      <c r="AL243" s="145"/>
      <c r="AM243" s="145"/>
      <c r="AN243" s="145"/>
      <c r="AO243" s="145"/>
      <c r="AP243" s="145"/>
      <c r="AQ243" s="145"/>
      <c r="AR243" s="145"/>
      <c r="AS243" s="145"/>
      <c r="AT243" s="145"/>
      <c r="AU243" s="145"/>
      <c r="AV243" s="145"/>
      <c r="AW243" s="145"/>
      <c r="AX243" s="145"/>
      <c r="AY243" s="145"/>
      <c r="AZ243" s="145"/>
      <c r="BA243" s="145"/>
      <c r="BB243" s="145"/>
      <c r="BC243" s="145"/>
      <c r="BD243" s="145"/>
      <c r="BE243" s="145"/>
      <c r="BF243" s="145"/>
    </row>
    <row r="244" spans="1:58" outlineLevel="1">
      <c r="A244" s="180">
        <v>76</v>
      </c>
      <c r="B244" s="181" t="s">
        <v>493</v>
      </c>
      <c r="C244" s="188" t="s">
        <v>494</v>
      </c>
      <c r="D244" s="182" t="s">
        <v>456</v>
      </c>
      <c r="E244" s="183">
        <v>1</v>
      </c>
      <c r="F244" s="184">
        <v>0</v>
      </c>
      <c r="G244" s="185">
        <f>ROUND(E244*F244,2)</f>
        <v>0</v>
      </c>
      <c r="H244" s="184">
        <v>0</v>
      </c>
      <c r="I244" s="185">
        <f>ROUND(E244*H244,2)</f>
        <v>0</v>
      </c>
      <c r="J244" s="184">
        <v>450</v>
      </c>
      <c r="K244" s="185">
        <f>ROUND(E244*J244,2)</f>
        <v>450</v>
      </c>
      <c r="L244" s="185">
        <v>21</v>
      </c>
      <c r="M244" s="185">
        <f>G244*(1+L244/100)</f>
        <v>0</v>
      </c>
      <c r="N244" s="185">
        <v>0</v>
      </c>
      <c r="O244" s="185">
        <f>ROUND(E244*N244,2)</f>
        <v>0</v>
      </c>
      <c r="P244" s="185">
        <v>0</v>
      </c>
      <c r="Q244" s="185">
        <f>ROUND(E244*P244,2)</f>
        <v>0</v>
      </c>
      <c r="R244" s="186" t="s">
        <v>175</v>
      </c>
      <c r="S244" s="156">
        <v>0</v>
      </c>
      <c r="T244" s="156">
        <f>ROUND(E244*S244,2)</f>
        <v>0</v>
      </c>
      <c r="U244" s="156"/>
      <c r="V244" s="156" t="s">
        <v>220</v>
      </c>
      <c r="W244" s="145"/>
      <c r="X244" s="145"/>
      <c r="Y244" s="145"/>
      <c r="Z244" s="145"/>
      <c r="AA244" s="145"/>
      <c r="AB244" s="145"/>
      <c r="AC244" s="145"/>
      <c r="AD244" s="145"/>
      <c r="AE244" s="145" t="s">
        <v>221</v>
      </c>
      <c r="AF244" s="145"/>
      <c r="AG244" s="145"/>
      <c r="AH244" s="145"/>
      <c r="AI244" s="145"/>
      <c r="AJ244" s="145"/>
      <c r="AK244" s="145"/>
      <c r="AL244" s="145"/>
      <c r="AM244" s="145"/>
      <c r="AN244" s="145"/>
      <c r="AO244" s="145"/>
      <c r="AP244" s="145"/>
      <c r="AQ244" s="145"/>
      <c r="AR244" s="145"/>
      <c r="AS244" s="145"/>
      <c r="AT244" s="145"/>
      <c r="AU244" s="145"/>
      <c r="AV244" s="145"/>
      <c r="AW244" s="145"/>
      <c r="AX244" s="145"/>
      <c r="AY244" s="145"/>
      <c r="AZ244" s="145"/>
      <c r="BA244" s="145"/>
      <c r="BB244" s="145"/>
      <c r="BC244" s="145"/>
      <c r="BD244" s="145"/>
      <c r="BE244" s="145"/>
      <c r="BF244" s="145"/>
    </row>
    <row r="245" spans="1:58" ht="20.399999999999999" outlineLevel="1">
      <c r="A245" s="180">
        <v>77</v>
      </c>
      <c r="B245" s="181" t="s">
        <v>495</v>
      </c>
      <c r="C245" s="188" t="s">
        <v>496</v>
      </c>
      <c r="D245" s="182" t="s">
        <v>298</v>
      </c>
      <c r="E245" s="183">
        <v>1</v>
      </c>
      <c r="F245" s="184">
        <v>0</v>
      </c>
      <c r="G245" s="185">
        <f>ROUND(E245*F245,2)</f>
        <v>0</v>
      </c>
      <c r="H245" s="184">
        <v>689</v>
      </c>
      <c r="I245" s="185">
        <f>ROUND(E245*H245,2)</f>
        <v>689</v>
      </c>
      <c r="J245" s="184">
        <v>0</v>
      </c>
      <c r="K245" s="185">
        <f>ROUND(E245*J245,2)</f>
        <v>0</v>
      </c>
      <c r="L245" s="185">
        <v>21</v>
      </c>
      <c r="M245" s="185">
        <f>G245*(1+L245/100)</f>
        <v>0</v>
      </c>
      <c r="N245" s="185">
        <v>1.66E-2</v>
      </c>
      <c r="O245" s="185">
        <f>ROUND(E245*N245,2)</f>
        <v>0.02</v>
      </c>
      <c r="P245" s="185">
        <v>0</v>
      </c>
      <c r="Q245" s="185">
        <f>ROUND(E245*P245,2)</f>
        <v>0</v>
      </c>
      <c r="R245" s="186" t="s">
        <v>219</v>
      </c>
      <c r="S245" s="156">
        <v>0</v>
      </c>
      <c r="T245" s="156">
        <f>ROUND(E245*S245,2)</f>
        <v>0</v>
      </c>
      <c r="U245" s="156"/>
      <c r="V245" s="156" t="s">
        <v>372</v>
      </c>
      <c r="W245" s="145"/>
      <c r="X245" s="145"/>
      <c r="Y245" s="145"/>
      <c r="Z245" s="145"/>
      <c r="AA245" s="145"/>
      <c r="AB245" s="145"/>
      <c r="AC245" s="145"/>
      <c r="AD245" s="145"/>
      <c r="AE245" s="145" t="s">
        <v>373</v>
      </c>
      <c r="AF245" s="145"/>
      <c r="AG245" s="145"/>
      <c r="AH245" s="145"/>
      <c r="AI245" s="145"/>
      <c r="AJ245" s="145"/>
      <c r="AK245" s="145"/>
      <c r="AL245" s="145"/>
      <c r="AM245" s="145"/>
      <c r="AN245" s="145"/>
      <c r="AO245" s="145"/>
      <c r="AP245" s="145"/>
      <c r="AQ245" s="145"/>
      <c r="AR245" s="145"/>
      <c r="AS245" s="145"/>
      <c r="AT245" s="145"/>
      <c r="AU245" s="145"/>
      <c r="AV245" s="145"/>
      <c r="AW245" s="145"/>
      <c r="AX245" s="145"/>
      <c r="AY245" s="145"/>
      <c r="AZ245" s="145"/>
      <c r="BA245" s="145"/>
      <c r="BB245" s="145"/>
      <c r="BC245" s="145"/>
      <c r="BD245" s="145"/>
      <c r="BE245" s="145"/>
      <c r="BF245" s="145"/>
    </row>
    <row r="246" spans="1:58">
      <c r="A246" s="158" t="s">
        <v>170</v>
      </c>
      <c r="B246" s="159" t="s">
        <v>109</v>
      </c>
      <c r="C246" s="173" t="s">
        <v>110</v>
      </c>
      <c r="D246" s="160"/>
      <c r="E246" s="161"/>
      <c r="F246" s="162"/>
      <c r="G246" s="162">
        <f>SUMIF(AE247:AE248,"&lt;&gt;NOR",G247:G248)</f>
        <v>0</v>
      </c>
      <c r="H246" s="162"/>
      <c r="I246" s="162">
        <f>SUM(I247:I248)</f>
        <v>0</v>
      </c>
      <c r="J246" s="162"/>
      <c r="K246" s="162">
        <f>SUM(K247:K248)</f>
        <v>57553.03</v>
      </c>
      <c r="L246" s="162"/>
      <c r="M246" s="162">
        <f>SUM(M247:M248)</f>
        <v>0</v>
      </c>
      <c r="N246" s="162"/>
      <c r="O246" s="162">
        <f>SUM(O247:O248)</f>
        <v>0</v>
      </c>
      <c r="P246" s="162"/>
      <c r="Q246" s="162">
        <f>SUM(Q247:Q248)</f>
        <v>0</v>
      </c>
      <c r="R246" s="163"/>
      <c r="S246" s="157"/>
      <c r="T246" s="157">
        <f>SUM(T247:T248)</f>
        <v>145.29</v>
      </c>
      <c r="U246" s="157"/>
      <c r="V246" s="157"/>
      <c r="AE246" t="s">
        <v>171</v>
      </c>
    </row>
    <row r="247" spans="1:58" outlineLevel="1">
      <c r="A247" s="164">
        <v>78</v>
      </c>
      <c r="B247" s="165" t="s">
        <v>497</v>
      </c>
      <c r="C247" s="174" t="s">
        <v>498</v>
      </c>
      <c r="D247" s="166" t="s">
        <v>267</v>
      </c>
      <c r="E247" s="167">
        <v>170.5275</v>
      </c>
      <c r="F247" s="168">
        <v>0</v>
      </c>
      <c r="G247" s="169">
        <f>ROUND(E247*F247,2)</f>
        <v>0</v>
      </c>
      <c r="H247" s="168">
        <v>0</v>
      </c>
      <c r="I247" s="169">
        <f>ROUND(E247*H247,2)</f>
        <v>0</v>
      </c>
      <c r="J247" s="168">
        <v>337.5</v>
      </c>
      <c r="K247" s="169">
        <f>ROUND(E247*J247,2)</f>
        <v>57553.03</v>
      </c>
      <c r="L247" s="169">
        <v>21</v>
      </c>
      <c r="M247" s="169">
        <f>G247*(1+L247/100)</f>
        <v>0</v>
      </c>
      <c r="N247" s="169">
        <v>0</v>
      </c>
      <c r="O247" s="169">
        <f>ROUND(E247*N247,2)</f>
        <v>0</v>
      </c>
      <c r="P247" s="169">
        <v>0</v>
      </c>
      <c r="Q247" s="169">
        <f>ROUND(E247*P247,2)</f>
        <v>0</v>
      </c>
      <c r="R247" s="170" t="s">
        <v>219</v>
      </c>
      <c r="S247" s="156">
        <v>0.85199999999999998</v>
      </c>
      <c r="T247" s="156">
        <f>ROUND(E247*S247,2)</f>
        <v>145.29</v>
      </c>
      <c r="U247" s="156"/>
      <c r="V247" s="156" t="s">
        <v>499</v>
      </c>
      <c r="W247" s="145"/>
      <c r="X247" s="145"/>
      <c r="Y247" s="145"/>
      <c r="Z247" s="145"/>
      <c r="AA247" s="145"/>
      <c r="AB247" s="145"/>
      <c r="AC247" s="145"/>
      <c r="AD247" s="145"/>
      <c r="AE247" s="145" t="s">
        <v>500</v>
      </c>
      <c r="AF247" s="145"/>
      <c r="AG247" s="145"/>
      <c r="AH247" s="145"/>
      <c r="AI247" s="145"/>
      <c r="AJ247" s="145"/>
      <c r="AK247" s="145"/>
      <c r="AL247" s="145"/>
      <c r="AM247" s="145"/>
      <c r="AN247" s="145"/>
      <c r="AO247" s="145"/>
      <c r="AP247" s="145"/>
      <c r="AQ247" s="145"/>
      <c r="AR247" s="145"/>
      <c r="AS247" s="145"/>
      <c r="AT247" s="145"/>
      <c r="AU247" s="145"/>
      <c r="AV247" s="145"/>
      <c r="AW247" s="145"/>
      <c r="AX247" s="145"/>
      <c r="AY247" s="145"/>
      <c r="AZ247" s="145"/>
      <c r="BA247" s="145"/>
      <c r="BB247" s="145"/>
      <c r="BC247" s="145"/>
      <c r="BD247" s="145"/>
      <c r="BE247" s="145"/>
      <c r="BF247" s="145"/>
    </row>
    <row r="248" spans="1:58" ht="21" outlineLevel="1">
      <c r="A248" s="152"/>
      <c r="B248" s="153"/>
      <c r="C248" s="261" t="s">
        <v>501</v>
      </c>
      <c r="D248" s="262"/>
      <c r="E248" s="262"/>
      <c r="F248" s="262"/>
      <c r="G248" s="262"/>
      <c r="H248" s="156"/>
      <c r="I248" s="156"/>
      <c r="J248" s="156"/>
      <c r="K248" s="156"/>
      <c r="L248" s="156"/>
      <c r="M248" s="156"/>
      <c r="N248" s="156"/>
      <c r="O248" s="156"/>
      <c r="P248" s="156"/>
      <c r="Q248" s="156"/>
      <c r="R248" s="156"/>
      <c r="S248" s="156"/>
      <c r="T248" s="156"/>
      <c r="U248" s="156"/>
      <c r="V248" s="156"/>
      <c r="W248" s="145"/>
      <c r="X248" s="145"/>
      <c r="Y248" s="145"/>
      <c r="Z248" s="145"/>
      <c r="AA248" s="145"/>
      <c r="AB248" s="145"/>
      <c r="AC248" s="145"/>
      <c r="AD248" s="145"/>
      <c r="AE248" s="145" t="s">
        <v>227</v>
      </c>
      <c r="AF248" s="145"/>
      <c r="AG248" s="145"/>
      <c r="AH248" s="145"/>
      <c r="AI248" s="145"/>
      <c r="AJ248" s="145"/>
      <c r="AK248" s="145"/>
      <c r="AL248" s="145"/>
      <c r="AM248" s="145"/>
      <c r="AN248" s="145"/>
      <c r="AO248" s="145"/>
      <c r="AP248" s="145"/>
      <c r="AQ248" s="145"/>
      <c r="AR248" s="145"/>
      <c r="AS248" s="145"/>
      <c r="AT248" s="145"/>
      <c r="AU248" s="145"/>
      <c r="AV248" s="145"/>
      <c r="AW248" s="145"/>
      <c r="AX248" s="145"/>
      <c r="AY248" s="171" t="str">
        <f>C248</f>
        <v>přesun hmot pro budovy občanské výstavby (JKSO 801), budovy pro bydlení (JKSO 803) budovy pro výrobu a služby (JKSO 812) s nosnou svislou konstrukcí zděnou z cihel nebo tvárnic nebo kovovou</v>
      </c>
      <c r="AZ248" s="145"/>
      <c r="BA248" s="145"/>
      <c r="BB248" s="145"/>
      <c r="BC248" s="145"/>
      <c r="BD248" s="145"/>
      <c r="BE248" s="145"/>
      <c r="BF248" s="145"/>
    </row>
    <row r="249" spans="1:58">
      <c r="A249" s="158" t="s">
        <v>170</v>
      </c>
      <c r="B249" s="159" t="s">
        <v>111</v>
      </c>
      <c r="C249" s="173" t="s">
        <v>112</v>
      </c>
      <c r="D249" s="160"/>
      <c r="E249" s="161"/>
      <c r="F249" s="162"/>
      <c r="G249" s="162">
        <f>SUMIF(AE250:AE262,"&lt;&gt;NOR",G250:G262)</f>
        <v>0</v>
      </c>
      <c r="H249" s="162"/>
      <c r="I249" s="162">
        <f>SUM(I250:I262)</f>
        <v>21557.65</v>
      </c>
      <c r="J249" s="162"/>
      <c r="K249" s="162">
        <f>SUM(K250:K262)</f>
        <v>13017.83</v>
      </c>
      <c r="L249" s="162"/>
      <c r="M249" s="162">
        <f>SUM(M250:M262)</f>
        <v>0</v>
      </c>
      <c r="N249" s="162"/>
      <c r="O249" s="162">
        <f>SUM(O250:O262)</f>
        <v>0.53</v>
      </c>
      <c r="P249" s="162"/>
      <c r="Q249" s="162">
        <f>SUM(Q250:Q262)</f>
        <v>0</v>
      </c>
      <c r="R249" s="163"/>
      <c r="S249" s="157"/>
      <c r="T249" s="157">
        <f>SUM(T250:T262)</f>
        <v>29.839999999999996</v>
      </c>
      <c r="U249" s="157"/>
      <c r="V249" s="157"/>
      <c r="AE249" t="s">
        <v>171</v>
      </c>
    </row>
    <row r="250" spans="1:58" ht="20.399999999999999" outlineLevel="1">
      <c r="A250" s="180">
        <v>79</v>
      </c>
      <c r="B250" s="181" t="s">
        <v>502</v>
      </c>
      <c r="C250" s="188" t="s">
        <v>503</v>
      </c>
      <c r="D250" s="182" t="s">
        <v>218</v>
      </c>
      <c r="E250" s="183">
        <v>73.099999999999994</v>
      </c>
      <c r="F250" s="184">
        <v>0</v>
      </c>
      <c r="G250" s="185">
        <f>ROUND(E250*F250,2)</f>
        <v>0</v>
      </c>
      <c r="H250" s="184">
        <v>12.05</v>
      </c>
      <c r="I250" s="185">
        <f>ROUND(E250*H250,2)</f>
        <v>880.86</v>
      </c>
      <c r="J250" s="184">
        <v>12.05</v>
      </c>
      <c r="K250" s="185">
        <f>ROUND(E250*J250,2)</f>
        <v>880.86</v>
      </c>
      <c r="L250" s="185">
        <v>21</v>
      </c>
      <c r="M250" s="185">
        <f>G250*(1+L250/100)</f>
        <v>0</v>
      </c>
      <c r="N250" s="185">
        <v>3.3E-4</v>
      </c>
      <c r="O250" s="185">
        <f>ROUND(E250*N250,2)</f>
        <v>0.02</v>
      </c>
      <c r="P250" s="185">
        <v>0</v>
      </c>
      <c r="Q250" s="185">
        <f>ROUND(E250*P250,2)</f>
        <v>0</v>
      </c>
      <c r="R250" s="186" t="s">
        <v>219</v>
      </c>
      <c r="S250" s="156">
        <v>2.75E-2</v>
      </c>
      <c r="T250" s="156">
        <f>ROUND(E250*S250,2)</f>
        <v>2.0099999999999998</v>
      </c>
      <c r="U250" s="156"/>
      <c r="V250" s="156" t="s">
        <v>220</v>
      </c>
      <c r="W250" s="145"/>
      <c r="X250" s="145"/>
      <c r="Y250" s="145"/>
      <c r="Z250" s="145"/>
      <c r="AA250" s="145"/>
      <c r="AB250" s="145"/>
      <c r="AC250" s="145"/>
      <c r="AD250" s="145"/>
      <c r="AE250" s="145" t="s">
        <v>221</v>
      </c>
      <c r="AF250" s="145"/>
      <c r="AG250" s="145"/>
      <c r="AH250" s="145"/>
      <c r="AI250" s="145"/>
      <c r="AJ250" s="145"/>
      <c r="AK250" s="145"/>
      <c r="AL250" s="145"/>
      <c r="AM250" s="145"/>
      <c r="AN250" s="145"/>
      <c r="AO250" s="145"/>
      <c r="AP250" s="145"/>
      <c r="AQ250" s="145"/>
      <c r="AR250" s="145"/>
      <c r="AS250" s="145"/>
      <c r="AT250" s="145"/>
      <c r="AU250" s="145"/>
      <c r="AV250" s="145"/>
      <c r="AW250" s="145"/>
      <c r="AX250" s="145"/>
      <c r="AY250" s="145"/>
      <c r="AZ250" s="145"/>
      <c r="BA250" s="145"/>
      <c r="BB250" s="145"/>
      <c r="BC250" s="145"/>
      <c r="BD250" s="145"/>
      <c r="BE250" s="145"/>
      <c r="BF250" s="145"/>
    </row>
    <row r="251" spans="1:58" ht="30.6" outlineLevel="1">
      <c r="A251" s="164">
        <v>80</v>
      </c>
      <c r="B251" s="165" t="s">
        <v>504</v>
      </c>
      <c r="C251" s="174" t="s">
        <v>505</v>
      </c>
      <c r="D251" s="166" t="s">
        <v>218</v>
      </c>
      <c r="E251" s="167">
        <v>11.128500000000001</v>
      </c>
      <c r="F251" s="168">
        <v>0</v>
      </c>
      <c r="G251" s="169">
        <f>ROUND(E251*F251,2)</f>
        <v>0</v>
      </c>
      <c r="H251" s="168">
        <v>16.96</v>
      </c>
      <c r="I251" s="169">
        <f>ROUND(E251*H251,2)</f>
        <v>188.74</v>
      </c>
      <c r="J251" s="168">
        <v>20.94</v>
      </c>
      <c r="K251" s="169">
        <f>ROUND(E251*J251,2)</f>
        <v>233.03</v>
      </c>
      <c r="L251" s="169">
        <v>21</v>
      </c>
      <c r="M251" s="169">
        <f>G251*(1+L251/100)</f>
        <v>0</v>
      </c>
      <c r="N251" s="169">
        <v>5.1999999999999995E-4</v>
      </c>
      <c r="O251" s="169">
        <f>ROUND(E251*N251,2)</f>
        <v>0.01</v>
      </c>
      <c r="P251" s="169">
        <v>0</v>
      </c>
      <c r="Q251" s="169">
        <f>ROUND(E251*P251,2)</f>
        <v>0</v>
      </c>
      <c r="R251" s="170" t="s">
        <v>219</v>
      </c>
      <c r="S251" s="156">
        <v>4.9000000000000002E-2</v>
      </c>
      <c r="T251" s="156">
        <f>ROUND(E251*S251,2)</f>
        <v>0.55000000000000004</v>
      </c>
      <c r="U251" s="156"/>
      <c r="V251" s="156" t="s">
        <v>220</v>
      </c>
      <c r="W251" s="145"/>
      <c r="X251" s="145"/>
      <c r="Y251" s="145"/>
      <c r="Z251" s="145"/>
      <c r="AA251" s="145"/>
      <c r="AB251" s="145"/>
      <c r="AC251" s="145"/>
      <c r="AD251" s="145"/>
      <c r="AE251" s="145" t="s">
        <v>221</v>
      </c>
      <c r="AF251" s="145"/>
      <c r="AG251" s="145"/>
      <c r="AH251" s="145"/>
      <c r="AI251" s="145"/>
      <c r="AJ251" s="145"/>
      <c r="AK251" s="145"/>
      <c r="AL251" s="145"/>
      <c r="AM251" s="145"/>
      <c r="AN251" s="145"/>
      <c r="AO251" s="145"/>
      <c r="AP251" s="145"/>
      <c r="AQ251" s="145"/>
      <c r="AR251" s="145"/>
      <c r="AS251" s="145"/>
      <c r="AT251" s="145"/>
      <c r="AU251" s="145"/>
      <c r="AV251" s="145"/>
      <c r="AW251" s="145"/>
      <c r="AX251" s="145"/>
      <c r="AY251" s="145"/>
      <c r="AZ251" s="145"/>
      <c r="BA251" s="145"/>
      <c r="BB251" s="145"/>
      <c r="BC251" s="145"/>
      <c r="BD251" s="145"/>
      <c r="BE251" s="145"/>
      <c r="BF251" s="145"/>
    </row>
    <row r="252" spans="1:58" outlineLevel="1">
      <c r="A252" s="152"/>
      <c r="B252" s="153"/>
      <c r="C252" s="187" t="s">
        <v>506</v>
      </c>
      <c r="D252" s="178"/>
      <c r="E252" s="179">
        <v>11.128500000000001</v>
      </c>
      <c r="F252" s="156"/>
      <c r="G252" s="156"/>
      <c r="H252" s="156"/>
      <c r="I252" s="156"/>
      <c r="J252" s="156"/>
      <c r="K252" s="156"/>
      <c r="L252" s="156"/>
      <c r="M252" s="156"/>
      <c r="N252" s="156"/>
      <c r="O252" s="156"/>
      <c r="P252" s="156"/>
      <c r="Q252" s="156"/>
      <c r="R252" s="156"/>
      <c r="S252" s="156"/>
      <c r="T252" s="156"/>
      <c r="U252" s="156"/>
      <c r="V252" s="156"/>
      <c r="W252" s="145"/>
      <c r="X252" s="145"/>
      <c r="Y252" s="145"/>
      <c r="Z252" s="145"/>
      <c r="AA252" s="145"/>
      <c r="AB252" s="145"/>
      <c r="AC252" s="145"/>
      <c r="AD252" s="145"/>
      <c r="AE252" s="145" t="s">
        <v>223</v>
      </c>
      <c r="AF252" s="145">
        <v>0</v>
      </c>
      <c r="AG252" s="145"/>
      <c r="AH252" s="145"/>
      <c r="AI252" s="145"/>
      <c r="AJ252" s="145"/>
      <c r="AK252" s="145"/>
      <c r="AL252" s="145"/>
      <c r="AM252" s="145"/>
      <c r="AN252" s="145"/>
      <c r="AO252" s="145"/>
      <c r="AP252" s="145"/>
      <c r="AQ252" s="145"/>
      <c r="AR252" s="145"/>
      <c r="AS252" s="145"/>
      <c r="AT252" s="145"/>
      <c r="AU252" s="145"/>
      <c r="AV252" s="145"/>
      <c r="AW252" s="145"/>
      <c r="AX252" s="145"/>
      <c r="AY252" s="145"/>
      <c r="AZ252" s="145"/>
      <c r="BA252" s="145"/>
      <c r="BB252" s="145"/>
      <c r="BC252" s="145"/>
      <c r="BD252" s="145"/>
      <c r="BE252" s="145"/>
      <c r="BF252" s="145"/>
    </row>
    <row r="253" spans="1:58" ht="20.399999999999999" outlineLevel="1">
      <c r="A253" s="164">
        <v>81</v>
      </c>
      <c r="B253" s="165" t="s">
        <v>507</v>
      </c>
      <c r="C253" s="174" t="s">
        <v>508</v>
      </c>
      <c r="D253" s="166" t="s">
        <v>218</v>
      </c>
      <c r="E253" s="167">
        <v>73.099999999999994</v>
      </c>
      <c r="F253" s="168">
        <v>0</v>
      </c>
      <c r="G253" s="169">
        <f>ROUND(E253*F253,2)</f>
        <v>0</v>
      </c>
      <c r="H253" s="168">
        <v>201.33</v>
      </c>
      <c r="I253" s="169">
        <f>ROUND(E253*H253,2)</f>
        <v>14717.22</v>
      </c>
      <c r="J253" s="168">
        <v>100.17</v>
      </c>
      <c r="K253" s="169">
        <f>ROUND(E253*J253,2)</f>
        <v>7322.43</v>
      </c>
      <c r="L253" s="169">
        <v>21</v>
      </c>
      <c r="M253" s="169">
        <f>G253*(1+L253/100)</f>
        <v>0</v>
      </c>
      <c r="N253" s="169">
        <v>5.5900000000000004E-3</v>
      </c>
      <c r="O253" s="169">
        <f>ROUND(E253*N253,2)</f>
        <v>0.41</v>
      </c>
      <c r="P253" s="169">
        <v>0</v>
      </c>
      <c r="Q253" s="169">
        <f>ROUND(E253*P253,2)</f>
        <v>0</v>
      </c>
      <c r="R253" s="170" t="s">
        <v>219</v>
      </c>
      <c r="S253" s="156">
        <v>0.22991</v>
      </c>
      <c r="T253" s="156">
        <f>ROUND(E253*S253,2)</f>
        <v>16.809999999999999</v>
      </c>
      <c r="U253" s="156"/>
      <c r="V253" s="156" t="s">
        <v>220</v>
      </c>
      <c r="W253" s="145"/>
      <c r="X253" s="145"/>
      <c r="Y253" s="145"/>
      <c r="Z253" s="145"/>
      <c r="AA253" s="145"/>
      <c r="AB253" s="145"/>
      <c r="AC253" s="145"/>
      <c r="AD253" s="145"/>
      <c r="AE253" s="145" t="s">
        <v>221</v>
      </c>
      <c r="AF253" s="145"/>
      <c r="AG253" s="145"/>
      <c r="AH253" s="145"/>
      <c r="AI253" s="145"/>
      <c r="AJ253" s="145"/>
      <c r="AK253" s="145"/>
      <c r="AL253" s="145"/>
      <c r="AM253" s="145"/>
      <c r="AN253" s="145"/>
      <c r="AO253" s="145"/>
      <c r="AP253" s="145"/>
      <c r="AQ253" s="145"/>
      <c r="AR253" s="145"/>
      <c r="AS253" s="145"/>
      <c r="AT253" s="145"/>
      <c r="AU253" s="145"/>
      <c r="AV253" s="145"/>
      <c r="AW253" s="145"/>
      <c r="AX253" s="145"/>
      <c r="AY253" s="145"/>
      <c r="AZ253" s="145"/>
      <c r="BA253" s="145"/>
      <c r="BB253" s="145"/>
      <c r="BC253" s="145"/>
      <c r="BD253" s="145"/>
      <c r="BE253" s="145"/>
      <c r="BF253" s="145"/>
    </row>
    <row r="254" spans="1:58" outlineLevel="1">
      <c r="A254" s="152"/>
      <c r="B254" s="153"/>
      <c r="C254" s="250" t="s">
        <v>509</v>
      </c>
      <c r="D254" s="251"/>
      <c r="E254" s="251"/>
      <c r="F254" s="251"/>
      <c r="G254" s="251"/>
      <c r="H254" s="156"/>
      <c r="I254" s="156"/>
      <c r="J254" s="156"/>
      <c r="K254" s="156"/>
      <c r="L254" s="156"/>
      <c r="M254" s="156"/>
      <c r="N254" s="156"/>
      <c r="O254" s="156"/>
      <c r="P254" s="156"/>
      <c r="Q254" s="156"/>
      <c r="R254" s="156"/>
      <c r="S254" s="156"/>
      <c r="T254" s="156"/>
      <c r="U254" s="156"/>
      <c r="V254" s="156"/>
      <c r="W254" s="145"/>
      <c r="X254" s="145"/>
      <c r="Y254" s="145"/>
      <c r="Z254" s="145"/>
      <c r="AA254" s="145"/>
      <c r="AB254" s="145"/>
      <c r="AC254" s="145"/>
      <c r="AD254" s="145"/>
      <c r="AE254" s="145" t="s">
        <v>178</v>
      </c>
      <c r="AF254" s="145"/>
      <c r="AG254" s="145"/>
      <c r="AH254" s="145"/>
      <c r="AI254" s="145"/>
      <c r="AJ254" s="145"/>
      <c r="AK254" s="145"/>
      <c r="AL254" s="145"/>
      <c r="AM254" s="145"/>
      <c r="AN254" s="145"/>
      <c r="AO254" s="145"/>
      <c r="AP254" s="145"/>
      <c r="AQ254" s="145"/>
      <c r="AR254" s="145"/>
      <c r="AS254" s="145"/>
      <c r="AT254" s="145"/>
      <c r="AU254" s="145"/>
      <c r="AV254" s="145"/>
      <c r="AW254" s="145"/>
      <c r="AX254" s="145"/>
      <c r="AY254" s="171" t="str">
        <f>C254</f>
        <v>Provedení očištění povrchu a natavení jedné vrstvy modifikovaného asfaltového pásu včetně dodávky materiálů.</v>
      </c>
      <c r="AZ254" s="145"/>
      <c r="BA254" s="145"/>
      <c r="BB254" s="145"/>
      <c r="BC254" s="145"/>
      <c r="BD254" s="145"/>
      <c r="BE254" s="145"/>
      <c r="BF254" s="145"/>
    </row>
    <row r="255" spans="1:58" ht="20.399999999999999" outlineLevel="1">
      <c r="A255" s="164">
        <v>82</v>
      </c>
      <c r="B255" s="165" t="s">
        <v>510</v>
      </c>
      <c r="C255" s="174" t="s">
        <v>511</v>
      </c>
      <c r="D255" s="166" t="s">
        <v>218</v>
      </c>
      <c r="E255" s="167">
        <v>11.128500000000001</v>
      </c>
      <c r="F255" s="168">
        <v>0</v>
      </c>
      <c r="G255" s="169">
        <f>ROUND(E255*F255,2)</f>
        <v>0</v>
      </c>
      <c r="H255" s="168">
        <v>214.33</v>
      </c>
      <c r="I255" s="169">
        <f>ROUND(E255*H255,2)</f>
        <v>2385.17</v>
      </c>
      <c r="J255" s="168">
        <v>115.17</v>
      </c>
      <c r="K255" s="169">
        <f>ROUND(E255*J255,2)</f>
        <v>1281.67</v>
      </c>
      <c r="L255" s="169">
        <v>21</v>
      </c>
      <c r="M255" s="169">
        <f>G255*(1+L255/100)</f>
        <v>0</v>
      </c>
      <c r="N255" s="169">
        <v>5.9800000000000001E-3</v>
      </c>
      <c r="O255" s="169">
        <f>ROUND(E255*N255,2)</f>
        <v>7.0000000000000007E-2</v>
      </c>
      <c r="P255" s="169">
        <v>0</v>
      </c>
      <c r="Q255" s="169">
        <f>ROUND(E255*P255,2)</f>
        <v>0</v>
      </c>
      <c r="R255" s="170" t="s">
        <v>219</v>
      </c>
      <c r="S255" s="156">
        <v>0.26600000000000001</v>
      </c>
      <c r="T255" s="156">
        <f>ROUND(E255*S255,2)</f>
        <v>2.96</v>
      </c>
      <c r="U255" s="156"/>
      <c r="V255" s="156" t="s">
        <v>220</v>
      </c>
      <c r="W255" s="145"/>
      <c r="X255" s="145"/>
      <c r="Y255" s="145"/>
      <c r="Z255" s="145"/>
      <c r="AA255" s="145"/>
      <c r="AB255" s="145"/>
      <c r="AC255" s="145"/>
      <c r="AD255" s="145"/>
      <c r="AE255" s="145" t="s">
        <v>221</v>
      </c>
      <c r="AF255" s="145"/>
      <c r="AG255" s="145"/>
      <c r="AH255" s="145"/>
      <c r="AI255" s="145"/>
      <c r="AJ255" s="145"/>
      <c r="AK255" s="145"/>
      <c r="AL255" s="145"/>
      <c r="AM255" s="145"/>
      <c r="AN255" s="145"/>
      <c r="AO255" s="145"/>
      <c r="AP255" s="145"/>
      <c r="AQ255" s="145"/>
      <c r="AR255" s="145"/>
      <c r="AS255" s="145"/>
      <c r="AT255" s="145"/>
      <c r="AU255" s="145"/>
      <c r="AV255" s="145"/>
      <c r="AW255" s="145"/>
      <c r="AX255" s="145"/>
      <c r="AY255" s="145"/>
      <c r="AZ255" s="145"/>
      <c r="BA255" s="145"/>
      <c r="BB255" s="145"/>
      <c r="BC255" s="145"/>
      <c r="BD255" s="145"/>
      <c r="BE255" s="145"/>
      <c r="BF255" s="145"/>
    </row>
    <row r="256" spans="1:58" outlineLevel="1">
      <c r="A256" s="152"/>
      <c r="B256" s="153"/>
      <c r="C256" s="187" t="s">
        <v>506</v>
      </c>
      <c r="D256" s="178"/>
      <c r="E256" s="179">
        <v>11.128500000000001</v>
      </c>
      <c r="F256" s="156"/>
      <c r="G256" s="156"/>
      <c r="H256" s="156"/>
      <c r="I256" s="156"/>
      <c r="J256" s="156"/>
      <c r="K256" s="156"/>
      <c r="L256" s="156"/>
      <c r="M256" s="156"/>
      <c r="N256" s="156"/>
      <c r="O256" s="156"/>
      <c r="P256" s="156"/>
      <c r="Q256" s="156"/>
      <c r="R256" s="156"/>
      <c r="S256" s="156"/>
      <c r="T256" s="156"/>
      <c r="U256" s="156"/>
      <c r="V256" s="156"/>
      <c r="W256" s="145"/>
      <c r="X256" s="145"/>
      <c r="Y256" s="145"/>
      <c r="Z256" s="145"/>
      <c r="AA256" s="145"/>
      <c r="AB256" s="145"/>
      <c r="AC256" s="145"/>
      <c r="AD256" s="145"/>
      <c r="AE256" s="145" t="s">
        <v>223</v>
      </c>
      <c r="AF256" s="145">
        <v>0</v>
      </c>
      <c r="AG256" s="145"/>
      <c r="AH256" s="145"/>
      <c r="AI256" s="145"/>
      <c r="AJ256" s="145"/>
      <c r="AK256" s="145"/>
      <c r="AL256" s="145"/>
      <c r="AM256" s="145"/>
      <c r="AN256" s="145"/>
      <c r="AO256" s="145"/>
      <c r="AP256" s="145"/>
      <c r="AQ256" s="145"/>
      <c r="AR256" s="145"/>
      <c r="AS256" s="145"/>
      <c r="AT256" s="145"/>
      <c r="AU256" s="145"/>
      <c r="AV256" s="145"/>
      <c r="AW256" s="145"/>
      <c r="AX256" s="145"/>
      <c r="AY256" s="145"/>
      <c r="AZ256" s="145"/>
      <c r="BA256" s="145"/>
      <c r="BB256" s="145"/>
      <c r="BC256" s="145"/>
      <c r="BD256" s="145"/>
      <c r="BE256" s="145"/>
      <c r="BF256" s="145"/>
    </row>
    <row r="257" spans="1:58" outlineLevel="1">
      <c r="A257" s="164">
        <v>83</v>
      </c>
      <c r="B257" s="165" t="s">
        <v>512</v>
      </c>
      <c r="C257" s="174" t="s">
        <v>513</v>
      </c>
      <c r="D257" s="166" t="s">
        <v>218</v>
      </c>
      <c r="E257" s="167">
        <v>18.547499999999999</v>
      </c>
      <c r="F257" s="168">
        <v>0</v>
      </c>
      <c r="G257" s="169">
        <f>ROUND(E257*F257,2)</f>
        <v>0</v>
      </c>
      <c r="H257" s="168">
        <v>29.86</v>
      </c>
      <c r="I257" s="169">
        <f>ROUND(E257*H257,2)</f>
        <v>553.83000000000004</v>
      </c>
      <c r="J257" s="168">
        <v>76.64</v>
      </c>
      <c r="K257" s="169">
        <f>ROUND(E257*J257,2)</f>
        <v>1421.48</v>
      </c>
      <c r="L257" s="169">
        <v>21</v>
      </c>
      <c r="M257" s="169">
        <f>G257*(1+L257/100)</f>
        <v>0</v>
      </c>
      <c r="N257" s="169">
        <v>2.3000000000000001E-4</v>
      </c>
      <c r="O257" s="169">
        <f>ROUND(E257*N257,2)</f>
        <v>0</v>
      </c>
      <c r="P257" s="169">
        <v>0</v>
      </c>
      <c r="Q257" s="169">
        <f>ROUND(E257*P257,2)</f>
        <v>0</v>
      </c>
      <c r="R257" s="170" t="s">
        <v>219</v>
      </c>
      <c r="S257" s="156">
        <v>0.16</v>
      </c>
      <c r="T257" s="156">
        <f>ROUND(E257*S257,2)</f>
        <v>2.97</v>
      </c>
      <c r="U257" s="156"/>
      <c r="V257" s="156" t="s">
        <v>220</v>
      </c>
      <c r="W257" s="145"/>
      <c r="X257" s="145"/>
      <c r="Y257" s="145"/>
      <c r="Z257" s="145"/>
      <c r="AA257" s="145"/>
      <c r="AB257" s="145"/>
      <c r="AC257" s="145"/>
      <c r="AD257" s="145"/>
      <c r="AE257" s="145" t="s">
        <v>221</v>
      </c>
      <c r="AF257" s="145"/>
      <c r="AG257" s="145"/>
      <c r="AH257" s="145"/>
      <c r="AI257" s="145"/>
      <c r="AJ257" s="145"/>
      <c r="AK257" s="145"/>
      <c r="AL257" s="145"/>
      <c r="AM257" s="145"/>
      <c r="AN257" s="145"/>
      <c r="AO257" s="145"/>
      <c r="AP257" s="145"/>
      <c r="AQ257" s="145"/>
      <c r="AR257" s="145"/>
      <c r="AS257" s="145"/>
      <c r="AT257" s="145"/>
      <c r="AU257" s="145"/>
      <c r="AV257" s="145"/>
      <c r="AW257" s="145"/>
      <c r="AX257" s="145"/>
      <c r="AY257" s="145"/>
      <c r="AZ257" s="145"/>
      <c r="BA257" s="145"/>
      <c r="BB257" s="145"/>
      <c r="BC257" s="145"/>
      <c r="BD257" s="145"/>
      <c r="BE257" s="145"/>
      <c r="BF257" s="145"/>
    </row>
    <row r="258" spans="1:58" outlineLevel="1">
      <c r="A258" s="152"/>
      <c r="B258" s="153"/>
      <c r="C258" s="187" t="s">
        <v>423</v>
      </c>
      <c r="D258" s="178"/>
      <c r="E258" s="179">
        <v>18.547499999999999</v>
      </c>
      <c r="F258" s="156"/>
      <c r="G258" s="156"/>
      <c r="H258" s="156"/>
      <c r="I258" s="156"/>
      <c r="J258" s="156"/>
      <c r="K258" s="156"/>
      <c r="L258" s="156"/>
      <c r="M258" s="156"/>
      <c r="N258" s="156"/>
      <c r="O258" s="156"/>
      <c r="P258" s="156"/>
      <c r="Q258" s="156"/>
      <c r="R258" s="156"/>
      <c r="S258" s="156"/>
      <c r="T258" s="156"/>
      <c r="U258" s="156"/>
      <c r="V258" s="156"/>
      <c r="W258" s="145"/>
      <c r="X258" s="145"/>
      <c r="Y258" s="145"/>
      <c r="Z258" s="145"/>
      <c r="AA258" s="145"/>
      <c r="AB258" s="145"/>
      <c r="AC258" s="145"/>
      <c r="AD258" s="145"/>
      <c r="AE258" s="145" t="s">
        <v>223</v>
      </c>
      <c r="AF258" s="145">
        <v>0</v>
      </c>
      <c r="AG258" s="145"/>
      <c r="AH258" s="145"/>
      <c r="AI258" s="145"/>
      <c r="AJ258" s="145"/>
      <c r="AK258" s="145"/>
      <c r="AL258" s="145"/>
      <c r="AM258" s="145"/>
      <c r="AN258" s="145"/>
      <c r="AO258" s="145"/>
      <c r="AP258" s="145"/>
      <c r="AQ258" s="145"/>
      <c r="AR258" s="145"/>
      <c r="AS258" s="145"/>
      <c r="AT258" s="145"/>
      <c r="AU258" s="145"/>
      <c r="AV258" s="145"/>
      <c r="AW258" s="145"/>
      <c r="AX258" s="145"/>
      <c r="AY258" s="145"/>
      <c r="AZ258" s="145"/>
      <c r="BA258" s="145"/>
      <c r="BB258" s="145"/>
      <c r="BC258" s="145"/>
      <c r="BD258" s="145"/>
      <c r="BE258" s="145"/>
      <c r="BF258" s="145"/>
    </row>
    <row r="259" spans="1:58" outlineLevel="1">
      <c r="A259" s="164">
        <v>84</v>
      </c>
      <c r="B259" s="165" t="s">
        <v>514</v>
      </c>
      <c r="C259" s="174" t="s">
        <v>515</v>
      </c>
      <c r="D259" s="166" t="s">
        <v>317</v>
      </c>
      <c r="E259" s="167">
        <v>37.094999999999999</v>
      </c>
      <c r="F259" s="168">
        <v>0</v>
      </c>
      <c r="G259" s="169">
        <f>ROUND(E259*F259,2)</f>
        <v>0</v>
      </c>
      <c r="H259" s="168">
        <v>76.34</v>
      </c>
      <c r="I259" s="169">
        <f>ROUND(E259*H259,2)</f>
        <v>2831.83</v>
      </c>
      <c r="J259" s="168">
        <v>37.159999999999997</v>
      </c>
      <c r="K259" s="169">
        <f>ROUND(E259*J259,2)</f>
        <v>1378.45</v>
      </c>
      <c r="L259" s="169">
        <v>21</v>
      </c>
      <c r="M259" s="169">
        <f>G259*(1+L259/100)</f>
        <v>0</v>
      </c>
      <c r="N259" s="169">
        <v>5.2999999999999998E-4</v>
      </c>
      <c r="O259" s="169">
        <f>ROUND(E259*N259,2)</f>
        <v>0.02</v>
      </c>
      <c r="P259" s="169">
        <v>0</v>
      </c>
      <c r="Q259" s="169">
        <f>ROUND(E259*P259,2)</f>
        <v>0</v>
      </c>
      <c r="R259" s="170" t="s">
        <v>219</v>
      </c>
      <c r="S259" s="156">
        <v>0.1</v>
      </c>
      <c r="T259" s="156">
        <f>ROUND(E259*S259,2)</f>
        <v>3.71</v>
      </c>
      <c r="U259" s="156"/>
      <c r="V259" s="156" t="s">
        <v>220</v>
      </c>
      <c r="W259" s="145"/>
      <c r="X259" s="145"/>
      <c r="Y259" s="145"/>
      <c r="Z259" s="145"/>
      <c r="AA259" s="145"/>
      <c r="AB259" s="145"/>
      <c r="AC259" s="145"/>
      <c r="AD259" s="145"/>
      <c r="AE259" s="145" t="s">
        <v>221</v>
      </c>
      <c r="AF259" s="145"/>
      <c r="AG259" s="145"/>
      <c r="AH259" s="145"/>
      <c r="AI259" s="145"/>
      <c r="AJ259" s="145"/>
      <c r="AK259" s="145"/>
      <c r="AL259" s="145"/>
      <c r="AM259" s="145"/>
      <c r="AN259" s="145"/>
      <c r="AO259" s="145"/>
      <c r="AP259" s="145"/>
      <c r="AQ259" s="145"/>
      <c r="AR259" s="145"/>
      <c r="AS259" s="145"/>
      <c r="AT259" s="145"/>
      <c r="AU259" s="145"/>
      <c r="AV259" s="145"/>
      <c r="AW259" s="145"/>
      <c r="AX259" s="145"/>
      <c r="AY259" s="145"/>
      <c r="AZ259" s="145"/>
      <c r="BA259" s="145"/>
      <c r="BB259" s="145"/>
      <c r="BC259" s="145"/>
      <c r="BD259" s="145"/>
      <c r="BE259" s="145"/>
      <c r="BF259" s="145"/>
    </row>
    <row r="260" spans="1:58" outlineLevel="1">
      <c r="A260" s="152"/>
      <c r="B260" s="153"/>
      <c r="C260" s="187" t="s">
        <v>516</v>
      </c>
      <c r="D260" s="178"/>
      <c r="E260" s="179">
        <v>37.094999999999999</v>
      </c>
      <c r="F260" s="156"/>
      <c r="G260" s="156"/>
      <c r="H260" s="156"/>
      <c r="I260" s="156"/>
      <c r="J260" s="156"/>
      <c r="K260" s="156"/>
      <c r="L260" s="156"/>
      <c r="M260" s="156"/>
      <c r="N260" s="156"/>
      <c r="O260" s="156"/>
      <c r="P260" s="156"/>
      <c r="Q260" s="156"/>
      <c r="R260" s="156"/>
      <c r="S260" s="156"/>
      <c r="T260" s="156"/>
      <c r="U260" s="156"/>
      <c r="V260" s="156"/>
      <c r="W260" s="145"/>
      <c r="X260" s="145"/>
      <c r="Y260" s="145"/>
      <c r="Z260" s="145"/>
      <c r="AA260" s="145"/>
      <c r="AB260" s="145"/>
      <c r="AC260" s="145"/>
      <c r="AD260" s="145"/>
      <c r="AE260" s="145" t="s">
        <v>223</v>
      </c>
      <c r="AF260" s="145">
        <v>0</v>
      </c>
      <c r="AG260" s="145"/>
      <c r="AH260" s="145"/>
      <c r="AI260" s="145"/>
      <c r="AJ260" s="145"/>
      <c r="AK260" s="145"/>
      <c r="AL260" s="145"/>
      <c r="AM260" s="145"/>
      <c r="AN260" s="145"/>
      <c r="AO260" s="145"/>
      <c r="AP260" s="145"/>
      <c r="AQ260" s="145"/>
      <c r="AR260" s="145"/>
      <c r="AS260" s="145"/>
      <c r="AT260" s="145"/>
      <c r="AU260" s="145"/>
      <c r="AV260" s="145"/>
      <c r="AW260" s="145"/>
      <c r="AX260" s="145"/>
      <c r="AY260" s="145"/>
      <c r="AZ260" s="145"/>
      <c r="BA260" s="145"/>
      <c r="BB260" s="145"/>
      <c r="BC260" s="145"/>
      <c r="BD260" s="145"/>
      <c r="BE260" s="145"/>
      <c r="BF260" s="145"/>
    </row>
    <row r="261" spans="1:58" outlineLevel="1">
      <c r="A261" s="164">
        <v>85</v>
      </c>
      <c r="B261" s="165" t="s">
        <v>517</v>
      </c>
      <c r="C261" s="174" t="s">
        <v>518</v>
      </c>
      <c r="D261" s="166" t="s">
        <v>267</v>
      </c>
      <c r="E261" s="167">
        <v>0.52900999999999998</v>
      </c>
      <c r="F261" s="168">
        <v>0</v>
      </c>
      <c r="G261" s="169">
        <f>ROUND(E261*F261,2)</f>
        <v>0</v>
      </c>
      <c r="H261" s="168">
        <v>0</v>
      </c>
      <c r="I261" s="169">
        <f>ROUND(E261*H261,2)</f>
        <v>0</v>
      </c>
      <c r="J261" s="168">
        <v>945</v>
      </c>
      <c r="K261" s="169">
        <f>ROUND(E261*J261,2)</f>
        <v>499.91</v>
      </c>
      <c r="L261" s="169">
        <v>21</v>
      </c>
      <c r="M261" s="169">
        <f>G261*(1+L261/100)</f>
        <v>0</v>
      </c>
      <c r="N261" s="169">
        <v>0</v>
      </c>
      <c r="O261" s="169">
        <f>ROUND(E261*N261,2)</f>
        <v>0</v>
      </c>
      <c r="P261" s="169">
        <v>0</v>
      </c>
      <c r="Q261" s="169">
        <f>ROUND(E261*P261,2)</f>
        <v>0</v>
      </c>
      <c r="R261" s="170" t="s">
        <v>219</v>
      </c>
      <c r="S261" s="156">
        <v>1.5669999999999999</v>
      </c>
      <c r="T261" s="156">
        <f>ROUND(E261*S261,2)</f>
        <v>0.83</v>
      </c>
      <c r="U261" s="156"/>
      <c r="V261" s="156" t="s">
        <v>499</v>
      </c>
      <c r="W261" s="145"/>
      <c r="X261" s="145"/>
      <c r="Y261" s="145"/>
      <c r="Z261" s="145"/>
      <c r="AA261" s="145"/>
      <c r="AB261" s="145"/>
      <c r="AC261" s="145"/>
      <c r="AD261" s="145"/>
      <c r="AE261" s="145" t="s">
        <v>500</v>
      </c>
      <c r="AF261" s="145"/>
      <c r="AG261" s="145"/>
      <c r="AH261" s="145"/>
      <c r="AI261" s="145"/>
      <c r="AJ261" s="145"/>
      <c r="AK261" s="145"/>
      <c r="AL261" s="145"/>
      <c r="AM261" s="145"/>
      <c r="AN261" s="145"/>
      <c r="AO261" s="145"/>
      <c r="AP261" s="145"/>
      <c r="AQ261" s="145"/>
      <c r="AR261" s="145"/>
      <c r="AS261" s="145"/>
      <c r="AT261" s="145"/>
      <c r="AU261" s="145"/>
      <c r="AV261" s="145"/>
      <c r="AW261" s="145"/>
      <c r="AX261" s="145"/>
      <c r="AY261" s="145"/>
      <c r="AZ261" s="145"/>
      <c r="BA261" s="145"/>
      <c r="BB261" s="145"/>
      <c r="BC261" s="145"/>
      <c r="BD261" s="145"/>
      <c r="BE261" s="145"/>
      <c r="BF261" s="145"/>
    </row>
    <row r="262" spans="1:58" outlineLevel="1">
      <c r="A262" s="152"/>
      <c r="B262" s="153"/>
      <c r="C262" s="261" t="s">
        <v>519</v>
      </c>
      <c r="D262" s="262"/>
      <c r="E262" s="262"/>
      <c r="F262" s="262"/>
      <c r="G262" s="262"/>
      <c r="H262" s="156"/>
      <c r="I262" s="156"/>
      <c r="J262" s="156"/>
      <c r="K262" s="156"/>
      <c r="L262" s="156"/>
      <c r="M262" s="156"/>
      <c r="N262" s="156"/>
      <c r="O262" s="156"/>
      <c r="P262" s="156"/>
      <c r="Q262" s="156"/>
      <c r="R262" s="156"/>
      <c r="S262" s="156"/>
      <c r="T262" s="156"/>
      <c r="U262" s="156"/>
      <c r="V262" s="156"/>
      <c r="W262" s="145"/>
      <c r="X262" s="145"/>
      <c r="Y262" s="145"/>
      <c r="Z262" s="145"/>
      <c r="AA262" s="145"/>
      <c r="AB262" s="145"/>
      <c r="AC262" s="145"/>
      <c r="AD262" s="145"/>
      <c r="AE262" s="145" t="s">
        <v>227</v>
      </c>
      <c r="AF262" s="145"/>
      <c r="AG262" s="145"/>
      <c r="AH262" s="145"/>
      <c r="AI262" s="145"/>
      <c r="AJ262" s="145"/>
      <c r="AK262" s="145"/>
      <c r="AL262" s="145"/>
      <c r="AM262" s="145"/>
      <c r="AN262" s="145"/>
      <c r="AO262" s="145"/>
      <c r="AP262" s="145"/>
      <c r="AQ262" s="145"/>
      <c r="AR262" s="145"/>
      <c r="AS262" s="145"/>
      <c r="AT262" s="145"/>
      <c r="AU262" s="145"/>
      <c r="AV262" s="145"/>
      <c r="AW262" s="145"/>
      <c r="AX262" s="145"/>
      <c r="AY262" s="145"/>
      <c r="AZ262" s="145"/>
      <c r="BA262" s="145"/>
      <c r="BB262" s="145"/>
      <c r="BC262" s="145"/>
      <c r="BD262" s="145"/>
      <c r="BE262" s="145"/>
      <c r="BF262" s="145"/>
    </row>
    <row r="263" spans="1:58">
      <c r="A263" s="158" t="s">
        <v>170</v>
      </c>
      <c r="B263" s="159" t="s">
        <v>113</v>
      </c>
      <c r="C263" s="173" t="s">
        <v>114</v>
      </c>
      <c r="D263" s="160"/>
      <c r="E263" s="161"/>
      <c r="F263" s="162"/>
      <c r="G263" s="162">
        <f>SUMIF(AE264:AE328,"&lt;&gt;NOR",G264:G328)</f>
        <v>0</v>
      </c>
      <c r="H263" s="162"/>
      <c r="I263" s="162">
        <f>SUM(I264:I328)</f>
        <v>59931.63</v>
      </c>
      <c r="J263" s="162"/>
      <c r="K263" s="162">
        <f>SUM(K264:K328)</f>
        <v>52255.72</v>
      </c>
      <c r="L263" s="162"/>
      <c r="M263" s="162">
        <f>SUM(M264:M328)</f>
        <v>0</v>
      </c>
      <c r="N263" s="162"/>
      <c r="O263" s="162">
        <f>SUM(O264:O328)</f>
        <v>0.78</v>
      </c>
      <c r="P263" s="162"/>
      <c r="Q263" s="162">
        <f>SUM(Q264:Q328)</f>
        <v>0</v>
      </c>
      <c r="R263" s="163"/>
      <c r="S263" s="157"/>
      <c r="T263" s="157">
        <f>SUM(T264:T328)</f>
        <v>108.53</v>
      </c>
      <c r="U263" s="157"/>
      <c r="V263" s="157"/>
      <c r="AE263" t="s">
        <v>171</v>
      </c>
    </row>
    <row r="264" spans="1:58" ht="20.399999999999999" outlineLevel="1">
      <c r="A264" s="164">
        <v>86</v>
      </c>
      <c r="B264" s="165" t="s">
        <v>520</v>
      </c>
      <c r="C264" s="174" t="s">
        <v>521</v>
      </c>
      <c r="D264" s="166" t="s">
        <v>218</v>
      </c>
      <c r="E264" s="167">
        <v>86.946299999999994</v>
      </c>
      <c r="F264" s="168">
        <v>0</v>
      </c>
      <c r="G264" s="169">
        <f>ROUND(E264*F264,2)</f>
        <v>0</v>
      </c>
      <c r="H264" s="168">
        <v>12.05</v>
      </c>
      <c r="I264" s="169">
        <f>ROUND(E264*H264,2)</f>
        <v>1047.7</v>
      </c>
      <c r="J264" s="168">
        <v>12.05</v>
      </c>
      <c r="K264" s="169">
        <f>ROUND(E264*J264,2)</f>
        <v>1047.7</v>
      </c>
      <c r="L264" s="169">
        <v>21</v>
      </c>
      <c r="M264" s="169">
        <f>G264*(1+L264/100)</f>
        <v>0</v>
      </c>
      <c r="N264" s="169">
        <v>3.3E-4</v>
      </c>
      <c r="O264" s="169">
        <f>ROUND(E264*N264,2)</f>
        <v>0.03</v>
      </c>
      <c r="P264" s="169">
        <v>0</v>
      </c>
      <c r="Q264" s="169">
        <f>ROUND(E264*P264,2)</f>
        <v>0</v>
      </c>
      <c r="R264" s="170" t="s">
        <v>219</v>
      </c>
      <c r="S264" s="156">
        <v>2.75E-2</v>
      </c>
      <c r="T264" s="156">
        <f>ROUND(E264*S264,2)</f>
        <v>2.39</v>
      </c>
      <c r="U264" s="156"/>
      <c r="V264" s="156" t="s">
        <v>220</v>
      </c>
      <c r="W264" s="145"/>
      <c r="X264" s="145"/>
      <c r="Y264" s="145"/>
      <c r="Z264" s="145"/>
      <c r="AA264" s="145"/>
      <c r="AB264" s="145"/>
      <c r="AC264" s="145"/>
      <c r="AD264" s="145"/>
      <c r="AE264" s="145" t="s">
        <v>221</v>
      </c>
      <c r="AF264" s="145"/>
      <c r="AG264" s="145"/>
      <c r="AH264" s="145"/>
      <c r="AI264" s="145"/>
      <c r="AJ264" s="145"/>
      <c r="AK264" s="145"/>
      <c r="AL264" s="145"/>
      <c r="AM264" s="145"/>
      <c r="AN264" s="145"/>
      <c r="AO264" s="145"/>
      <c r="AP264" s="145"/>
      <c r="AQ264" s="145"/>
      <c r="AR264" s="145"/>
      <c r="AS264" s="145"/>
      <c r="AT264" s="145"/>
      <c r="AU264" s="145"/>
      <c r="AV264" s="145"/>
      <c r="AW264" s="145"/>
      <c r="AX264" s="145"/>
      <c r="AY264" s="145"/>
      <c r="AZ264" s="145"/>
      <c r="BA264" s="145"/>
      <c r="BB264" s="145"/>
      <c r="BC264" s="145"/>
      <c r="BD264" s="145"/>
      <c r="BE264" s="145"/>
      <c r="BF264" s="145"/>
    </row>
    <row r="265" spans="1:58" outlineLevel="1">
      <c r="A265" s="152"/>
      <c r="B265" s="153"/>
      <c r="C265" s="187" t="s">
        <v>522</v>
      </c>
      <c r="D265" s="178"/>
      <c r="E265" s="179">
        <v>23.8323</v>
      </c>
      <c r="F265" s="156"/>
      <c r="G265" s="156"/>
      <c r="H265" s="156"/>
      <c r="I265" s="156"/>
      <c r="J265" s="156"/>
      <c r="K265" s="156"/>
      <c r="L265" s="156"/>
      <c r="M265" s="156"/>
      <c r="N265" s="156"/>
      <c r="O265" s="156"/>
      <c r="P265" s="156"/>
      <c r="Q265" s="156"/>
      <c r="R265" s="156"/>
      <c r="S265" s="156"/>
      <c r="T265" s="156"/>
      <c r="U265" s="156"/>
      <c r="V265" s="156"/>
      <c r="W265" s="145"/>
      <c r="X265" s="145"/>
      <c r="Y265" s="145"/>
      <c r="Z265" s="145"/>
      <c r="AA265" s="145"/>
      <c r="AB265" s="145"/>
      <c r="AC265" s="145"/>
      <c r="AD265" s="145"/>
      <c r="AE265" s="145" t="s">
        <v>223</v>
      </c>
      <c r="AF265" s="145">
        <v>0</v>
      </c>
      <c r="AG265" s="145"/>
      <c r="AH265" s="145"/>
      <c r="AI265" s="145"/>
      <c r="AJ265" s="145"/>
      <c r="AK265" s="145"/>
      <c r="AL265" s="145"/>
      <c r="AM265" s="145"/>
      <c r="AN265" s="145"/>
      <c r="AO265" s="145"/>
      <c r="AP265" s="145"/>
      <c r="AQ265" s="145"/>
      <c r="AR265" s="145"/>
      <c r="AS265" s="145"/>
      <c r="AT265" s="145"/>
      <c r="AU265" s="145"/>
      <c r="AV265" s="145"/>
      <c r="AW265" s="145"/>
      <c r="AX265" s="145"/>
      <c r="AY265" s="145"/>
      <c r="AZ265" s="145"/>
      <c r="BA265" s="145"/>
      <c r="BB265" s="145"/>
      <c r="BC265" s="145"/>
      <c r="BD265" s="145"/>
      <c r="BE265" s="145"/>
      <c r="BF265" s="145"/>
    </row>
    <row r="266" spans="1:58" outlineLevel="1">
      <c r="A266" s="152"/>
      <c r="B266" s="153"/>
      <c r="C266" s="187" t="s">
        <v>523</v>
      </c>
      <c r="D266" s="178"/>
      <c r="E266" s="179">
        <v>63.113999999999997</v>
      </c>
      <c r="F266" s="156"/>
      <c r="G266" s="156"/>
      <c r="H266" s="156"/>
      <c r="I266" s="156"/>
      <c r="J266" s="156"/>
      <c r="K266" s="156"/>
      <c r="L266" s="156"/>
      <c r="M266" s="156"/>
      <c r="N266" s="156"/>
      <c r="O266" s="156"/>
      <c r="P266" s="156"/>
      <c r="Q266" s="156"/>
      <c r="R266" s="156"/>
      <c r="S266" s="156"/>
      <c r="T266" s="156"/>
      <c r="U266" s="156"/>
      <c r="V266" s="156"/>
      <c r="W266" s="145"/>
      <c r="X266" s="145"/>
      <c r="Y266" s="145"/>
      <c r="Z266" s="145"/>
      <c r="AA266" s="145"/>
      <c r="AB266" s="145"/>
      <c r="AC266" s="145"/>
      <c r="AD266" s="145"/>
      <c r="AE266" s="145" t="s">
        <v>223</v>
      </c>
      <c r="AF266" s="145">
        <v>0</v>
      </c>
      <c r="AG266" s="145"/>
      <c r="AH266" s="145"/>
      <c r="AI266" s="145"/>
      <c r="AJ266" s="145"/>
      <c r="AK266" s="145"/>
      <c r="AL266" s="145"/>
      <c r="AM266" s="145"/>
      <c r="AN266" s="145"/>
      <c r="AO266" s="145"/>
      <c r="AP266" s="145"/>
      <c r="AQ266" s="145"/>
      <c r="AR266" s="145"/>
      <c r="AS266" s="145"/>
      <c r="AT266" s="145"/>
      <c r="AU266" s="145"/>
      <c r="AV266" s="145"/>
      <c r="AW266" s="145"/>
      <c r="AX266" s="145"/>
      <c r="AY266" s="145"/>
      <c r="AZ266" s="145"/>
      <c r="BA266" s="145"/>
      <c r="BB266" s="145"/>
      <c r="BC266" s="145"/>
      <c r="BD266" s="145"/>
      <c r="BE266" s="145"/>
      <c r="BF266" s="145"/>
    </row>
    <row r="267" spans="1:58" outlineLevel="1">
      <c r="A267" s="164">
        <v>87</v>
      </c>
      <c r="B267" s="165" t="s">
        <v>524</v>
      </c>
      <c r="C267" s="174" t="s">
        <v>525</v>
      </c>
      <c r="D267" s="166" t="s">
        <v>218</v>
      </c>
      <c r="E267" s="167">
        <v>86.946299999999994</v>
      </c>
      <c r="F267" s="168">
        <v>0</v>
      </c>
      <c r="G267" s="169">
        <f>ROUND(E267*F267,2)</f>
        <v>0</v>
      </c>
      <c r="H267" s="168">
        <v>9.9499999999999993</v>
      </c>
      <c r="I267" s="169">
        <f>ROUND(E267*H267,2)</f>
        <v>865.12</v>
      </c>
      <c r="J267" s="168">
        <v>95.55</v>
      </c>
      <c r="K267" s="169">
        <f>ROUND(E267*J267,2)</f>
        <v>8307.7199999999993</v>
      </c>
      <c r="L267" s="169">
        <v>21</v>
      </c>
      <c r="M267" s="169">
        <f>G267*(1+L267/100)</f>
        <v>0</v>
      </c>
      <c r="N267" s="169">
        <v>3.5E-4</v>
      </c>
      <c r="O267" s="169">
        <f>ROUND(E267*N267,2)</f>
        <v>0.03</v>
      </c>
      <c r="P267" s="169">
        <v>0</v>
      </c>
      <c r="Q267" s="169">
        <f>ROUND(E267*P267,2)</f>
        <v>0</v>
      </c>
      <c r="R267" s="170" t="s">
        <v>219</v>
      </c>
      <c r="S267" s="156">
        <v>0.2</v>
      </c>
      <c r="T267" s="156">
        <f>ROUND(E267*S267,2)</f>
        <v>17.39</v>
      </c>
      <c r="U267" s="156"/>
      <c r="V267" s="156" t="s">
        <v>220</v>
      </c>
      <c r="W267" s="145"/>
      <c r="X267" s="145"/>
      <c r="Y267" s="145"/>
      <c r="Z267" s="145"/>
      <c r="AA267" s="145"/>
      <c r="AB267" s="145"/>
      <c r="AC267" s="145"/>
      <c r="AD267" s="145"/>
      <c r="AE267" s="145" t="s">
        <v>221</v>
      </c>
      <c r="AF267" s="145"/>
      <c r="AG267" s="145"/>
      <c r="AH267" s="145"/>
      <c r="AI267" s="145"/>
      <c r="AJ267" s="145"/>
      <c r="AK267" s="145"/>
      <c r="AL267" s="145"/>
      <c r="AM267" s="145"/>
      <c r="AN267" s="145"/>
      <c r="AO267" s="145"/>
      <c r="AP267" s="145"/>
      <c r="AQ267" s="145"/>
      <c r="AR267" s="145"/>
      <c r="AS267" s="145"/>
      <c r="AT267" s="145"/>
      <c r="AU267" s="145"/>
      <c r="AV267" s="145"/>
      <c r="AW267" s="145"/>
      <c r="AX267" s="145"/>
      <c r="AY267" s="145"/>
      <c r="AZ267" s="145"/>
      <c r="BA267" s="145"/>
      <c r="BB267" s="145"/>
      <c r="BC267" s="145"/>
      <c r="BD267" s="145"/>
      <c r="BE267" s="145"/>
      <c r="BF267" s="145"/>
    </row>
    <row r="268" spans="1:58" outlineLevel="1">
      <c r="A268" s="152"/>
      <c r="B268" s="153"/>
      <c r="C268" s="187" t="s">
        <v>522</v>
      </c>
      <c r="D268" s="178"/>
      <c r="E268" s="179">
        <v>23.8323</v>
      </c>
      <c r="F268" s="156"/>
      <c r="G268" s="156"/>
      <c r="H268" s="156"/>
      <c r="I268" s="156"/>
      <c r="J268" s="156"/>
      <c r="K268" s="156"/>
      <c r="L268" s="156"/>
      <c r="M268" s="156"/>
      <c r="N268" s="156"/>
      <c r="O268" s="156"/>
      <c r="P268" s="156"/>
      <c r="Q268" s="156"/>
      <c r="R268" s="156"/>
      <c r="S268" s="156"/>
      <c r="T268" s="156"/>
      <c r="U268" s="156"/>
      <c r="V268" s="156"/>
      <c r="W268" s="145"/>
      <c r="X268" s="145"/>
      <c r="Y268" s="145"/>
      <c r="Z268" s="145"/>
      <c r="AA268" s="145"/>
      <c r="AB268" s="145"/>
      <c r="AC268" s="145"/>
      <c r="AD268" s="145"/>
      <c r="AE268" s="145" t="s">
        <v>223</v>
      </c>
      <c r="AF268" s="145">
        <v>0</v>
      </c>
      <c r="AG268" s="145"/>
      <c r="AH268" s="145"/>
      <c r="AI268" s="145"/>
      <c r="AJ268" s="145"/>
      <c r="AK268" s="145"/>
      <c r="AL268" s="145"/>
      <c r="AM268" s="145"/>
      <c r="AN268" s="145"/>
      <c r="AO268" s="145"/>
      <c r="AP268" s="145"/>
      <c r="AQ268" s="145"/>
      <c r="AR268" s="145"/>
      <c r="AS268" s="145"/>
      <c r="AT268" s="145"/>
      <c r="AU268" s="145"/>
      <c r="AV268" s="145"/>
      <c r="AW268" s="145"/>
      <c r="AX268" s="145"/>
      <c r="AY268" s="145"/>
      <c r="AZ268" s="145"/>
      <c r="BA268" s="145"/>
      <c r="BB268" s="145"/>
      <c r="BC268" s="145"/>
      <c r="BD268" s="145"/>
      <c r="BE268" s="145"/>
      <c r="BF268" s="145"/>
    </row>
    <row r="269" spans="1:58" outlineLevel="1">
      <c r="A269" s="152"/>
      <c r="B269" s="153"/>
      <c r="C269" s="187" t="s">
        <v>523</v>
      </c>
      <c r="D269" s="178"/>
      <c r="E269" s="179">
        <v>63.113999999999997</v>
      </c>
      <c r="F269" s="156"/>
      <c r="G269" s="156"/>
      <c r="H269" s="156"/>
      <c r="I269" s="156"/>
      <c r="J269" s="156"/>
      <c r="K269" s="156"/>
      <c r="L269" s="156"/>
      <c r="M269" s="156"/>
      <c r="N269" s="156"/>
      <c r="O269" s="156"/>
      <c r="P269" s="156"/>
      <c r="Q269" s="156"/>
      <c r="R269" s="156"/>
      <c r="S269" s="156"/>
      <c r="T269" s="156"/>
      <c r="U269" s="156"/>
      <c r="V269" s="156"/>
      <c r="W269" s="145"/>
      <c r="X269" s="145"/>
      <c r="Y269" s="145"/>
      <c r="Z269" s="145"/>
      <c r="AA269" s="145"/>
      <c r="AB269" s="145"/>
      <c r="AC269" s="145"/>
      <c r="AD269" s="145"/>
      <c r="AE269" s="145" t="s">
        <v>223</v>
      </c>
      <c r="AF269" s="145">
        <v>0</v>
      </c>
      <c r="AG269" s="145"/>
      <c r="AH269" s="145"/>
      <c r="AI269" s="145"/>
      <c r="AJ269" s="145"/>
      <c r="AK269" s="145"/>
      <c r="AL269" s="145"/>
      <c r="AM269" s="145"/>
      <c r="AN269" s="145"/>
      <c r="AO269" s="145"/>
      <c r="AP269" s="145"/>
      <c r="AQ269" s="145"/>
      <c r="AR269" s="145"/>
      <c r="AS269" s="145"/>
      <c r="AT269" s="145"/>
      <c r="AU269" s="145"/>
      <c r="AV269" s="145"/>
      <c r="AW269" s="145"/>
      <c r="AX269" s="145"/>
      <c r="AY269" s="145"/>
      <c r="AZ269" s="145"/>
      <c r="BA269" s="145"/>
      <c r="BB269" s="145"/>
      <c r="BC269" s="145"/>
      <c r="BD269" s="145"/>
      <c r="BE269" s="145"/>
      <c r="BF269" s="145"/>
    </row>
    <row r="270" spans="1:58" ht="30.6" outlineLevel="1">
      <c r="A270" s="164">
        <v>88</v>
      </c>
      <c r="B270" s="165" t="s">
        <v>526</v>
      </c>
      <c r="C270" s="174" t="s">
        <v>527</v>
      </c>
      <c r="D270" s="166" t="s">
        <v>298</v>
      </c>
      <c r="E270" s="167">
        <v>1</v>
      </c>
      <c r="F270" s="168">
        <v>0</v>
      </c>
      <c r="G270" s="169">
        <f>ROUND(E270*F270,2)</f>
        <v>0</v>
      </c>
      <c r="H270" s="168">
        <v>969</v>
      </c>
      <c r="I270" s="169">
        <f>ROUND(E270*H270,2)</f>
        <v>969</v>
      </c>
      <c r="J270" s="168">
        <v>335</v>
      </c>
      <c r="K270" s="169">
        <f>ROUND(E270*J270,2)</f>
        <v>335</v>
      </c>
      <c r="L270" s="169">
        <v>21</v>
      </c>
      <c r="M270" s="169">
        <f>G270*(1+L270/100)</f>
        <v>0</v>
      </c>
      <c r="N270" s="169">
        <v>3.65E-3</v>
      </c>
      <c r="O270" s="169">
        <f>ROUND(E270*N270,2)</f>
        <v>0</v>
      </c>
      <c r="P270" s="169">
        <v>0</v>
      </c>
      <c r="Q270" s="169">
        <f>ROUND(E270*P270,2)</f>
        <v>0</v>
      </c>
      <c r="R270" s="170" t="s">
        <v>219</v>
      </c>
      <c r="S270" s="156">
        <v>0.7</v>
      </c>
      <c r="T270" s="156">
        <f>ROUND(E270*S270,2)</f>
        <v>0.7</v>
      </c>
      <c r="U270" s="156"/>
      <c r="V270" s="156" t="s">
        <v>220</v>
      </c>
      <c r="W270" s="145"/>
      <c r="X270" s="145"/>
      <c r="Y270" s="145"/>
      <c r="Z270" s="145"/>
      <c r="AA270" s="145"/>
      <c r="AB270" s="145"/>
      <c r="AC270" s="145"/>
      <c r="AD270" s="145"/>
      <c r="AE270" s="145" t="s">
        <v>221</v>
      </c>
      <c r="AF270" s="145"/>
      <c r="AG270" s="145"/>
      <c r="AH270" s="145"/>
      <c r="AI270" s="145"/>
      <c r="AJ270" s="145"/>
      <c r="AK270" s="145"/>
      <c r="AL270" s="145"/>
      <c r="AM270" s="145"/>
      <c r="AN270" s="145"/>
      <c r="AO270" s="145"/>
      <c r="AP270" s="145"/>
      <c r="AQ270" s="145"/>
      <c r="AR270" s="145"/>
      <c r="AS270" s="145"/>
      <c r="AT270" s="145"/>
      <c r="AU270" s="145"/>
      <c r="AV270" s="145"/>
      <c r="AW270" s="145"/>
      <c r="AX270" s="145"/>
      <c r="AY270" s="145"/>
      <c r="AZ270" s="145"/>
      <c r="BA270" s="145"/>
      <c r="BB270" s="145"/>
      <c r="BC270" s="145"/>
      <c r="BD270" s="145"/>
      <c r="BE270" s="145"/>
      <c r="BF270" s="145"/>
    </row>
    <row r="271" spans="1:58" outlineLevel="1">
      <c r="A271" s="152"/>
      <c r="B271" s="153"/>
      <c r="C271" s="189" t="s">
        <v>528</v>
      </c>
      <c r="D271" s="154"/>
      <c r="E271" s="155"/>
      <c r="F271" s="156"/>
      <c r="G271" s="156"/>
      <c r="H271" s="156"/>
      <c r="I271" s="156"/>
      <c r="J271" s="156"/>
      <c r="K271" s="156"/>
      <c r="L271" s="156"/>
      <c r="M271" s="156"/>
      <c r="N271" s="156"/>
      <c r="O271" s="156"/>
      <c r="P271" s="156"/>
      <c r="Q271" s="156"/>
      <c r="R271" s="156"/>
      <c r="S271" s="156"/>
      <c r="T271" s="156"/>
      <c r="U271" s="156"/>
      <c r="V271" s="156"/>
      <c r="W271" s="145"/>
      <c r="X271" s="145"/>
      <c r="Y271" s="145"/>
      <c r="Z271" s="145"/>
      <c r="AA271" s="145"/>
      <c r="AB271" s="145"/>
      <c r="AC271" s="145"/>
      <c r="AD271" s="145"/>
      <c r="AE271" s="145" t="s">
        <v>227</v>
      </c>
      <c r="AF271" s="145"/>
      <c r="AG271" s="145"/>
      <c r="AH271" s="145"/>
      <c r="AI271" s="145"/>
      <c r="AJ271" s="145"/>
      <c r="AK271" s="145"/>
      <c r="AL271" s="145"/>
      <c r="AM271" s="145"/>
      <c r="AN271" s="145"/>
      <c r="AO271" s="145"/>
      <c r="AP271" s="145"/>
      <c r="AQ271" s="145"/>
      <c r="AR271" s="145"/>
      <c r="AS271" s="145"/>
      <c r="AT271" s="145"/>
      <c r="AU271" s="145"/>
      <c r="AV271" s="145"/>
      <c r="AW271" s="145"/>
      <c r="AX271" s="145"/>
      <c r="AY271" s="145"/>
      <c r="AZ271" s="145"/>
      <c r="BA271" s="145"/>
      <c r="BB271" s="145"/>
      <c r="BC271" s="145"/>
      <c r="BD271" s="145"/>
      <c r="BE271" s="145"/>
      <c r="BF271" s="145"/>
    </row>
    <row r="272" spans="1:58" outlineLevel="1">
      <c r="A272" s="152"/>
      <c r="B272" s="153"/>
      <c r="C272" s="263" t="s">
        <v>529</v>
      </c>
      <c r="D272" s="264"/>
      <c r="E272" s="264"/>
      <c r="F272" s="264"/>
      <c r="G272" s="264"/>
      <c r="H272" s="156"/>
      <c r="I272" s="156"/>
      <c r="J272" s="156"/>
      <c r="K272" s="156"/>
      <c r="L272" s="156"/>
      <c r="M272" s="156"/>
      <c r="N272" s="156"/>
      <c r="O272" s="156"/>
      <c r="P272" s="156"/>
      <c r="Q272" s="156"/>
      <c r="R272" s="156"/>
      <c r="S272" s="156"/>
      <c r="T272" s="156"/>
      <c r="U272" s="156"/>
      <c r="V272" s="156"/>
      <c r="W272" s="145"/>
      <c r="X272" s="145"/>
      <c r="Y272" s="145"/>
      <c r="Z272" s="145"/>
      <c r="AA272" s="145"/>
      <c r="AB272" s="145"/>
      <c r="AC272" s="145"/>
      <c r="AD272" s="145"/>
      <c r="AE272" s="145" t="s">
        <v>227</v>
      </c>
      <c r="AF272" s="145"/>
      <c r="AG272" s="145"/>
      <c r="AH272" s="145"/>
      <c r="AI272" s="145"/>
      <c r="AJ272" s="145"/>
      <c r="AK272" s="145"/>
      <c r="AL272" s="145"/>
      <c r="AM272" s="145"/>
      <c r="AN272" s="145"/>
      <c r="AO272" s="145"/>
      <c r="AP272" s="145"/>
      <c r="AQ272" s="145"/>
      <c r="AR272" s="145"/>
      <c r="AS272" s="145"/>
      <c r="AT272" s="145"/>
      <c r="AU272" s="145"/>
      <c r="AV272" s="145"/>
      <c r="AW272" s="145"/>
      <c r="AX272" s="145"/>
      <c r="AY272" s="145"/>
      <c r="AZ272" s="145"/>
      <c r="BA272" s="145"/>
      <c r="BB272" s="145"/>
      <c r="BC272" s="145"/>
      <c r="BD272" s="145"/>
      <c r="BE272" s="145"/>
      <c r="BF272" s="145"/>
    </row>
    <row r="273" spans="1:58" outlineLevel="1">
      <c r="A273" s="152"/>
      <c r="B273" s="153"/>
      <c r="C273" s="259" t="s">
        <v>530</v>
      </c>
      <c r="D273" s="260"/>
      <c r="E273" s="260"/>
      <c r="F273" s="260"/>
      <c r="G273" s="260"/>
      <c r="H273" s="156"/>
      <c r="I273" s="156"/>
      <c r="J273" s="156"/>
      <c r="K273" s="156"/>
      <c r="L273" s="156"/>
      <c r="M273" s="156"/>
      <c r="N273" s="156"/>
      <c r="O273" s="156"/>
      <c r="P273" s="156"/>
      <c r="Q273" s="156"/>
      <c r="R273" s="156"/>
      <c r="S273" s="156"/>
      <c r="T273" s="156"/>
      <c r="U273" s="156"/>
      <c r="V273" s="156"/>
      <c r="W273" s="145"/>
      <c r="X273" s="145"/>
      <c r="Y273" s="145"/>
      <c r="Z273" s="145"/>
      <c r="AA273" s="145"/>
      <c r="AB273" s="145"/>
      <c r="AC273" s="145"/>
      <c r="AD273" s="145"/>
      <c r="AE273" s="145" t="s">
        <v>178</v>
      </c>
      <c r="AF273" s="145"/>
      <c r="AG273" s="145"/>
      <c r="AH273" s="145"/>
      <c r="AI273" s="145"/>
      <c r="AJ273" s="145"/>
      <c r="AK273" s="145"/>
      <c r="AL273" s="145"/>
      <c r="AM273" s="145"/>
      <c r="AN273" s="145"/>
      <c r="AO273" s="145"/>
      <c r="AP273" s="145"/>
      <c r="AQ273" s="145"/>
      <c r="AR273" s="145"/>
      <c r="AS273" s="145"/>
      <c r="AT273" s="145"/>
      <c r="AU273" s="145"/>
      <c r="AV273" s="145"/>
      <c r="AW273" s="145"/>
      <c r="AX273" s="145"/>
      <c r="AY273" s="171" t="str">
        <f>C273</f>
        <v>ukotvení kotevní desky šrouby, utěsnění kolem prostupu PU pěnou, natavení manžety prostupu k parozábraně</v>
      </c>
      <c r="AZ273" s="145"/>
      <c r="BA273" s="145"/>
      <c r="BB273" s="145"/>
      <c r="BC273" s="145"/>
      <c r="BD273" s="145"/>
      <c r="BE273" s="145"/>
      <c r="BF273" s="145"/>
    </row>
    <row r="274" spans="1:58" ht="30.6" outlineLevel="1">
      <c r="A274" s="164">
        <v>89</v>
      </c>
      <c r="B274" s="165" t="s">
        <v>531</v>
      </c>
      <c r="C274" s="174" t="s">
        <v>532</v>
      </c>
      <c r="D274" s="166" t="s">
        <v>298</v>
      </c>
      <c r="E274" s="167">
        <v>1</v>
      </c>
      <c r="F274" s="168">
        <v>0</v>
      </c>
      <c r="G274" s="169">
        <f>ROUND(E274*F274,2)</f>
        <v>0</v>
      </c>
      <c r="H274" s="168">
        <v>1021</v>
      </c>
      <c r="I274" s="169">
        <f>ROUND(E274*H274,2)</f>
        <v>1021</v>
      </c>
      <c r="J274" s="168">
        <v>335</v>
      </c>
      <c r="K274" s="169">
        <f>ROUND(E274*J274,2)</f>
        <v>335</v>
      </c>
      <c r="L274" s="169">
        <v>21</v>
      </c>
      <c r="M274" s="169">
        <f>G274*(1+L274/100)</f>
        <v>0</v>
      </c>
      <c r="N274" s="169">
        <v>3.8500000000000001E-3</v>
      </c>
      <c r="O274" s="169">
        <f>ROUND(E274*N274,2)</f>
        <v>0</v>
      </c>
      <c r="P274" s="169">
        <v>0</v>
      </c>
      <c r="Q274" s="169">
        <f>ROUND(E274*P274,2)</f>
        <v>0</v>
      </c>
      <c r="R274" s="170" t="s">
        <v>219</v>
      </c>
      <c r="S274" s="156">
        <v>0.7</v>
      </c>
      <c r="T274" s="156">
        <f>ROUND(E274*S274,2)</f>
        <v>0.7</v>
      </c>
      <c r="U274" s="156"/>
      <c r="V274" s="156" t="s">
        <v>220</v>
      </c>
      <c r="W274" s="145"/>
      <c r="X274" s="145"/>
      <c r="Y274" s="145"/>
      <c r="Z274" s="145"/>
      <c r="AA274" s="145"/>
      <c r="AB274" s="145"/>
      <c r="AC274" s="145"/>
      <c r="AD274" s="145"/>
      <c r="AE274" s="145" t="s">
        <v>221</v>
      </c>
      <c r="AF274" s="145"/>
      <c r="AG274" s="145"/>
      <c r="AH274" s="145"/>
      <c r="AI274" s="145"/>
      <c r="AJ274" s="145"/>
      <c r="AK274" s="145"/>
      <c r="AL274" s="145"/>
      <c r="AM274" s="145"/>
      <c r="AN274" s="145"/>
      <c r="AO274" s="145"/>
      <c r="AP274" s="145"/>
      <c r="AQ274" s="145"/>
      <c r="AR274" s="145"/>
      <c r="AS274" s="145"/>
      <c r="AT274" s="145"/>
      <c r="AU274" s="145"/>
      <c r="AV274" s="145"/>
      <c r="AW274" s="145"/>
      <c r="AX274" s="145"/>
      <c r="AY274" s="145"/>
      <c r="AZ274" s="145"/>
      <c r="BA274" s="145"/>
      <c r="BB274" s="145"/>
      <c r="BC274" s="145"/>
      <c r="BD274" s="145"/>
      <c r="BE274" s="145"/>
      <c r="BF274" s="145"/>
    </row>
    <row r="275" spans="1:58" outlineLevel="1">
      <c r="A275" s="152"/>
      <c r="B275" s="153"/>
      <c r="C275" s="189" t="s">
        <v>528</v>
      </c>
      <c r="D275" s="154"/>
      <c r="E275" s="155"/>
      <c r="F275" s="156"/>
      <c r="G275" s="156"/>
      <c r="H275" s="156"/>
      <c r="I275" s="156"/>
      <c r="J275" s="156"/>
      <c r="K275" s="156"/>
      <c r="L275" s="156"/>
      <c r="M275" s="156"/>
      <c r="N275" s="156"/>
      <c r="O275" s="156"/>
      <c r="P275" s="156"/>
      <c r="Q275" s="156"/>
      <c r="R275" s="156"/>
      <c r="S275" s="156"/>
      <c r="T275" s="156"/>
      <c r="U275" s="156"/>
      <c r="V275" s="156"/>
      <c r="W275" s="145"/>
      <c r="X275" s="145"/>
      <c r="Y275" s="145"/>
      <c r="Z275" s="145"/>
      <c r="AA275" s="145"/>
      <c r="AB275" s="145"/>
      <c r="AC275" s="145"/>
      <c r="AD275" s="145"/>
      <c r="AE275" s="145" t="s">
        <v>227</v>
      </c>
      <c r="AF275" s="145"/>
      <c r="AG275" s="145"/>
      <c r="AH275" s="145"/>
      <c r="AI275" s="145"/>
      <c r="AJ275" s="145"/>
      <c r="AK275" s="145"/>
      <c r="AL275" s="145"/>
      <c r="AM275" s="145"/>
      <c r="AN275" s="145"/>
      <c r="AO275" s="145"/>
      <c r="AP275" s="145"/>
      <c r="AQ275" s="145"/>
      <c r="AR275" s="145"/>
      <c r="AS275" s="145"/>
      <c r="AT275" s="145"/>
      <c r="AU275" s="145"/>
      <c r="AV275" s="145"/>
      <c r="AW275" s="145"/>
      <c r="AX275" s="145"/>
      <c r="AY275" s="145"/>
      <c r="AZ275" s="145"/>
      <c r="BA275" s="145"/>
      <c r="BB275" s="145"/>
      <c r="BC275" s="145"/>
      <c r="BD275" s="145"/>
      <c r="BE275" s="145"/>
      <c r="BF275" s="145"/>
    </row>
    <row r="276" spans="1:58" outlineLevel="1">
      <c r="A276" s="152"/>
      <c r="B276" s="153"/>
      <c r="C276" s="263" t="s">
        <v>529</v>
      </c>
      <c r="D276" s="264"/>
      <c r="E276" s="264"/>
      <c r="F276" s="264"/>
      <c r="G276" s="264"/>
      <c r="H276" s="156"/>
      <c r="I276" s="156"/>
      <c r="J276" s="156"/>
      <c r="K276" s="156"/>
      <c r="L276" s="156"/>
      <c r="M276" s="156"/>
      <c r="N276" s="156"/>
      <c r="O276" s="156"/>
      <c r="P276" s="156"/>
      <c r="Q276" s="156"/>
      <c r="R276" s="156"/>
      <c r="S276" s="156"/>
      <c r="T276" s="156"/>
      <c r="U276" s="156"/>
      <c r="V276" s="156"/>
      <c r="W276" s="145"/>
      <c r="X276" s="145"/>
      <c r="Y276" s="145"/>
      <c r="Z276" s="145"/>
      <c r="AA276" s="145"/>
      <c r="AB276" s="145"/>
      <c r="AC276" s="145"/>
      <c r="AD276" s="145"/>
      <c r="AE276" s="145" t="s">
        <v>227</v>
      </c>
      <c r="AF276" s="145"/>
      <c r="AG276" s="145"/>
      <c r="AH276" s="145"/>
      <c r="AI276" s="145"/>
      <c r="AJ276" s="145"/>
      <c r="AK276" s="145"/>
      <c r="AL276" s="145"/>
      <c r="AM276" s="145"/>
      <c r="AN276" s="145"/>
      <c r="AO276" s="145"/>
      <c r="AP276" s="145"/>
      <c r="AQ276" s="145"/>
      <c r="AR276" s="145"/>
      <c r="AS276" s="145"/>
      <c r="AT276" s="145"/>
      <c r="AU276" s="145"/>
      <c r="AV276" s="145"/>
      <c r="AW276" s="145"/>
      <c r="AX276" s="145"/>
      <c r="AY276" s="145"/>
      <c r="AZ276" s="145"/>
      <c r="BA276" s="145"/>
      <c r="BB276" s="145"/>
      <c r="BC276" s="145"/>
      <c r="BD276" s="145"/>
      <c r="BE276" s="145"/>
      <c r="BF276" s="145"/>
    </row>
    <row r="277" spans="1:58" outlineLevel="1">
      <c r="A277" s="152"/>
      <c r="B277" s="153"/>
      <c r="C277" s="259" t="s">
        <v>530</v>
      </c>
      <c r="D277" s="260"/>
      <c r="E277" s="260"/>
      <c r="F277" s="260"/>
      <c r="G277" s="260"/>
      <c r="H277" s="156"/>
      <c r="I277" s="156"/>
      <c r="J277" s="156"/>
      <c r="K277" s="156"/>
      <c r="L277" s="156"/>
      <c r="M277" s="156"/>
      <c r="N277" s="156"/>
      <c r="O277" s="156"/>
      <c r="P277" s="156"/>
      <c r="Q277" s="156"/>
      <c r="R277" s="156"/>
      <c r="S277" s="156"/>
      <c r="T277" s="156"/>
      <c r="U277" s="156"/>
      <c r="V277" s="156"/>
      <c r="W277" s="145"/>
      <c r="X277" s="145"/>
      <c r="Y277" s="145"/>
      <c r="Z277" s="145"/>
      <c r="AA277" s="145"/>
      <c r="AB277" s="145"/>
      <c r="AC277" s="145"/>
      <c r="AD277" s="145"/>
      <c r="AE277" s="145" t="s">
        <v>178</v>
      </c>
      <c r="AF277" s="145"/>
      <c r="AG277" s="145"/>
      <c r="AH277" s="145"/>
      <c r="AI277" s="145"/>
      <c r="AJ277" s="145"/>
      <c r="AK277" s="145"/>
      <c r="AL277" s="145"/>
      <c r="AM277" s="145"/>
      <c r="AN277" s="145"/>
      <c r="AO277" s="145"/>
      <c r="AP277" s="145"/>
      <c r="AQ277" s="145"/>
      <c r="AR277" s="145"/>
      <c r="AS277" s="145"/>
      <c r="AT277" s="145"/>
      <c r="AU277" s="145"/>
      <c r="AV277" s="145"/>
      <c r="AW277" s="145"/>
      <c r="AX277" s="145"/>
      <c r="AY277" s="171" t="str">
        <f>C277</f>
        <v>ukotvení kotevní desky šrouby, utěsnění kolem prostupu PU pěnou, natavení manžety prostupu k parozábraně</v>
      </c>
      <c r="AZ277" s="145"/>
      <c r="BA277" s="145"/>
      <c r="BB277" s="145"/>
      <c r="BC277" s="145"/>
      <c r="BD277" s="145"/>
      <c r="BE277" s="145"/>
      <c r="BF277" s="145"/>
    </row>
    <row r="278" spans="1:58" outlineLevel="1">
      <c r="A278" s="164">
        <v>90</v>
      </c>
      <c r="B278" s="165" t="s">
        <v>533</v>
      </c>
      <c r="C278" s="174" t="s">
        <v>534</v>
      </c>
      <c r="D278" s="166" t="s">
        <v>218</v>
      </c>
      <c r="E278" s="167">
        <v>21.028500000000001</v>
      </c>
      <c r="F278" s="168">
        <v>0</v>
      </c>
      <c r="G278" s="169">
        <f>ROUND(E278*F278,2)</f>
        <v>0</v>
      </c>
      <c r="H278" s="168">
        <v>7.98</v>
      </c>
      <c r="I278" s="169">
        <f>ROUND(E278*H278,2)</f>
        <v>167.81</v>
      </c>
      <c r="J278" s="168">
        <v>153.52000000000001</v>
      </c>
      <c r="K278" s="169">
        <f>ROUND(E278*J278,2)</f>
        <v>3228.3</v>
      </c>
      <c r="L278" s="169">
        <v>21</v>
      </c>
      <c r="M278" s="169">
        <f>G278*(1+L278/100)</f>
        <v>0</v>
      </c>
      <c r="N278" s="169">
        <v>3.0000000000000001E-5</v>
      </c>
      <c r="O278" s="169">
        <f>ROUND(E278*N278,2)</f>
        <v>0</v>
      </c>
      <c r="P278" s="169">
        <v>0</v>
      </c>
      <c r="Q278" s="169">
        <f>ROUND(E278*P278,2)</f>
        <v>0</v>
      </c>
      <c r="R278" s="170" t="s">
        <v>219</v>
      </c>
      <c r="S278" s="156">
        <v>0.317</v>
      </c>
      <c r="T278" s="156">
        <f>ROUND(E278*S278,2)</f>
        <v>6.67</v>
      </c>
      <c r="U278" s="156"/>
      <c r="V278" s="156" t="s">
        <v>220</v>
      </c>
      <c r="W278" s="145"/>
      <c r="X278" s="145"/>
      <c r="Y278" s="145"/>
      <c r="Z278" s="145"/>
      <c r="AA278" s="145"/>
      <c r="AB278" s="145"/>
      <c r="AC278" s="145"/>
      <c r="AD278" s="145"/>
      <c r="AE278" s="145" t="s">
        <v>221</v>
      </c>
      <c r="AF278" s="145"/>
      <c r="AG278" s="145"/>
      <c r="AH278" s="145"/>
      <c r="AI278" s="145"/>
      <c r="AJ278" s="145"/>
      <c r="AK278" s="145"/>
      <c r="AL278" s="145"/>
      <c r="AM278" s="145"/>
      <c r="AN278" s="145"/>
      <c r="AO278" s="145"/>
      <c r="AP278" s="145"/>
      <c r="AQ278" s="145"/>
      <c r="AR278" s="145"/>
      <c r="AS278" s="145"/>
      <c r="AT278" s="145"/>
      <c r="AU278" s="145"/>
      <c r="AV278" s="145"/>
      <c r="AW278" s="145"/>
      <c r="AX278" s="145"/>
      <c r="AY278" s="145"/>
      <c r="AZ278" s="145"/>
      <c r="BA278" s="145"/>
      <c r="BB278" s="145"/>
      <c r="BC278" s="145"/>
      <c r="BD278" s="145"/>
      <c r="BE278" s="145"/>
      <c r="BF278" s="145"/>
    </row>
    <row r="279" spans="1:58" outlineLevel="1">
      <c r="A279" s="152"/>
      <c r="B279" s="153"/>
      <c r="C279" s="187" t="s">
        <v>535</v>
      </c>
      <c r="D279" s="178"/>
      <c r="E279" s="179">
        <v>21.028500000000001</v>
      </c>
      <c r="F279" s="156"/>
      <c r="G279" s="156"/>
      <c r="H279" s="156"/>
      <c r="I279" s="156"/>
      <c r="J279" s="156"/>
      <c r="K279" s="156"/>
      <c r="L279" s="156"/>
      <c r="M279" s="156"/>
      <c r="N279" s="156"/>
      <c r="O279" s="156"/>
      <c r="P279" s="156"/>
      <c r="Q279" s="156"/>
      <c r="R279" s="156"/>
      <c r="S279" s="156"/>
      <c r="T279" s="156"/>
      <c r="U279" s="156"/>
      <c r="V279" s="156"/>
      <c r="W279" s="145"/>
      <c r="X279" s="145"/>
      <c r="Y279" s="145"/>
      <c r="Z279" s="145"/>
      <c r="AA279" s="145"/>
      <c r="AB279" s="145"/>
      <c r="AC279" s="145"/>
      <c r="AD279" s="145"/>
      <c r="AE279" s="145" t="s">
        <v>223</v>
      </c>
      <c r="AF279" s="145">
        <v>0</v>
      </c>
      <c r="AG279" s="145"/>
      <c r="AH279" s="145"/>
      <c r="AI279" s="145"/>
      <c r="AJ279" s="145"/>
      <c r="AK279" s="145"/>
      <c r="AL279" s="145"/>
      <c r="AM279" s="145"/>
      <c r="AN279" s="145"/>
      <c r="AO279" s="145"/>
      <c r="AP279" s="145"/>
      <c r="AQ279" s="145"/>
      <c r="AR279" s="145"/>
      <c r="AS279" s="145"/>
      <c r="AT279" s="145"/>
      <c r="AU279" s="145"/>
      <c r="AV279" s="145"/>
      <c r="AW279" s="145"/>
      <c r="AX279" s="145"/>
      <c r="AY279" s="145"/>
      <c r="AZ279" s="145"/>
      <c r="BA279" s="145"/>
      <c r="BB279" s="145"/>
      <c r="BC279" s="145"/>
      <c r="BD279" s="145"/>
      <c r="BE279" s="145"/>
      <c r="BF279" s="145"/>
    </row>
    <row r="280" spans="1:58" ht="20.399999999999999" outlineLevel="1">
      <c r="A280" s="164">
        <v>91</v>
      </c>
      <c r="B280" s="165" t="s">
        <v>536</v>
      </c>
      <c r="C280" s="174" t="s">
        <v>537</v>
      </c>
      <c r="D280" s="166" t="s">
        <v>218</v>
      </c>
      <c r="E280" s="167">
        <v>60.6175</v>
      </c>
      <c r="F280" s="168">
        <v>0</v>
      </c>
      <c r="G280" s="169">
        <f>ROUND(E280*F280,2)</f>
        <v>0</v>
      </c>
      <c r="H280" s="168">
        <v>144</v>
      </c>
      <c r="I280" s="169">
        <f>ROUND(E280*H280,2)</f>
        <v>8728.92</v>
      </c>
      <c r="J280" s="168">
        <v>407</v>
      </c>
      <c r="K280" s="169">
        <f>ROUND(E280*J280,2)</f>
        <v>24671.32</v>
      </c>
      <c r="L280" s="169">
        <v>21</v>
      </c>
      <c r="M280" s="169">
        <f>G280*(1+L280/100)</f>
        <v>0</v>
      </c>
      <c r="N280" s="169">
        <v>0</v>
      </c>
      <c r="O280" s="169">
        <f>ROUND(E280*N280,2)</f>
        <v>0</v>
      </c>
      <c r="P280" s="169">
        <v>0</v>
      </c>
      <c r="Q280" s="169">
        <f>ROUND(E280*P280,2)</f>
        <v>0</v>
      </c>
      <c r="R280" s="170" t="s">
        <v>219</v>
      </c>
      <c r="S280" s="156">
        <v>0.84799999999999998</v>
      </c>
      <c r="T280" s="156">
        <f>ROUND(E280*S280,2)</f>
        <v>51.4</v>
      </c>
      <c r="U280" s="156"/>
      <c r="V280" s="156" t="s">
        <v>220</v>
      </c>
      <c r="W280" s="145"/>
      <c r="X280" s="145"/>
      <c r="Y280" s="145"/>
      <c r="Z280" s="145"/>
      <c r="AA280" s="145"/>
      <c r="AB280" s="145"/>
      <c r="AC280" s="145"/>
      <c r="AD280" s="145"/>
      <c r="AE280" s="145" t="s">
        <v>221</v>
      </c>
      <c r="AF280" s="145"/>
      <c r="AG280" s="145"/>
      <c r="AH280" s="145"/>
      <c r="AI280" s="145"/>
      <c r="AJ280" s="145"/>
      <c r="AK280" s="145"/>
      <c r="AL280" s="145"/>
      <c r="AM280" s="145"/>
      <c r="AN280" s="145"/>
      <c r="AO280" s="145"/>
      <c r="AP280" s="145"/>
      <c r="AQ280" s="145"/>
      <c r="AR280" s="145"/>
      <c r="AS280" s="145"/>
      <c r="AT280" s="145"/>
      <c r="AU280" s="145"/>
      <c r="AV280" s="145"/>
      <c r="AW280" s="145"/>
      <c r="AX280" s="145"/>
      <c r="AY280" s="145"/>
      <c r="AZ280" s="145"/>
      <c r="BA280" s="145"/>
      <c r="BB280" s="145"/>
      <c r="BC280" s="145"/>
      <c r="BD280" s="145"/>
      <c r="BE280" s="145"/>
      <c r="BF280" s="145"/>
    </row>
    <row r="281" spans="1:58" outlineLevel="1">
      <c r="A281" s="152"/>
      <c r="B281" s="153"/>
      <c r="C281" s="250" t="s">
        <v>538</v>
      </c>
      <c r="D281" s="251"/>
      <c r="E281" s="251"/>
      <c r="F281" s="251"/>
      <c r="G281" s="251"/>
      <c r="H281" s="156"/>
      <c r="I281" s="156"/>
      <c r="J281" s="156"/>
      <c r="K281" s="156"/>
      <c r="L281" s="156"/>
      <c r="M281" s="156"/>
      <c r="N281" s="156"/>
      <c r="O281" s="156"/>
      <c r="P281" s="156"/>
      <c r="Q281" s="156"/>
      <c r="R281" s="156"/>
      <c r="S281" s="156"/>
      <c r="T281" s="156"/>
      <c r="U281" s="156"/>
      <c r="V281" s="156"/>
      <c r="W281" s="145"/>
      <c r="X281" s="145"/>
      <c r="Y281" s="145"/>
      <c r="Z281" s="145"/>
      <c r="AA281" s="145"/>
      <c r="AB281" s="145"/>
      <c r="AC281" s="145"/>
      <c r="AD281" s="145"/>
      <c r="AE281" s="145" t="s">
        <v>178</v>
      </c>
      <c r="AF281" s="145"/>
      <c r="AG281" s="145"/>
      <c r="AH281" s="145"/>
      <c r="AI281" s="145"/>
      <c r="AJ281" s="145"/>
      <c r="AK281" s="145"/>
      <c r="AL281" s="145"/>
      <c r="AM281" s="145"/>
      <c r="AN281" s="145"/>
      <c r="AO281" s="145"/>
      <c r="AP281" s="145"/>
      <c r="AQ281" s="145"/>
      <c r="AR281" s="145"/>
      <c r="AS281" s="145"/>
      <c r="AT281" s="145"/>
      <c r="AU281" s="145"/>
      <c r="AV281" s="145"/>
      <c r="AW281" s="145"/>
      <c r="AX281" s="145"/>
      <c r="AY281" s="145"/>
      <c r="AZ281" s="145"/>
      <c r="BA281" s="145"/>
      <c r="BB281" s="145"/>
      <c r="BC281" s="145"/>
      <c r="BD281" s="145"/>
      <c r="BE281" s="145"/>
      <c r="BF281" s="145"/>
    </row>
    <row r="282" spans="1:58" outlineLevel="1">
      <c r="A282" s="152"/>
      <c r="B282" s="153"/>
      <c r="C282" s="187" t="s">
        <v>539</v>
      </c>
      <c r="D282" s="178"/>
      <c r="E282" s="179">
        <v>60.6175</v>
      </c>
      <c r="F282" s="156"/>
      <c r="G282" s="156"/>
      <c r="H282" s="156"/>
      <c r="I282" s="156"/>
      <c r="J282" s="156"/>
      <c r="K282" s="156"/>
      <c r="L282" s="156"/>
      <c r="M282" s="156"/>
      <c r="N282" s="156"/>
      <c r="O282" s="156"/>
      <c r="P282" s="156"/>
      <c r="Q282" s="156"/>
      <c r="R282" s="156"/>
      <c r="S282" s="156"/>
      <c r="T282" s="156"/>
      <c r="U282" s="156"/>
      <c r="V282" s="156"/>
      <c r="W282" s="145"/>
      <c r="X282" s="145"/>
      <c r="Y282" s="145"/>
      <c r="Z282" s="145"/>
      <c r="AA282" s="145"/>
      <c r="AB282" s="145"/>
      <c r="AC282" s="145"/>
      <c r="AD282" s="145"/>
      <c r="AE282" s="145" t="s">
        <v>223</v>
      </c>
      <c r="AF282" s="145">
        <v>0</v>
      </c>
      <c r="AG282" s="145"/>
      <c r="AH282" s="145"/>
      <c r="AI282" s="145"/>
      <c r="AJ282" s="145"/>
      <c r="AK282" s="145"/>
      <c r="AL282" s="145"/>
      <c r="AM282" s="145"/>
      <c r="AN282" s="145"/>
      <c r="AO282" s="145"/>
      <c r="AP282" s="145"/>
      <c r="AQ282" s="145"/>
      <c r="AR282" s="145"/>
      <c r="AS282" s="145"/>
      <c r="AT282" s="145"/>
      <c r="AU282" s="145"/>
      <c r="AV282" s="145"/>
      <c r="AW282" s="145"/>
      <c r="AX282" s="145"/>
      <c r="AY282" s="145"/>
      <c r="AZ282" s="145"/>
      <c r="BA282" s="145"/>
      <c r="BB282" s="145"/>
      <c r="BC282" s="145"/>
      <c r="BD282" s="145"/>
      <c r="BE282" s="145"/>
      <c r="BF282" s="145"/>
    </row>
    <row r="283" spans="1:58" ht="20.399999999999999" outlineLevel="1">
      <c r="A283" s="164">
        <v>92</v>
      </c>
      <c r="B283" s="165" t="s">
        <v>540</v>
      </c>
      <c r="C283" s="174" t="s">
        <v>541</v>
      </c>
      <c r="D283" s="166" t="s">
        <v>317</v>
      </c>
      <c r="E283" s="167">
        <v>12.13</v>
      </c>
      <c r="F283" s="168">
        <v>0</v>
      </c>
      <c r="G283" s="169">
        <f>ROUND(E283*F283,2)</f>
        <v>0</v>
      </c>
      <c r="H283" s="168">
        <v>109</v>
      </c>
      <c r="I283" s="169">
        <f>ROUND(E283*H283,2)</f>
        <v>1322.17</v>
      </c>
      <c r="J283" s="168">
        <v>133</v>
      </c>
      <c r="K283" s="169">
        <f>ROUND(E283*J283,2)</f>
        <v>1613.29</v>
      </c>
      <c r="L283" s="169">
        <v>21</v>
      </c>
      <c r="M283" s="169">
        <f>G283*(1+L283/100)</f>
        <v>0</v>
      </c>
      <c r="N283" s="169">
        <v>1.8400000000000001E-3</v>
      </c>
      <c r="O283" s="169">
        <f>ROUND(E283*N283,2)</f>
        <v>0.02</v>
      </c>
      <c r="P283" s="169">
        <v>0</v>
      </c>
      <c r="Q283" s="169">
        <f>ROUND(E283*P283,2)</f>
        <v>0</v>
      </c>
      <c r="R283" s="170" t="s">
        <v>219</v>
      </c>
      <c r="S283" s="156">
        <v>0.252</v>
      </c>
      <c r="T283" s="156">
        <f>ROUND(E283*S283,2)</f>
        <v>3.06</v>
      </c>
      <c r="U283" s="156"/>
      <c r="V283" s="156" t="s">
        <v>220</v>
      </c>
      <c r="W283" s="145"/>
      <c r="X283" s="145"/>
      <c r="Y283" s="145"/>
      <c r="Z283" s="145"/>
      <c r="AA283" s="145"/>
      <c r="AB283" s="145"/>
      <c r="AC283" s="145"/>
      <c r="AD283" s="145"/>
      <c r="AE283" s="145" t="s">
        <v>221</v>
      </c>
      <c r="AF283" s="145"/>
      <c r="AG283" s="145"/>
      <c r="AH283" s="145"/>
      <c r="AI283" s="145"/>
      <c r="AJ283" s="145"/>
      <c r="AK283" s="145"/>
      <c r="AL283" s="145"/>
      <c r="AM283" s="145"/>
      <c r="AN283" s="145"/>
      <c r="AO283" s="145"/>
      <c r="AP283" s="145"/>
      <c r="AQ283" s="145"/>
      <c r="AR283" s="145"/>
      <c r="AS283" s="145"/>
      <c r="AT283" s="145"/>
      <c r="AU283" s="145"/>
      <c r="AV283" s="145"/>
      <c r="AW283" s="145"/>
      <c r="AX283" s="145"/>
      <c r="AY283" s="145"/>
      <c r="AZ283" s="145"/>
      <c r="BA283" s="145"/>
      <c r="BB283" s="145"/>
      <c r="BC283" s="145"/>
      <c r="BD283" s="145"/>
      <c r="BE283" s="145"/>
      <c r="BF283" s="145"/>
    </row>
    <row r="284" spans="1:58" outlineLevel="1">
      <c r="A284" s="152"/>
      <c r="B284" s="153"/>
      <c r="C284" s="189" t="s">
        <v>528</v>
      </c>
      <c r="D284" s="154"/>
      <c r="E284" s="155"/>
      <c r="F284" s="156"/>
      <c r="G284" s="156"/>
      <c r="H284" s="156"/>
      <c r="I284" s="156"/>
      <c r="J284" s="156"/>
      <c r="K284" s="156"/>
      <c r="L284" s="156"/>
      <c r="M284" s="156"/>
      <c r="N284" s="156"/>
      <c r="O284" s="156"/>
      <c r="P284" s="156"/>
      <c r="Q284" s="156"/>
      <c r="R284" s="156"/>
      <c r="S284" s="156"/>
      <c r="T284" s="156"/>
      <c r="U284" s="156"/>
      <c r="V284" s="156"/>
      <c r="W284" s="145"/>
      <c r="X284" s="145"/>
      <c r="Y284" s="145"/>
      <c r="Z284" s="145"/>
      <c r="AA284" s="145"/>
      <c r="AB284" s="145"/>
      <c r="AC284" s="145"/>
      <c r="AD284" s="145"/>
      <c r="AE284" s="145" t="s">
        <v>227</v>
      </c>
      <c r="AF284" s="145"/>
      <c r="AG284" s="145"/>
      <c r="AH284" s="145"/>
      <c r="AI284" s="145"/>
      <c r="AJ284" s="145"/>
      <c r="AK284" s="145"/>
      <c r="AL284" s="145"/>
      <c r="AM284" s="145"/>
      <c r="AN284" s="145"/>
      <c r="AO284" s="145"/>
      <c r="AP284" s="145"/>
      <c r="AQ284" s="145"/>
      <c r="AR284" s="145"/>
      <c r="AS284" s="145"/>
      <c r="AT284" s="145"/>
      <c r="AU284" s="145"/>
      <c r="AV284" s="145"/>
      <c r="AW284" s="145"/>
      <c r="AX284" s="145"/>
      <c r="AY284" s="145"/>
      <c r="AZ284" s="145"/>
      <c r="BA284" s="145"/>
      <c r="BB284" s="145"/>
      <c r="BC284" s="145"/>
      <c r="BD284" s="145"/>
      <c r="BE284" s="145"/>
      <c r="BF284" s="145"/>
    </row>
    <row r="285" spans="1:58" outlineLevel="1">
      <c r="A285" s="152"/>
      <c r="B285" s="153"/>
      <c r="C285" s="263" t="s">
        <v>529</v>
      </c>
      <c r="D285" s="264"/>
      <c r="E285" s="264"/>
      <c r="F285" s="264"/>
      <c r="G285" s="264"/>
      <c r="H285" s="156"/>
      <c r="I285" s="156"/>
      <c r="J285" s="156"/>
      <c r="K285" s="156"/>
      <c r="L285" s="156"/>
      <c r="M285" s="156"/>
      <c r="N285" s="156"/>
      <c r="O285" s="156"/>
      <c r="P285" s="156"/>
      <c r="Q285" s="156"/>
      <c r="R285" s="156"/>
      <c r="S285" s="156"/>
      <c r="T285" s="156"/>
      <c r="U285" s="156"/>
      <c r="V285" s="156"/>
      <c r="W285" s="145"/>
      <c r="X285" s="145"/>
      <c r="Y285" s="145"/>
      <c r="Z285" s="145"/>
      <c r="AA285" s="145"/>
      <c r="AB285" s="145"/>
      <c r="AC285" s="145"/>
      <c r="AD285" s="145"/>
      <c r="AE285" s="145" t="s">
        <v>227</v>
      </c>
      <c r="AF285" s="145"/>
      <c r="AG285" s="145"/>
      <c r="AH285" s="145"/>
      <c r="AI285" s="145"/>
      <c r="AJ285" s="145"/>
      <c r="AK285" s="145"/>
      <c r="AL285" s="145"/>
      <c r="AM285" s="145"/>
      <c r="AN285" s="145"/>
      <c r="AO285" s="145"/>
      <c r="AP285" s="145"/>
      <c r="AQ285" s="145"/>
      <c r="AR285" s="145"/>
      <c r="AS285" s="145"/>
      <c r="AT285" s="145"/>
      <c r="AU285" s="145"/>
      <c r="AV285" s="145"/>
      <c r="AW285" s="145"/>
      <c r="AX285" s="145"/>
      <c r="AY285" s="145"/>
      <c r="AZ285" s="145"/>
      <c r="BA285" s="145"/>
      <c r="BB285" s="145"/>
      <c r="BC285" s="145"/>
      <c r="BD285" s="145"/>
      <c r="BE285" s="145"/>
      <c r="BF285" s="145"/>
    </row>
    <row r="286" spans="1:58" outlineLevel="1">
      <c r="A286" s="152"/>
      <c r="B286" s="153"/>
      <c r="C286" s="259" t="s">
        <v>542</v>
      </c>
      <c r="D286" s="260"/>
      <c r="E286" s="260"/>
      <c r="F286" s="260"/>
      <c r="G286" s="260"/>
      <c r="H286" s="156"/>
      <c r="I286" s="156"/>
      <c r="J286" s="156"/>
      <c r="K286" s="156"/>
      <c r="L286" s="156"/>
      <c r="M286" s="156"/>
      <c r="N286" s="156"/>
      <c r="O286" s="156"/>
      <c r="P286" s="156"/>
      <c r="Q286" s="156"/>
      <c r="R286" s="156"/>
      <c r="S286" s="156"/>
      <c r="T286" s="156"/>
      <c r="U286" s="156"/>
      <c r="V286" s="156"/>
      <c r="W286" s="145"/>
      <c r="X286" s="145"/>
      <c r="Y286" s="145"/>
      <c r="Z286" s="145"/>
      <c r="AA286" s="145"/>
      <c r="AB286" s="145"/>
      <c r="AC286" s="145"/>
      <c r="AD286" s="145"/>
      <c r="AE286" s="145" t="s">
        <v>178</v>
      </c>
      <c r="AF286" s="145"/>
      <c r="AG286" s="145"/>
      <c r="AH286" s="145"/>
      <c r="AI286" s="145"/>
      <c r="AJ286" s="145"/>
      <c r="AK286" s="145"/>
      <c r="AL286" s="145"/>
      <c r="AM286" s="145"/>
      <c r="AN286" s="145"/>
      <c r="AO286" s="145"/>
      <c r="AP286" s="145"/>
      <c r="AQ286" s="145"/>
      <c r="AR286" s="145"/>
      <c r="AS286" s="145"/>
      <c r="AT286" s="145"/>
      <c r="AU286" s="145"/>
      <c r="AV286" s="145"/>
      <c r="AW286" s="145"/>
      <c r="AX286" s="145"/>
      <c r="AY286" s="145"/>
      <c r="AZ286" s="145"/>
      <c r="BA286" s="145"/>
      <c r="BB286" s="145"/>
      <c r="BC286" s="145"/>
      <c r="BD286" s="145"/>
      <c r="BE286" s="145"/>
      <c r="BF286" s="145"/>
    </row>
    <row r="287" spans="1:58" ht="20.399999999999999" outlineLevel="1">
      <c r="A287" s="164">
        <v>93</v>
      </c>
      <c r="B287" s="165" t="s">
        <v>543</v>
      </c>
      <c r="C287" s="174" t="s">
        <v>544</v>
      </c>
      <c r="D287" s="166" t="s">
        <v>317</v>
      </c>
      <c r="E287" s="167">
        <v>24.965</v>
      </c>
      <c r="F287" s="168">
        <v>0</v>
      </c>
      <c r="G287" s="169">
        <f>ROUND(E287*F287,2)</f>
        <v>0</v>
      </c>
      <c r="H287" s="168">
        <v>121</v>
      </c>
      <c r="I287" s="169">
        <f>ROUND(E287*H287,2)</f>
        <v>3020.77</v>
      </c>
      <c r="J287" s="168">
        <v>121</v>
      </c>
      <c r="K287" s="169">
        <f>ROUND(E287*J287,2)</f>
        <v>3020.77</v>
      </c>
      <c r="L287" s="169">
        <v>21</v>
      </c>
      <c r="M287" s="169">
        <f>G287*(1+L287/100)</f>
        <v>0</v>
      </c>
      <c r="N287" s="169">
        <v>1.8400000000000001E-3</v>
      </c>
      <c r="O287" s="169">
        <f>ROUND(E287*N287,2)</f>
        <v>0.05</v>
      </c>
      <c r="P287" s="169">
        <v>0</v>
      </c>
      <c r="Q287" s="169">
        <f>ROUND(E287*P287,2)</f>
        <v>0</v>
      </c>
      <c r="R287" s="170" t="s">
        <v>219</v>
      </c>
      <c r="S287" s="156">
        <v>0.252</v>
      </c>
      <c r="T287" s="156">
        <f>ROUND(E287*S287,2)</f>
        <v>6.29</v>
      </c>
      <c r="U287" s="156"/>
      <c r="V287" s="156" t="s">
        <v>220</v>
      </c>
      <c r="W287" s="145"/>
      <c r="X287" s="145"/>
      <c r="Y287" s="145"/>
      <c r="Z287" s="145"/>
      <c r="AA287" s="145"/>
      <c r="AB287" s="145"/>
      <c r="AC287" s="145"/>
      <c r="AD287" s="145"/>
      <c r="AE287" s="145" t="s">
        <v>221</v>
      </c>
      <c r="AF287" s="145"/>
      <c r="AG287" s="145"/>
      <c r="AH287" s="145"/>
      <c r="AI287" s="145"/>
      <c r="AJ287" s="145"/>
      <c r="AK287" s="145"/>
      <c r="AL287" s="145"/>
      <c r="AM287" s="145"/>
      <c r="AN287" s="145"/>
      <c r="AO287" s="145"/>
      <c r="AP287" s="145"/>
      <c r="AQ287" s="145"/>
      <c r="AR287" s="145"/>
      <c r="AS287" s="145"/>
      <c r="AT287" s="145"/>
      <c r="AU287" s="145"/>
      <c r="AV287" s="145"/>
      <c r="AW287" s="145"/>
      <c r="AX287" s="145"/>
      <c r="AY287" s="145"/>
      <c r="AZ287" s="145"/>
      <c r="BA287" s="145"/>
      <c r="BB287" s="145"/>
      <c r="BC287" s="145"/>
      <c r="BD287" s="145"/>
      <c r="BE287" s="145"/>
      <c r="BF287" s="145"/>
    </row>
    <row r="288" spans="1:58" outlineLevel="1">
      <c r="A288" s="152"/>
      <c r="B288" s="153"/>
      <c r="C288" s="189" t="s">
        <v>528</v>
      </c>
      <c r="D288" s="154"/>
      <c r="E288" s="155"/>
      <c r="F288" s="156"/>
      <c r="G288" s="156"/>
      <c r="H288" s="156"/>
      <c r="I288" s="156"/>
      <c r="J288" s="156"/>
      <c r="K288" s="156"/>
      <c r="L288" s="156"/>
      <c r="M288" s="156"/>
      <c r="N288" s="156"/>
      <c r="O288" s="156"/>
      <c r="P288" s="156"/>
      <c r="Q288" s="156"/>
      <c r="R288" s="156"/>
      <c r="S288" s="156"/>
      <c r="T288" s="156"/>
      <c r="U288" s="156"/>
      <c r="V288" s="156"/>
      <c r="W288" s="145"/>
      <c r="X288" s="145"/>
      <c r="Y288" s="145"/>
      <c r="Z288" s="145"/>
      <c r="AA288" s="145"/>
      <c r="AB288" s="145"/>
      <c r="AC288" s="145"/>
      <c r="AD288" s="145"/>
      <c r="AE288" s="145" t="s">
        <v>227</v>
      </c>
      <c r="AF288" s="145"/>
      <c r="AG288" s="145"/>
      <c r="AH288" s="145"/>
      <c r="AI288" s="145"/>
      <c r="AJ288" s="145"/>
      <c r="AK288" s="145"/>
      <c r="AL288" s="145"/>
      <c r="AM288" s="145"/>
      <c r="AN288" s="145"/>
      <c r="AO288" s="145"/>
      <c r="AP288" s="145"/>
      <c r="AQ288" s="145"/>
      <c r="AR288" s="145"/>
      <c r="AS288" s="145"/>
      <c r="AT288" s="145"/>
      <c r="AU288" s="145"/>
      <c r="AV288" s="145"/>
      <c r="AW288" s="145"/>
      <c r="AX288" s="145"/>
      <c r="AY288" s="145"/>
      <c r="AZ288" s="145"/>
      <c r="BA288" s="145"/>
      <c r="BB288" s="145"/>
      <c r="BC288" s="145"/>
      <c r="BD288" s="145"/>
      <c r="BE288" s="145"/>
      <c r="BF288" s="145"/>
    </row>
    <row r="289" spans="1:58" outlineLevel="1">
      <c r="A289" s="152"/>
      <c r="B289" s="153"/>
      <c r="C289" s="263" t="s">
        <v>529</v>
      </c>
      <c r="D289" s="264"/>
      <c r="E289" s="264"/>
      <c r="F289" s="264"/>
      <c r="G289" s="264"/>
      <c r="H289" s="156"/>
      <c r="I289" s="156"/>
      <c r="J289" s="156"/>
      <c r="K289" s="156"/>
      <c r="L289" s="156"/>
      <c r="M289" s="156"/>
      <c r="N289" s="156"/>
      <c r="O289" s="156"/>
      <c r="P289" s="156"/>
      <c r="Q289" s="156"/>
      <c r="R289" s="156"/>
      <c r="S289" s="156"/>
      <c r="T289" s="156"/>
      <c r="U289" s="156"/>
      <c r="V289" s="156"/>
      <c r="W289" s="145"/>
      <c r="X289" s="145"/>
      <c r="Y289" s="145"/>
      <c r="Z289" s="145"/>
      <c r="AA289" s="145"/>
      <c r="AB289" s="145"/>
      <c r="AC289" s="145"/>
      <c r="AD289" s="145"/>
      <c r="AE289" s="145" t="s">
        <v>227</v>
      </c>
      <c r="AF289" s="145"/>
      <c r="AG289" s="145"/>
      <c r="AH289" s="145"/>
      <c r="AI289" s="145"/>
      <c r="AJ289" s="145"/>
      <c r="AK289" s="145"/>
      <c r="AL289" s="145"/>
      <c r="AM289" s="145"/>
      <c r="AN289" s="145"/>
      <c r="AO289" s="145"/>
      <c r="AP289" s="145"/>
      <c r="AQ289" s="145"/>
      <c r="AR289" s="145"/>
      <c r="AS289" s="145"/>
      <c r="AT289" s="145"/>
      <c r="AU289" s="145"/>
      <c r="AV289" s="145"/>
      <c r="AW289" s="145"/>
      <c r="AX289" s="145"/>
      <c r="AY289" s="145"/>
      <c r="AZ289" s="145"/>
      <c r="BA289" s="145"/>
      <c r="BB289" s="145"/>
      <c r="BC289" s="145"/>
      <c r="BD289" s="145"/>
      <c r="BE289" s="145"/>
      <c r="BF289" s="145"/>
    </row>
    <row r="290" spans="1:58" outlineLevel="1">
      <c r="A290" s="152"/>
      <c r="B290" s="153"/>
      <c r="C290" s="259" t="s">
        <v>545</v>
      </c>
      <c r="D290" s="260"/>
      <c r="E290" s="260"/>
      <c r="F290" s="260"/>
      <c r="G290" s="260"/>
      <c r="H290" s="156"/>
      <c r="I290" s="156"/>
      <c r="J290" s="156"/>
      <c r="K290" s="156"/>
      <c r="L290" s="156"/>
      <c r="M290" s="156"/>
      <c r="N290" s="156"/>
      <c r="O290" s="156"/>
      <c r="P290" s="156"/>
      <c r="Q290" s="156"/>
      <c r="R290" s="156"/>
      <c r="S290" s="156"/>
      <c r="T290" s="156"/>
      <c r="U290" s="156"/>
      <c r="V290" s="156"/>
      <c r="W290" s="145"/>
      <c r="X290" s="145"/>
      <c r="Y290" s="145"/>
      <c r="Z290" s="145"/>
      <c r="AA290" s="145"/>
      <c r="AB290" s="145"/>
      <c r="AC290" s="145"/>
      <c r="AD290" s="145"/>
      <c r="AE290" s="145" t="s">
        <v>178</v>
      </c>
      <c r="AF290" s="145"/>
      <c r="AG290" s="145"/>
      <c r="AH290" s="145"/>
      <c r="AI290" s="145"/>
      <c r="AJ290" s="145"/>
      <c r="AK290" s="145"/>
      <c r="AL290" s="145"/>
      <c r="AM290" s="145"/>
      <c r="AN290" s="145"/>
      <c r="AO290" s="145"/>
      <c r="AP290" s="145"/>
      <c r="AQ290" s="145"/>
      <c r="AR290" s="145"/>
      <c r="AS290" s="145"/>
      <c r="AT290" s="145"/>
      <c r="AU290" s="145"/>
      <c r="AV290" s="145"/>
      <c r="AW290" s="145"/>
      <c r="AX290" s="145"/>
      <c r="AY290" s="145"/>
      <c r="AZ290" s="145"/>
      <c r="BA290" s="145"/>
      <c r="BB290" s="145"/>
      <c r="BC290" s="145"/>
      <c r="BD290" s="145"/>
      <c r="BE290" s="145"/>
      <c r="BF290" s="145"/>
    </row>
    <row r="291" spans="1:58" outlineLevel="1">
      <c r="A291" s="152"/>
      <c r="B291" s="153"/>
      <c r="C291" s="187" t="s">
        <v>546</v>
      </c>
      <c r="D291" s="178"/>
      <c r="E291" s="179">
        <v>24.965</v>
      </c>
      <c r="F291" s="156"/>
      <c r="G291" s="156"/>
      <c r="H291" s="156"/>
      <c r="I291" s="156"/>
      <c r="J291" s="156"/>
      <c r="K291" s="156"/>
      <c r="L291" s="156"/>
      <c r="M291" s="156"/>
      <c r="N291" s="156"/>
      <c r="O291" s="156"/>
      <c r="P291" s="156"/>
      <c r="Q291" s="156"/>
      <c r="R291" s="156"/>
      <c r="S291" s="156"/>
      <c r="T291" s="156"/>
      <c r="U291" s="156"/>
      <c r="V291" s="156"/>
      <c r="W291" s="145"/>
      <c r="X291" s="145"/>
      <c r="Y291" s="145"/>
      <c r="Z291" s="145"/>
      <c r="AA291" s="145"/>
      <c r="AB291" s="145"/>
      <c r="AC291" s="145"/>
      <c r="AD291" s="145"/>
      <c r="AE291" s="145" t="s">
        <v>223</v>
      </c>
      <c r="AF291" s="145">
        <v>0</v>
      </c>
      <c r="AG291" s="145"/>
      <c r="AH291" s="145"/>
      <c r="AI291" s="145"/>
      <c r="AJ291" s="145"/>
      <c r="AK291" s="145"/>
      <c r="AL291" s="145"/>
      <c r="AM291" s="145"/>
      <c r="AN291" s="145"/>
      <c r="AO291" s="145"/>
      <c r="AP291" s="145"/>
      <c r="AQ291" s="145"/>
      <c r="AR291" s="145"/>
      <c r="AS291" s="145"/>
      <c r="AT291" s="145"/>
      <c r="AU291" s="145"/>
      <c r="AV291" s="145"/>
      <c r="AW291" s="145"/>
      <c r="AX291" s="145"/>
      <c r="AY291" s="145"/>
      <c r="AZ291" s="145"/>
      <c r="BA291" s="145"/>
      <c r="BB291" s="145"/>
      <c r="BC291" s="145"/>
      <c r="BD291" s="145"/>
      <c r="BE291" s="145"/>
      <c r="BF291" s="145"/>
    </row>
    <row r="292" spans="1:58" ht="20.399999999999999" outlineLevel="1">
      <c r="A292" s="164">
        <v>94</v>
      </c>
      <c r="B292" s="165" t="s">
        <v>547</v>
      </c>
      <c r="C292" s="174" t="s">
        <v>548</v>
      </c>
      <c r="D292" s="166" t="s">
        <v>317</v>
      </c>
      <c r="E292" s="167">
        <v>1</v>
      </c>
      <c r="F292" s="168">
        <v>0</v>
      </c>
      <c r="G292" s="169">
        <f>ROUND(E292*F292,2)</f>
        <v>0</v>
      </c>
      <c r="H292" s="168">
        <v>54</v>
      </c>
      <c r="I292" s="169">
        <f>ROUND(E292*H292,2)</f>
        <v>54</v>
      </c>
      <c r="J292" s="168">
        <v>90</v>
      </c>
      <c r="K292" s="169">
        <f>ROUND(E292*J292,2)</f>
        <v>90</v>
      </c>
      <c r="L292" s="169">
        <v>21</v>
      </c>
      <c r="M292" s="169">
        <f>G292*(1+L292/100)</f>
        <v>0</v>
      </c>
      <c r="N292" s="169">
        <v>5.8E-4</v>
      </c>
      <c r="O292" s="169">
        <f>ROUND(E292*N292,2)</f>
        <v>0</v>
      </c>
      <c r="P292" s="169">
        <v>0</v>
      </c>
      <c r="Q292" s="169">
        <f>ROUND(E292*P292,2)</f>
        <v>0</v>
      </c>
      <c r="R292" s="170" t="s">
        <v>219</v>
      </c>
      <c r="S292" s="156">
        <v>0.189</v>
      </c>
      <c r="T292" s="156">
        <f>ROUND(E292*S292,2)</f>
        <v>0.19</v>
      </c>
      <c r="U292" s="156"/>
      <c r="V292" s="156" t="s">
        <v>220</v>
      </c>
      <c r="W292" s="145"/>
      <c r="X292" s="145"/>
      <c r="Y292" s="145"/>
      <c r="Z292" s="145"/>
      <c r="AA292" s="145"/>
      <c r="AB292" s="145"/>
      <c r="AC292" s="145"/>
      <c r="AD292" s="145"/>
      <c r="AE292" s="145" t="s">
        <v>221</v>
      </c>
      <c r="AF292" s="145"/>
      <c r="AG292" s="145"/>
      <c r="AH292" s="145"/>
      <c r="AI292" s="145"/>
      <c r="AJ292" s="145"/>
      <c r="AK292" s="145"/>
      <c r="AL292" s="145"/>
      <c r="AM292" s="145"/>
      <c r="AN292" s="145"/>
      <c r="AO292" s="145"/>
      <c r="AP292" s="145"/>
      <c r="AQ292" s="145"/>
      <c r="AR292" s="145"/>
      <c r="AS292" s="145"/>
      <c r="AT292" s="145"/>
      <c r="AU292" s="145"/>
      <c r="AV292" s="145"/>
      <c r="AW292" s="145"/>
      <c r="AX292" s="145"/>
      <c r="AY292" s="145"/>
      <c r="AZ292" s="145"/>
      <c r="BA292" s="145"/>
      <c r="BB292" s="145"/>
      <c r="BC292" s="145"/>
      <c r="BD292" s="145"/>
      <c r="BE292" s="145"/>
      <c r="BF292" s="145"/>
    </row>
    <row r="293" spans="1:58" outlineLevel="1">
      <c r="A293" s="152"/>
      <c r="B293" s="153"/>
      <c r="C293" s="189" t="s">
        <v>528</v>
      </c>
      <c r="D293" s="154"/>
      <c r="E293" s="155"/>
      <c r="F293" s="156"/>
      <c r="G293" s="156"/>
      <c r="H293" s="156"/>
      <c r="I293" s="156"/>
      <c r="J293" s="156"/>
      <c r="K293" s="156"/>
      <c r="L293" s="156"/>
      <c r="M293" s="156"/>
      <c r="N293" s="156"/>
      <c r="O293" s="156"/>
      <c r="P293" s="156"/>
      <c r="Q293" s="156"/>
      <c r="R293" s="156"/>
      <c r="S293" s="156"/>
      <c r="T293" s="156"/>
      <c r="U293" s="156"/>
      <c r="V293" s="156"/>
      <c r="W293" s="145"/>
      <c r="X293" s="145"/>
      <c r="Y293" s="145"/>
      <c r="Z293" s="145"/>
      <c r="AA293" s="145"/>
      <c r="AB293" s="145"/>
      <c r="AC293" s="145"/>
      <c r="AD293" s="145"/>
      <c r="AE293" s="145" t="s">
        <v>227</v>
      </c>
      <c r="AF293" s="145"/>
      <c r="AG293" s="145"/>
      <c r="AH293" s="145"/>
      <c r="AI293" s="145"/>
      <c r="AJ293" s="145"/>
      <c r="AK293" s="145"/>
      <c r="AL293" s="145"/>
      <c r="AM293" s="145"/>
      <c r="AN293" s="145"/>
      <c r="AO293" s="145"/>
      <c r="AP293" s="145"/>
      <c r="AQ293" s="145"/>
      <c r="AR293" s="145"/>
      <c r="AS293" s="145"/>
      <c r="AT293" s="145"/>
      <c r="AU293" s="145"/>
      <c r="AV293" s="145"/>
      <c r="AW293" s="145"/>
      <c r="AX293" s="145"/>
      <c r="AY293" s="145"/>
      <c r="AZ293" s="145"/>
      <c r="BA293" s="145"/>
      <c r="BB293" s="145"/>
      <c r="BC293" s="145"/>
      <c r="BD293" s="145"/>
      <c r="BE293" s="145"/>
      <c r="BF293" s="145"/>
    </row>
    <row r="294" spans="1:58" outlineLevel="1">
      <c r="A294" s="152"/>
      <c r="B294" s="153"/>
      <c r="C294" s="263" t="s">
        <v>529</v>
      </c>
      <c r="D294" s="264"/>
      <c r="E294" s="264"/>
      <c r="F294" s="264"/>
      <c r="G294" s="264"/>
      <c r="H294" s="156"/>
      <c r="I294" s="156"/>
      <c r="J294" s="156"/>
      <c r="K294" s="156"/>
      <c r="L294" s="156"/>
      <c r="M294" s="156"/>
      <c r="N294" s="156"/>
      <c r="O294" s="156"/>
      <c r="P294" s="156"/>
      <c r="Q294" s="156"/>
      <c r="R294" s="156"/>
      <c r="S294" s="156"/>
      <c r="T294" s="156"/>
      <c r="U294" s="156"/>
      <c r="V294" s="156"/>
      <c r="W294" s="145"/>
      <c r="X294" s="145"/>
      <c r="Y294" s="145"/>
      <c r="Z294" s="145"/>
      <c r="AA294" s="145"/>
      <c r="AB294" s="145"/>
      <c r="AC294" s="145"/>
      <c r="AD294" s="145"/>
      <c r="AE294" s="145" t="s">
        <v>227</v>
      </c>
      <c r="AF294" s="145"/>
      <c r="AG294" s="145"/>
      <c r="AH294" s="145"/>
      <c r="AI294" s="145"/>
      <c r="AJ294" s="145"/>
      <c r="AK294" s="145"/>
      <c r="AL294" s="145"/>
      <c r="AM294" s="145"/>
      <c r="AN294" s="145"/>
      <c r="AO294" s="145"/>
      <c r="AP294" s="145"/>
      <c r="AQ294" s="145"/>
      <c r="AR294" s="145"/>
      <c r="AS294" s="145"/>
      <c r="AT294" s="145"/>
      <c r="AU294" s="145"/>
      <c r="AV294" s="145"/>
      <c r="AW294" s="145"/>
      <c r="AX294" s="145"/>
      <c r="AY294" s="145"/>
      <c r="AZ294" s="145"/>
      <c r="BA294" s="145"/>
      <c r="BB294" s="145"/>
      <c r="BC294" s="145"/>
      <c r="BD294" s="145"/>
      <c r="BE294" s="145"/>
      <c r="BF294" s="145"/>
    </row>
    <row r="295" spans="1:58" outlineLevel="1">
      <c r="A295" s="152"/>
      <c r="B295" s="153"/>
      <c r="C295" s="259" t="s">
        <v>549</v>
      </c>
      <c r="D295" s="260"/>
      <c r="E295" s="260"/>
      <c r="F295" s="260"/>
      <c r="G295" s="260"/>
      <c r="H295" s="156"/>
      <c r="I295" s="156"/>
      <c r="J295" s="156"/>
      <c r="K295" s="156"/>
      <c r="L295" s="156"/>
      <c r="M295" s="156"/>
      <c r="N295" s="156"/>
      <c r="O295" s="156"/>
      <c r="P295" s="156"/>
      <c r="Q295" s="156"/>
      <c r="R295" s="156"/>
      <c r="S295" s="156"/>
      <c r="T295" s="156"/>
      <c r="U295" s="156"/>
      <c r="V295" s="156"/>
      <c r="W295" s="145"/>
      <c r="X295" s="145"/>
      <c r="Y295" s="145"/>
      <c r="Z295" s="145"/>
      <c r="AA295" s="145"/>
      <c r="AB295" s="145"/>
      <c r="AC295" s="145"/>
      <c r="AD295" s="145"/>
      <c r="AE295" s="145" t="s">
        <v>178</v>
      </c>
      <c r="AF295" s="145"/>
      <c r="AG295" s="145"/>
      <c r="AH295" s="145"/>
      <c r="AI295" s="145"/>
      <c r="AJ295" s="145"/>
      <c r="AK295" s="145"/>
      <c r="AL295" s="145"/>
      <c r="AM295" s="145"/>
      <c r="AN295" s="145"/>
      <c r="AO295" s="145"/>
      <c r="AP295" s="145"/>
      <c r="AQ295" s="145"/>
      <c r="AR295" s="145"/>
      <c r="AS295" s="145"/>
      <c r="AT295" s="145"/>
      <c r="AU295" s="145"/>
      <c r="AV295" s="145"/>
      <c r="AW295" s="145"/>
      <c r="AX295" s="145"/>
      <c r="AY295" s="145"/>
      <c r="AZ295" s="145"/>
      <c r="BA295" s="145"/>
      <c r="BB295" s="145"/>
      <c r="BC295" s="145"/>
      <c r="BD295" s="145"/>
      <c r="BE295" s="145"/>
      <c r="BF295" s="145"/>
    </row>
    <row r="296" spans="1:58" outlineLevel="1">
      <c r="A296" s="152"/>
      <c r="B296" s="153"/>
      <c r="C296" s="187" t="s">
        <v>550</v>
      </c>
      <c r="D296" s="178"/>
      <c r="E296" s="179">
        <v>1</v>
      </c>
      <c r="F296" s="156"/>
      <c r="G296" s="156"/>
      <c r="H296" s="156"/>
      <c r="I296" s="156"/>
      <c r="J296" s="156"/>
      <c r="K296" s="156"/>
      <c r="L296" s="156"/>
      <c r="M296" s="156"/>
      <c r="N296" s="156"/>
      <c r="O296" s="156"/>
      <c r="P296" s="156"/>
      <c r="Q296" s="156"/>
      <c r="R296" s="156"/>
      <c r="S296" s="156"/>
      <c r="T296" s="156"/>
      <c r="U296" s="156"/>
      <c r="V296" s="156"/>
      <c r="W296" s="145"/>
      <c r="X296" s="145"/>
      <c r="Y296" s="145"/>
      <c r="Z296" s="145"/>
      <c r="AA296" s="145"/>
      <c r="AB296" s="145"/>
      <c r="AC296" s="145"/>
      <c r="AD296" s="145"/>
      <c r="AE296" s="145" t="s">
        <v>223</v>
      </c>
      <c r="AF296" s="145">
        <v>0</v>
      </c>
      <c r="AG296" s="145"/>
      <c r="AH296" s="145"/>
      <c r="AI296" s="145"/>
      <c r="AJ296" s="145"/>
      <c r="AK296" s="145"/>
      <c r="AL296" s="145"/>
      <c r="AM296" s="145"/>
      <c r="AN296" s="145"/>
      <c r="AO296" s="145"/>
      <c r="AP296" s="145"/>
      <c r="AQ296" s="145"/>
      <c r="AR296" s="145"/>
      <c r="AS296" s="145"/>
      <c r="AT296" s="145"/>
      <c r="AU296" s="145"/>
      <c r="AV296" s="145"/>
      <c r="AW296" s="145"/>
      <c r="AX296" s="145"/>
      <c r="AY296" s="145"/>
      <c r="AZ296" s="145"/>
      <c r="BA296" s="145"/>
      <c r="BB296" s="145"/>
      <c r="BC296" s="145"/>
      <c r="BD296" s="145"/>
      <c r="BE296" s="145"/>
      <c r="BF296" s="145"/>
    </row>
    <row r="297" spans="1:58" ht="20.399999999999999" outlineLevel="1">
      <c r="A297" s="164">
        <v>95</v>
      </c>
      <c r="B297" s="165" t="s">
        <v>551</v>
      </c>
      <c r="C297" s="174" t="s">
        <v>552</v>
      </c>
      <c r="D297" s="166" t="s">
        <v>317</v>
      </c>
      <c r="E297" s="167">
        <v>22.965</v>
      </c>
      <c r="F297" s="168">
        <v>0</v>
      </c>
      <c r="G297" s="169">
        <f>ROUND(E297*F297,2)</f>
        <v>0</v>
      </c>
      <c r="H297" s="168">
        <v>50</v>
      </c>
      <c r="I297" s="169">
        <f>ROUND(E297*H297,2)</f>
        <v>1148.25</v>
      </c>
      <c r="J297" s="168">
        <v>90</v>
      </c>
      <c r="K297" s="169">
        <f>ROUND(E297*J297,2)</f>
        <v>2066.85</v>
      </c>
      <c r="L297" s="169">
        <v>21</v>
      </c>
      <c r="M297" s="169">
        <f>G297*(1+L297/100)</f>
        <v>0</v>
      </c>
      <c r="N297" s="169">
        <v>7.6000000000000004E-4</v>
      </c>
      <c r="O297" s="169">
        <f>ROUND(E297*N297,2)</f>
        <v>0.02</v>
      </c>
      <c r="P297" s="169">
        <v>0</v>
      </c>
      <c r="Q297" s="169">
        <f>ROUND(E297*P297,2)</f>
        <v>0</v>
      </c>
      <c r="R297" s="170" t="s">
        <v>219</v>
      </c>
      <c r="S297" s="156">
        <v>0.189</v>
      </c>
      <c r="T297" s="156">
        <f>ROUND(E297*S297,2)</f>
        <v>4.34</v>
      </c>
      <c r="U297" s="156"/>
      <c r="V297" s="156" t="s">
        <v>220</v>
      </c>
      <c r="W297" s="145"/>
      <c r="X297" s="145"/>
      <c r="Y297" s="145"/>
      <c r="Z297" s="145"/>
      <c r="AA297" s="145"/>
      <c r="AB297" s="145"/>
      <c r="AC297" s="145"/>
      <c r="AD297" s="145"/>
      <c r="AE297" s="145" t="s">
        <v>221</v>
      </c>
      <c r="AF297" s="145"/>
      <c r="AG297" s="145"/>
      <c r="AH297" s="145"/>
      <c r="AI297" s="145"/>
      <c r="AJ297" s="145"/>
      <c r="AK297" s="145"/>
      <c r="AL297" s="145"/>
      <c r="AM297" s="145"/>
      <c r="AN297" s="145"/>
      <c r="AO297" s="145"/>
      <c r="AP297" s="145"/>
      <c r="AQ297" s="145"/>
      <c r="AR297" s="145"/>
      <c r="AS297" s="145"/>
      <c r="AT297" s="145"/>
      <c r="AU297" s="145"/>
      <c r="AV297" s="145"/>
      <c r="AW297" s="145"/>
      <c r="AX297" s="145"/>
      <c r="AY297" s="145"/>
      <c r="AZ297" s="145"/>
      <c r="BA297" s="145"/>
      <c r="BB297" s="145"/>
      <c r="BC297" s="145"/>
      <c r="BD297" s="145"/>
      <c r="BE297" s="145"/>
      <c r="BF297" s="145"/>
    </row>
    <row r="298" spans="1:58" outlineLevel="1">
      <c r="A298" s="152"/>
      <c r="B298" s="153"/>
      <c r="C298" s="189" t="s">
        <v>528</v>
      </c>
      <c r="D298" s="154"/>
      <c r="E298" s="155"/>
      <c r="F298" s="156"/>
      <c r="G298" s="156"/>
      <c r="H298" s="156"/>
      <c r="I298" s="156"/>
      <c r="J298" s="156"/>
      <c r="K298" s="156"/>
      <c r="L298" s="156"/>
      <c r="M298" s="156"/>
      <c r="N298" s="156"/>
      <c r="O298" s="156"/>
      <c r="P298" s="156"/>
      <c r="Q298" s="156"/>
      <c r="R298" s="156"/>
      <c r="S298" s="156"/>
      <c r="T298" s="156"/>
      <c r="U298" s="156"/>
      <c r="V298" s="156"/>
      <c r="W298" s="145"/>
      <c r="X298" s="145"/>
      <c r="Y298" s="145"/>
      <c r="Z298" s="145"/>
      <c r="AA298" s="145"/>
      <c r="AB298" s="145"/>
      <c r="AC298" s="145"/>
      <c r="AD298" s="145"/>
      <c r="AE298" s="145" t="s">
        <v>227</v>
      </c>
      <c r="AF298" s="145"/>
      <c r="AG298" s="145"/>
      <c r="AH298" s="145"/>
      <c r="AI298" s="145"/>
      <c r="AJ298" s="145"/>
      <c r="AK298" s="145"/>
      <c r="AL298" s="145"/>
      <c r="AM298" s="145"/>
      <c r="AN298" s="145"/>
      <c r="AO298" s="145"/>
      <c r="AP298" s="145"/>
      <c r="AQ298" s="145"/>
      <c r="AR298" s="145"/>
      <c r="AS298" s="145"/>
      <c r="AT298" s="145"/>
      <c r="AU298" s="145"/>
      <c r="AV298" s="145"/>
      <c r="AW298" s="145"/>
      <c r="AX298" s="145"/>
      <c r="AY298" s="145"/>
      <c r="AZ298" s="145"/>
      <c r="BA298" s="145"/>
      <c r="BB298" s="145"/>
      <c r="BC298" s="145"/>
      <c r="BD298" s="145"/>
      <c r="BE298" s="145"/>
      <c r="BF298" s="145"/>
    </row>
    <row r="299" spans="1:58" outlineLevel="1">
      <c r="A299" s="152"/>
      <c r="B299" s="153"/>
      <c r="C299" s="263" t="s">
        <v>529</v>
      </c>
      <c r="D299" s="264"/>
      <c r="E299" s="264"/>
      <c r="F299" s="264"/>
      <c r="G299" s="264"/>
      <c r="H299" s="156"/>
      <c r="I299" s="156"/>
      <c r="J299" s="156"/>
      <c r="K299" s="156"/>
      <c r="L299" s="156"/>
      <c r="M299" s="156"/>
      <c r="N299" s="156"/>
      <c r="O299" s="156"/>
      <c r="P299" s="156"/>
      <c r="Q299" s="156"/>
      <c r="R299" s="156"/>
      <c r="S299" s="156"/>
      <c r="T299" s="156"/>
      <c r="U299" s="156"/>
      <c r="V299" s="156"/>
      <c r="W299" s="145"/>
      <c r="X299" s="145"/>
      <c r="Y299" s="145"/>
      <c r="Z299" s="145"/>
      <c r="AA299" s="145"/>
      <c r="AB299" s="145"/>
      <c r="AC299" s="145"/>
      <c r="AD299" s="145"/>
      <c r="AE299" s="145" t="s">
        <v>227</v>
      </c>
      <c r="AF299" s="145"/>
      <c r="AG299" s="145"/>
      <c r="AH299" s="145"/>
      <c r="AI299" s="145"/>
      <c r="AJ299" s="145"/>
      <c r="AK299" s="145"/>
      <c r="AL299" s="145"/>
      <c r="AM299" s="145"/>
      <c r="AN299" s="145"/>
      <c r="AO299" s="145"/>
      <c r="AP299" s="145"/>
      <c r="AQ299" s="145"/>
      <c r="AR299" s="145"/>
      <c r="AS299" s="145"/>
      <c r="AT299" s="145"/>
      <c r="AU299" s="145"/>
      <c r="AV299" s="145"/>
      <c r="AW299" s="145"/>
      <c r="AX299" s="145"/>
      <c r="AY299" s="145"/>
      <c r="AZ299" s="145"/>
      <c r="BA299" s="145"/>
      <c r="BB299" s="145"/>
      <c r="BC299" s="145"/>
      <c r="BD299" s="145"/>
      <c r="BE299" s="145"/>
      <c r="BF299" s="145"/>
    </row>
    <row r="300" spans="1:58" outlineLevel="1">
      <c r="A300" s="152"/>
      <c r="B300" s="153"/>
      <c r="C300" s="259" t="s">
        <v>553</v>
      </c>
      <c r="D300" s="260"/>
      <c r="E300" s="260"/>
      <c r="F300" s="260"/>
      <c r="G300" s="260"/>
      <c r="H300" s="156"/>
      <c r="I300" s="156"/>
      <c r="J300" s="156"/>
      <c r="K300" s="156"/>
      <c r="L300" s="156"/>
      <c r="M300" s="156"/>
      <c r="N300" s="156"/>
      <c r="O300" s="156"/>
      <c r="P300" s="156"/>
      <c r="Q300" s="156"/>
      <c r="R300" s="156"/>
      <c r="S300" s="156"/>
      <c r="T300" s="156"/>
      <c r="U300" s="156"/>
      <c r="V300" s="156"/>
      <c r="W300" s="145"/>
      <c r="X300" s="145"/>
      <c r="Y300" s="145"/>
      <c r="Z300" s="145"/>
      <c r="AA300" s="145"/>
      <c r="AB300" s="145"/>
      <c r="AC300" s="145"/>
      <c r="AD300" s="145"/>
      <c r="AE300" s="145" t="s">
        <v>178</v>
      </c>
      <c r="AF300" s="145"/>
      <c r="AG300" s="145"/>
      <c r="AH300" s="145"/>
      <c r="AI300" s="145"/>
      <c r="AJ300" s="145"/>
      <c r="AK300" s="145"/>
      <c r="AL300" s="145"/>
      <c r="AM300" s="145"/>
      <c r="AN300" s="145"/>
      <c r="AO300" s="145"/>
      <c r="AP300" s="145"/>
      <c r="AQ300" s="145"/>
      <c r="AR300" s="145"/>
      <c r="AS300" s="145"/>
      <c r="AT300" s="145"/>
      <c r="AU300" s="145"/>
      <c r="AV300" s="145"/>
      <c r="AW300" s="145"/>
      <c r="AX300" s="145"/>
      <c r="AY300" s="145"/>
      <c r="AZ300" s="145"/>
      <c r="BA300" s="145"/>
      <c r="BB300" s="145"/>
      <c r="BC300" s="145"/>
      <c r="BD300" s="145"/>
      <c r="BE300" s="145"/>
      <c r="BF300" s="145"/>
    </row>
    <row r="301" spans="1:58" outlineLevel="1">
      <c r="A301" s="152"/>
      <c r="B301" s="153"/>
      <c r="C301" s="187" t="s">
        <v>554</v>
      </c>
      <c r="D301" s="178"/>
      <c r="E301" s="179">
        <v>22.965</v>
      </c>
      <c r="F301" s="156"/>
      <c r="G301" s="156"/>
      <c r="H301" s="156"/>
      <c r="I301" s="156"/>
      <c r="J301" s="156"/>
      <c r="K301" s="156"/>
      <c r="L301" s="156"/>
      <c r="M301" s="156"/>
      <c r="N301" s="156"/>
      <c r="O301" s="156"/>
      <c r="P301" s="156"/>
      <c r="Q301" s="156"/>
      <c r="R301" s="156"/>
      <c r="S301" s="156"/>
      <c r="T301" s="156"/>
      <c r="U301" s="156"/>
      <c r="V301" s="156"/>
      <c r="W301" s="145"/>
      <c r="X301" s="145"/>
      <c r="Y301" s="145"/>
      <c r="Z301" s="145"/>
      <c r="AA301" s="145"/>
      <c r="AB301" s="145"/>
      <c r="AC301" s="145"/>
      <c r="AD301" s="145"/>
      <c r="AE301" s="145" t="s">
        <v>223</v>
      </c>
      <c r="AF301" s="145">
        <v>0</v>
      </c>
      <c r="AG301" s="145"/>
      <c r="AH301" s="145"/>
      <c r="AI301" s="145"/>
      <c r="AJ301" s="145"/>
      <c r="AK301" s="145"/>
      <c r="AL301" s="145"/>
      <c r="AM301" s="145"/>
      <c r="AN301" s="145"/>
      <c r="AO301" s="145"/>
      <c r="AP301" s="145"/>
      <c r="AQ301" s="145"/>
      <c r="AR301" s="145"/>
      <c r="AS301" s="145"/>
      <c r="AT301" s="145"/>
      <c r="AU301" s="145"/>
      <c r="AV301" s="145"/>
      <c r="AW301" s="145"/>
      <c r="AX301" s="145"/>
      <c r="AY301" s="145"/>
      <c r="AZ301" s="145"/>
      <c r="BA301" s="145"/>
      <c r="BB301" s="145"/>
      <c r="BC301" s="145"/>
      <c r="BD301" s="145"/>
      <c r="BE301" s="145"/>
      <c r="BF301" s="145"/>
    </row>
    <row r="302" spans="1:58" ht="20.399999999999999" outlineLevel="1">
      <c r="A302" s="164">
        <v>96</v>
      </c>
      <c r="B302" s="165" t="s">
        <v>555</v>
      </c>
      <c r="C302" s="174" t="s">
        <v>556</v>
      </c>
      <c r="D302" s="166" t="s">
        <v>317</v>
      </c>
      <c r="E302" s="167">
        <v>22.965</v>
      </c>
      <c r="F302" s="168">
        <v>0</v>
      </c>
      <c r="G302" s="169">
        <f>ROUND(E302*F302,2)</f>
        <v>0</v>
      </c>
      <c r="H302" s="168">
        <v>50</v>
      </c>
      <c r="I302" s="169">
        <f>ROUND(E302*H302,2)</f>
        <v>1148.25</v>
      </c>
      <c r="J302" s="168">
        <v>90</v>
      </c>
      <c r="K302" s="169">
        <f>ROUND(E302*J302,2)</f>
        <v>2066.85</v>
      </c>
      <c r="L302" s="169">
        <v>21</v>
      </c>
      <c r="M302" s="169">
        <f>G302*(1+L302/100)</f>
        <v>0</v>
      </c>
      <c r="N302" s="169">
        <v>7.6000000000000004E-4</v>
      </c>
      <c r="O302" s="169">
        <f>ROUND(E302*N302,2)</f>
        <v>0.02</v>
      </c>
      <c r="P302" s="169">
        <v>0</v>
      </c>
      <c r="Q302" s="169">
        <f>ROUND(E302*P302,2)</f>
        <v>0</v>
      </c>
      <c r="R302" s="170" t="s">
        <v>219</v>
      </c>
      <c r="S302" s="156">
        <v>0.189</v>
      </c>
      <c r="T302" s="156">
        <f>ROUND(E302*S302,2)</f>
        <v>4.34</v>
      </c>
      <c r="U302" s="156"/>
      <c r="V302" s="156" t="s">
        <v>220</v>
      </c>
      <c r="W302" s="145"/>
      <c r="X302" s="145"/>
      <c r="Y302" s="145"/>
      <c r="Z302" s="145"/>
      <c r="AA302" s="145"/>
      <c r="AB302" s="145"/>
      <c r="AC302" s="145"/>
      <c r="AD302" s="145"/>
      <c r="AE302" s="145" t="s">
        <v>221</v>
      </c>
      <c r="AF302" s="145"/>
      <c r="AG302" s="145"/>
      <c r="AH302" s="145"/>
      <c r="AI302" s="145"/>
      <c r="AJ302" s="145"/>
      <c r="AK302" s="145"/>
      <c r="AL302" s="145"/>
      <c r="AM302" s="145"/>
      <c r="AN302" s="145"/>
      <c r="AO302" s="145"/>
      <c r="AP302" s="145"/>
      <c r="AQ302" s="145"/>
      <c r="AR302" s="145"/>
      <c r="AS302" s="145"/>
      <c r="AT302" s="145"/>
      <c r="AU302" s="145"/>
      <c r="AV302" s="145"/>
      <c r="AW302" s="145"/>
      <c r="AX302" s="145"/>
      <c r="AY302" s="145"/>
      <c r="AZ302" s="145"/>
      <c r="BA302" s="145"/>
      <c r="BB302" s="145"/>
      <c r="BC302" s="145"/>
      <c r="BD302" s="145"/>
      <c r="BE302" s="145"/>
      <c r="BF302" s="145"/>
    </row>
    <row r="303" spans="1:58" outlineLevel="1">
      <c r="A303" s="152"/>
      <c r="B303" s="153"/>
      <c r="C303" s="189" t="s">
        <v>528</v>
      </c>
      <c r="D303" s="154"/>
      <c r="E303" s="155"/>
      <c r="F303" s="156"/>
      <c r="G303" s="156"/>
      <c r="H303" s="156"/>
      <c r="I303" s="156"/>
      <c r="J303" s="156"/>
      <c r="K303" s="156"/>
      <c r="L303" s="156"/>
      <c r="M303" s="156"/>
      <c r="N303" s="156"/>
      <c r="O303" s="156"/>
      <c r="P303" s="156"/>
      <c r="Q303" s="156"/>
      <c r="R303" s="156"/>
      <c r="S303" s="156"/>
      <c r="T303" s="156"/>
      <c r="U303" s="156"/>
      <c r="V303" s="156"/>
      <c r="W303" s="145"/>
      <c r="X303" s="145"/>
      <c r="Y303" s="145"/>
      <c r="Z303" s="145"/>
      <c r="AA303" s="145"/>
      <c r="AB303" s="145"/>
      <c r="AC303" s="145"/>
      <c r="AD303" s="145"/>
      <c r="AE303" s="145" t="s">
        <v>227</v>
      </c>
      <c r="AF303" s="145"/>
      <c r="AG303" s="145"/>
      <c r="AH303" s="145"/>
      <c r="AI303" s="145"/>
      <c r="AJ303" s="145"/>
      <c r="AK303" s="145"/>
      <c r="AL303" s="145"/>
      <c r="AM303" s="145"/>
      <c r="AN303" s="145"/>
      <c r="AO303" s="145"/>
      <c r="AP303" s="145"/>
      <c r="AQ303" s="145"/>
      <c r="AR303" s="145"/>
      <c r="AS303" s="145"/>
      <c r="AT303" s="145"/>
      <c r="AU303" s="145"/>
      <c r="AV303" s="145"/>
      <c r="AW303" s="145"/>
      <c r="AX303" s="145"/>
      <c r="AY303" s="145"/>
      <c r="AZ303" s="145"/>
      <c r="BA303" s="145"/>
      <c r="BB303" s="145"/>
      <c r="BC303" s="145"/>
      <c r="BD303" s="145"/>
      <c r="BE303" s="145"/>
      <c r="BF303" s="145"/>
    </row>
    <row r="304" spans="1:58" outlineLevel="1">
      <c r="A304" s="152"/>
      <c r="B304" s="153"/>
      <c r="C304" s="263" t="s">
        <v>529</v>
      </c>
      <c r="D304" s="264"/>
      <c r="E304" s="264"/>
      <c r="F304" s="264"/>
      <c r="G304" s="264"/>
      <c r="H304" s="156"/>
      <c r="I304" s="156"/>
      <c r="J304" s="156"/>
      <c r="K304" s="156"/>
      <c r="L304" s="156"/>
      <c r="M304" s="156"/>
      <c r="N304" s="156"/>
      <c r="O304" s="156"/>
      <c r="P304" s="156"/>
      <c r="Q304" s="156"/>
      <c r="R304" s="156"/>
      <c r="S304" s="156"/>
      <c r="T304" s="156"/>
      <c r="U304" s="156"/>
      <c r="V304" s="156"/>
      <c r="W304" s="145"/>
      <c r="X304" s="145"/>
      <c r="Y304" s="145"/>
      <c r="Z304" s="145"/>
      <c r="AA304" s="145"/>
      <c r="AB304" s="145"/>
      <c r="AC304" s="145"/>
      <c r="AD304" s="145"/>
      <c r="AE304" s="145" t="s">
        <v>227</v>
      </c>
      <c r="AF304" s="145"/>
      <c r="AG304" s="145"/>
      <c r="AH304" s="145"/>
      <c r="AI304" s="145"/>
      <c r="AJ304" s="145"/>
      <c r="AK304" s="145"/>
      <c r="AL304" s="145"/>
      <c r="AM304" s="145"/>
      <c r="AN304" s="145"/>
      <c r="AO304" s="145"/>
      <c r="AP304" s="145"/>
      <c r="AQ304" s="145"/>
      <c r="AR304" s="145"/>
      <c r="AS304" s="145"/>
      <c r="AT304" s="145"/>
      <c r="AU304" s="145"/>
      <c r="AV304" s="145"/>
      <c r="AW304" s="145"/>
      <c r="AX304" s="145"/>
      <c r="AY304" s="145"/>
      <c r="AZ304" s="145"/>
      <c r="BA304" s="145"/>
      <c r="BB304" s="145"/>
      <c r="BC304" s="145"/>
      <c r="BD304" s="145"/>
      <c r="BE304" s="145"/>
      <c r="BF304" s="145"/>
    </row>
    <row r="305" spans="1:58" outlineLevel="1">
      <c r="A305" s="152"/>
      <c r="B305" s="153"/>
      <c r="C305" s="259" t="s">
        <v>553</v>
      </c>
      <c r="D305" s="260"/>
      <c r="E305" s="260"/>
      <c r="F305" s="260"/>
      <c r="G305" s="260"/>
      <c r="H305" s="156"/>
      <c r="I305" s="156"/>
      <c r="J305" s="156"/>
      <c r="K305" s="156"/>
      <c r="L305" s="156"/>
      <c r="M305" s="156"/>
      <c r="N305" s="156"/>
      <c r="O305" s="156"/>
      <c r="P305" s="156"/>
      <c r="Q305" s="156"/>
      <c r="R305" s="156"/>
      <c r="S305" s="156"/>
      <c r="T305" s="156"/>
      <c r="U305" s="156"/>
      <c r="V305" s="156"/>
      <c r="W305" s="145"/>
      <c r="X305" s="145"/>
      <c r="Y305" s="145"/>
      <c r="Z305" s="145"/>
      <c r="AA305" s="145"/>
      <c r="AB305" s="145"/>
      <c r="AC305" s="145"/>
      <c r="AD305" s="145"/>
      <c r="AE305" s="145" t="s">
        <v>178</v>
      </c>
      <c r="AF305" s="145"/>
      <c r="AG305" s="145"/>
      <c r="AH305" s="145"/>
      <c r="AI305" s="145"/>
      <c r="AJ305" s="145"/>
      <c r="AK305" s="145"/>
      <c r="AL305" s="145"/>
      <c r="AM305" s="145"/>
      <c r="AN305" s="145"/>
      <c r="AO305" s="145"/>
      <c r="AP305" s="145"/>
      <c r="AQ305" s="145"/>
      <c r="AR305" s="145"/>
      <c r="AS305" s="145"/>
      <c r="AT305" s="145"/>
      <c r="AU305" s="145"/>
      <c r="AV305" s="145"/>
      <c r="AW305" s="145"/>
      <c r="AX305" s="145"/>
      <c r="AY305" s="145"/>
      <c r="AZ305" s="145"/>
      <c r="BA305" s="145"/>
      <c r="BB305" s="145"/>
      <c r="BC305" s="145"/>
      <c r="BD305" s="145"/>
      <c r="BE305" s="145"/>
      <c r="BF305" s="145"/>
    </row>
    <row r="306" spans="1:58" outlineLevel="1">
      <c r="A306" s="152"/>
      <c r="B306" s="153"/>
      <c r="C306" s="187" t="s">
        <v>554</v>
      </c>
      <c r="D306" s="178"/>
      <c r="E306" s="179">
        <v>22.965</v>
      </c>
      <c r="F306" s="156"/>
      <c r="G306" s="156"/>
      <c r="H306" s="156"/>
      <c r="I306" s="156"/>
      <c r="J306" s="156"/>
      <c r="K306" s="156"/>
      <c r="L306" s="156"/>
      <c r="M306" s="156"/>
      <c r="N306" s="156"/>
      <c r="O306" s="156"/>
      <c r="P306" s="156"/>
      <c r="Q306" s="156"/>
      <c r="R306" s="156"/>
      <c r="S306" s="156"/>
      <c r="T306" s="156"/>
      <c r="U306" s="156"/>
      <c r="V306" s="156"/>
      <c r="W306" s="145"/>
      <c r="X306" s="145"/>
      <c r="Y306" s="145"/>
      <c r="Z306" s="145"/>
      <c r="AA306" s="145"/>
      <c r="AB306" s="145"/>
      <c r="AC306" s="145"/>
      <c r="AD306" s="145"/>
      <c r="AE306" s="145" t="s">
        <v>223</v>
      </c>
      <c r="AF306" s="145">
        <v>0</v>
      </c>
      <c r="AG306" s="145"/>
      <c r="AH306" s="145"/>
      <c r="AI306" s="145"/>
      <c r="AJ306" s="145"/>
      <c r="AK306" s="145"/>
      <c r="AL306" s="145"/>
      <c r="AM306" s="145"/>
      <c r="AN306" s="145"/>
      <c r="AO306" s="145"/>
      <c r="AP306" s="145"/>
      <c r="AQ306" s="145"/>
      <c r="AR306" s="145"/>
      <c r="AS306" s="145"/>
      <c r="AT306" s="145"/>
      <c r="AU306" s="145"/>
      <c r="AV306" s="145"/>
      <c r="AW306" s="145"/>
      <c r="AX306" s="145"/>
      <c r="AY306" s="145"/>
      <c r="AZ306" s="145"/>
      <c r="BA306" s="145"/>
      <c r="BB306" s="145"/>
      <c r="BC306" s="145"/>
      <c r="BD306" s="145"/>
      <c r="BE306" s="145"/>
      <c r="BF306" s="145"/>
    </row>
    <row r="307" spans="1:58" ht="20.399999999999999" outlineLevel="1">
      <c r="A307" s="164">
        <v>97</v>
      </c>
      <c r="B307" s="165" t="s">
        <v>557</v>
      </c>
      <c r="C307" s="174" t="s">
        <v>558</v>
      </c>
      <c r="D307" s="166" t="s">
        <v>298</v>
      </c>
      <c r="E307" s="167">
        <v>1</v>
      </c>
      <c r="F307" s="168">
        <v>0</v>
      </c>
      <c r="G307" s="169">
        <f>ROUND(E307*F307,2)</f>
        <v>0</v>
      </c>
      <c r="H307" s="168">
        <v>1049</v>
      </c>
      <c r="I307" s="169">
        <f>ROUND(E307*H307,2)</f>
        <v>1049</v>
      </c>
      <c r="J307" s="168">
        <v>299</v>
      </c>
      <c r="K307" s="169">
        <f>ROUND(E307*J307,2)</f>
        <v>299</v>
      </c>
      <c r="L307" s="169">
        <v>21</v>
      </c>
      <c r="M307" s="169">
        <f>G307*(1+L307/100)</f>
        <v>0</v>
      </c>
      <c r="N307" s="169">
        <v>1.1999999999999999E-3</v>
      </c>
      <c r="O307" s="169">
        <f>ROUND(E307*N307,2)</f>
        <v>0</v>
      </c>
      <c r="P307" s="169">
        <v>0</v>
      </c>
      <c r="Q307" s="169">
        <f>ROUND(E307*P307,2)</f>
        <v>0</v>
      </c>
      <c r="R307" s="170" t="s">
        <v>219</v>
      </c>
      <c r="S307" s="156">
        <v>0.6</v>
      </c>
      <c r="T307" s="156">
        <f>ROUND(E307*S307,2)</f>
        <v>0.6</v>
      </c>
      <c r="U307" s="156"/>
      <c r="V307" s="156" t="s">
        <v>220</v>
      </c>
      <c r="W307" s="145"/>
      <c r="X307" s="145"/>
      <c r="Y307" s="145"/>
      <c r="Z307" s="145"/>
      <c r="AA307" s="145"/>
      <c r="AB307" s="145"/>
      <c r="AC307" s="145"/>
      <c r="AD307" s="145"/>
      <c r="AE307" s="145" t="s">
        <v>221</v>
      </c>
      <c r="AF307" s="145"/>
      <c r="AG307" s="145"/>
      <c r="AH307" s="145"/>
      <c r="AI307" s="145"/>
      <c r="AJ307" s="145"/>
      <c r="AK307" s="145"/>
      <c r="AL307" s="145"/>
      <c r="AM307" s="145"/>
      <c r="AN307" s="145"/>
      <c r="AO307" s="145"/>
      <c r="AP307" s="145"/>
      <c r="AQ307" s="145"/>
      <c r="AR307" s="145"/>
      <c r="AS307" s="145"/>
      <c r="AT307" s="145"/>
      <c r="AU307" s="145"/>
      <c r="AV307" s="145"/>
      <c r="AW307" s="145"/>
      <c r="AX307" s="145"/>
      <c r="AY307" s="145"/>
      <c r="AZ307" s="145"/>
      <c r="BA307" s="145"/>
      <c r="BB307" s="145"/>
      <c r="BC307" s="145"/>
      <c r="BD307" s="145"/>
      <c r="BE307" s="145"/>
      <c r="BF307" s="145"/>
    </row>
    <row r="308" spans="1:58" outlineLevel="1">
      <c r="A308" s="152"/>
      <c r="B308" s="153"/>
      <c r="C308" s="189" t="s">
        <v>528</v>
      </c>
      <c r="D308" s="154"/>
      <c r="E308" s="155"/>
      <c r="F308" s="156"/>
      <c r="G308" s="156"/>
      <c r="H308" s="156"/>
      <c r="I308" s="156"/>
      <c r="J308" s="156"/>
      <c r="K308" s="156"/>
      <c r="L308" s="156"/>
      <c r="M308" s="156"/>
      <c r="N308" s="156"/>
      <c r="O308" s="156"/>
      <c r="P308" s="156"/>
      <c r="Q308" s="156"/>
      <c r="R308" s="156"/>
      <c r="S308" s="156"/>
      <c r="T308" s="156"/>
      <c r="U308" s="156"/>
      <c r="V308" s="156"/>
      <c r="W308" s="145"/>
      <c r="X308" s="145"/>
      <c r="Y308" s="145"/>
      <c r="Z308" s="145"/>
      <c r="AA308" s="145"/>
      <c r="AB308" s="145"/>
      <c r="AC308" s="145"/>
      <c r="AD308" s="145"/>
      <c r="AE308" s="145" t="s">
        <v>227</v>
      </c>
      <c r="AF308" s="145"/>
      <c r="AG308" s="145"/>
      <c r="AH308" s="145"/>
      <c r="AI308" s="145"/>
      <c r="AJ308" s="145"/>
      <c r="AK308" s="145"/>
      <c r="AL308" s="145"/>
      <c r="AM308" s="145"/>
      <c r="AN308" s="145"/>
      <c r="AO308" s="145"/>
      <c r="AP308" s="145"/>
      <c r="AQ308" s="145"/>
      <c r="AR308" s="145"/>
      <c r="AS308" s="145"/>
      <c r="AT308" s="145"/>
      <c r="AU308" s="145"/>
      <c r="AV308" s="145"/>
      <c r="AW308" s="145"/>
      <c r="AX308" s="145"/>
      <c r="AY308" s="145"/>
      <c r="AZ308" s="145"/>
      <c r="BA308" s="145"/>
      <c r="BB308" s="145"/>
      <c r="BC308" s="145"/>
      <c r="BD308" s="145"/>
      <c r="BE308" s="145"/>
      <c r="BF308" s="145"/>
    </row>
    <row r="309" spans="1:58" outlineLevel="1">
      <c r="A309" s="152"/>
      <c r="B309" s="153"/>
      <c r="C309" s="263" t="s">
        <v>529</v>
      </c>
      <c r="D309" s="264"/>
      <c r="E309" s="264"/>
      <c r="F309" s="264"/>
      <c r="G309" s="264"/>
      <c r="H309" s="156"/>
      <c r="I309" s="156"/>
      <c r="J309" s="156"/>
      <c r="K309" s="156"/>
      <c r="L309" s="156"/>
      <c r="M309" s="156"/>
      <c r="N309" s="156"/>
      <c r="O309" s="156"/>
      <c r="P309" s="156"/>
      <c r="Q309" s="156"/>
      <c r="R309" s="156"/>
      <c r="S309" s="156"/>
      <c r="T309" s="156"/>
      <c r="U309" s="156"/>
      <c r="V309" s="156"/>
      <c r="W309" s="145"/>
      <c r="X309" s="145"/>
      <c r="Y309" s="145"/>
      <c r="Z309" s="145"/>
      <c r="AA309" s="145"/>
      <c r="AB309" s="145"/>
      <c r="AC309" s="145"/>
      <c r="AD309" s="145"/>
      <c r="AE309" s="145" t="s">
        <v>227</v>
      </c>
      <c r="AF309" s="145"/>
      <c r="AG309" s="145"/>
      <c r="AH309" s="145"/>
      <c r="AI309" s="145"/>
      <c r="AJ309" s="145"/>
      <c r="AK309" s="145"/>
      <c r="AL309" s="145"/>
      <c r="AM309" s="145"/>
      <c r="AN309" s="145"/>
      <c r="AO309" s="145"/>
      <c r="AP309" s="145"/>
      <c r="AQ309" s="145"/>
      <c r="AR309" s="145"/>
      <c r="AS309" s="145"/>
      <c r="AT309" s="145"/>
      <c r="AU309" s="145"/>
      <c r="AV309" s="145"/>
      <c r="AW309" s="145"/>
      <c r="AX309" s="145"/>
      <c r="AY309" s="145"/>
      <c r="AZ309" s="145"/>
      <c r="BA309" s="145"/>
      <c r="BB309" s="145"/>
      <c r="BC309" s="145"/>
      <c r="BD309" s="145"/>
      <c r="BE309" s="145"/>
      <c r="BF309" s="145"/>
    </row>
    <row r="310" spans="1:58" outlineLevel="1">
      <c r="A310" s="152"/>
      <c r="B310" s="153"/>
      <c r="C310" s="259" t="s">
        <v>559</v>
      </c>
      <c r="D310" s="260"/>
      <c r="E310" s="260"/>
      <c r="F310" s="260"/>
      <c r="G310" s="260"/>
      <c r="H310" s="156"/>
      <c r="I310" s="156"/>
      <c r="J310" s="156"/>
      <c r="K310" s="156"/>
      <c r="L310" s="156"/>
      <c r="M310" s="156"/>
      <c r="N310" s="156"/>
      <c r="O310" s="156"/>
      <c r="P310" s="156"/>
      <c r="Q310" s="156"/>
      <c r="R310" s="156"/>
      <c r="S310" s="156"/>
      <c r="T310" s="156"/>
      <c r="U310" s="156"/>
      <c r="V310" s="156"/>
      <c r="W310" s="145"/>
      <c r="X310" s="145"/>
      <c r="Y310" s="145"/>
      <c r="Z310" s="145"/>
      <c r="AA310" s="145"/>
      <c r="AB310" s="145"/>
      <c r="AC310" s="145"/>
      <c r="AD310" s="145"/>
      <c r="AE310" s="145" t="s">
        <v>178</v>
      </c>
      <c r="AF310" s="145"/>
      <c r="AG310" s="145"/>
      <c r="AH310" s="145"/>
      <c r="AI310" s="145"/>
      <c r="AJ310" s="145"/>
      <c r="AK310" s="145"/>
      <c r="AL310" s="145"/>
      <c r="AM310" s="145"/>
      <c r="AN310" s="145"/>
      <c r="AO310" s="145"/>
      <c r="AP310" s="145"/>
      <c r="AQ310" s="145"/>
      <c r="AR310" s="145"/>
      <c r="AS310" s="145"/>
      <c r="AT310" s="145"/>
      <c r="AU310" s="145"/>
      <c r="AV310" s="145"/>
      <c r="AW310" s="145"/>
      <c r="AX310" s="145"/>
      <c r="AY310" s="145"/>
      <c r="AZ310" s="145"/>
      <c r="BA310" s="145"/>
      <c r="BB310" s="145"/>
      <c r="BC310" s="145"/>
      <c r="BD310" s="145"/>
      <c r="BE310" s="145"/>
      <c r="BF310" s="145"/>
    </row>
    <row r="311" spans="1:58" ht="20.399999999999999" outlineLevel="1">
      <c r="A311" s="164">
        <v>98</v>
      </c>
      <c r="B311" s="165" t="s">
        <v>560</v>
      </c>
      <c r="C311" s="174" t="s">
        <v>561</v>
      </c>
      <c r="D311" s="166" t="s">
        <v>298</v>
      </c>
      <c r="E311" s="167">
        <v>1</v>
      </c>
      <c r="F311" s="168">
        <v>0</v>
      </c>
      <c r="G311" s="169">
        <f>ROUND(E311*F311,2)</f>
        <v>0</v>
      </c>
      <c r="H311" s="168">
        <v>1130</v>
      </c>
      <c r="I311" s="169">
        <f>ROUND(E311*H311,2)</f>
        <v>1130</v>
      </c>
      <c r="J311" s="168">
        <v>351</v>
      </c>
      <c r="K311" s="169">
        <f>ROUND(E311*J311,2)</f>
        <v>351</v>
      </c>
      <c r="L311" s="169">
        <v>21</v>
      </c>
      <c r="M311" s="169">
        <f>G311*(1+L311/100)</f>
        <v>0</v>
      </c>
      <c r="N311" s="169">
        <v>2.0500000000000002E-3</v>
      </c>
      <c r="O311" s="169">
        <f>ROUND(E311*N311,2)</f>
        <v>0</v>
      </c>
      <c r="P311" s="169">
        <v>0</v>
      </c>
      <c r="Q311" s="169">
        <f>ROUND(E311*P311,2)</f>
        <v>0</v>
      </c>
      <c r="R311" s="170" t="s">
        <v>219</v>
      </c>
      <c r="S311" s="156">
        <v>0.7</v>
      </c>
      <c r="T311" s="156">
        <f>ROUND(E311*S311,2)</f>
        <v>0.7</v>
      </c>
      <c r="U311" s="156"/>
      <c r="V311" s="156" t="s">
        <v>220</v>
      </c>
      <c r="W311" s="145"/>
      <c r="X311" s="145"/>
      <c r="Y311" s="145"/>
      <c r="Z311" s="145"/>
      <c r="AA311" s="145"/>
      <c r="AB311" s="145"/>
      <c r="AC311" s="145"/>
      <c r="AD311" s="145"/>
      <c r="AE311" s="145" t="s">
        <v>221</v>
      </c>
      <c r="AF311" s="145"/>
      <c r="AG311" s="145"/>
      <c r="AH311" s="145"/>
      <c r="AI311" s="145"/>
      <c r="AJ311" s="145"/>
      <c r="AK311" s="145"/>
      <c r="AL311" s="145"/>
      <c r="AM311" s="145"/>
      <c r="AN311" s="145"/>
      <c r="AO311" s="145"/>
      <c r="AP311" s="145"/>
      <c r="AQ311" s="145"/>
      <c r="AR311" s="145"/>
      <c r="AS311" s="145"/>
      <c r="AT311" s="145"/>
      <c r="AU311" s="145"/>
      <c r="AV311" s="145"/>
      <c r="AW311" s="145"/>
      <c r="AX311" s="145"/>
      <c r="AY311" s="145"/>
      <c r="AZ311" s="145"/>
      <c r="BA311" s="145"/>
      <c r="BB311" s="145"/>
      <c r="BC311" s="145"/>
      <c r="BD311" s="145"/>
      <c r="BE311" s="145"/>
      <c r="BF311" s="145"/>
    </row>
    <row r="312" spans="1:58" outlineLevel="1">
      <c r="A312" s="152"/>
      <c r="B312" s="153"/>
      <c r="C312" s="189" t="s">
        <v>528</v>
      </c>
      <c r="D312" s="154"/>
      <c r="E312" s="155"/>
      <c r="F312" s="156"/>
      <c r="G312" s="156"/>
      <c r="H312" s="156"/>
      <c r="I312" s="156"/>
      <c r="J312" s="156"/>
      <c r="K312" s="156"/>
      <c r="L312" s="156"/>
      <c r="M312" s="156"/>
      <c r="N312" s="156"/>
      <c r="O312" s="156"/>
      <c r="P312" s="156"/>
      <c r="Q312" s="156"/>
      <c r="R312" s="156"/>
      <c r="S312" s="156"/>
      <c r="T312" s="156"/>
      <c r="U312" s="156"/>
      <c r="V312" s="156"/>
      <c r="W312" s="145"/>
      <c r="X312" s="145"/>
      <c r="Y312" s="145"/>
      <c r="Z312" s="145"/>
      <c r="AA312" s="145"/>
      <c r="AB312" s="145"/>
      <c r="AC312" s="145"/>
      <c r="AD312" s="145"/>
      <c r="AE312" s="145" t="s">
        <v>227</v>
      </c>
      <c r="AF312" s="145"/>
      <c r="AG312" s="145"/>
      <c r="AH312" s="145"/>
      <c r="AI312" s="145"/>
      <c r="AJ312" s="145"/>
      <c r="AK312" s="145"/>
      <c r="AL312" s="145"/>
      <c r="AM312" s="145"/>
      <c r="AN312" s="145"/>
      <c r="AO312" s="145"/>
      <c r="AP312" s="145"/>
      <c r="AQ312" s="145"/>
      <c r="AR312" s="145"/>
      <c r="AS312" s="145"/>
      <c r="AT312" s="145"/>
      <c r="AU312" s="145"/>
      <c r="AV312" s="145"/>
      <c r="AW312" s="145"/>
      <c r="AX312" s="145"/>
      <c r="AY312" s="145"/>
      <c r="AZ312" s="145"/>
      <c r="BA312" s="145"/>
      <c r="BB312" s="145"/>
      <c r="BC312" s="145"/>
      <c r="BD312" s="145"/>
      <c r="BE312" s="145"/>
      <c r="BF312" s="145"/>
    </row>
    <row r="313" spans="1:58" outlineLevel="1">
      <c r="A313" s="152"/>
      <c r="B313" s="153"/>
      <c r="C313" s="263" t="s">
        <v>529</v>
      </c>
      <c r="D313" s="264"/>
      <c r="E313" s="264"/>
      <c r="F313" s="264"/>
      <c r="G313" s="264"/>
      <c r="H313" s="156"/>
      <c r="I313" s="156"/>
      <c r="J313" s="156"/>
      <c r="K313" s="156"/>
      <c r="L313" s="156"/>
      <c r="M313" s="156"/>
      <c r="N313" s="156"/>
      <c r="O313" s="156"/>
      <c r="P313" s="156"/>
      <c r="Q313" s="156"/>
      <c r="R313" s="156"/>
      <c r="S313" s="156"/>
      <c r="T313" s="156"/>
      <c r="U313" s="156"/>
      <c r="V313" s="156"/>
      <c r="W313" s="145"/>
      <c r="X313" s="145"/>
      <c r="Y313" s="145"/>
      <c r="Z313" s="145"/>
      <c r="AA313" s="145"/>
      <c r="AB313" s="145"/>
      <c r="AC313" s="145"/>
      <c r="AD313" s="145"/>
      <c r="AE313" s="145" t="s">
        <v>227</v>
      </c>
      <c r="AF313" s="145"/>
      <c r="AG313" s="145"/>
      <c r="AH313" s="145"/>
      <c r="AI313" s="145"/>
      <c r="AJ313" s="145"/>
      <c r="AK313" s="145"/>
      <c r="AL313" s="145"/>
      <c r="AM313" s="145"/>
      <c r="AN313" s="145"/>
      <c r="AO313" s="145"/>
      <c r="AP313" s="145"/>
      <c r="AQ313" s="145"/>
      <c r="AR313" s="145"/>
      <c r="AS313" s="145"/>
      <c r="AT313" s="145"/>
      <c r="AU313" s="145"/>
      <c r="AV313" s="145"/>
      <c r="AW313" s="145"/>
      <c r="AX313" s="145"/>
      <c r="AY313" s="145"/>
      <c r="AZ313" s="145"/>
      <c r="BA313" s="145"/>
      <c r="BB313" s="145"/>
      <c r="BC313" s="145"/>
      <c r="BD313" s="145"/>
      <c r="BE313" s="145"/>
      <c r="BF313" s="145"/>
    </row>
    <row r="314" spans="1:58" outlineLevel="1">
      <c r="A314" s="152"/>
      <c r="B314" s="153"/>
      <c r="C314" s="259" t="s">
        <v>562</v>
      </c>
      <c r="D314" s="260"/>
      <c r="E314" s="260"/>
      <c r="F314" s="260"/>
      <c r="G314" s="260"/>
      <c r="H314" s="156"/>
      <c r="I314" s="156"/>
      <c r="J314" s="156"/>
      <c r="K314" s="156"/>
      <c r="L314" s="156"/>
      <c r="M314" s="156"/>
      <c r="N314" s="156"/>
      <c r="O314" s="156"/>
      <c r="P314" s="156"/>
      <c r="Q314" s="156"/>
      <c r="R314" s="156"/>
      <c r="S314" s="156"/>
      <c r="T314" s="156"/>
      <c r="U314" s="156"/>
      <c r="V314" s="156"/>
      <c r="W314" s="145"/>
      <c r="X314" s="145"/>
      <c r="Y314" s="145"/>
      <c r="Z314" s="145"/>
      <c r="AA314" s="145"/>
      <c r="AB314" s="145"/>
      <c r="AC314" s="145"/>
      <c r="AD314" s="145"/>
      <c r="AE314" s="145" t="s">
        <v>178</v>
      </c>
      <c r="AF314" s="145"/>
      <c r="AG314" s="145"/>
      <c r="AH314" s="145"/>
      <c r="AI314" s="145"/>
      <c r="AJ314" s="145"/>
      <c r="AK314" s="145"/>
      <c r="AL314" s="145"/>
      <c r="AM314" s="145"/>
      <c r="AN314" s="145"/>
      <c r="AO314" s="145"/>
      <c r="AP314" s="145"/>
      <c r="AQ314" s="145"/>
      <c r="AR314" s="145"/>
      <c r="AS314" s="145"/>
      <c r="AT314" s="145"/>
      <c r="AU314" s="145"/>
      <c r="AV314" s="145"/>
      <c r="AW314" s="145"/>
      <c r="AX314" s="145"/>
      <c r="AY314" s="145"/>
      <c r="AZ314" s="145"/>
      <c r="BA314" s="145"/>
      <c r="BB314" s="145"/>
      <c r="BC314" s="145"/>
      <c r="BD314" s="145"/>
      <c r="BE314" s="145"/>
      <c r="BF314" s="145"/>
    </row>
    <row r="315" spans="1:58" outlineLevel="1">
      <c r="A315" s="164">
        <v>99</v>
      </c>
      <c r="B315" s="165" t="s">
        <v>563</v>
      </c>
      <c r="C315" s="174" t="s">
        <v>564</v>
      </c>
      <c r="D315" s="166" t="s">
        <v>218</v>
      </c>
      <c r="E315" s="167">
        <v>81.646000000000001</v>
      </c>
      <c r="F315" s="168">
        <v>0</v>
      </c>
      <c r="G315" s="169">
        <f>ROUND(E315*F315,2)</f>
        <v>0</v>
      </c>
      <c r="H315" s="168">
        <v>0</v>
      </c>
      <c r="I315" s="169">
        <f>ROUND(E315*H315,2)</f>
        <v>0</v>
      </c>
      <c r="J315" s="168">
        <v>47.9</v>
      </c>
      <c r="K315" s="169">
        <f>ROUND(E315*J315,2)</f>
        <v>3910.84</v>
      </c>
      <c r="L315" s="169">
        <v>21</v>
      </c>
      <c r="M315" s="169">
        <f>G315*(1+L315/100)</f>
        <v>0</v>
      </c>
      <c r="N315" s="169">
        <v>0</v>
      </c>
      <c r="O315" s="169">
        <f>ROUND(E315*N315,2)</f>
        <v>0</v>
      </c>
      <c r="P315" s="169">
        <v>0</v>
      </c>
      <c r="Q315" s="169">
        <f>ROUND(E315*P315,2)</f>
        <v>0</v>
      </c>
      <c r="R315" s="170" t="s">
        <v>219</v>
      </c>
      <c r="S315" s="156">
        <v>0.1</v>
      </c>
      <c r="T315" s="156">
        <f>ROUND(E315*S315,2)</f>
        <v>8.16</v>
      </c>
      <c r="U315" s="156"/>
      <c r="V315" s="156" t="s">
        <v>220</v>
      </c>
      <c r="W315" s="145"/>
      <c r="X315" s="145"/>
      <c r="Y315" s="145"/>
      <c r="Z315" s="145"/>
      <c r="AA315" s="145"/>
      <c r="AB315" s="145"/>
      <c r="AC315" s="145"/>
      <c r="AD315" s="145"/>
      <c r="AE315" s="145" t="s">
        <v>221</v>
      </c>
      <c r="AF315" s="145"/>
      <c r="AG315" s="145"/>
      <c r="AH315" s="145"/>
      <c r="AI315" s="145"/>
      <c r="AJ315" s="145"/>
      <c r="AK315" s="145"/>
      <c r="AL315" s="145"/>
      <c r="AM315" s="145"/>
      <c r="AN315" s="145"/>
      <c r="AO315" s="145"/>
      <c r="AP315" s="145"/>
      <c r="AQ315" s="145"/>
      <c r="AR315" s="145"/>
      <c r="AS315" s="145"/>
      <c r="AT315" s="145"/>
      <c r="AU315" s="145"/>
      <c r="AV315" s="145"/>
      <c r="AW315" s="145"/>
      <c r="AX315" s="145"/>
      <c r="AY315" s="145"/>
      <c r="AZ315" s="145"/>
      <c r="BA315" s="145"/>
      <c r="BB315" s="145"/>
      <c r="BC315" s="145"/>
      <c r="BD315" s="145"/>
      <c r="BE315" s="145"/>
      <c r="BF315" s="145"/>
    </row>
    <row r="316" spans="1:58" outlineLevel="1">
      <c r="A316" s="152"/>
      <c r="B316" s="153"/>
      <c r="C316" s="187" t="s">
        <v>535</v>
      </c>
      <c r="D316" s="178"/>
      <c r="E316" s="179">
        <v>21.028500000000001</v>
      </c>
      <c r="F316" s="156"/>
      <c r="G316" s="156"/>
      <c r="H316" s="156"/>
      <c r="I316" s="156"/>
      <c r="J316" s="156"/>
      <c r="K316" s="156"/>
      <c r="L316" s="156"/>
      <c r="M316" s="156"/>
      <c r="N316" s="156"/>
      <c r="O316" s="156"/>
      <c r="P316" s="156"/>
      <c r="Q316" s="156"/>
      <c r="R316" s="156"/>
      <c r="S316" s="156"/>
      <c r="T316" s="156"/>
      <c r="U316" s="156"/>
      <c r="V316" s="156"/>
      <c r="W316" s="145"/>
      <c r="X316" s="145"/>
      <c r="Y316" s="145"/>
      <c r="Z316" s="145"/>
      <c r="AA316" s="145"/>
      <c r="AB316" s="145"/>
      <c r="AC316" s="145"/>
      <c r="AD316" s="145"/>
      <c r="AE316" s="145" t="s">
        <v>223</v>
      </c>
      <c r="AF316" s="145">
        <v>0</v>
      </c>
      <c r="AG316" s="145"/>
      <c r="AH316" s="145"/>
      <c r="AI316" s="145"/>
      <c r="AJ316" s="145"/>
      <c r="AK316" s="145"/>
      <c r="AL316" s="145"/>
      <c r="AM316" s="145"/>
      <c r="AN316" s="145"/>
      <c r="AO316" s="145"/>
      <c r="AP316" s="145"/>
      <c r="AQ316" s="145"/>
      <c r="AR316" s="145"/>
      <c r="AS316" s="145"/>
      <c r="AT316" s="145"/>
      <c r="AU316" s="145"/>
      <c r="AV316" s="145"/>
      <c r="AW316" s="145"/>
      <c r="AX316" s="145"/>
      <c r="AY316" s="145"/>
      <c r="AZ316" s="145"/>
      <c r="BA316" s="145"/>
      <c r="BB316" s="145"/>
      <c r="BC316" s="145"/>
      <c r="BD316" s="145"/>
      <c r="BE316" s="145"/>
      <c r="BF316" s="145"/>
    </row>
    <row r="317" spans="1:58" outlineLevel="1">
      <c r="A317" s="152"/>
      <c r="B317" s="153"/>
      <c r="C317" s="187" t="s">
        <v>539</v>
      </c>
      <c r="D317" s="178"/>
      <c r="E317" s="179">
        <v>60.6175</v>
      </c>
      <c r="F317" s="156"/>
      <c r="G317" s="156"/>
      <c r="H317" s="156"/>
      <c r="I317" s="156"/>
      <c r="J317" s="156"/>
      <c r="K317" s="156"/>
      <c r="L317" s="156"/>
      <c r="M317" s="156"/>
      <c r="N317" s="156"/>
      <c r="O317" s="156"/>
      <c r="P317" s="156"/>
      <c r="Q317" s="156"/>
      <c r="R317" s="156"/>
      <c r="S317" s="156"/>
      <c r="T317" s="156"/>
      <c r="U317" s="156"/>
      <c r="V317" s="156"/>
      <c r="W317" s="145"/>
      <c r="X317" s="145"/>
      <c r="Y317" s="145"/>
      <c r="Z317" s="145"/>
      <c r="AA317" s="145"/>
      <c r="AB317" s="145"/>
      <c r="AC317" s="145"/>
      <c r="AD317" s="145"/>
      <c r="AE317" s="145" t="s">
        <v>223</v>
      </c>
      <c r="AF317" s="145">
        <v>0</v>
      </c>
      <c r="AG317" s="145"/>
      <c r="AH317" s="145"/>
      <c r="AI317" s="145"/>
      <c r="AJ317" s="145"/>
      <c r="AK317" s="145"/>
      <c r="AL317" s="145"/>
      <c r="AM317" s="145"/>
      <c r="AN317" s="145"/>
      <c r="AO317" s="145"/>
      <c r="AP317" s="145"/>
      <c r="AQ317" s="145"/>
      <c r="AR317" s="145"/>
      <c r="AS317" s="145"/>
      <c r="AT317" s="145"/>
      <c r="AU317" s="145"/>
      <c r="AV317" s="145"/>
      <c r="AW317" s="145"/>
      <c r="AX317" s="145"/>
      <c r="AY317" s="145"/>
      <c r="AZ317" s="145"/>
      <c r="BA317" s="145"/>
      <c r="BB317" s="145"/>
      <c r="BC317" s="145"/>
      <c r="BD317" s="145"/>
      <c r="BE317" s="145"/>
      <c r="BF317" s="145"/>
    </row>
    <row r="318" spans="1:58" ht="20.399999999999999" outlineLevel="1">
      <c r="A318" s="164">
        <v>100</v>
      </c>
      <c r="B318" s="165" t="s">
        <v>565</v>
      </c>
      <c r="C318" s="174" t="s">
        <v>566</v>
      </c>
      <c r="D318" s="166" t="s">
        <v>218</v>
      </c>
      <c r="E318" s="167">
        <v>89.810599999999994</v>
      </c>
      <c r="F318" s="168">
        <v>0</v>
      </c>
      <c r="G318" s="169">
        <f>ROUND(E318*F318,2)</f>
        <v>0</v>
      </c>
      <c r="H318" s="168">
        <v>228.5</v>
      </c>
      <c r="I318" s="169">
        <f>ROUND(E318*H318,2)</f>
        <v>20521.72</v>
      </c>
      <c r="J318" s="168">
        <v>0</v>
      </c>
      <c r="K318" s="169">
        <f>ROUND(E318*J318,2)</f>
        <v>0</v>
      </c>
      <c r="L318" s="169">
        <v>21</v>
      </c>
      <c r="M318" s="169">
        <f>G318*(1+L318/100)</f>
        <v>0</v>
      </c>
      <c r="N318" s="169">
        <v>1.8500000000000001E-3</v>
      </c>
      <c r="O318" s="169">
        <f>ROUND(E318*N318,2)</f>
        <v>0.17</v>
      </c>
      <c r="P318" s="169">
        <v>0</v>
      </c>
      <c r="Q318" s="169">
        <f>ROUND(E318*P318,2)</f>
        <v>0</v>
      </c>
      <c r="R318" s="170" t="s">
        <v>219</v>
      </c>
      <c r="S318" s="156">
        <v>0</v>
      </c>
      <c r="T318" s="156">
        <f>ROUND(E318*S318,2)</f>
        <v>0</v>
      </c>
      <c r="U318" s="156"/>
      <c r="V318" s="156" t="s">
        <v>372</v>
      </c>
      <c r="W318" s="145"/>
      <c r="X318" s="145"/>
      <c r="Y318" s="145"/>
      <c r="Z318" s="145"/>
      <c r="AA318" s="145"/>
      <c r="AB318" s="145"/>
      <c r="AC318" s="145"/>
      <c r="AD318" s="145"/>
      <c r="AE318" s="145" t="s">
        <v>373</v>
      </c>
      <c r="AF318" s="145"/>
      <c r="AG318" s="145"/>
      <c r="AH318" s="145"/>
      <c r="AI318" s="145"/>
      <c r="AJ318" s="145"/>
      <c r="AK318" s="145"/>
      <c r="AL318" s="145"/>
      <c r="AM318" s="145"/>
      <c r="AN318" s="145"/>
      <c r="AO318" s="145"/>
      <c r="AP318" s="145"/>
      <c r="AQ318" s="145"/>
      <c r="AR318" s="145"/>
      <c r="AS318" s="145"/>
      <c r="AT318" s="145"/>
      <c r="AU318" s="145"/>
      <c r="AV318" s="145"/>
      <c r="AW318" s="145"/>
      <c r="AX318" s="145"/>
      <c r="AY318" s="145"/>
      <c r="AZ318" s="145"/>
      <c r="BA318" s="145"/>
      <c r="BB318" s="145"/>
      <c r="BC318" s="145"/>
      <c r="BD318" s="145"/>
      <c r="BE318" s="145"/>
      <c r="BF318" s="145"/>
    </row>
    <row r="319" spans="1:58" outlineLevel="1">
      <c r="A319" s="152"/>
      <c r="B319" s="153"/>
      <c r="C319" s="187" t="s">
        <v>567</v>
      </c>
      <c r="D319" s="178"/>
      <c r="E319" s="179">
        <v>23.131350000000001</v>
      </c>
      <c r="F319" s="156"/>
      <c r="G319" s="156"/>
      <c r="H319" s="156"/>
      <c r="I319" s="156"/>
      <c r="J319" s="156"/>
      <c r="K319" s="156"/>
      <c r="L319" s="156"/>
      <c r="M319" s="156"/>
      <c r="N319" s="156"/>
      <c r="O319" s="156"/>
      <c r="P319" s="156"/>
      <c r="Q319" s="156"/>
      <c r="R319" s="156"/>
      <c r="S319" s="156"/>
      <c r="T319" s="156"/>
      <c r="U319" s="156"/>
      <c r="V319" s="156"/>
      <c r="W319" s="145"/>
      <c r="X319" s="145"/>
      <c r="Y319" s="145"/>
      <c r="Z319" s="145"/>
      <c r="AA319" s="145"/>
      <c r="AB319" s="145"/>
      <c r="AC319" s="145"/>
      <c r="AD319" s="145"/>
      <c r="AE319" s="145" t="s">
        <v>223</v>
      </c>
      <c r="AF319" s="145">
        <v>0</v>
      </c>
      <c r="AG319" s="145"/>
      <c r="AH319" s="145"/>
      <c r="AI319" s="145"/>
      <c r="AJ319" s="145"/>
      <c r="AK319" s="145"/>
      <c r="AL319" s="145"/>
      <c r="AM319" s="145"/>
      <c r="AN319" s="145"/>
      <c r="AO319" s="145"/>
      <c r="AP319" s="145"/>
      <c r="AQ319" s="145"/>
      <c r="AR319" s="145"/>
      <c r="AS319" s="145"/>
      <c r="AT319" s="145"/>
      <c r="AU319" s="145"/>
      <c r="AV319" s="145"/>
      <c r="AW319" s="145"/>
      <c r="AX319" s="145"/>
      <c r="AY319" s="145"/>
      <c r="AZ319" s="145"/>
      <c r="BA319" s="145"/>
      <c r="BB319" s="145"/>
      <c r="BC319" s="145"/>
      <c r="BD319" s="145"/>
      <c r="BE319" s="145"/>
      <c r="BF319" s="145"/>
    </row>
    <row r="320" spans="1:58" outlineLevel="1">
      <c r="A320" s="152"/>
      <c r="B320" s="153"/>
      <c r="C320" s="187" t="s">
        <v>568</v>
      </c>
      <c r="D320" s="178"/>
      <c r="E320" s="179">
        <v>66.679249999999996</v>
      </c>
      <c r="F320" s="156"/>
      <c r="G320" s="156"/>
      <c r="H320" s="156"/>
      <c r="I320" s="156"/>
      <c r="J320" s="156"/>
      <c r="K320" s="156"/>
      <c r="L320" s="156"/>
      <c r="M320" s="156"/>
      <c r="N320" s="156"/>
      <c r="O320" s="156"/>
      <c r="P320" s="156"/>
      <c r="Q320" s="156"/>
      <c r="R320" s="156"/>
      <c r="S320" s="156"/>
      <c r="T320" s="156"/>
      <c r="U320" s="156"/>
      <c r="V320" s="156"/>
      <c r="W320" s="145"/>
      <c r="X320" s="145"/>
      <c r="Y320" s="145"/>
      <c r="Z320" s="145"/>
      <c r="AA320" s="145"/>
      <c r="AB320" s="145"/>
      <c r="AC320" s="145"/>
      <c r="AD320" s="145"/>
      <c r="AE320" s="145" t="s">
        <v>223</v>
      </c>
      <c r="AF320" s="145">
        <v>0</v>
      </c>
      <c r="AG320" s="145"/>
      <c r="AH320" s="145"/>
      <c r="AI320" s="145"/>
      <c r="AJ320" s="145"/>
      <c r="AK320" s="145"/>
      <c r="AL320" s="145"/>
      <c r="AM320" s="145"/>
      <c r="AN320" s="145"/>
      <c r="AO320" s="145"/>
      <c r="AP320" s="145"/>
      <c r="AQ320" s="145"/>
      <c r="AR320" s="145"/>
      <c r="AS320" s="145"/>
      <c r="AT320" s="145"/>
      <c r="AU320" s="145"/>
      <c r="AV320" s="145"/>
      <c r="AW320" s="145"/>
      <c r="AX320" s="145"/>
      <c r="AY320" s="145"/>
      <c r="AZ320" s="145"/>
      <c r="BA320" s="145"/>
      <c r="BB320" s="145"/>
      <c r="BC320" s="145"/>
      <c r="BD320" s="145"/>
      <c r="BE320" s="145"/>
      <c r="BF320" s="145"/>
    </row>
    <row r="321" spans="1:58" ht="20.399999999999999" outlineLevel="1">
      <c r="A321" s="164">
        <v>101</v>
      </c>
      <c r="B321" s="165" t="s">
        <v>569</v>
      </c>
      <c r="C321" s="174" t="s">
        <v>570</v>
      </c>
      <c r="D321" s="166" t="s">
        <v>218</v>
      </c>
      <c r="E321" s="167">
        <v>95.640929999999997</v>
      </c>
      <c r="F321" s="168">
        <v>0</v>
      </c>
      <c r="G321" s="169">
        <f>ROUND(E321*F321,2)</f>
        <v>0</v>
      </c>
      <c r="H321" s="168">
        <v>169.5</v>
      </c>
      <c r="I321" s="169">
        <f>ROUND(E321*H321,2)</f>
        <v>16211.14</v>
      </c>
      <c r="J321" s="168">
        <v>0</v>
      </c>
      <c r="K321" s="169">
        <f>ROUND(E321*J321,2)</f>
        <v>0</v>
      </c>
      <c r="L321" s="169">
        <v>21</v>
      </c>
      <c r="M321" s="169">
        <f>G321*(1+L321/100)</f>
        <v>0</v>
      </c>
      <c r="N321" s="169">
        <v>4.4999999999999997E-3</v>
      </c>
      <c r="O321" s="169">
        <f>ROUND(E321*N321,2)</f>
        <v>0.43</v>
      </c>
      <c r="P321" s="169">
        <v>0</v>
      </c>
      <c r="Q321" s="169">
        <f>ROUND(E321*P321,2)</f>
        <v>0</v>
      </c>
      <c r="R321" s="170" t="s">
        <v>219</v>
      </c>
      <c r="S321" s="156">
        <v>0</v>
      </c>
      <c r="T321" s="156">
        <f>ROUND(E321*S321,2)</f>
        <v>0</v>
      </c>
      <c r="U321" s="156"/>
      <c r="V321" s="156" t="s">
        <v>372</v>
      </c>
      <c r="W321" s="145"/>
      <c r="X321" s="145"/>
      <c r="Y321" s="145"/>
      <c r="Z321" s="145"/>
      <c r="AA321" s="145"/>
      <c r="AB321" s="145"/>
      <c r="AC321" s="145"/>
      <c r="AD321" s="145"/>
      <c r="AE321" s="145" t="s">
        <v>373</v>
      </c>
      <c r="AF321" s="145"/>
      <c r="AG321" s="145"/>
      <c r="AH321" s="145"/>
      <c r="AI321" s="145"/>
      <c r="AJ321" s="145"/>
      <c r="AK321" s="145"/>
      <c r="AL321" s="145"/>
      <c r="AM321" s="145"/>
      <c r="AN321" s="145"/>
      <c r="AO321" s="145"/>
      <c r="AP321" s="145"/>
      <c r="AQ321" s="145"/>
      <c r="AR321" s="145"/>
      <c r="AS321" s="145"/>
      <c r="AT321" s="145"/>
      <c r="AU321" s="145"/>
      <c r="AV321" s="145"/>
      <c r="AW321" s="145"/>
      <c r="AX321" s="145"/>
      <c r="AY321" s="145"/>
      <c r="AZ321" s="145"/>
      <c r="BA321" s="145"/>
      <c r="BB321" s="145"/>
      <c r="BC321" s="145"/>
      <c r="BD321" s="145"/>
      <c r="BE321" s="145"/>
      <c r="BF321" s="145"/>
    </row>
    <row r="322" spans="1:58" outlineLevel="1">
      <c r="A322" s="152"/>
      <c r="B322" s="153"/>
      <c r="C322" s="187" t="s">
        <v>571</v>
      </c>
      <c r="D322" s="178"/>
      <c r="E322" s="179">
        <v>26.215530000000001</v>
      </c>
      <c r="F322" s="156"/>
      <c r="G322" s="156"/>
      <c r="H322" s="156"/>
      <c r="I322" s="156"/>
      <c r="J322" s="156"/>
      <c r="K322" s="156"/>
      <c r="L322" s="156"/>
      <c r="M322" s="156"/>
      <c r="N322" s="156"/>
      <c r="O322" s="156"/>
      <c r="P322" s="156"/>
      <c r="Q322" s="156"/>
      <c r="R322" s="156"/>
      <c r="S322" s="156"/>
      <c r="T322" s="156"/>
      <c r="U322" s="156"/>
      <c r="V322" s="156"/>
      <c r="W322" s="145"/>
      <c r="X322" s="145"/>
      <c r="Y322" s="145"/>
      <c r="Z322" s="145"/>
      <c r="AA322" s="145"/>
      <c r="AB322" s="145"/>
      <c r="AC322" s="145"/>
      <c r="AD322" s="145"/>
      <c r="AE322" s="145" t="s">
        <v>223</v>
      </c>
      <c r="AF322" s="145">
        <v>0</v>
      </c>
      <c r="AG322" s="145"/>
      <c r="AH322" s="145"/>
      <c r="AI322" s="145"/>
      <c r="AJ322" s="145"/>
      <c r="AK322" s="145"/>
      <c r="AL322" s="145"/>
      <c r="AM322" s="145"/>
      <c r="AN322" s="145"/>
      <c r="AO322" s="145"/>
      <c r="AP322" s="145"/>
      <c r="AQ322" s="145"/>
      <c r="AR322" s="145"/>
      <c r="AS322" s="145"/>
      <c r="AT322" s="145"/>
      <c r="AU322" s="145"/>
      <c r="AV322" s="145"/>
      <c r="AW322" s="145"/>
      <c r="AX322" s="145"/>
      <c r="AY322" s="145"/>
      <c r="AZ322" s="145"/>
      <c r="BA322" s="145"/>
      <c r="BB322" s="145"/>
      <c r="BC322" s="145"/>
      <c r="BD322" s="145"/>
      <c r="BE322" s="145"/>
      <c r="BF322" s="145"/>
    </row>
    <row r="323" spans="1:58" outlineLevel="1">
      <c r="A323" s="152"/>
      <c r="B323" s="153"/>
      <c r="C323" s="187" t="s">
        <v>572</v>
      </c>
      <c r="D323" s="178"/>
      <c r="E323" s="179">
        <v>69.425399999999996</v>
      </c>
      <c r="F323" s="156"/>
      <c r="G323" s="156"/>
      <c r="H323" s="156"/>
      <c r="I323" s="156"/>
      <c r="J323" s="156"/>
      <c r="K323" s="156"/>
      <c r="L323" s="156"/>
      <c r="M323" s="156"/>
      <c r="N323" s="156"/>
      <c r="O323" s="156"/>
      <c r="P323" s="156"/>
      <c r="Q323" s="156"/>
      <c r="R323" s="156"/>
      <c r="S323" s="156"/>
      <c r="T323" s="156"/>
      <c r="U323" s="156"/>
      <c r="V323" s="156"/>
      <c r="W323" s="145"/>
      <c r="X323" s="145"/>
      <c r="Y323" s="145"/>
      <c r="Z323" s="145"/>
      <c r="AA323" s="145"/>
      <c r="AB323" s="145"/>
      <c r="AC323" s="145"/>
      <c r="AD323" s="145"/>
      <c r="AE323" s="145" t="s">
        <v>223</v>
      </c>
      <c r="AF323" s="145">
        <v>0</v>
      </c>
      <c r="AG323" s="145"/>
      <c r="AH323" s="145"/>
      <c r="AI323" s="145"/>
      <c r="AJ323" s="145"/>
      <c r="AK323" s="145"/>
      <c r="AL323" s="145"/>
      <c r="AM323" s="145"/>
      <c r="AN323" s="145"/>
      <c r="AO323" s="145"/>
      <c r="AP323" s="145"/>
      <c r="AQ323" s="145"/>
      <c r="AR323" s="145"/>
      <c r="AS323" s="145"/>
      <c r="AT323" s="145"/>
      <c r="AU323" s="145"/>
      <c r="AV323" s="145"/>
      <c r="AW323" s="145"/>
      <c r="AX323" s="145"/>
      <c r="AY323" s="145"/>
      <c r="AZ323" s="145"/>
      <c r="BA323" s="145"/>
      <c r="BB323" s="145"/>
      <c r="BC323" s="145"/>
      <c r="BD323" s="145"/>
      <c r="BE323" s="145"/>
      <c r="BF323" s="145"/>
    </row>
    <row r="324" spans="1:58" outlineLevel="1">
      <c r="A324" s="164">
        <v>102</v>
      </c>
      <c r="B324" s="165" t="s">
        <v>573</v>
      </c>
      <c r="C324" s="174" t="s">
        <v>574</v>
      </c>
      <c r="D324" s="166" t="s">
        <v>218</v>
      </c>
      <c r="E324" s="167">
        <v>89.810599999999994</v>
      </c>
      <c r="F324" s="168">
        <v>0</v>
      </c>
      <c r="G324" s="169">
        <f>ROUND(E324*F324,2)</f>
        <v>0</v>
      </c>
      <c r="H324" s="168">
        <v>17</v>
      </c>
      <c r="I324" s="169">
        <f>ROUND(E324*H324,2)</f>
        <v>1526.78</v>
      </c>
      <c r="J324" s="168">
        <v>0</v>
      </c>
      <c r="K324" s="169">
        <f>ROUND(E324*J324,2)</f>
        <v>0</v>
      </c>
      <c r="L324" s="169">
        <v>21</v>
      </c>
      <c r="M324" s="169">
        <f>G324*(1+L324/100)</f>
        <v>0</v>
      </c>
      <c r="N324" s="169">
        <v>1.2E-4</v>
      </c>
      <c r="O324" s="169">
        <f>ROUND(E324*N324,2)</f>
        <v>0.01</v>
      </c>
      <c r="P324" s="169">
        <v>0</v>
      </c>
      <c r="Q324" s="169">
        <f>ROUND(E324*P324,2)</f>
        <v>0</v>
      </c>
      <c r="R324" s="170" t="s">
        <v>219</v>
      </c>
      <c r="S324" s="156">
        <v>0</v>
      </c>
      <c r="T324" s="156">
        <f>ROUND(E324*S324,2)</f>
        <v>0</v>
      </c>
      <c r="U324" s="156"/>
      <c r="V324" s="156" t="s">
        <v>372</v>
      </c>
      <c r="W324" s="145"/>
      <c r="X324" s="145"/>
      <c r="Y324" s="145"/>
      <c r="Z324" s="145"/>
      <c r="AA324" s="145"/>
      <c r="AB324" s="145"/>
      <c r="AC324" s="145"/>
      <c r="AD324" s="145"/>
      <c r="AE324" s="145" t="s">
        <v>373</v>
      </c>
      <c r="AF324" s="145"/>
      <c r="AG324" s="145"/>
      <c r="AH324" s="145"/>
      <c r="AI324" s="145"/>
      <c r="AJ324" s="145"/>
      <c r="AK324" s="145"/>
      <c r="AL324" s="145"/>
      <c r="AM324" s="145"/>
      <c r="AN324" s="145"/>
      <c r="AO324" s="145"/>
      <c r="AP324" s="145"/>
      <c r="AQ324" s="145"/>
      <c r="AR324" s="145"/>
      <c r="AS324" s="145"/>
      <c r="AT324" s="145"/>
      <c r="AU324" s="145"/>
      <c r="AV324" s="145"/>
      <c r="AW324" s="145"/>
      <c r="AX324" s="145"/>
      <c r="AY324" s="145"/>
      <c r="AZ324" s="145"/>
      <c r="BA324" s="145"/>
      <c r="BB324" s="145"/>
      <c r="BC324" s="145"/>
      <c r="BD324" s="145"/>
      <c r="BE324" s="145"/>
      <c r="BF324" s="145"/>
    </row>
    <row r="325" spans="1:58" outlineLevel="1">
      <c r="A325" s="152"/>
      <c r="B325" s="153"/>
      <c r="C325" s="187" t="s">
        <v>567</v>
      </c>
      <c r="D325" s="178"/>
      <c r="E325" s="179">
        <v>23.131350000000001</v>
      </c>
      <c r="F325" s="156"/>
      <c r="G325" s="156"/>
      <c r="H325" s="156"/>
      <c r="I325" s="156"/>
      <c r="J325" s="156"/>
      <c r="K325" s="156"/>
      <c r="L325" s="156"/>
      <c r="M325" s="156"/>
      <c r="N325" s="156"/>
      <c r="O325" s="156"/>
      <c r="P325" s="156"/>
      <c r="Q325" s="156"/>
      <c r="R325" s="156"/>
      <c r="S325" s="156"/>
      <c r="T325" s="156"/>
      <c r="U325" s="156"/>
      <c r="V325" s="156"/>
      <c r="W325" s="145"/>
      <c r="X325" s="145"/>
      <c r="Y325" s="145"/>
      <c r="Z325" s="145"/>
      <c r="AA325" s="145"/>
      <c r="AB325" s="145"/>
      <c r="AC325" s="145"/>
      <c r="AD325" s="145"/>
      <c r="AE325" s="145" t="s">
        <v>223</v>
      </c>
      <c r="AF325" s="145">
        <v>0</v>
      </c>
      <c r="AG325" s="145"/>
      <c r="AH325" s="145"/>
      <c r="AI325" s="145"/>
      <c r="AJ325" s="145"/>
      <c r="AK325" s="145"/>
      <c r="AL325" s="145"/>
      <c r="AM325" s="145"/>
      <c r="AN325" s="145"/>
      <c r="AO325" s="145"/>
      <c r="AP325" s="145"/>
      <c r="AQ325" s="145"/>
      <c r="AR325" s="145"/>
      <c r="AS325" s="145"/>
      <c r="AT325" s="145"/>
      <c r="AU325" s="145"/>
      <c r="AV325" s="145"/>
      <c r="AW325" s="145"/>
      <c r="AX325" s="145"/>
      <c r="AY325" s="145"/>
      <c r="AZ325" s="145"/>
      <c r="BA325" s="145"/>
      <c r="BB325" s="145"/>
      <c r="BC325" s="145"/>
      <c r="BD325" s="145"/>
      <c r="BE325" s="145"/>
      <c r="BF325" s="145"/>
    </row>
    <row r="326" spans="1:58" outlineLevel="1">
      <c r="A326" s="152"/>
      <c r="B326" s="153"/>
      <c r="C326" s="187" t="s">
        <v>568</v>
      </c>
      <c r="D326" s="178"/>
      <c r="E326" s="179">
        <v>66.679249999999996</v>
      </c>
      <c r="F326" s="156"/>
      <c r="G326" s="156"/>
      <c r="H326" s="156"/>
      <c r="I326" s="156"/>
      <c r="J326" s="156"/>
      <c r="K326" s="156"/>
      <c r="L326" s="156"/>
      <c r="M326" s="156"/>
      <c r="N326" s="156"/>
      <c r="O326" s="156"/>
      <c r="P326" s="156"/>
      <c r="Q326" s="156"/>
      <c r="R326" s="156"/>
      <c r="S326" s="156"/>
      <c r="T326" s="156"/>
      <c r="U326" s="156"/>
      <c r="V326" s="156"/>
      <c r="W326" s="145"/>
      <c r="X326" s="145"/>
      <c r="Y326" s="145"/>
      <c r="Z326" s="145"/>
      <c r="AA326" s="145"/>
      <c r="AB326" s="145"/>
      <c r="AC326" s="145"/>
      <c r="AD326" s="145"/>
      <c r="AE326" s="145" t="s">
        <v>223</v>
      </c>
      <c r="AF326" s="145">
        <v>0</v>
      </c>
      <c r="AG326" s="145"/>
      <c r="AH326" s="145"/>
      <c r="AI326" s="145"/>
      <c r="AJ326" s="145"/>
      <c r="AK326" s="145"/>
      <c r="AL326" s="145"/>
      <c r="AM326" s="145"/>
      <c r="AN326" s="145"/>
      <c r="AO326" s="145"/>
      <c r="AP326" s="145"/>
      <c r="AQ326" s="145"/>
      <c r="AR326" s="145"/>
      <c r="AS326" s="145"/>
      <c r="AT326" s="145"/>
      <c r="AU326" s="145"/>
      <c r="AV326" s="145"/>
      <c r="AW326" s="145"/>
      <c r="AX326" s="145"/>
      <c r="AY326" s="145"/>
      <c r="AZ326" s="145"/>
      <c r="BA326" s="145"/>
      <c r="BB326" s="145"/>
      <c r="BC326" s="145"/>
      <c r="BD326" s="145"/>
      <c r="BE326" s="145"/>
      <c r="BF326" s="145"/>
    </row>
    <row r="327" spans="1:58" outlineLevel="1">
      <c r="A327" s="164">
        <v>103</v>
      </c>
      <c r="B327" s="165" t="s">
        <v>575</v>
      </c>
      <c r="C327" s="174" t="s">
        <v>576</v>
      </c>
      <c r="D327" s="166" t="s">
        <v>267</v>
      </c>
      <c r="E327" s="167">
        <v>0.78156000000000003</v>
      </c>
      <c r="F327" s="168">
        <v>0</v>
      </c>
      <c r="G327" s="169">
        <f>ROUND(E327*F327,2)</f>
        <v>0</v>
      </c>
      <c r="H327" s="168">
        <v>0</v>
      </c>
      <c r="I327" s="169">
        <f>ROUND(E327*H327,2)</f>
        <v>0</v>
      </c>
      <c r="J327" s="168">
        <v>1167</v>
      </c>
      <c r="K327" s="169">
        <f>ROUND(E327*J327,2)</f>
        <v>912.08</v>
      </c>
      <c r="L327" s="169">
        <v>21</v>
      </c>
      <c r="M327" s="169">
        <f>G327*(1+L327/100)</f>
        <v>0</v>
      </c>
      <c r="N327" s="169">
        <v>0</v>
      </c>
      <c r="O327" s="169">
        <f>ROUND(E327*N327,2)</f>
        <v>0</v>
      </c>
      <c r="P327" s="169">
        <v>0</v>
      </c>
      <c r="Q327" s="169">
        <f>ROUND(E327*P327,2)</f>
        <v>0</v>
      </c>
      <c r="R327" s="170" t="s">
        <v>219</v>
      </c>
      <c r="S327" s="156">
        <v>2.048</v>
      </c>
      <c r="T327" s="156">
        <f>ROUND(E327*S327,2)</f>
        <v>1.6</v>
      </c>
      <c r="U327" s="156"/>
      <c r="V327" s="156" t="s">
        <v>499</v>
      </c>
      <c r="W327" s="145"/>
      <c r="X327" s="145"/>
      <c r="Y327" s="145"/>
      <c r="Z327" s="145"/>
      <c r="AA327" s="145"/>
      <c r="AB327" s="145"/>
      <c r="AC327" s="145"/>
      <c r="AD327" s="145"/>
      <c r="AE327" s="145" t="s">
        <v>500</v>
      </c>
      <c r="AF327" s="145"/>
      <c r="AG327" s="145"/>
      <c r="AH327" s="145"/>
      <c r="AI327" s="145"/>
      <c r="AJ327" s="145"/>
      <c r="AK327" s="145"/>
      <c r="AL327" s="145"/>
      <c r="AM327" s="145"/>
      <c r="AN327" s="145"/>
      <c r="AO327" s="145"/>
      <c r="AP327" s="145"/>
      <c r="AQ327" s="145"/>
      <c r="AR327" s="145"/>
      <c r="AS327" s="145"/>
      <c r="AT327" s="145"/>
      <c r="AU327" s="145"/>
      <c r="AV327" s="145"/>
      <c r="AW327" s="145"/>
      <c r="AX327" s="145"/>
      <c r="AY327" s="145"/>
      <c r="AZ327" s="145"/>
      <c r="BA327" s="145"/>
      <c r="BB327" s="145"/>
      <c r="BC327" s="145"/>
      <c r="BD327" s="145"/>
      <c r="BE327" s="145"/>
      <c r="BF327" s="145"/>
    </row>
    <row r="328" spans="1:58" outlineLevel="1">
      <c r="A328" s="152"/>
      <c r="B328" s="153"/>
      <c r="C328" s="261" t="s">
        <v>577</v>
      </c>
      <c r="D328" s="262"/>
      <c r="E328" s="262"/>
      <c r="F328" s="262"/>
      <c r="G328" s="262"/>
      <c r="H328" s="156"/>
      <c r="I328" s="156"/>
      <c r="J328" s="156"/>
      <c r="K328" s="156"/>
      <c r="L328" s="156"/>
      <c r="M328" s="156"/>
      <c r="N328" s="156"/>
      <c r="O328" s="156"/>
      <c r="P328" s="156"/>
      <c r="Q328" s="156"/>
      <c r="R328" s="156"/>
      <c r="S328" s="156"/>
      <c r="T328" s="156"/>
      <c r="U328" s="156"/>
      <c r="V328" s="156"/>
      <c r="W328" s="145"/>
      <c r="X328" s="145"/>
      <c r="Y328" s="145"/>
      <c r="Z328" s="145"/>
      <c r="AA328" s="145"/>
      <c r="AB328" s="145"/>
      <c r="AC328" s="145"/>
      <c r="AD328" s="145"/>
      <c r="AE328" s="145" t="s">
        <v>227</v>
      </c>
      <c r="AF328" s="145"/>
      <c r="AG328" s="145"/>
      <c r="AH328" s="145"/>
      <c r="AI328" s="145"/>
      <c r="AJ328" s="145"/>
      <c r="AK328" s="145"/>
      <c r="AL328" s="145"/>
      <c r="AM328" s="145"/>
      <c r="AN328" s="145"/>
      <c r="AO328" s="145"/>
      <c r="AP328" s="145"/>
      <c r="AQ328" s="145"/>
      <c r="AR328" s="145"/>
      <c r="AS328" s="145"/>
      <c r="AT328" s="145"/>
      <c r="AU328" s="145"/>
      <c r="AV328" s="145"/>
      <c r="AW328" s="145"/>
      <c r="AX328" s="145"/>
      <c r="AY328" s="145"/>
      <c r="AZ328" s="145"/>
      <c r="BA328" s="145"/>
      <c r="BB328" s="145"/>
      <c r="BC328" s="145"/>
      <c r="BD328" s="145"/>
      <c r="BE328" s="145"/>
      <c r="BF328" s="145"/>
    </row>
    <row r="329" spans="1:58">
      <c r="A329" s="158" t="s">
        <v>170</v>
      </c>
      <c r="B329" s="159" t="s">
        <v>115</v>
      </c>
      <c r="C329" s="173" t="s">
        <v>116</v>
      </c>
      <c r="D329" s="160"/>
      <c r="E329" s="161"/>
      <c r="F329" s="162"/>
      <c r="G329" s="162">
        <f>SUMIF(AE330:AE349,"&lt;&gt;NOR",G330:G349)</f>
        <v>0</v>
      </c>
      <c r="H329" s="162"/>
      <c r="I329" s="162">
        <f>SUM(I330:I349)</f>
        <v>86197.01</v>
      </c>
      <c r="J329" s="162"/>
      <c r="K329" s="162">
        <f>SUM(K330:K349)</f>
        <v>18003.62</v>
      </c>
      <c r="L329" s="162"/>
      <c r="M329" s="162">
        <f>SUM(M330:M349)</f>
        <v>0</v>
      </c>
      <c r="N329" s="162"/>
      <c r="O329" s="162">
        <f>SUM(O330:O349)</f>
        <v>0.65999999999999992</v>
      </c>
      <c r="P329" s="162"/>
      <c r="Q329" s="162">
        <f>SUM(Q330:Q349)</f>
        <v>0</v>
      </c>
      <c r="R329" s="163"/>
      <c r="S329" s="157"/>
      <c r="T329" s="157">
        <f>SUM(T330:T349)</f>
        <v>37.339999999999996</v>
      </c>
      <c r="U329" s="157"/>
      <c r="V329" s="157"/>
      <c r="AE329" t="s">
        <v>171</v>
      </c>
    </row>
    <row r="330" spans="1:58" outlineLevel="1">
      <c r="A330" s="164">
        <v>104</v>
      </c>
      <c r="B330" s="165" t="s">
        <v>578</v>
      </c>
      <c r="C330" s="174" t="s">
        <v>579</v>
      </c>
      <c r="D330" s="166" t="s">
        <v>218</v>
      </c>
      <c r="E330" s="167">
        <v>56.712499999999999</v>
      </c>
      <c r="F330" s="168">
        <v>0</v>
      </c>
      <c r="G330" s="169">
        <f>ROUND(E330*F330,2)</f>
        <v>0</v>
      </c>
      <c r="H330" s="168">
        <v>0</v>
      </c>
      <c r="I330" s="169">
        <f>ROUND(E330*H330,2)</f>
        <v>0</v>
      </c>
      <c r="J330" s="168">
        <v>71.8</v>
      </c>
      <c r="K330" s="169">
        <f>ROUND(E330*J330,2)</f>
        <v>4071.96</v>
      </c>
      <c r="L330" s="169">
        <v>21</v>
      </c>
      <c r="M330" s="169">
        <f>G330*(1+L330/100)</f>
        <v>0</v>
      </c>
      <c r="N330" s="169">
        <v>0</v>
      </c>
      <c r="O330" s="169">
        <f>ROUND(E330*N330,2)</f>
        <v>0</v>
      </c>
      <c r="P330" s="169">
        <v>0</v>
      </c>
      <c r="Q330" s="169">
        <f>ROUND(E330*P330,2)</f>
        <v>0</v>
      </c>
      <c r="R330" s="170" t="s">
        <v>219</v>
      </c>
      <c r="S330" s="156">
        <v>0.15</v>
      </c>
      <c r="T330" s="156">
        <f>ROUND(E330*S330,2)</f>
        <v>8.51</v>
      </c>
      <c r="U330" s="156"/>
      <c r="V330" s="156" t="s">
        <v>220</v>
      </c>
      <c r="W330" s="145"/>
      <c r="X330" s="145"/>
      <c r="Y330" s="145"/>
      <c r="Z330" s="145"/>
      <c r="AA330" s="145"/>
      <c r="AB330" s="145"/>
      <c r="AC330" s="145"/>
      <c r="AD330" s="145"/>
      <c r="AE330" s="145" t="s">
        <v>221</v>
      </c>
      <c r="AF330" s="145"/>
      <c r="AG330" s="145"/>
      <c r="AH330" s="145"/>
      <c r="AI330" s="145"/>
      <c r="AJ330" s="145"/>
      <c r="AK330" s="145"/>
      <c r="AL330" s="145"/>
      <c r="AM330" s="145"/>
      <c r="AN330" s="145"/>
      <c r="AO330" s="145"/>
      <c r="AP330" s="145"/>
      <c r="AQ330" s="145"/>
      <c r="AR330" s="145"/>
      <c r="AS330" s="145"/>
      <c r="AT330" s="145"/>
      <c r="AU330" s="145"/>
      <c r="AV330" s="145"/>
      <c r="AW330" s="145"/>
      <c r="AX330" s="145"/>
      <c r="AY330" s="145"/>
      <c r="AZ330" s="145"/>
      <c r="BA330" s="145"/>
      <c r="BB330" s="145"/>
      <c r="BC330" s="145"/>
      <c r="BD330" s="145"/>
      <c r="BE330" s="145"/>
      <c r="BF330" s="145"/>
    </row>
    <row r="331" spans="1:58" outlineLevel="1">
      <c r="A331" s="152"/>
      <c r="B331" s="153"/>
      <c r="C331" s="187" t="s">
        <v>447</v>
      </c>
      <c r="D331" s="178"/>
      <c r="E331" s="179">
        <v>56.712499999999999</v>
      </c>
      <c r="F331" s="156"/>
      <c r="G331" s="156"/>
      <c r="H331" s="156"/>
      <c r="I331" s="156"/>
      <c r="J331" s="156"/>
      <c r="K331" s="156"/>
      <c r="L331" s="156"/>
      <c r="M331" s="156"/>
      <c r="N331" s="156"/>
      <c r="O331" s="156"/>
      <c r="P331" s="156"/>
      <c r="Q331" s="156"/>
      <c r="R331" s="156"/>
      <c r="S331" s="156"/>
      <c r="T331" s="156"/>
      <c r="U331" s="156"/>
      <c r="V331" s="156"/>
      <c r="W331" s="145"/>
      <c r="X331" s="145"/>
      <c r="Y331" s="145"/>
      <c r="Z331" s="145"/>
      <c r="AA331" s="145"/>
      <c r="AB331" s="145"/>
      <c r="AC331" s="145"/>
      <c r="AD331" s="145"/>
      <c r="AE331" s="145" t="s">
        <v>223</v>
      </c>
      <c r="AF331" s="145">
        <v>0</v>
      </c>
      <c r="AG331" s="145"/>
      <c r="AH331" s="145"/>
      <c r="AI331" s="145"/>
      <c r="AJ331" s="145"/>
      <c r="AK331" s="145"/>
      <c r="AL331" s="145"/>
      <c r="AM331" s="145"/>
      <c r="AN331" s="145"/>
      <c r="AO331" s="145"/>
      <c r="AP331" s="145"/>
      <c r="AQ331" s="145"/>
      <c r="AR331" s="145"/>
      <c r="AS331" s="145"/>
      <c r="AT331" s="145"/>
      <c r="AU331" s="145"/>
      <c r="AV331" s="145"/>
      <c r="AW331" s="145"/>
      <c r="AX331" s="145"/>
      <c r="AY331" s="145"/>
      <c r="AZ331" s="145"/>
      <c r="BA331" s="145"/>
      <c r="BB331" s="145"/>
      <c r="BC331" s="145"/>
      <c r="BD331" s="145"/>
      <c r="BE331" s="145"/>
      <c r="BF331" s="145"/>
    </row>
    <row r="332" spans="1:58" outlineLevel="1">
      <c r="A332" s="164">
        <v>105</v>
      </c>
      <c r="B332" s="165" t="s">
        <v>580</v>
      </c>
      <c r="C332" s="174" t="s">
        <v>581</v>
      </c>
      <c r="D332" s="166" t="s">
        <v>218</v>
      </c>
      <c r="E332" s="167">
        <v>148.2038</v>
      </c>
      <c r="F332" s="168">
        <v>0</v>
      </c>
      <c r="G332" s="169">
        <f>ROUND(E332*F332,2)</f>
        <v>0</v>
      </c>
      <c r="H332" s="168">
        <v>45</v>
      </c>
      <c r="I332" s="169">
        <f>ROUND(E332*H332,2)</f>
        <v>6669.17</v>
      </c>
      <c r="J332" s="168">
        <v>77</v>
      </c>
      <c r="K332" s="169">
        <f>ROUND(E332*J332,2)</f>
        <v>11411.69</v>
      </c>
      <c r="L332" s="169">
        <v>21</v>
      </c>
      <c r="M332" s="169">
        <f>G332*(1+L332/100)</f>
        <v>0</v>
      </c>
      <c r="N332" s="169">
        <v>3.3E-4</v>
      </c>
      <c r="O332" s="169">
        <f>ROUND(E332*N332,2)</f>
        <v>0.05</v>
      </c>
      <c r="P332" s="169">
        <v>0</v>
      </c>
      <c r="Q332" s="169">
        <f>ROUND(E332*P332,2)</f>
        <v>0</v>
      </c>
      <c r="R332" s="170" t="s">
        <v>219</v>
      </c>
      <c r="S332" s="156">
        <v>0.16</v>
      </c>
      <c r="T332" s="156">
        <f>ROUND(E332*S332,2)</f>
        <v>23.71</v>
      </c>
      <c r="U332" s="156"/>
      <c r="V332" s="156" t="s">
        <v>220</v>
      </c>
      <c r="W332" s="145"/>
      <c r="X332" s="145"/>
      <c r="Y332" s="145"/>
      <c r="Z332" s="145"/>
      <c r="AA332" s="145"/>
      <c r="AB332" s="145"/>
      <c r="AC332" s="145"/>
      <c r="AD332" s="145"/>
      <c r="AE332" s="145" t="s">
        <v>221</v>
      </c>
      <c r="AF332" s="145"/>
      <c r="AG332" s="145"/>
      <c r="AH332" s="145"/>
      <c r="AI332" s="145"/>
      <c r="AJ332" s="145"/>
      <c r="AK332" s="145"/>
      <c r="AL332" s="145"/>
      <c r="AM332" s="145"/>
      <c r="AN332" s="145"/>
      <c r="AO332" s="145"/>
      <c r="AP332" s="145"/>
      <c r="AQ332" s="145"/>
      <c r="AR332" s="145"/>
      <c r="AS332" s="145"/>
      <c r="AT332" s="145"/>
      <c r="AU332" s="145"/>
      <c r="AV332" s="145"/>
      <c r="AW332" s="145"/>
      <c r="AX332" s="145"/>
      <c r="AY332" s="145"/>
      <c r="AZ332" s="145"/>
      <c r="BA332" s="145"/>
      <c r="BB332" s="145"/>
      <c r="BC332" s="145"/>
      <c r="BD332" s="145"/>
      <c r="BE332" s="145"/>
      <c r="BF332" s="145"/>
    </row>
    <row r="333" spans="1:58" outlineLevel="1">
      <c r="A333" s="152"/>
      <c r="B333" s="153"/>
      <c r="C333" s="250" t="s">
        <v>582</v>
      </c>
      <c r="D333" s="251"/>
      <c r="E333" s="251"/>
      <c r="F333" s="251"/>
      <c r="G333" s="251"/>
      <c r="H333" s="156"/>
      <c r="I333" s="156"/>
      <c r="J333" s="156"/>
      <c r="K333" s="156"/>
      <c r="L333" s="156"/>
      <c r="M333" s="156"/>
      <c r="N333" s="156"/>
      <c r="O333" s="156"/>
      <c r="P333" s="156"/>
      <c r="Q333" s="156"/>
      <c r="R333" s="156"/>
      <c r="S333" s="156"/>
      <c r="T333" s="156"/>
      <c r="U333" s="156"/>
      <c r="V333" s="156"/>
      <c r="W333" s="145"/>
      <c r="X333" s="145"/>
      <c r="Y333" s="145"/>
      <c r="Z333" s="145"/>
      <c r="AA333" s="145"/>
      <c r="AB333" s="145"/>
      <c r="AC333" s="145"/>
      <c r="AD333" s="145"/>
      <c r="AE333" s="145" t="s">
        <v>178</v>
      </c>
      <c r="AF333" s="145"/>
      <c r="AG333" s="145"/>
      <c r="AH333" s="145"/>
      <c r="AI333" s="145"/>
      <c r="AJ333" s="145"/>
      <c r="AK333" s="145"/>
      <c r="AL333" s="145"/>
      <c r="AM333" s="145"/>
      <c r="AN333" s="145"/>
      <c r="AO333" s="145"/>
      <c r="AP333" s="145"/>
      <c r="AQ333" s="145"/>
      <c r="AR333" s="145"/>
      <c r="AS333" s="145"/>
      <c r="AT333" s="145"/>
      <c r="AU333" s="145"/>
      <c r="AV333" s="145"/>
      <c r="AW333" s="145"/>
      <c r="AX333" s="145"/>
      <c r="AY333" s="145"/>
      <c r="AZ333" s="145"/>
      <c r="BA333" s="145"/>
      <c r="BB333" s="145"/>
      <c r="BC333" s="145"/>
      <c r="BD333" s="145"/>
      <c r="BE333" s="145"/>
      <c r="BF333" s="145"/>
    </row>
    <row r="334" spans="1:58" outlineLevel="1">
      <c r="A334" s="152"/>
      <c r="B334" s="153"/>
      <c r="C334" s="187" t="s">
        <v>583</v>
      </c>
      <c r="D334" s="178"/>
      <c r="E334" s="179">
        <v>14.4863</v>
      </c>
      <c r="F334" s="156"/>
      <c r="G334" s="156"/>
      <c r="H334" s="156"/>
      <c r="I334" s="156"/>
      <c r="J334" s="156"/>
      <c r="K334" s="156"/>
      <c r="L334" s="156"/>
      <c r="M334" s="156"/>
      <c r="N334" s="156"/>
      <c r="O334" s="156"/>
      <c r="P334" s="156"/>
      <c r="Q334" s="156"/>
      <c r="R334" s="156"/>
      <c r="S334" s="156"/>
      <c r="T334" s="156"/>
      <c r="U334" s="156"/>
      <c r="V334" s="156"/>
      <c r="W334" s="145"/>
      <c r="X334" s="145"/>
      <c r="Y334" s="145"/>
      <c r="Z334" s="145"/>
      <c r="AA334" s="145"/>
      <c r="AB334" s="145"/>
      <c r="AC334" s="145"/>
      <c r="AD334" s="145"/>
      <c r="AE334" s="145" t="s">
        <v>223</v>
      </c>
      <c r="AF334" s="145">
        <v>0</v>
      </c>
      <c r="AG334" s="145"/>
      <c r="AH334" s="145"/>
      <c r="AI334" s="145"/>
      <c r="AJ334" s="145"/>
      <c r="AK334" s="145"/>
      <c r="AL334" s="145"/>
      <c r="AM334" s="145"/>
      <c r="AN334" s="145"/>
      <c r="AO334" s="145"/>
      <c r="AP334" s="145"/>
      <c r="AQ334" s="145"/>
      <c r="AR334" s="145"/>
      <c r="AS334" s="145"/>
      <c r="AT334" s="145"/>
      <c r="AU334" s="145"/>
      <c r="AV334" s="145"/>
      <c r="AW334" s="145"/>
      <c r="AX334" s="145"/>
      <c r="AY334" s="145"/>
      <c r="AZ334" s="145"/>
      <c r="BA334" s="145"/>
      <c r="BB334" s="145"/>
      <c r="BC334" s="145"/>
      <c r="BD334" s="145"/>
      <c r="BE334" s="145"/>
      <c r="BF334" s="145"/>
    </row>
    <row r="335" spans="1:58" outlineLevel="1">
      <c r="A335" s="152"/>
      <c r="B335" s="153"/>
      <c r="C335" s="187" t="s">
        <v>584</v>
      </c>
      <c r="D335" s="178"/>
      <c r="E335" s="179">
        <v>12.4825</v>
      </c>
      <c r="F335" s="156"/>
      <c r="G335" s="156"/>
      <c r="H335" s="156"/>
      <c r="I335" s="156"/>
      <c r="J335" s="156"/>
      <c r="K335" s="156"/>
      <c r="L335" s="156"/>
      <c r="M335" s="156"/>
      <c r="N335" s="156"/>
      <c r="O335" s="156"/>
      <c r="P335" s="156"/>
      <c r="Q335" s="156"/>
      <c r="R335" s="156"/>
      <c r="S335" s="156"/>
      <c r="T335" s="156"/>
      <c r="U335" s="156"/>
      <c r="V335" s="156"/>
      <c r="W335" s="145"/>
      <c r="X335" s="145"/>
      <c r="Y335" s="145"/>
      <c r="Z335" s="145"/>
      <c r="AA335" s="145"/>
      <c r="AB335" s="145"/>
      <c r="AC335" s="145"/>
      <c r="AD335" s="145"/>
      <c r="AE335" s="145" t="s">
        <v>223</v>
      </c>
      <c r="AF335" s="145">
        <v>0</v>
      </c>
      <c r="AG335" s="145"/>
      <c r="AH335" s="145"/>
      <c r="AI335" s="145"/>
      <c r="AJ335" s="145"/>
      <c r="AK335" s="145"/>
      <c r="AL335" s="145"/>
      <c r="AM335" s="145"/>
      <c r="AN335" s="145"/>
      <c r="AO335" s="145"/>
      <c r="AP335" s="145"/>
      <c r="AQ335" s="145"/>
      <c r="AR335" s="145"/>
      <c r="AS335" s="145"/>
      <c r="AT335" s="145"/>
      <c r="AU335" s="145"/>
      <c r="AV335" s="145"/>
      <c r="AW335" s="145"/>
      <c r="AX335" s="145"/>
      <c r="AY335" s="145"/>
      <c r="AZ335" s="145"/>
      <c r="BA335" s="145"/>
      <c r="BB335" s="145"/>
      <c r="BC335" s="145"/>
      <c r="BD335" s="145"/>
      <c r="BE335" s="145"/>
      <c r="BF335" s="145"/>
    </row>
    <row r="336" spans="1:58" outlineLevel="1">
      <c r="A336" s="152"/>
      <c r="B336" s="153"/>
      <c r="C336" s="187" t="s">
        <v>585</v>
      </c>
      <c r="D336" s="178"/>
      <c r="E336" s="179">
        <v>60.6175</v>
      </c>
      <c r="F336" s="156"/>
      <c r="G336" s="156"/>
      <c r="H336" s="156"/>
      <c r="I336" s="156"/>
      <c r="J336" s="156"/>
      <c r="K336" s="156"/>
      <c r="L336" s="156"/>
      <c r="M336" s="156"/>
      <c r="N336" s="156"/>
      <c r="O336" s="156"/>
      <c r="P336" s="156"/>
      <c r="Q336" s="156"/>
      <c r="R336" s="156"/>
      <c r="S336" s="156"/>
      <c r="T336" s="156"/>
      <c r="U336" s="156"/>
      <c r="V336" s="156"/>
      <c r="W336" s="145"/>
      <c r="X336" s="145"/>
      <c r="Y336" s="145"/>
      <c r="Z336" s="145"/>
      <c r="AA336" s="145"/>
      <c r="AB336" s="145"/>
      <c r="AC336" s="145"/>
      <c r="AD336" s="145"/>
      <c r="AE336" s="145" t="s">
        <v>223</v>
      </c>
      <c r="AF336" s="145">
        <v>0</v>
      </c>
      <c r="AG336" s="145"/>
      <c r="AH336" s="145"/>
      <c r="AI336" s="145"/>
      <c r="AJ336" s="145"/>
      <c r="AK336" s="145"/>
      <c r="AL336" s="145"/>
      <c r="AM336" s="145"/>
      <c r="AN336" s="145"/>
      <c r="AO336" s="145"/>
      <c r="AP336" s="145"/>
      <c r="AQ336" s="145"/>
      <c r="AR336" s="145"/>
      <c r="AS336" s="145"/>
      <c r="AT336" s="145"/>
      <c r="AU336" s="145"/>
      <c r="AV336" s="145"/>
      <c r="AW336" s="145"/>
      <c r="AX336" s="145"/>
      <c r="AY336" s="145"/>
      <c r="AZ336" s="145"/>
      <c r="BA336" s="145"/>
      <c r="BB336" s="145"/>
      <c r="BC336" s="145"/>
      <c r="BD336" s="145"/>
      <c r="BE336" s="145"/>
      <c r="BF336" s="145"/>
    </row>
    <row r="337" spans="1:58" outlineLevel="1">
      <c r="A337" s="152"/>
      <c r="B337" s="153"/>
      <c r="C337" s="187" t="s">
        <v>586</v>
      </c>
      <c r="D337" s="178"/>
      <c r="E337" s="179">
        <v>60.6175</v>
      </c>
      <c r="F337" s="156"/>
      <c r="G337" s="156"/>
      <c r="H337" s="156"/>
      <c r="I337" s="156"/>
      <c r="J337" s="156"/>
      <c r="K337" s="156"/>
      <c r="L337" s="156"/>
      <c r="M337" s="156"/>
      <c r="N337" s="156"/>
      <c r="O337" s="156"/>
      <c r="P337" s="156"/>
      <c r="Q337" s="156"/>
      <c r="R337" s="156"/>
      <c r="S337" s="156"/>
      <c r="T337" s="156"/>
      <c r="U337" s="156"/>
      <c r="V337" s="156"/>
      <c r="W337" s="145"/>
      <c r="X337" s="145"/>
      <c r="Y337" s="145"/>
      <c r="Z337" s="145"/>
      <c r="AA337" s="145"/>
      <c r="AB337" s="145"/>
      <c r="AC337" s="145"/>
      <c r="AD337" s="145"/>
      <c r="AE337" s="145" t="s">
        <v>223</v>
      </c>
      <c r="AF337" s="145">
        <v>0</v>
      </c>
      <c r="AG337" s="145"/>
      <c r="AH337" s="145"/>
      <c r="AI337" s="145"/>
      <c r="AJ337" s="145"/>
      <c r="AK337" s="145"/>
      <c r="AL337" s="145"/>
      <c r="AM337" s="145"/>
      <c r="AN337" s="145"/>
      <c r="AO337" s="145"/>
      <c r="AP337" s="145"/>
      <c r="AQ337" s="145"/>
      <c r="AR337" s="145"/>
      <c r="AS337" s="145"/>
      <c r="AT337" s="145"/>
      <c r="AU337" s="145"/>
      <c r="AV337" s="145"/>
      <c r="AW337" s="145"/>
      <c r="AX337" s="145"/>
      <c r="AY337" s="145"/>
      <c r="AZ337" s="145"/>
      <c r="BA337" s="145"/>
      <c r="BB337" s="145"/>
      <c r="BC337" s="145"/>
      <c r="BD337" s="145"/>
      <c r="BE337" s="145"/>
      <c r="BF337" s="145"/>
    </row>
    <row r="338" spans="1:58" outlineLevel="1">
      <c r="A338" s="164">
        <v>106</v>
      </c>
      <c r="B338" s="165" t="s">
        <v>587</v>
      </c>
      <c r="C338" s="174" t="s">
        <v>588</v>
      </c>
      <c r="D338" s="166" t="s">
        <v>218</v>
      </c>
      <c r="E338" s="167">
        <v>56.712499999999999</v>
      </c>
      <c r="F338" s="168">
        <v>0</v>
      </c>
      <c r="G338" s="169">
        <f>ROUND(E338*F338,2)</f>
        <v>0</v>
      </c>
      <c r="H338" s="168">
        <v>5.99</v>
      </c>
      <c r="I338" s="169">
        <f>ROUND(E338*H338,2)</f>
        <v>339.71</v>
      </c>
      <c r="J338" s="168">
        <v>33.909999999999997</v>
      </c>
      <c r="K338" s="169">
        <f>ROUND(E338*J338,2)</f>
        <v>1923.12</v>
      </c>
      <c r="L338" s="169">
        <v>21</v>
      </c>
      <c r="M338" s="169">
        <f>G338*(1+L338/100)</f>
        <v>0</v>
      </c>
      <c r="N338" s="169">
        <v>1.0000000000000001E-5</v>
      </c>
      <c r="O338" s="169">
        <f>ROUND(E338*N338,2)</f>
        <v>0</v>
      </c>
      <c r="P338" s="169">
        <v>0</v>
      </c>
      <c r="Q338" s="169">
        <f>ROUND(E338*P338,2)</f>
        <v>0</v>
      </c>
      <c r="R338" s="170" t="s">
        <v>219</v>
      </c>
      <c r="S338" s="156">
        <v>7.0000000000000007E-2</v>
      </c>
      <c r="T338" s="156">
        <f>ROUND(E338*S338,2)</f>
        <v>3.97</v>
      </c>
      <c r="U338" s="156"/>
      <c r="V338" s="156" t="s">
        <v>220</v>
      </c>
      <c r="W338" s="145"/>
      <c r="X338" s="145"/>
      <c r="Y338" s="145"/>
      <c r="Z338" s="145"/>
      <c r="AA338" s="145"/>
      <c r="AB338" s="145"/>
      <c r="AC338" s="145"/>
      <c r="AD338" s="145"/>
      <c r="AE338" s="145" t="s">
        <v>221</v>
      </c>
      <c r="AF338" s="145"/>
      <c r="AG338" s="145"/>
      <c r="AH338" s="145"/>
      <c r="AI338" s="145"/>
      <c r="AJ338" s="145"/>
      <c r="AK338" s="145"/>
      <c r="AL338" s="145"/>
      <c r="AM338" s="145"/>
      <c r="AN338" s="145"/>
      <c r="AO338" s="145"/>
      <c r="AP338" s="145"/>
      <c r="AQ338" s="145"/>
      <c r="AR338" s="145"/>
      <c r="AS338" s="145"/>
      <c r="AT338" s="145"/>
      <c r="AU338" s="145"/>
      <c r="AV338" s="145"/>
      <c r="AW338" s="145"/>
      <c r="AX338" s="145"/>
      <c r="AY338" s="145"/>
      <c r="AZ338" s="145"/>
      <c r="BA338" s="145"/>
      <c r="BB338" s="145"/>
      <c r="BC338" s="145"/>
      <c r="BD338" s="145"/>
      <c r="BE338" s="145"/>
      <c r="BF338" s="145"/>
    </row>
    <row r="339" spans="1:58" outlineLevel="1">
      <c r="A339" s="152"/>
      <c r="B339" s="153"/>
      <c r="C339" s="187" t="s">
        <v>447</v>
      </c>
      <c r="D339" s="178"/>
      <c r="E339" s="179">
        <v>56.712499999999999</v>
      </c>
      <c r="F339" s="156"/>
      <c r="G339" s="156"/>
      <c r="H339" s="156"/>
      <c r="I339" s="156"/>
      <c r="J339" s="156"/>
      <c r="K339" s="156"/>
      <c r="L339" s="156"/>
      <c r="M339" s="156"/>
      <c r="N339" s="156"/>
      <c r="O339" s="156"/>
      <c r="P339" s="156"/>
      <c r="Q339" s="156"/>
      <c r="R339" s="156"/>
      <c r="S339" s="156"/>
      <c r="T339" s="156"/>
      <c r="U339" s="156"/>
      <c r="V339" s="156"/>
      <c r="W339" s="145"/>
      <c r="X339" s="145"/>
      <c r="Y339" s="145"/>
      <c r="Z339" s="145"/>
      <c r="AA339" s="145"/>
      <c r="AB339" s="145"/>
      <c r="AC339" s="145"/>
      <c r="AD339" s="145"/>
      <c r="AE339" s="145" t="s">
        <v>223</v>
      </c>
      <c r="AF339" s="145">
        <v>0</v>
      </c>
      <c r="AG339" s="145"/>
      <c r="AH339" s="145"/>
      <c r="AI339" s="145"/>
      <c r="AJ339" s="145"/>
      <c r="AK339" s="145"/>
      <c r="AL339" s="145"/>
      <c r="AM339" s="145"/>
      <c r="AN339" s="145"/>
      <c r="AO339" s="145"/>
      <c r="AP339" s="145"/>
      <c r="AQ339" s="145"/>
      <c r="AR339" s="145"/>
      <c r="AS339" s="145"/>
      <c r="AT339" s="145"/>
      <c r="AU339" s="145"/>
      <c r="AV339" s="145"/>
      <c r="AW339" s="145"/>
      <c r="AX339" s="145"/>
      <c r="AY339" s="145"/>
      <c r="AZ339" s="145"/>
      <c r="BA339" s="145"/>
      <c r="BB339" s="145"/>
      <c r="BC339" s="145"/>
      <c r="BD339" s="145"/>
      <c r="BE339" s="145"/>
      <c r="BF339" s="145"/>
    </row>
    <row r="340" spans="1:58" ht="20.399999999999999" outlineLevel="1">
      <c r="A340" s="164">
        <v>107</v>
      </c>
      <c r="B340" s="165" t="s">
        <v>589</v>
      </c>
      <c r="C340" s="174" t="s">
        <v>590</v>
      </c>
      <c r="D340" s="166" t="s">
        <v>230</v>
      </c>
      <c r="E340" s="167">
        <v>5.9548100000000002</v>
      </c>
      <c r="F340" s="168">
        <v>0</v>
      </c>
      <c r="G340" s="169">
        <f>ROUND(E340*F340,2)</f>
        <v>0</v>
      </c>
      <c r="H340" s="168">
        <v>2405</v>
      </c>
      <c r="I340" s="169">
        <f>ROUND(E340*H340,2)</f>
        <v>14321.32</v>
      </c>
      <c r="J340" s="168">
        <v>0</v>
      </c>
      <c r="K340" s="169">
        <f>ROUND(E340*J340,2)</f>
        <v>0</v>
      </c>
      <c r="L340" s="169">
        <v>21</v>
      </c>
      <c r="M340" s="169">
        <f>G340*(1+L340/100)</f>
        <v>0</v>
      </c>
      <c r="N340" s="169">
        <v>0.02</v>
      </c>
      <c r="O340" s="169">
        <f>ROUND(E340*N340,2)</f>
        <v>0.12</v>
      </c>
      <c r="P340" s="169">
        <v>0</v>
      </c>
      <c r="Q340" s="169">
        <f>ROUND(E340*P340,2)</f>
        <v>0</v>
      </c>
      <c r="R340" s="170" t="s">
        <v>219</v>
      </c>
      <c r="S340" s="156">
        <v>0</v>
      </c>
      <c r="T340" s="156">
        <f>ROUND(E340*S340,2)</f>
        <v>0</v>
      </c>
      <c r="U340" s="156"/>
      <c r="V340" s="156" t="s">
        <v>372</v>
      </c>
      <c r="W340" s="145"/>
      <c r="X340" s="145"/>
      <c r="Y340" s="145"/>
      <c r="Z340" s="145"/>
      <c r="AA340" s="145"/>
      <c r="AB340" s="145"/>
      <c r="AC340" s="145"/>
      <c r="AD340" s="145"/>
      <c r="AE340" s="145" t="s">
        <v>373</v>
      </c>
      <c r="AF340" s="145"/>
      <c r="AG340" s="145"/>
      <c r="AH340" s="145"/>
      <c r="AI340" s="145"/>
      <c r="AJ340" s="145"/>
      <c r="AK340" s="145"/>
      <c r="AL340" s="145"/>
      <c r="AM340" s="145"/>
      <c r="AN340" s="145"/>
      <c r="AO340" s="145"/>
      <c r="AP340" s="145"/>
      <c r="AQ340" s="145"/>
      <c r="AR340" s="145"/>
      <c r="AS340" s="145"/>
      <c r="AT340" s="145"/>
      <c r="AU340" s="145"/>
      <c r="AV340" s="145"/>
      <c r="AW340" s="145"/>
      <c r="AX340" s="145"/>
      <c r="AY340" s="145"/>
      <c r="AZ340" s="145"/>
      <c r="BA340" s="145"/>
      <c r="BB340" s="145"/>
      <c r="BC340" s="145"/>
      <c r="BD340" s="145"/>
      <c r="BE340" s="145"/>
      <c r="BF340" s="145"/>
    </row>
    <row r="341" spans="1:58" ht="20.399999999999999" outlineLevel="1">
      <c r="A341" s="152"/>
      <c r="B341" s="153"/>
      <c r="C341" s="187" t="s">
        <v>591</v>
      </c>
      <c r="D341" s="178"/>
      <c r="E341" s="179">
        <v>5.9548100000000002</v>
      </c>
      <c r="F341" s="156"/>
      <c r="G341" s="156"/>
      <c r="H341" s="156"/>
      <c r="I341" s="156"/>
      <c r="J341" s="156"/>
      <c r="K341" s="156"/>
      <c r="L341" s="156"/>
      <c r="M341" s="156"/>
      <c r="N341" s="156"/>
      <c r="O341" s="156"/>
      <c r="P341" s="156"/>
      <c r="Q341" s="156"/>
      <c r="R341" s="156"/>
      <c r="S341" s="156"/>
      <c r="T341" s="156"/>
      <c r="U341" s="156"/>
      <c r="V341" s="156"/>
      <c r="W341" s="145"/>
      <c r="X341" s="145"/>
      <c r="Y341" s="145"/>
      <c r="Z341" s="145"/>
      <c r="AA341" s="145"/>
      <c r="AB341" s="145"/>
      <c r="AC341" s="145"/>
      <c r="AD341" s="145"/>
      <c r="AE341" s="145" t="s">
        <v>223</v>
      </c>
      <c r="AF341" s="145">
        <v>0</v>
      </c>
      <c r="AG341" s="145"/>
      <c r="AH341" s="145"/>
      <c r="AI341" s="145"/>
      <c r="AJ341" s="145"/>
      <c r="AK341" s="145"/>
      <c r="AL341" s="145"/>
      <c r="AM341" s="145"/>
      <c r="AN341" s="145"/>
      <c r="AO341" s="145"/>
      <c r="AP341" s="145"/>
      <c r="AQ341" s="145"/>
      <c r="AR341" s="145"/>
      <c r="AS341" s="145"/>
      <c r="AT341" s="145"/>
      <c r="AU341" s="145"/>
      <c r="AV341" s="145"/>
      <c r="AW341" s="145"/>
      <c r="AX341" s="145"/>
      <c r="AY341" s="145"/>
      <c r="AZ341" s="145"/>
      <c r="BA341" s="145"/>
      <c r="BB341" s="145"/>
      <c r="BC341" s="145"/>
      <c r="BD341" s="145"/>
      <c r="BE341" s="145"/>
      <c r="BF341" s="145"/>
    </row>
    <row r="342" spans="1:58" ht="20.399999999999999" outlineLevel="1">
      <c r="A342" s="164">
        <v>108</v>
      </c>
      <c r="B342" s="165" t="s">
        <v>592</v>
      </c>
      <c r="C342" s="174" t="s">
        <v>593</v>
      </c>
      <c r="D342" s="166" t="s">
        <v>230</v>
      </c>
      <c r="E342" s="167">
        <v>11.723649999999999</v>
      </c>
      <c r="F342" s="168">
        <v>0</v>
      </c>
      <c r="G342" s="169">
        <f>ROUND(E342*F342,2)</f>
        <v>0</v>
      </c>
      <c r="H342" s="168">
        <v>3035</v>
      </c>
      <c r="I342" s="169">
        <f>ROUND(E342*H342,2)</f>
        <v>35581.279999999999</v>
      </c>
      <c r="J342" s="168">
        <v>0</v>
      </c>
      <c r="K342" s="169">
        <f>ROUND(E342*J342,2)</f>
        <v>0</v>
      </c>
      <c r="L342" s="169">
        <v>21</v>
      </c>
      <c r="M342" s="169">
        <f>G342*(1+L342/100)</f>
        <v>0</v>
      </c>
      <c r="N342" s="169">
        <v>2.5000000000000001E-2</v>
      </c>
      <c r="O342" s="169">
        <f>ROUND(E342*N342,2)</f>
        <v>0.28999999999999998</v>
      </c>
      <c r="P342" s="169">
        <v>0</v>
      </c>
      <c r="Q342" s="169">
        <f>ROUND(E342*P342,2)</f>
        <v>0</v>
      </c>
      <c r="R342" s="170" t="s">
        <v>219</v>
      </c>
      <c r="S342" s="156">
        <v>0</v>
      </c>
      <c r="T342" s="156">
        <f>ROUND(E342*S342,2)</f>
        <v>0</v>
      </c>
      <c r="U342" s="156"/>
      <c r="V342" s="156" t="s">
        <v>372</v>
      </c>
      <c r="W342" s="145"/>
      <c r="X342" s="145"/>
      <c r="Y342" s="145"/>
      <c r="Z342" s="145"/>
      <c r="AA342" s="145"/>
      <c r="AB342" s="145"/>
      <c r="AC342" s="145"/>
      <c r="AD342" s="145"/>
      <c r="AE342" s="145" t="s">
        <v>373</v>
      </c>
      <c r="AF342" s="145"/>
      <c r="AG342" s="145"/>
      <c r="AH342" s="145"/>
      <c r="AI342" s="145"/>
      <c r="AJ342" s="145"/>
      <c r="AK342" s="145"/>
      <c r="AL342" s="145"/>
      <c r="AM342" s="145"/>
      <c r="AN342" s="145"/>
      <c r="AO342" s="145"/>
      <c r="AP342" s="145"/>
      <c r="AQ342" s="145"/>
      <c r="AR342" s="145"/>
      <c r="AS342" s="145"/>
      <c r="AT342" s="145"/>
      <c r="AU342" s="145"/>
      <c r="AV342" s="145"/>
      <c r="AW342" s="145"/>
      <c r="AX342" s="145"/>
      <c r="AY342" s="145"/>
      <c r="AZ342" s="145"/>
      <c r="BA342" s="145"/>
      <c r="BB342" s="145"/>
      <c r="BC342" s="145"/>
      <c r="BD342" s="145"/>
      <c r="BE342" s="145"/>
      <c r="BF342" s="145"/>
    </row>
    <row r="343" spans="1:58" outlineLevel="1">
      <c r="A343" s="152"/>
      <c r="B343" s="153"/>
      <c r="C343" s="187" t="s">
        <v>594</v>
      </c>
      <c r="D343" s="178"/>
      <c r="E343" s="179">
        <v>1.5210600000000001</v>
      </c>
      <c r="F343" s="156"/>
      <c r="G343" s="156"/>
      <c r="H343" s="156"/>
      <c r="I343" s="156"/>
      <c r="J343" s="156"/>
      <c r="K343" s="156"/>
      <c r="L343" s="156"/>
      <c r="M343" s="156"/>
      <c r="N343" s="156"/>
      <c r="O343" s="156"/>
      <c r="P343" s="156"/>
      <c r="Q343" s="156"/>
      <c r="R343" s="156"/>
      <c r="S343" s="156"/>
      <c r="T343" s="156"/>
      <c r="U343" s="156"/>
      <c r="V343" s="156"/>
      <c r="W343" s="145"/>
      <c r="X343" s="145"/>
      <c r="Y343" s="145"/>
      <c r="Z343" s="145"/>
      <c r="AA343" s="145"/>
      <c r="AB343" s="145"/>
      <c r="AC343" s="145"/>
      <c r="AD343" s="145"/>
      <c r="AE343" s="145" t="s">
        <v>223</v>
      </c>
      <c r="AF343" s="145">
        <v>0</v>
      </c>
      <c r="AG343" s="145"/>
      <c r="AH343" s="145"/>
      <c r="AI343" s="145"/>
      <c r="AJ343" s="145"/>
      <c r="AK343" s="145"/>
      <c r="AL343" s="145"/>
      <c r="AM343" s="145"/>
      <c r="AN343" s="145"/>
      <c r="AO343" s="145"/>
      <c r="AP343" s="145"/>
      <c r="AQ343" s="145"/>
      <c r="AR343" s="145"/>
      <c r="AS343" s="145"/>
      <c r="AT343" s="145"/>
      <c r="AU343" s="145"/>
      <c r="AV343" s="145"/>
      <c r="AW343" s="145"/>
      <c r="AX343" s="145"/>
      <c r="AY343" s="145"/>
      <c r="AZ343" s="145"/>
      <c r="BA343" s="145"/>
      <c r="BB343" s="145"/>
      <c r="BC343" s="145"/>
      <c r="BD343" s="145"/>
      <c r="BE343" s="145"/>
      <c r="BF343" s="145"/>
    </row>
    <row r="344" spans="1:58" outlineLevel="1">
      <c r="A344" s="152"/>
      <c r="B344" s="153"/>
      <c r="C344" s="187" t="s">
        <v>595</v>
      </c>
      <c r="D344" s="178"/>
      <c r="E344" s="179">
        <v>0.65532999999999997</v>
      </c>
      <c r="F344" s="156"/>
      <c r="G344" s="156"/>
      <c r="H344" s="156"/>
      <c r="I344" s="156"/>
      <c r="J344" s="156"/>
      <c r="K344" s="156"/>
      <c r="L344" s="156"/>
      <c r="M344" s="156"/>
      <c r="N344" s="156"/>
      <c r="O344" s="156"/>
      <c r="P344" s="156"/>
      <c r="Q344" s="156"/>
      <c r="R344" s="156"/>
      <c r="S344" s="156"/>
      <c r="T344" s="156"/>
      <c r="U344" s="156"/>
      <c r="V344" s="156"/>
      <c r="W344" s="145"/>
      <c r="X344" s="145"/>
      <c r="Y344" s="145"/>
      <c r="Z344" s="145"/>
      <c r="AA344" s="145"/>
      <c r="AB344" s="145"/>
      <c r="AC344" s="145"/>
      <c r="AD344" s="145"/>
      <c r="AE344" s="145" t="s">
        <v>223</v>
      </c>
      <c r="AF344" s="145">
        <v>0</v>
      </c>
      <c r="AG344" s="145"/>
      <c r="AH344" s="145"/>
      <c r="AI344" s="145"/>
      <c r="AJ344" s="145"/>
      <c r="AK344" s="145"/>
      <c r="AL344" s="145"/>
      <c r="AM344" s="145"/>
      <c r="AN344" s="145"/>
      <c r="AO344" s="145"/>
      <c r="AP344" s="145"/>
      <c r="AQ344" s="145"/>
      <c r="AR344" s="145"/>
      <c r="AS344" s="145"/>
      <c r="AT344" s="145"/>
      <c r="AU344" s="145"/>
      <c r="AV344" s="145"/>
      <c r="AW344" s="145"/>
      <c r="AX344" s="145"/>
      <c r="AY344" s="145"/>
      <c r="AZ344" s="145"/>
      <c r="BA344" s="145"/>
      <c r="BB344" s="145"/>
      <c r="BC344" s="145"/>
      <c r="BD344" s="145"/>
      <c r="BE344" s="145"/>
      <c r="BF344" s="145"/>
    </row>
    <row r="345" spans="1:58" outlineLevel="1">
      <c r="A345" s="152"/>
      <c r="B345" s="153"/>
      <c r="C345" s="187" t="s">
        <v>596</v>
      </c>
      <c r="D345" s="178"/>
      <c r="E345" s="179">
        <v>9.5472599999999996</v>
      </c>
      <c r="F345" s="156"/>
      <c r="G345" s="156"/>
      <c r="H345" s="156"/>
      <c r="I345" s="156"/>
      <c r="J345" s="156"/>
      <c r="K345" s="156"/>
      <c r="L345" s="156"/>
      <c r="M345" s="156"/>
      <c r="N345" s="156"/>
      <c r="O345" s="156"/>
      <c r="P345" s="156"/>
      <c r="Q345" s="156"/>
      <c r="R345" s="156"/>
      <c r="S345" s="156"/>
      <c r="T345" s="156"/>
      <c r="U345" s="156"/>
      <c r="V345" s="156"/>
      <c r="W345" s="145"/>
      <c r="X345" s="145"/>
      <c r="Y345" s="145"/>
      <c r="Z345" s="145"/>
      <c r="AA345" s="145"/>
      <c r="AB345" s="145"/>
      <c r="AC345" s="145"/>
      <c r="AD345" s="145"/>
      <c r="AE345" s="145" t="s">
        <v>223</v>
      </c>
      <c r="AF345" s="145">
        <v>0</v>
      </c>
      <c r="AG345" s="145"/>
      <c r="AH345" s="145"/>
      <c r="AI345" s="145"/>
      <c r="AJ345" s="145"/>
      <c r="AK345" s="145"/>
      <c r="AL345" s="145"/>
      <c r="AM345" s="145"/>
      <c r="AN345" s="145"/>
      <c r="AO345" s="145"/>
      <c r="AP345" s="145"/>
      <c r="AQ345" s="145"/>
      <c r="AR345" s="145"/>
      <c r="AS345" s="145"/>
      <c r="AT345" s="145"/>
      <c r="AU345" s="145"/>
      <c r="AV345" s="145"/>
      <c r="AW345" s="145"/>
      <c r="AX345" s="145"/>
      <c r="AY345" s="145"/>
      <c r="AZ345" s="145"/>
      <c r="BA345" s="145"/>
      <c r="BB345" s="145"/>
      <c r="BC345" s="145"/>
      <c r="BD345" s="145"/>
      <c r="BE345" s="145"/>
      <c r="BF345" s="145"/>
    </row>
    <row r="346" spans="1:58" outlineLevel="1">
      <c r="A346" s="164">
        <v>109</v>
      </c>
      <c r="B346" s="165" t="s">
        <v>597</v>
      </c>
      <c r="C346" s="174" t="s">
        <v>598</v>
      </c>
      <c r="D346" s="166" t="s">
        <v>230</v>
      </c>
      <c r="E346" s="167">
        <v>8.0015099999999997</v>
      </c>
      <c r="F346" s="168">
        <v>0</v>
      </c>
      <c r="G346" s="169">
        <f>ROUND(E346*F346,2)</f>
        <v>0</v>
      </c>
      <c r="H346" s="168">
        <v>3660</v>
      </c>
      <c r="I346" s="169">
        <f>ROUND(E346*H346,2)</f>
        <v>29285.53</v>
      </c>
      <c r="J346" s="168">
        <v>0</v>
      </c>
      <c r="K346" s="169">
        <f>ROUND(E346*J346,2)</f>
        <v>0</v>
      </c>
      <c r="L346" s="169">
        <v>21</v>
      </c>
      <c r="M346" s="169">
        <f>G346*(1+L346/100)</f>
        <v>0</v>
      </c>
      <c r="N346" s="169">
        <v>2.5000000000000001E-2</v>
      </c>
      <c r="O346" s="169">
        <f>ROUND(E346*N346,2)</f>
        <v>0.2</v>
      </c>
      <c r="P346" s="169">
        <v>0</v>
      </c>
      <c r="Q346" s="169">
        <f>ROUND(E346*P346,2)</f>
        <v>0</v>
      </c>
      <c r="R346" s="170" t="s">
        <v>219</v>
      </c>
      <c r="S346" s="156">
        <v>0</v>
      </c>
      <c r="T346" s="156">
        <f>ROUND(E346*S346,2)</f>
        <v>0</v>
      </c>
      <c r="U346" s="156"/>
      <c r="V346" s="156" t="s">
        <v>372</v>
      </c>
      <c r="W346" s="145"/>
      <c r="X346" s="145"/>
      <c r="Y346" s="145"/>
      <c r="Z346" s="145"/>
      <c r="AA346" s="145"/>
      <c r="AB346" s="145"/>
      <c r="AC346" s="145"/>
      <c r="AD346" s="145"/>
      <c r="AE346" s="145" t="s">
        <v>373</v>
      </c>
      <c r="AF346" s="145"/>
      <c r="AG346" s="145"/>
      <c r="AH346" s="145"/>
      <c r="AI346" s="145"/>
      <c r="AJ346" s="145"/>
      <c r="AK346" s="145"/>
      <c r="AL346" s="145"/>
      <c r="AM346" s="145"/>
      <c r="AN346" s="145"/>
      <c r="AO346" s="145"/>
      <c r="AP346" s="145"/>
      <c r="AQ346" s="145"/>
      <c r="AR346" s="145"/>
      <c r="AS346" s="145"/>
      <c r="AT346" s="145"/>
      <c r="AU346" s="145"/>
      <c r="AV346" s="145"/>
      <c r="AW346" s="145"/>
      <c r="AX346" s="145"/>
      <c r="AY346" s="145"/>
      <c r="AZ346" s="145"/>
      <c r="BA346" s="145"/>
      <c r="BB346" s="145"/>
      <c r="BC346" s="145"/>
      <c r="BD346" s="145"/>
      <c r="BE346" s="145"/>
      <c r="BF346" s="145"/>
    </row>
    <row r="347" spans="1:58" ht="20.399999999999999" outlineLevel="1">
      <c r="A347" s="152"/>
      <c r="B347" s="153"/>
      <c r="C347" s="187" t="s">
        <v>599</v>
      </c>
      <c r="D347" s="178"/>
      <c r="E347" s="179">
        <v>8.0015099999999997</v>
      </c>
      <c r="F347" s="156"/>
      <c r="G347" s="156"/>
      <c r="H347" s="156"/>
      <c r="I347" s="156"/>
      <c r="J347" s="156"/>
      <c r="K347" s="156"/>
      <c r="L347" s="156"/>
      <c r="M347" s="156"/>
      <c r="N347" s="156"/>
      <c r="O347" s="156"/>
      <c r="P347" s="156"/>
      <c r="Q347" s="156"/>
      <c r="R347" s="156"/>
      <c r="S347" s="156"/>
      <c r="T347" s="156"/>
      <c r="U347" s="156"/>
      <c r="V347" s="156"/>
      <c r="W347" s="145"/>
      <c r="X347" s="145"/>
      <c r="Y347" s="145"/>
      <c r="Z347" s="145"/>
      <c r="AA347" s="145"/>
      <c r="AB347" s="145"/>
      <c r="AC347" s="145"/>
      <c r="AD347" s="145"/>
      <c r="AE347" s="145" t="s">
        <v>223</v>
      </c>
      <c r="AF347" s="145">
        <v>0</v>
      </c>
      <c r="AG347" s="145"/>
      <c r="AH347" s="145"/>
      <c r="AI347" s="145"/>
      <c r="AJ347" s="145"/>
      <c r="AK347" s="145"/>
      <c r="AL347" s="145"/>
      <c r="AM347" s="145"/>
      <c r="AN347" s="145"/>
      <c r="AO347" s="145"/>
      <c r="AP347" s="145"/>
      <c r="AQ347" s="145"/>
      <c r="AR347" s="145"/>
      <c r="AS347" s="145"/>
      <c r="AT347" s="145"/>
      <c r="AU347" s="145"/>
      <c r="AV347" s="145"/>
      <c r="AW347" s="145"/>
      <c r="AX347" s="145"/>
      <c r="AY347" s="145"/>
      <c r="AZ347" s="145"/>
      <c r="BA347" s="145"/>
      <c r="BB347" s="145"/>
      <c r="BC347" s="145"/>
      <c r="BD347" s="145"/>
      <c r="BE347" s="145"/>
      <c r="BF347" s="145"/>
    </row>
    <row r="348" spans="1:58" outlineLevel="1">
      <c r="A348" s="164">
        <v>110</v>
      </c>
      <c r="B348" s="165" t="s">
        <v>600</v>
      </c>
      <c r="C348" s="174" t="s">
        <v>601</v>
      </c>
      <c r="D348" s="166" t="s">
        <v>267</v>
      </c>
      <c r="E348" s="167">
        <v>0.66169999999999995</v>
      </c>
      <c r="F348" s="168">
        <v>0</v>
      </c>
      <c r="G348" s="169">
        <f>ROUND(E348*F348,2)</f>
        <v>0</v>
      </c>
      <c r="H348" s="168">
        <v>0</v>
      </c>
      <c r="I348" s="169">
        <f>ROUND(E348*H348,2)</f>
        <v>0</v>
      </c>
      <c r="J348" s="168">
        <v>902</v>
      </c>
      <c r="K348" s="169">
        <f>ROUND(E348*J348,2)</f>
        <v>596.85</v>
      </c>
      <c r="L348" s="169">
        <v>21</v>
      </c>
      <c r="M348" s="169">
        <f>G348*(1+L348/100)</f>
        <v>0</v>
      </c>
      <c r="N348" s="169">
        <v>0</v>
      </c>
      <c r="O348" s="169">
        <f>ROUND(E348*N348,2)</f>
        <v>0</v>
      </c>
      <c r="P348" s="169">
        <v>0</v>
      </c>
      <c r="Q348" s="169">
        <f>ROUND(E348*P348,2)</f>
        <v>0</v>
      </c>
      <c r="R348" s="170" t="s">
        <v>219</v>
      </c>
      <c r="S348" s="156">
        <v>1.74</v>
      </c>
      <c r="T348" s="156">
        <f>ROUND(E348*S348,2)</f>
        <v>1.1499999999999999</v>
      </c>
      <c r="U348" s="156"/>
      <c r="V348" s="156" t="s">
        <v>499</v>
      </c>
      <c r="W348" s="145"/>
      <c r="X348" s="145"/>
      <c r="Y348" s="145"/>
      <c r="Z348" s="145"/>
      <c r="AA348" s="145"/>
      <c r="AB348" s="145"/>
      <c r="AC348" s="145"/>
      <c r="AD348" s="145"/>
      <c r="AE348" s="145" t="s">
        <v>500</v>
      </c>
      <c r="AF348" s="145"/>
      <c r="AG348" s="145"/>
      <c r="AH348" s="145"/>
      <c r="AI348" s="145"/>
      <c r="AJ348" s="145"/>
      <c r="AK348" s="145"/>
      <c r="AL348" s="145"/>
      <c r="AM348" s="145"/>
      <c r="AN348" s="145"/>
      <c r="AO348" s="145"/>
      <c r="AP348" s="145"/>
      <c r="AQ348" s="145"/>
      <c r="AR348" s="145"/>
      <c r="AS348" s="145"/>
      <c r="AT348" s="145"/>
      <c r="AU348" s="145"/>
      <c r="AV348" s="145"/>
      <c r="AW348" s="145"/>
      <c r="AX348" s="145"/>
      <c r="AY348" s="145"/>
      <c r="AZ348" s="145"/>
      <c r="BA348" s="145"/>
      <c r="BB348" s="145"/>
      <c r="BC348" s="145"/>
      <c r="BD348" s="145"/>
      <c r="BE348" s="145"/>
      <c r="BF348" s="145"/>
    </row>
    <row r="349" spans="1:58" outlineLevel="1">
      <c r="A349" s="152"/>
      <c r="B349" s="153"/>
      <c r="C349" s="261" t="s">
        <v>577</v>
      </c>
      <c r="D349" s="262"/>
      <c r="E349" s="262"/>
      <c r="F349" s="262"/>
      <c r="G349" s="262"/>
      <c r="H349" s="156"/>
      <c r="I349" s="156"/>
      <c r="J349" s="156"/>
      <c r="K349" s="156"/>
      <c r="L349" s="156"/>
      <c r="M349" s="156"/>
      <c r="N349" s="156"/>
      <c r="O349" s="156"/>
      <c r="P349" s="156"/>
      <c r="Q349" s="156"/>
      <c r="R349" s="156"/>
      <c r="S349" s="156"/>
      <c r="T349" s="156"/>
      <c r="U349" s="156"/>
      <c r="V349" s="156"/>
      <c r="W349" s="145"/>
      <c r="X349" s="145"/>
      <c r="Y349" s="145"/>
      <c r="Z349" s="145"/>
      <c r="AA349" s="145"/>
      <c r="AB349" s="145"/>
      <c r="AC349" s="145"/>
      <c r="AD349" s="145"/>
      <c r="AE349" s="145" t="s">
        <v>227</v>
      </c>
      <c r="AF349" s="145"/>
      <c r="AG349" s="145"/>
      <c r="AH349" s="145"/>
      <c r="AI349" s="145"/>
      <c r="AJ349" s="145"/>
      <c r="AK349" s="145"/>
      <c r="AL349" s="145"/>
      <c r="AM349" s="145"/>
      <c r="AN349" s="145"/>
      <c r="AO349" s="145"/>
      <c r="AP349" s="145"/>
      <c r="AQ349" s="145"/>
      <c r="AR349" s="145"/>
      <c r="AS349" s="145"/>
      <c r="AT349" s="145"/>
      <c r="AU349" s="145"/>
      <c r="AV349" s="145"/>
      <c r="AW349" s="145"/>
      <c r="AX349" s="145"/>
      <c r="AY349" s="145"/>
      <c r="AZ349" s="145"/>
      <c r="BA349" s="145"/>
      <c r="BB349" s="145"/>
      <c r="BC349" s="145"/>
      <c r="BD349" s="145"/>
      <c r="BE349" s="145"/>
      <c r="BF349" s="145"/>
    </row>
    <row r="350" spans="1:58">
      <c r="A350" s="158" t="s">
        <v>170</v>
      </c>
      <c r="B350" s="159" t="s">
        <v>117</v>
      </c>
      <c r="C350" s="173" t="s">
        <v>118</v>
      </c>
      <c r="D350" s="160"/>
      <c r="E350" s="161"/>
      <c r="F350" s="162"/>
      <c r="G350" s="162">
        <f>SUMIF(AE351:AE351,"&lt;&gt;NOR",G351:G351)</f>
        <v>0</v>
      </c>
      <c r="H350" s="162"/>
      <c r="I350" s="162">
        <f>SUM(I351:I351)</f>
        <v>0</v>
      </c>
      <c r="J350" s="162"/>
      <c r="K350" s="162">
        <f>SUM(K351:K351)</f>
        <v>131845.92000000001</v>
      </c>
      <c r="L350" s="162"/>
      <c r="M350" s="162">
        <f>SUM(M351:M351)</f>
        <v>0</v>
      </c>
      <c r="N350" s="162"/>
      <c r="O350" s="162">
        <f>SUM(O351:O351)</f>
        <v>0</v>
      </c>
      <c r="P350" s="162"/>
      <c r="Q350" s="162">
        <f>SUM(Q351:Q351)</f>
        <v>0</v>
      </c>
      <c r="R350" s="163"/>
      <c r="S350" s="157"/>
      <c r="T350" s="157">
        <f>SUM(T351:T351)</f>
        <v>0</v>
      </c>
      <c r="U350" s="157"/>
      <c r="V350" s="157"/>
      <c r="AE350" t="s">
        <v>171</v>
      </c>
    </row>
    <row r="351" spans="1:58" outlineLevel="1">
      <c r="A351" s="180">
        <v>111</v>
      </c>
      <c r="B351" s="181" t="s">
        <v>602</v>
      </c>
      <c r="C351" s="188" t="s">
        <v>603</v>
      </c>
      <c r="D351" s="182" t="s">
        <v>604</v>
      </c>
      <c r="E351" s="183">
        <v>1</v>
      </c>
      <c r="F351" s="728">
        <f>SUM('SO 01 ZTI rozpočet'!J30)</f>
        <v>0</v>
      </c>
      <c r="G351" s="185">
        <f>ROUND(E351*F351,2)</f>
        <v>0</v>
      </c>
      <c r="H351" s="184">
        <v>0</v>
      </c>
      <c r="I351" s="185">
        <f>ROUND(E351*H351,2)</f>
        <v>0</v>
      </c>
      <c r="J351" s="184">
        <v>131845.92000000001</v>
      </c>
      <c r="K351" s="185">
        <f>ROUND(E351*J351,2)</f>
        <v>131845.92000000001</v>
      </c>
      <c r="L351" s="185">
        <v>21</v>
      </c>
      <c r="M351" s="185">
        <f>G351*(1+L351/100)</f>
        <v>0</v>
      </c>
      <c r="N351" s="185">
        <v>0</v>
      </c>
      <c r="O351" s="185">
        <f>ROUND(E351*N351,2)</f>
        <v>0</v>
      </c>
      <c r="P351" s="185">
        <v>0</v>
      </c>
      <c r="Q351" s="185">
        <f>ROUND(E351*P351,2)</f>
        <v>0</v>
      </c>
      <c r="R351" s="186" t="s">
        <v>175</v>
      </c>
      <c r="S351" s="156">
        <v>0</v>
      </c>
      <c r="T351" s="156">
        <f>ROUND(E351*S351,2)</f>
        <v>0</v>
      </c>
      <c r="U351" s="156"/>
      <c r="V351" s="156" t="s">
        <v>220</v>
      </c>
      <c r="W351" s="145"/>
      <c r="X351" s="145"/>
      <c r="Y351" s="145"/>
      <c r="Z351" s="145"/>
      <c r="AA351" s="145"/>
      <c r="AB351" s="145"/>
      <c r="AC351" s="145"/>
      <c r="AD351" s="145"/>
      <c r="AE351" s="145" t="s">
        <v>221</v>
      </c>
      <c r="AF351" s="145"/>
      <c r="AG351" s="145"/>
      <c r="AH351" s="145"/>
      <c r="AI351" s="145"/>
      <c r="AJ351" s="145"/>
      <c r="AK351" s="145"/>
      <c r="AL351" s="145"/>
      <c r="AM351" s="145"/>
      <c r="AN351" s="145"/>
      <c r="AO351" s="145"/>
      <c r="AP351" s="145"/>
      <c r="AQ351" s="145"/>
      <c r="AR351" s="145"/>
      <c r="AS351" s="145"/>
      <c r="AT351" s="145"/>
      <c r="AU351" s="145"/>
      <c r="AV351" s="145"/>
      <c r="AW351" s="145"/>
      <c r="AX351" s="145"/>
      <c r="AY351" s="145"/>
      <c r="AZ351" s="145"/>
      <c r="BA351" s="145"/>
      <c r="BB351" s="145"/>
      <c r="BC351" s="145"/>
      <c r="BD351" s="145"/>
      <c r="BE351" s="145"/>
      <c r="BF351" s="145"/>
    </row>
    <row r="352" spans="1:58">
      <c r="A352" s="158" t="s">
        <v>170</v>
      </c>
      <c r="B352" s="159" t="s">
        <v>119</v>
      </c>
      <c r="C352" s="173" t="s">
        <v>120</v>
      </c>
      <c r="D352" s="160"/>
      <c r="E352" s="161"/>
      <c r="F352" s="162"/>
      <c r="G352" s="162">
        <f>SUMIF(AE353:AE353,"&lt;&gt;NOR",G353:G353)</f>
        <v>0</v>
      </c>
      <c r="H352" s="162"/>
      <c r="I352" s="162">
        <f>SUM(I353:I353)</f>
        <v>0</v>
      </c>
      <c r="J352" s="162"/>
      <c r="K352" s="162">
        <f>SUM(K353:K353)</f>
        <v>343061</v>
      </c>
      <c r="L352" s="162"/>
      <c r="M352" s="162">
        <f>SUM(M353:M353)</f>
        <v>0</v>
      </c>
      <c r="N352" s="162"/>
      <c r="O352" s="162">
        <f>SUM(O353:O353)</f>
        <v>0</v>
      </c>
      <c r="P352" s="162"/>
      <c r="Q352" s="162">
        <f>SUM(Q353:Q353)</f>
        <v>0</v>
      </c>
      <c r="R352" s="163"/>
      <c r="S352" s="157"/>
      <c r="T352" s="157">
        <f>SUM(T353:T353)</f>
        <v>0</v>
      </c>
      <c r="U352" s="157"/>
      <c r="V352" s="157"/>
      <c r="AE352" t="s">
        <v>171</v>
      </c>
    </row>
    <row r="353" spans="1:58" outlineLevel="1">
      <c r="A353" s="180">
        <v>112</v>
      </c>
      <c r="B353" s="181" t="s">
        <v>605</v>
      </c>
      <c r="C353" s="188" t="s">
        <v>606</v>
      </c>
      <c r="D353" s="182" t="s">
        <v>604</v>
      </c>
      <c r="E353" s="183">
        <v>1</v>
      </c>
      <c r="F353" s="728">
        <f>SUM('SO 01 topení - Krycí list'!R47)</f>
        <v>0</v>
      </c>
      <c r="G353" s="185">
        <f>ROUND(E353*F353,2)</f>
        <v>0</v>
      </c>
      <c r="H353" s="184">
        <v>0</v>
      </c>
      <c r="I353" s="185">
        <f>ROUND(E353*H353,2)</f>
        <v>0</v>
      </c>
      <c r="J353" s="184">
        <v>343061</v>
      </c>
      <c r="K353" s="185">
        <f>ROUND(E353*J353,2)</f>
        <v>343061</v>
      </c>
      <c r="L353" s="185">
        <v>21</v>
      </c>
      <c r="M353" s="185">
        <f>G353*(1+L353/100)</f>
        <v>0</v>
      </c>
      <c r="N353" s="185">
        <v>0</v>
      </c>
      <c r="O353" s="185">
        <f>ROUND(E353*N353,2)</f>
        <v>0</v>
      </c>
      <c r="P353" s="185">
        <v>0</v>
      </c>
      <c r="Q353" s="185">
        <f>ROUND(E353*P353,2)</f>
        <v>0</v>
      </c>
      <c r="R353" s="186" t="s">
        <v>175</v>
      </c>
      <c r="S353" s="156">
        <v>0</v>
      </c>
      <c r="T353" s="156">
        <f>ROUND(E353*S353,2)</f>
        <v>0</v>
      </c>
      <c r="U353" s="156"/>
      <c r="V353" s="156" t="s">
        <v>220</v>
      </c>
      <c r="W353" s="145"/>
      <c r="X353" s="145"/>
      <c r="Y353" s="145"/>
      <c r="Z353" s="145"/>
      <c r="AA353" s="145"/>
      <c r="AB353" s="145"/>
      <c r="AC353" s="145"/>
      <c r="AD353" s="145"/>
      <c r="AE353" s="145" t="s">
        <v>221</v>
      </c>
      <c r="AF353" s="145"/>
      <c r="AG353" s="145"/>
      <c r="AH353" s="145"/>
      <c r="AI353" s="145"/>
      <c r="AJ353" s="145"/>
      <c r="AK353" s="145"/>
      <c r="AL353" s="145"/>
      <c r="AM353" s="145"/>
      <c r="AN353" s="145"/>
      <c r="AO353" s="145"/>
      <c r="AP353" s="145"/>
      <c r="AQ353" s="145"/>
      <c r="AR353" s="145"/>
      <c r="AS353" s="145"/>
      <c r="AT353" s="145"/>
      <c r="AU353" s="145"/>
      <c r="AV353" s="145"/>
      <c r="AW353" s="145"/>
      <c r="AX353" s="145"/>
      <c r="AY353" s="145"/>
      <c r="AZ353" s="145"/>
      <c r="BA353" s="145"/>
      <c r="BB353" s="145"/>
      <c r="BC353" s="145"/>
      <c r="BD353" s="145"/>
      <c r="BE353" s="145"/>
      <c r="BF353" s="145"/>
    </row>
    <row r="354" spans="1:58">
      <c r="A354" s="158" t="s">
        <v>170</v>
      </c>
      <c r="B354" s="159" t="s">
        <v>121</v>
      </c>
      <c r="C354" s="173" t="s">
        <v>122</v>
      </c>
      <c r="D354" s="160"/>
      <c r="E354" s="161"/>
      <c r="F354" s="162"/>
      <c r="G354" s="162">
        <f>SUMIF(AE355:AE368,"&lt;&gt;NOR",G355:G368)</f>
        <v>0</v>
      </c>
      <c r="H354" s="162"/>
      <c r="I354" s="162">
        <f>SUM(I355:I368)</f>
        <v>17908.64</v>
      </c>
      <c r="J354" s="162"/>
      <c r="K354" s="162">
        <f>SUM(K355:K368)</f>
        <v>7089.36</v>
      </c>
      <c r="L354" s="162"/>
      <c r="M354" s="162">
        <f>SUM(M355:M368)</f>
        <v>0</v>
      </c>
      <c r="N354" s="162"/>
      <c r="O354" s="162">
        <f>SUM(O355:O368)</f>
        <v>0.35</v>
      </c>
      <c r="P354" s="162"/>
      <c r="Q354" s="162">
        <f>SUM(Q355:Q368)</f>
        <v>0</v>
      </c>
      <c r="R354" s="163"/>
      <c r="S354" s="157"/>
      <c r="T354" s="157">
        <f>SUM(T355:T368)</f>
        <v>13.42</v>
      </c>
      <c r="U354" s="157"/>
      <c r="V354" s="157"/>
      <c r="AE354" t="s">
        <v>171</v>
      </c>
    </row>
    <row r="355" spans="1:58" ht="20.399999999999999" outlineLevel="1">
      <c r="A355" s="164">
        <v>113</v>
      </c>
      <c r="B355" s="165" t="s">
        <v>607</v>
      </c>
      <c r="C355" s="174" t="s">
        <v>608</v>
      </c>
      <c r="D355" s="166" t="s">
        <v>317</v>
      </c>
      <c r="E355" s="167">
        <v>49.93</v>
      </c>
      <c r="F355" s="168">
        <v>0</v>
      </c>
      <c r="G355" s="169">
        <f>ROUND(E355*F355,2)</f>
        <v>0</v>
      </c>
      <c r="H355" s="168">
        <v>0</v>
      </c>
      <c r="I355" s="169">
        <f>ROUND(E355*H355,2)</f>
        <v>0</v>
      </c>
      <c r="J355" s="168">
        <v>57</v>
      </c>
      <c r="K355" s="169">
        <f>ROUND(E355*J355,2)</f>
        <v>2846.01</v>
      </c>
      <c r="L355" s="169">
        <v>21</v>
      </c>
      <c r="M355" s="169">
        <f>G355*(1+L355/100)</f>
        <v>0</v>
      </c>
      <c r="N355" s="169">
        <v>0</v>
      </c>
      <c r="O355" s="169">
        <f>ROUND(E355*N355,2)</f>
        <v>0</v>
      </c>
      <c r="P355" s="169">
        <v>0</v>
      </c>
      <c r="Q355" s="169">
        <f>ROUND(E355*P355,2)</f>
        <v>0</v>
      </c>
      <c r="R355" s="170" t="s">
        <v>219</v>
      </c>
      <c r="S355" s="156">
        <v>0.11</v>
      </c>
      <c r="T355" s="156">
        <f>ROUND(E355*S355,2)</f>
        <v>5.49</v>
      </c>
      <c r="U355" s="156"/>
      <c r="V355" s="156" t="s">
        <v>220</v>
      </c>
      <c r="W355" s="145"/>
      <c r="X355" s="145"/>
      <c r="Y355" s="145"/>
      <c r="Z355" s="145"/>
      <c r="AA355" s="145"/>
      <c r="AB355" s="145"/>
      <c r="AC355" s="145"/>
      <c r="AD355" s="145"/>
      <c r="AE355" s="145" t="s">
        <v>221</v>
      </c>
      <c r="AF355" s="145"/>
      <c r="AG355" s="145"/>
      <c r="AH355" s="145"/>
      <c r="AI355" s="145"/>
      <c r="AJ355" s="145"/>
      <c r="AK355" s="145"/>
      <c r="AL355" s="145"/>
      <c r="AM355" s="145"/>
      <c r="AN355" s="145"/>
      <c r="AO355" s="145"/>
      <c r="AP355" s="145"/>
      <c r="AQ355" s="145"/>
      <c r="AR355" s="145"/>
      <c r="AS355" s="145"/>
      <c r="AT355" s="145"/>
      <c r="AU355" s="145"/>
      <c r="AV355" s="145"/>
      <c r="AW355" s="145"/>
      <c r="AX355" s="145"/>
      <c r="AY355" s="145"/>
      <c r="AZ355" s="145"/>
      <c r="BA355" s="145"/>
      <c r="BB355" s="145"/>
      <c r="BC355" s="145"/>
      <c r="BD355" s="145"/>
      <c r="BE355" s="145"/>
      <c r="BF355" s="145"/>
    </row>
    <row r="356" spans="1:58" outlineLevel="1">
      <c r="A356" s="152"/>
      <c r="B356" s="153"/>
      <c r="C356" s="187" t="s">
        <v>609</v>
      </c>
      <c r="D356" s="178"/>
      <c r="E356" s="179">
        <v>49.93</v>
      </c>
      <c r="F356" s="156"/>
      <c r="G356" s="156"/>
      <c r="H356" s="156"/>
      <c r="I356" s="156"/>
      <c r="J356" s="156"/>
      <c r="K356" s="156"/>
      <c r="L356" s="156"/>
      <c r="M356" s="156"/>
      <c r="N356" s="156"/>
      <c r="O356" s="156"/>
      <c r="P356" s="156"/>
      <c r="Q356" s="156"/>
      <c r="R356" s="156"/>
      <c r="S356" s="156"/>
      <c r="T356" s="156"/>
      <c r="U356" s="156"/>
      <c r="V356" s="156"/>
      <c r="W356" s="145"/>
      <c r="X356" s="145"/>
      <c r="Y356" s="145"/>
      <c r="Z356" s="145"/>
      <c r="AA356" s="145"/>
      <c r="AB356" s="145"/>
      <c r="AC356" s="145"/>
      <c r="AD356" s="145"/>
      <c r="AE356" s="145" t="s">
        <v>223</v>
      </c>
      <c r="AF356" s="145">
        <v>0</v>
      </c>
      <c r="AG356" s="145"/>
      <c r="AH356" s="145"/>
      <c r="AI356" s="145"/>
      <c r="AJ356" s="145"/>
      <c r="AK356" s="145"/>
      <c r="AL356" s="145"/>
      <c r="AM356" s="145"/>
      <c r="AN356" s="145"/>
      <c r="AO356" s="145"/>
      <c r="AP356" s="145"/>
      <c r="AQ356" s="145"/>
      <c r="AR356" s="145"/>
      <c r="AS356" s="145"/>
      <c r="AT356" s="145"/>
      <c r="AU356" s="145"/>
      <c r="AV356" s="145"/>
      <c r="AW356" s="145"/>
      <c r="AX356" s="145"/>
      <c r="AY356" s="145"/>
      <c r="AZ356" s="145"/>
      <c r="BA356" s="145"/>
      <c r="BB356" s="145"/>
      <c r="BC356" s="145"/>
      <c r="BD356" s="145"/>
      <c r="BE356" s="145"/>
      <c r="BF356" s="145"/>
    </row>
    <row r="357" spans="1:58" outlineLevel="1">
      <c r="A357" s="164">
        <v>114</v>
      </c>
      <c r="B357" s="165" t="s">
        <v>610</v>
      </c>
      <c r="C357" s="174" t="s">
        <v>611</v>
      </c>
      <c r="D357" s="166" t="s">
        <v>218</v>
      </c>
      <c r="E357" s="167">
        <v>12.4825</v>
      </c>
      <c r="F357" s="168">
        <v>0</v>
      </c>
      <c r="G357" s="169">
        <f>ROUND(E357*F357,2)</f>
        <v>0</v>
      </c>
      <c r="H357" s="168">
        <v>0</v>
      </c>
      <c r="I357" s="169">
        <f>ROUND(E357*H357,2)</f>
        <v>0</v>
      </c>
      <c r="J357" s="168">
        <v>172</v>
      </c>
      <c r="K357" s="169">
        <f>ROUND(E357*J357,2)</f>
        <v>2146.9899999999998</v>
      </c>
      <c r="L357" s="169">
        <v>21</v>
      </c>
      <c r="M357" s="169">
        <f>G357*(1+L357/100)</f>
        <v>0</v>
      </c>
      <c r="N357" s="169">
        <v>0</v>
      </c>
      <c r="O357" s="169">
        <f>ROUND(E357*N357,2)</f>
        <v>0</v>
      </c>
      <c r="P357" s="169">
        <v>0</v>
      </c>
      <c r="Q357" s="169">
        <f>ROUND(E357*P357,2)</f>
        <v>0</v>
      </c>
      <c r="R357" s="170" t="s">
        <v>219</v>
      </c>
      <c r="S357" s="156">
        <v>0.33500000000000002</v>
      </c>
      <c r="T357" s="156">
        <f>ROUND(E357*S357,2)</f>
        <v>4.18</v>
      </c>
      <c r="U357" s="156"/>
      <c r="V357" s="156" t="s">
        <v>220</v>
      </c>
      <c r="W357" s="145"/>
      <c r="X357" s="145"/>
      <c r="Y357" s="145"/>
      <c r="Z357" s="145"/>
      <c r="AA357" s="145"/>
      <c r="AB357" s="145"/>
      <c r="AC357" s="145"/>
      <c r="AD357" s="145"/>
      <c r="AE357" s="145" t="s">
        <v>221</v>
      </c>
      <c r="AF357" s="145"/>
      <c r="AG357" s="145"/>
      <c r="AH357" s="145"/>
      <c r="AI357" s="145"/>
      <c r="AJ357" s="145"/>
      <c r="AK357" s="145"/>
      <c r="AL357" s="145"/>
      <c r="AM357" s="145"/>
      <c r="AN357" s="145"/>
      <c r="AO357" s="145"/>
      <c r="AP357" s="145"/>
      <c r="AQ357" s="145"/>
      <c r="AR357" s="145"/>
      <c r="AS357" s="145"/>
      <c r="AT357" s="145"/>
      <c r="AU357" s="145"/>
      <c r="AV357" s="145"/>
      <c r="AW357" s="145"/>
      <c r="AX357" s="145"/>
      <c r="AY357" s="145"/>
      <c r="AZ357" s="145"/>
      <c r="BA357" s="145"/>
      <c r="BB357" s="145"/>
      <c r="BC357" s="145"/>
      <c r="BD357" s="145"/>
      <c r="BE357" s="145"/>
      <c r="BF357" s="145"/>
    </row>
    <row r="358" spans="1:58" outlineLevel="1">
      <c r="A358" s="152"/>
      <c r="B358" s="153"/>
      <c r="C358" s="187" t="s">
        <v>612</v>
      </c>
      <c r="D358" s="178"/>
      <c r="E358" s="179">
        <v>12.4825</v>
      </c>
      <c r="F358" s="156"/>
      <c r="G358" s="156"/>
      <c r="H358" s="156"/>
      <c r="I358" s="156"/>
      <c r="J358" s="156"/>
      <c r="K358" s="156"/>
      <c r="L358" s="156"/>
      <c r="M358" s="156"/>
      <c r="N358" s="156"/>
      <c r="O358" s="156"/>
      <c r="P358" s="156"/>
      <c r="Q358" s="156"/>
      <c r="R358" s="156"/>
      <c r="S358" s="156"/>
      <c r="T358" s="156"/>
      <c r="U358" s="156"/>
      <c r="V358" s="156"/>
      <c r="W358" s="145"/>
      <c r="X358" s="145"/>
      <c r="Y358" s="145"/>
      <c r="Z358" s="145"/>
      <c r="AA358" s="145"/>
      <c r="AB358" s="145"/>
      <c r="AC358" s="145"/>
      <c r="AD358" s="145"/>
      <c r="AE358" s="145" t="s">
        <v>223</v>
      </c>
      <c r="AF358" s="145">
        <v>0</v>
      </c>
      <c r="AG358" s="145"/>
      <c r="AH358" s="145"/>
      <c r="AI358" s="145"/>
      <c r="AJ358" s="145"/>
      <c r="AK358" s="145"/>
      <c r="AL358" s="145"/>
      <c r="AM358" s="145"/>
      <c r="AN358" s="145"/>
      <c r="AO358" s="145"/>
      <c r="AP358" s="145"/>
      <c r="AQ358" s="145"/>
      <c r="AR358" s="145"/>
      <c r="AS358" s="145"/>
      <c r="AT358" s="145"/>
      <c r="AU358" s="145"/>
      <c r="AV358" s="145"/>
      <c r="AW358" s="145"/>
      <c r="AX358" s="145"/>
      <c r="AY358" s="145"/>
      <c r="AZ358" s="145"/>
      <c r="BA358" s="145"/>
      <c r="BB358" s="145"/>
      <c r="BC358" s="145"/>
      <c r="BD358" s="145"/>
      <c r="BE358" s="145"/>
      <c r="BF358" s="145"/>
    </row>
    <row r="359" spans="1:58" outlineLevel="1">
      <c r="A359" s="164">
        <v>115</v>
      </c>
      <c r="B359" s="165" t="s">
        <v>613</v>
      </c>
      <c r="C359" s="174" t="s">
        <v>614</v>
      </c>
      <c r="D359" s="166" t="s">
        <v>218</v>
      </c>
      <c r="E359" s="167">
        <v>6.0650000000000004</v>
      </c>
      <c r="F359" s="168">
        <v>0</v>
      </c>
      <c r="G359" s="169">
        <f>ROUND(E359*F359,2)</f>
        <v>0</v>
      </c>
      <c r="H359" s="168">
        <v>38</v>
      </c>
      <c r="I359" s="169">
        <f>ROUND(E359*H359,2)</f>
        <v>230.47</v>
      </c>
      <c r="J359" s="168">
        <v>266</v>
      </c>
      <c r="K359" s="169">
        <f>ROUND(E359*J359,2)</f>
        <v>1613.29</v>
      </c>
      <c r="L359" s="169">
        <v>21</v>
      </c>
      <c r="M359" s="169">
        <f>G359*(1+L359/100)</f>
        <v>0</v>
      </c>
      <c r="N359" s="169">
        <v>2.0000000000000002E-5</v>
      </c>
      <c r="O359" s="169">
        <f>ROUND(E359*N359,2)</f>
        <v>0</v>
      </c>
      <c r="P359" s="169">
        <v>0</v>
      </c>
      <c r="Q359" s="169">
        <f>ROUND(E359*P359,2)</f>
        <v>0</v>
      </c>
      <c r="R359" s="170" t="s">
        <v>219</v>
      </c>
      <c r="S359" s="156">
        <v>0.52</v>
      </c>
      <c r="T359" s="156">
        <f>ROUND(E359*S359,2)</f>
        <v>3.15</v>
      </c>
      <c r="U359" s="156"/>
      <c r="V359" s="156" t="s">
        <v>220</v>
      </c>
      <c r="W359" s="145"/>
      <c r="X359" s="145"/>
      <c r="Y359" s="145"/>
      <c r="Z359" s="145"/>
      <c r="AA359" s="145"/>
      <c r="AB359" s="145"/>
      <c r="AC359" s="145"/>
      <c r="AD359" s="145"/>
      <c r="AE359" s="145" t="s">
        <v>221</v>
      </c>
      <c r="AF359" s="145"/>
      <c r="AG359" s="145"/>
      <c r="AH359" s="145"/>
      <c r="AI359" s="145"/>
      <c r="AJ359" s="145"/>
      <c r="AK359" s="145"/>
      <c r="AL359" s="145"/>
      <c r="AM359" s="145"/>
      <c r="AN359" s="145"/>
      <c r="AO359" s="145"/>
      <c r="AP359" s="145"/>
      <c r="AQ359" s="145"/>
      <c r="AR359" s="145"/>
      <c r="AS359" s="145"/>
      <c r="AT359" s="145"/>
      <c r="AU359" s="145"/>
      <c r="AV359" s="145"/>
      <c r="AW359" s="145"/>
      <c r="AX359" s="145"/>
      <c r="AY359" s="145"/>
      <c r="AZ359" s="145"/>
      <c r="BA359" s="145"/>
      <c r="BB359" s="145"/>
      <c r="BC359" s="145"/>
      <c r="BD359" s="145"/>
      <c r="BE359" s="145"/>
      <c r="BF359" s="145"/>
    </row>
    <row r="360" spans="1:58" outlineLevel="1">
      <c r="A360" s="152"/>
      <c r="B360" s="153"/>
      <c r="C360" s="187" t="s">
        <v>615</v>
      </c>
      <c r="D360" s="178"/>
      <c r="E360" s="179">
        <v>6.0650000000000004</v>
      </c>
      <c r="F360" s="156"/>
      <c r="G360" s="156"/>
      <c r="H360" s="156"/>
      <c r="I360" s="156"/>
      <c r="J360" s="156"/>
      <c r="K360" s="156"/>
      <c r="L360" s="156"/>
      <c r="M360" s="156"/>
      <c r="N360" s="156"/>
      <c r="O360" s="156"/>
      <c r="P360" s="156"/>
      <c r="Q360" s="156"/>
      <c r="R360" s="156"/>
      <c r="S360" s="156"/>
      <c r="T360" s="156"/>
      <c r="U360" s="156"/>
      <c r="V360" s="156"/>
      <c r="W360" s="145"/>
      <c r="X360" s="145"/>
      <c r="Y360" s="145"/>
      <c r="Z360" s="145"/>
      <c r="AA360" s="145"/>
      <c r="AB360" s="145"/>
      <c r="AC360" s="145"/>
      <c r="AD360" s="145"/>
      <c r="AE360" s="145" t="s">
        <v>223</v>
      </c>
      <c r="AF360" s="145">
        <v>0</v>
      </c>
      <c r="AG360" s="145"/>
      <c r="AH360" s="145"/>
      <c r="AI360" s="145"/>
      <c r="AJ360" s="145"/>
      <c r="AK360" s="145"/>
      <c r="AL360" s="145"/>
      <c r="AM360" s="145"/>
      <c r="AN360" s="145"/>
      <c r="AO360" s="145"/>
      <c r="AP360" s="145"/>
      <c r="AQ360" s="145"/>
      <c r="AR360" s="145"/>
      <c r="AS360" s="145"/>
      <c r="AT360" s="145"/>
      <c r="AU360" s="145"/>
      <c r="AV360" s="145"/>
      <c r="AW360" s="145"/>
      <c r="AX360" s="145"/>
      <c r="AY360" s="145"/>
      <c r="AZ360" s="145"/>
      <c r="BA360" s="145"/>
      <c r="BB360" s="145"/>
      <c r="BC360" s="145"/>
      <c r="BD360" s="145"/>
      <c r="BE360" s="145"/>
      <c r="BF360" s="145"/>
    </row>
    <row r="361" spans="1:58" outlineLevel="1">
      <c r="A361" s="164">
        <v>116</v>
      </c>
      <c r="B361" s="165" t="s">
        <v>616</v>
      </c>
      <c r="C361" s="174" t="s">
        <v>617</v>
      </c>
      <c r="D361" s="166" t="s">
        <v>317</v>
      </c>
      <c r="E361" s="167">
        <v>49.93</v>
      </c>
      <c r="F361" s="168">
        <v>0</v>
      </c>
      <c r="G361" s="169">
        <f>ROUND(E361*F361,2)</f>
        <v>0</v>
      </c>
      <c r="H361" s="168">
        <v>13.1</v>
      </c>
      <c r="I361" s="169">
        <f>ROUND(E361*H361,2)</f>
        <v>654.08000000000004</v>
      </c>
      <c r="J361" s="168">
        <v>0</v>
      </c>
      <c r="K361" s="169">
        <f>ROUND(E361*J361,2)</f>
        <v>0</v>
      </c>
      <c r="L361" s="169">
        <v>21</v>
      </c>
      <c r="M361" s="169">
        <f>G361*(1+L361/100)</f>
        <v>0</v>
      </c>
      <c r="N361" s="169">
        <v>1.32E-3</v>
      </c>
      <c r="O361" s="169">
        <f>ROUND(E361*N361,2)</f>
        <v>7.0000000000000007E-2</v>
      </c>
      <c r="P361" s="169">
        <v>0</v>
      </c>
      <c r="Q361" s="169">
        <f>ROUND(E361*P361,2)</f>
        <v>0</v>
      </c>
      <c r="R361" s="170" t="s">
        <v>219</v>
      </c>
      <c r="S361" s="156">
        <v>0</v>
      </c>
      <c r="T361" s="156">
        <f>ROUND(E361*S361,2)</f>
        <v>0</v>
      </c>
      <c r="U361" s="156"/>
      <c r="V361" s="156" t="s">
        <v>372</v>
      </c>
      <c r="W361" s="145"/>
      <c r="X361" s="145"/>
      <c r="Y361" s="145"/>
      <c r="Z361" s="145"/>
      <c r="AA361" s="145"/>
      <c r="AB361" s="145"/>
      <c r="AC361" s="145"/>
      <c r="AD361" s="145"/>
      <c r="AE361" s="145" t="s">
        <v>373</v>
      </c>
      <c r="AF361" s="145"/>
      <c r="AG361" s="145"/>
      <c r="AH361" s="145"/>
      <c r="AI361" s="145"/>
      <c r="AJ361" s="145"/>
      <c r="AK361" s="145"/>
      <c r="AL361" s="145"/>
      <c r="AM361" s="145"/>
      <c r="AN361" s="145"/>
      <c r="AO361" s="145"/>
      <c r="AP361" s="145"/>
      <c r="AQ361" s="145"/>
      <c r="AR361" s="145"/>
      <c r="AS361" s="145"/>
      <c r="AT361" s="145"/>
      <c r="AU361" s="145"/>
      <c r="AV361" s="145"/>
      <c r="AW361" s="145"/>
      <c r="AX361" s="145"/>
      <c r="AY361" s="145"/>
      <c r="AZ361" s="145"/>
      <c r="BA361" s="145"/>
      <c r="BB361" s="145"/>
      <c r="BC361" s="145"/>
      <c r="BD361" s="145"/>
      <c r="BE361" s="145"/>
      <c r="BF361" s="145"/>
    </row>
    <row r="362" spans="1:58" outlineLevel="1">
      <c r="A362" s="152"/>
      <c r="B362" s="153"/>
      <c r="C362" s="187" t="s">
        <v>609</v>
      </c>
      <c r="D362" s="178"/>
      <c r="E362" s="179">
        <v>49.93</v>
      </c>
      <c r="F362" s="156"/>
      <c r="G362" s="156"/>
      <c r="H362" s="156"/>
      <c r="I362" s="156"/>
      <c r="J362" s="156"/>
      <c r="K362" s="156"/>
      <c r="L362" s="156"/>
      <c r="M362" s="156"/>
      <c r="N362" s="156"/>
      <c r="O362" s="156"/>
      <c r="P362" s="156"/>
      <c r="Q362" s="156"/>
      <c r="R362" s="156"/>
      <c r="S362" s="156"/>
      <c r="T362" s="156"/>
      <c r="U362" s="156"/>
      <c r="V362" s="156"/>
      <c r="W362" s="145"/>
      <c r="X362" s="145"/>
      <c r="Y362" s="145"/>
      <c r="Z362" s="145"/>
      <c r="AA362" s="145"/>
      <c r="AB362" s="145"/>
      <c r="AC362" s="145"/>
      <c r="AD362" s="145"/>
      <c r="AE362" s="145" t="s">
        <v>223</v>
      </c>
      <c r="AF362" s="145">
        <v>0</v>
      </c>
      <c r="AG362" s="145"/>
      <c r="AH362" s="145"/>
      <c r="AI362" s="145"/>
      <c r="AJ362" s="145"/>
      <c r="AK362" s="145"/>
      <c r="AL362" s="145"/>
      <c r="AM362" s="145"/>
      <c r="AN362" s="145"/>
      <c r="AO362" s="145"/>
      <c r="AP362" s="145"/>
      <c r="AQ362" s="145"/>
      <c r="AR362" s="145"/>
      <c r="AS362" s="145"/>
      <c r="AT362" s="145"/>
      <c r="AU362" s="145"/>
      <c r="AV362" s="145"/>
      <c r="AW362" s="145"/>
      <c r="AX362" s="145"/>
      <c r="AY362" s="145"/>
      <c r="AZ362" s="145"/>
      <c r="BA362" s="145"/>
      <c r="BB362" s="145"/>
      <c r="BC362" s="145"/>
      <c r="BD362" s="145"/>
      <c r="BE362" s="145"/>
      <c r="BF362" s="145"/>
    </row>
    <row r="363" spans="1:58" ht="20.399999999999999" outlineLevel="1">
      <c r="A363" s="164">
        <v>117</v>
      </c>
      <c r="B363" s="165" t="s">
        <v>618</v>
      </c>
      <c r="C363" s="174" t="s">
        <v>619</v>
      </c>
      <c r="D363" s="166" t="s">
        <v>218</v>
      </c>
      <c r="E363" s="167">
        <v>6.3682499999999997</v>
      </c>
      <c r="F363" s="168">
        <v>0</v>
      </c>
      <c r="G363" s="169">
        <f>ROUND(E363*F363,2)</f>
        <v>0</v>
      </c>
      <c r="H363" s="168">
        <v>672</v>
      </c>
      <c r="I363" s="169">
        <f>ROUND(E363*H363,2)</f>
        <v>4279.46</v>
      </c>
      <c r="J363" s="168">
        <v>0</v>
      </c>
      <c r="K363" s="169">
        <f>ROUND(E363*J363,2)</f>
        <v>0</v>
      </c>
      <c r="L363" s="169">
        <v>21</v>
      </c>
      <c r="M363" s="169">
        <f>G363*(1+L363/100)</f>
        <v>0</v>
      </c>
      <c r="N363" s="169">
        <v>1.0500000000000001E-2</v>
      </c>
      <c r="O363" s="169">
        <f>ROUND(E363*N363,2)</f>
        <v>7.0000000000000007E-2</v>
      </c>
      <c r="P363" s="169">
        <v>0</v>
      </c>
      <c r="Q363" s="169">
        <f>ROUND(E363*P363,2)</f>
        <v>0</v>
      </c>
      <c r="R363" s="170" t="s">
        <v>219</v>
      </c>
      <c r="S363" s="156">
        <v>0</v>
      </c>
      <c r="T363" s="156">
        <f>ROUND(E363*S363,2)</f>
        <v>0</v>
      </c>
      <c r="U363" s="156"/>
      <c r="V363" s="156" t="s">
        <v>372</v>
      </c>
      <c r="W363" s="145"/>
      <c r="X363" s="145"/>
      <c r="Y363" s="145"/>
      <c r="Z363" s="145"/>
      <c r="AA363" s="145"/>
      <c r="AB363" s="145"/>
      <c r="AC363" s="145"/>
      <c r="AD363" s="145"/>
      <c r="AE363" s="145" t="s">
        <v>373</v>
      </c>
      <c r="AF363" s="145"/>
      <c r="AG363" s="145"/>
      <c r="AH363" s="145"/>
      <c r="AI363" s="145"/>
      <c r="AJ363" s="145"/>
      <c r="AK363" s="145"/>
      <c r="AL363" s="145"/>
      <c r="AM363" s="145"/>
      <c r="AN363" s="145"/>
      <c r="AO363" s="145"/>
      <c r="AP363" s="145"/>
      <c r="AQ363" s="145"/>
      <c r="AR363" s="145"/>
      <c r="AS363" s="145"/>
      <c r="AT363" s="145"/>
      <c r="AU363" s="145"/>
      <c r="AV363" s="145"/>
      <c r="AW363" s="145"/>
      <c r="AX363" s="145"/>
      <c r="AY363" s="145"/>
      <c r="AZ363" s="145"/>
      <c r="BA363" s="145"/>
      <c r="BB363" s="145"/>
      <c r="BC363" s="145"/>
      <c r="BD363" s="145"/>
      <c r="BE363" s="145"/>
      <c r="BF363" s="145"/>
    </row>
    <row r="364" spans="1:58" outlineLevel="1">
      <c r="A364" s="152"/>
      <c r="B364" s="153"/>
      <c r="C364" s="187" t="s">
        <v>620</v>
      </c>
      <c r="D364" s="178"/>
      <c r="E364" s="179">
        <v>6.3682499999999997</v>
      </c>
      <c r="F364" s="156"/>
      <c r="G364" s="156"/>
      <c r="H364" s="156"/>
      <c r="I364" s="156"/>
      <c r="J364" s="156"/>
      <c r="K364" s="156"/>
      <c r="L364" s="156"/>
      <c r="M364" s="156"/>
      <c r="N364" s="156"/>
      <c r="O364" s="156"/>
      <c r="P364" s="156"/>
      <c r="Q364" s="156"/>
      <c r="R364" s="156"/>
      <c r="S364" s="156"/>
      <c r="T364" s="156"/>
      <c r="U364" s="156"/>
      <c r="V364" s="156"/>
      <c r="W364" s="145"/>
      <c r="X364" s="145"/>
      <c r="Y364" s="145"/>
      <c r="Z364" s="145"/>
      <c r="AA364" s="145"/>
      <c r="AB364" s="145"/>
      <c r="AC364" s="145"/>
      <c r="AD364" s="145"/>
      <c r="AE364" s="145" t="s">
        <v>223</v>
      </c>
      <c r="AF364" s="145">
        <v>0</v>
      </c>
      <c r="AG364" s="145"/>
      <c r="AH364" s="145"/>
      <c r="AI364" s="145"/>
      <c r="AJ364" s="145"/>
      <c r="AK364" s="145"/>
      <c r="AL364" s="145"/>
      <c r="AM364" s="145"/>
      <c r="AN364" s="145"/>
      <c r="AO364" s="145"/>
      <c r="AP364" s="145"/>
      <c r="AQ364" s="145"/>
      <c r="AR364" s="145"/>
      <c r="AS364" s="145"/>
      <c r="AT364" s="145"/>
      <c r="AU364" s="145"/>
      <c r="AV364" s="145"/>
      <c r="AW364" s="145"/>
      <c r="AX364" s="145"/>
      <c r="AY364" s="145"/>
      <c r="AZ364" s="145"/>
      <c r="BA364" s="145"/>
      <c r="BB364" s="145"/>
      <c r="BC364" s="145"/>
      <c r="BD364" s="145"/>
      <c r="BE364" s="145"/>
      <c r="BF364" s="145"/>
    </row>
    <row r="365" spans="1:58" ht="20.399999999999999" outlineLevel="1">
      <c r="A365" s="164">
        <v>118</v>
      </c>
      <c r="B365" s="165" t="s">
        <v>621</v>
      </c>
      <c r="C365" s="174" t="s">
        <v>622</v>
      </c>
      <c r="D365" s="166" t="s">
        <v>218</v>
      </c>
      <c r="E365" s="167">
        <v>12.4825</v>
      </c>
      <c r="F365" s="168">
        <v>0</v>
      </c>
      <c r="G365" s="169">
        <f>ROUND(E365*F365,2)</f>
        <v>0</v>
      </c>
      <c r="H365" s="168">
        <v>1021</v>
      </c>
      <c r="I365" s="169">
        <f>ROUND(E365*H365,2)</f>
        <v>12744.63</v>
      </c>
      <c r="J365" s="168">
        <v>0</v>
      </c>
      <c r="K365" s="169">
        <f>ROUND(E365*J365,2)</f>
        <v>0</v>
      </c>
      <c r="L365" s="169">
        <v>21</v>
      </c>
      <c r="M365" s="169">
        <f>G365*(1+L365/100)</f>
        <v>0</v>
      </c>
      <c r="N365" s="169">
        <v>1.6799999999999999E-2</v>
      </c>
      <c r="O365" s="169">
        <f>ROUND(E365*N365,2)</f>
        <v>0.21</v>
      </c>
      <c r="P365" s="169">
        <v>0</v>
      </c>
      <c r="Q365" s="169">
        <f>ROUND(E365*P365,2)</f>
        <v>0</v>
      </c>
      <c r="R365" s="170" t="s">
        <v>219</v>
      </c>
      <c r="S365" s="156">
        <v>0</v>
      </c>
      <c r="T365" s="156">
        <f>ROUND(E365*S365,2)</f>
        <v>0</v>
      </c>
      <c r="U365" s="156"/>
      <c r="V365" s="156" t="s">
        <v>372</v>
      </c>
      <c r="W365" s="145"/>
      <c r="X365" s="145"/>
      <c r="Y365" s="145"/>
      <c r="Z365" s="145"/>
      <c r="AA365" s="145"/>
      <c r="AB365" s="145"/>
      <c r="AC365" s="145"/>
      <c r="AD365" s="145"/>
      <c r="AE365" s="145" t="s">
        <v>373</v>
      </c>
      <c r="AF365" s="145"/>
      <c r="AG365" s="145"/>
      <c r="AH365" s="145"/>
      <c r="AI365" s="145"/>
      <c r="AJ365" s="145"/>
      <c r="AK365" s="145"/>
      <c r="AL365" s="145"/>
      <c r="AM365" s="145"/>
      <c r="AN365" s="145"/>
      <c r="AO365" s="145"/>
      <c r="AP365" s="145"/>
      <c r="AQ365" s="145"/>
      <c r="AR365" s="145"/>
      <c r="AS365" s="145"/>
      <c r="AT365" s="145"/>
      <c r="AU365" s="145"/>
      <c r="AV365" s="145"/>
      <c r="AW365" s="145"/>
      <c r="AX365" s="145"/>
      <c r="AY365" s="145"/>
      <c r="AZ365" s="145"/>
      <c r="BA365" s="145"/>
      <c r="BB365" s="145"/>
      <c r="BC365" s="145"/>
      <c r="BD365" s="145"/>
      <c r="BE365" s="145"/>
      <c r="BF365" s="145"/>
    </row>
    <row r="366" spans="1:58" outlineLevel="1">
      <c r="A366" s="152"/>
      <c r="B366" s="153"/>
      <c r="C366" s="187" t="s">
        <v>612</v>
      </c>
      <c r="D366" s="178"/>
      <c r="E366" s="179">
        <v>12.4825</v>
      </c>
      <c r="F366" s="156"/>
      <c r="G366" s="156"/>
      <c r="H366" s="156"/>
      <c r="I366" s="156"/>
      <c r="J366" s="156"/>
      <c r="K366" s="156"/>
      <c r="L366" s="156"/>
      <c r="M366" s="156"/>
      <c r="N366" s="156"/>
      <c r="O366" s="156"/>
      <c r="P366" s="156"/>
      <c r="Q366" s="156"/>
      <c r="R366" s="156"/>
      <c r="S366" s="156"/>
      <c r="T366" s="156"/>
      <c r="U366" s="156"/>
      <c r="V366" s="156"/>
      <c r="W366" s="145"/>
      <c r="X366" s="145"/>
      <c r="Y366" s="145"/>
      <c r="Z366" s="145"/>
      <c r="AA366" s="145"/>
      <c r="AB366" s="145"/>
      <c r="AC366" s="145"/>
      <c r="AD366" s="145"/>
      <c r="AE366" s="145" t="s">
        <v>223</v>
      </c>
      <c r="AF366" s="145">
        <v>0</v>
      </c>
      <c r="AG366" s="145"/>
      <c r="AH366" s="145"/>
      <c r="AI366" s="145"/>
      <c r="AJ366" s="145"/>
      <c r="AK366" s="145"/>
      <c r="AL366" s="145"/>
      <c r="AM366" s="145"/>
      <c r="AN366" s="145"/>
      <c r="AO366" s="145"/>
      <c r="AP366" s="145"/>
      <c r="AQ366" s="145"/>
      <c r="AR366" s="145"/>
      <c r="AS366" s="145"/>
      <c r="AT366" s="145"/>
      <c r="AU366" s="145"/>
      <c r="AV366" s="145"/>
      <c r="AW366" s="145"/>
      <c r="AX366" s="145"/>
      <c r="AY366" s="145"/>
      <c r="AZ366" s="145"/>
      <c r="BA366" s="145"/>
      <c r="BB366" s="145"/>
      <c r="BC366" s="145"/>
      <c r="BD366" s="145"/>
      <c r="BE366" s="145"/>
      <c r="BF366" s="145"/>
    </row>
    <row r="367" spans="1:58" outlineLevel="1">
      <c r="A367" s="164">
        <v>119</v>
      </c>
      <c r="B367" s="165" t="s">
        <v>623</v>
      </c>
      <c r="C367" s="174" t="s">
        <v>624</v>
      </c>
      <c r="D367" s="166" t="s">
        <v>267</v>
      </c>
      <c r="E367" s="167">
        <v>0.34260000000000002</v>
      </c>
      <c r="F367" s="168">
        <v>0</v>
      </c>
      <c r="G367" s="169">
        <f>ROUND(E367*F367,2)</f>
        <v>0</v>
      </c>
      <c r="H367" s="168">
        <v>0</v>
      </c>
      <c r="I367" s="169">
        <f>ROUND(E367*H367,2)</f>
        <v>0</v>
      </c>
      <c r="J367" s="168">
        <v>1410</v>
      </c>
      <c r="K367" s="169">
        <f>ROUND(E367*J367,2)</f>
        <v>483.07</v>
      </c>
      <c r="L367" s="169">
        <v>21</v>
      </c>
      <c r="M367" s="169">
        <f>G367*(1+L367/100)</f>
        <v>0</v>
      </c>
      <c r="N367" s="169">
        <v>0</v>
      </c>
      <c r="O367" s="169">
        <f>ROUND(E367*N367,2)</f>
        <v>0</v>
      </c>
      <c r="P367" s="169">
        <v>0</v>
      </c>
      <c r="Q367" s="169">
        <f>ROUND(E367*P367,2)</f>
        <v>0</v>
      </c>
      <c r="R367" s="170" t="s">
        <v>219</v>
      </c>
      <c r="S367" s="156">
        <v>1.7509999999999999</v>
      </c>
      <c r="T367" s="156">
        <f>ROUND(E367*S367,2)</f>
        <v>0.6</v>
      </c>
      <c r="U367" s="156"/>
      <c r="V367" s="156" t="s">
        <v>499</v>
      </c>
      <c r="W367" s="145"/>
      <c r="X367" s="145"/>
      <c r="Y367" s="145"/>
      <c r="Z367" s="145"/>
      <c r="AA367" s="145"/>
      <c r="AB367" s="145"/>
      <c r="AC367" s="145"/>
      <c r="AD367" s="145"/>
      <c r="AE367" s="145" t="s">
        <v>500</v>
      </c>
      <c r="AF367" s="145"/>
      <c r="AG367" s="145"/>
      <c r="AH367" s="145"/>
      <c r="AI367" s="145"/>
      <c r="AJ367" s="145"/>
      <c r="AK367" s="145"/>
      <c r="AL367" s="145"/>
      <c r="AM367" s="145"/>
      <c r="AN367" s="145"/>
      <c r="AO367" s="145"/>
      <c r="AP367" s="145"/>
      <c r="AQ367" s="145"/>
      <c r="AR367" s="145"/>
      <c r="AS367" s="145"/>
      <c r="AT367" s="145"/>
      <c r="AU367" s="145"/>
      <c r="AV367" s="145"/>
      <c r="AW367" s="145"/>
      <c r="AX367" s="145"/>
      <c r="AY367" s="145"/>
      <c r="AZ367" s="145"/>
      <c r="BA367" s="145"/>
      <c r="BB367" s="145"/>
      <c r="BC367" s="145"/>
      <c r="BD367" s="145"/>
      <c r="BE367" s="145"/>
      <c r="BF367" s="145"/>
    </row>
    <row r="368" spans="1:58" outlineLevel="1">
      <c r="A368" s="152"/>
      <c r="B368" s="153"/>
      <c r="C368" s="261" t="s">
        <v>577</v>
      </c>
      <c r="D368" s="262"/>
      <c r="E368" s="262"/>
      <c r="F368" s="262"/>
      <c r="G368" s="262"/>
      <c r="H368" s="156"/>
      <c r="I368" s="156"/>
      <c r="J368" s="156"/>
      <c r="K368" s="156"/>
      <c r="L368" s="156"/>
      <c r="M368" s="156"/>
      <c r="N368" s="156"/>
      <c r="O368" s="156"/>
      <c r="P368" s="156"/>
      <c r="Q368" s="156"/>
      <c r="R368" s="156"/>
      <c r="S368" s="156"/>
      <c r="T368" s="156"/>
      <c r="U368" s="156"/>
      <c r="V368" s="156"/>
      <c r="W368" s="145"/>
      <c r="X368" s="145"/>
      <c r="Y368" s="145"/>
      <c r="Z368" s="145"/>
      <c r="AA368" s="145"/>
      <c r="AB368" s="145"/>
      <c r="AC368" s="145"/>
      <c r="AD368" s="145"/>
      <c r="AE368" s="145" t="s">
        <v>227</v>
      </c>
      <c r="AF368" s="145"/>
      <c r="AG368" s="145"/>
      <c r="AH368" s="145"/>
      <c r="AI368" s="145"/>
      <c r="AJ368" s="145"/>
      <c r="AK368" s="145"/>
      <c r="AL368" s="145"/>
      <c r="AM368" s="145"/>
      <c r="AN368" s="145"/>
      <c r="AO368" s="145"/>
      <c r="AP368" s="145"/>
      <c r="AQ368" s="145"/>
      <c r="AR368" s="145"/>
      <c r="AS368" s="145"/>
      <c r="AT368" s="145"/>
      <c r="AU368" s="145"/>
      <c r="AV368" s="145"/>
      <c r="AW368" s="145"/>
      <c r="AX368" s="145"/>
      <c r="AY368" s="145"/>
      <c r="AZ368" s="145"/>
      <c r="BA368" s="145"/>
      <c r="BB368" s="145"/>
      <c r="BC368" s="145"/>
      <c r="BD368" s="145"/>
      <c r="BE368" s="145"/>
      <c r="BF368" s="145"/>
    </row>
    <row r="369" spans="1:58">
      <c r="A369" s="158" t="s">
        <v>170</v>
      </c>
      <c r="B369" s="159" t="s">
        <v>123</v>
      </c>
      <c r="C369" s="173" t="s">
        <v>124</v>
      </c>
      <c r="D369" s="160"/>
      <c r="E369" s="161"/>
      <c r="F369" s="162"/>
      <c r="G369" s="162">
        <f>SUMIF(AE370:AE382,"&lt;&gt;NOR",G370:G382)</f>
        <v>0</v>
      </c>
      <c r="H369" s="162"/>
      <c r="I369" s="162">
        <f>SUM(I370:I382)</f>
        <v>5990.0599999999995</v>
      </c>
      <c r="J369" s="162"/>
      <c r="K369" s="162">
        <f>SUM(K370:K382)</f>
        <v>4917.2700000000004</v>
      </c>
      <c r="L369" s="162"/>
      <c r="M369" s="162">
        <f>SUM(M370:M382)</f>
        <v>0</v>
      </c>
      <c r="N369" s="162"/>
      <c r="O369" s="162">
        <f>SUM(O370:O382)</f>
        <v>6.0000000000000005E-2</v>
      </c>
      <c r="P369" s="162"/>
      <c r="Q369" s="162">
        <f>SUM(Q370:Q382)</f>
        <v>0</v>
      </c>
      <c r="R369" s="163"/>
      <c r="S369" s="157"/>
      <c r="T369" s="157">
        <f>SUM(T370:T382)</f>
        <v>7.8500000000000005</v>
      </c>
      <c r="U369" s="157"/>
      <c r="V369" s="157"/>
      <c r="AE369" t="s">
        <v>171</v>
      </c>
    </row>
    <row r="370" spans="1:58" ht="20.399999999999999" outlineLevel="1">
      <c r="A370" s="164">
        <v>120</v>
      </c>
      <c r="B370" s="165" t="s">
        <v>625</v>
      </c>
      <c r="C370" s="174" t="s">
        <v>626</v>
      </c>
      <c r="D370" s="166" t="s">
        <v>317</v>
      </c>
      <c r="E370" s="167">
        <v>6.7</v>
      </c>
      <c r="F370" s="168">
        <v>0</v>
      </c>
      <c r="G370" s="169">
        <f>ROUND(E370*F370,2)</f>
        <v>0</v>
      </c>
      <c r="H370" s="168">
        <v>254.35</v>
      </c>
      <c r="I370" s="169">
        <f>ROUND(E370*H370,2)</f>
        <v>1704.15</v>
      </c>
      <c r="J370" s="168">
        <v>113.15</v>
      </c>
      <c r="K370" s="169">
        <f>ROUND(E370*J370,2)</f>
        <v>758.11</v>
      </c>
      <c r="L370" s="169">
        <v>21</v>
      </c>
      <c r="M370" s="169">
        <f>G370*(1+L370/100)</f>
        <v>0</v>
      </c>
      <c r="N370" s="169">
        <v>3.1700000000000001E-3</v>
      </c>
      <c r="O370" s="169">
        <f>ROUND(E370*N370,2)</f>
        <v>0.02</v>
      </c>
      <c r="P370" s="169">
        <v>0</v>
      </c>
      <c r="Q370" s="169">
        <f>ROUND(E370*P370,2)</f>
        <v>0</v>
      </c>
      <c r="R370" s="170" t="s">
        <v>219</v>
      </c>
      <c r="S370" s="156">
        <v>0.219</v>
      </c>
      <c r="T370" s="156">
        <f>ROUND(E370*S370,2)</f>
        <v>1.47</v>
      </c>
      <c r="U370" s="156"/>
      <c r="V370" s="156" t="s">
        <v>220</v>
      </c>
      <c r="W370" s="145"/>
      <c r="X370" s="145"/>
      <c r="Y370" s="145"/>
      <c r="Z370" s="145"/>
      <c r="AA370" s="145"/>
      <c r="AB370" s="145"/>
      <c r="AC370" s="145"/>
      <c r="AD370" s="145"/>
      <c r="AE370" s="145" t="s">
        <v>221</v>
      </c>
      <c r="AF370" s="145"/>
      <c r="AG370" s="145"/>
      <c r="AH370" s="145"/>
      <c r="AI370" s="145"/>
      <c r="AJ370" s="145"/>
      <c r="AK370" s="145"/>
      <c r="AL370" s="145"/>
      <c r="AM370" s="145"/>
      <c r="AN370" s="145"/>
      <c r="AO370" s="145"/>
      <c r="AP370" s="145"/>
      <c r="AQ370" s="145"/>
      <c r="AR370" s="145"/>
      <c r="AS370" s="145"/>
      <c r="AT370" s="145"/>
      <c r="AU370" s="145"/>
      <c r="AV370" s="145"/>
      <c r="AW370" s="145"/>
      <c r="AX370" s="145"/>
      <c r="AY370" s="145"/>
      <c r="AZ370" s="145"/>
      <c r="BA370" s="145"/>
      <c r="BB370" s="145"/>
      <c r="BC370" s="145"/>
      <c r="BD370" s="145"/>
      <c r="BE370" s="145"/>
      <c r="BF370" s="145"/>
    </row>
    <row r="371" spans="1:58" outlineLevel="1">
      <c r="A371" s="152"/>
      <c r="B371" s="153"/>
      <c r="C371" s="250" t="s">
        <v>627</v>
      </c>
      <c r="D371" s="251"/>
      <c r="E371" s="251"/>
      <c r="F371" s="251"/>
      <c r="G371" s="251"/>
      <c r="H371" s="156"/>
      <c r="I371" s="156"/>
      <c r="J371" s="156"/>
      <c r="K371" s="156"/>
      <c r="L371" s="156"/>
      <c r="M371" s="156"/>
      <c r="N371" s="156"/>
      <c r="O371" s="156"/>
      <c r="P371" s="156"/>
      <c r="Q371" s="156"/>
      <c r="R371" s="156"/>
      <c r="S371" s="156"/>
      <c r="T371" s="156"/>
      <c r="U371" s="156"/>
      <c r="V371" s="156"/>
      <c r="W371" s="145"/>
      <c r="X371" s="145"/>
      <c r="Y371" s="145"/>
      <c r="Z371" s="145"/>
      <c r="AA371" s="145"/>
      <c r="AB371" s="145"/>
      <c r="AC371" s="145"/>
      <c r="AD371" s="145"/>
      <c r="AE371" s="145" t="s">
        <v>178</v>
      </c>
      <c r="AF371" s="145"/>
      <c r="AG371" s="145"/>
      <c r="AH371" s="145"/>
      <c r="AI371" s="145"/>
      <c r="AJ371" s="145"/>
      <c r="AK371" s="145"/>
      <c r="AL371" s="145"/>
      <c r="AM371" s="145"/>
      <c r="AN371" s="145"/>
      <c r="AO371" s="145"/>
      <c r="AP371" s="145"/>
      <c r="AQ371" s="145"/>
      <c r="AR371" s="145"/>
      <c r="AS371" s="145"/>
      <c r="AT371" s="145"/>
      <c r="AU371" s="145"/>
      <c r="AV371" s="145"/>
      <c r="AW371" s="145"/>
      <c r="AX371" s="145"/>
      <c r="AY371" s="145"/>
      <c r="AZ371" s="145"/>
      <c r="BA371" s="145"/>
      <c r="BB371" s="145"/>
      <c r="BC371" s="145"/>
      <c r="BD371" s="145"/>
      <c r="BE371" s="145"/>
      <c r="BF371" s="145"/>
    </row>
    <row r="372" spans="1:58" outlineLevel="1">
      <c r="A372" s="152"/>
      <c r="B372" s="153"/>
      <c r="C372" s="187" t="s">
        <v>628</v>
      </c>
      <c r="D372" s="178"/>
      <c r="E372" s="179">
        <v>6.7</v>
      </c>
      <c r="F372" s="156"/>
      <c r="G372" s="156"/>
      <c r="H372" s="156"/>
      <c r="I372" s="156"/>
      <c r="J372" s="156"/>
      <c r="K372" s="156"/>
      <c r="L372" s="156"/>
      <c r="M372" s="156"/>
      <c r="N372" s="156"/>
      <c r="O372" s="156"/>
      <c r="P372" s="156"/>
      <c r="Q372" s="156"/>
      <c r="R372" s="156"/>
      <c r="S372" s="156"/>
      <c r="T372" s="156"/>
      <c r="U372" s="156"/>
      <c r="V372" s="156"/>
      <c r="W372" s="145"/>
      <c r="X372" s="145"/>
      <c r="Y372" s="145"/>
      <c r="Z372" s="145"/>
      <c r="AA372" s="145"/>
      <c r="AB372" s="145"/>
      <c r="AC372" s="145"/>
      <c r="AD372" s="145"/>
      <c r="AE372" s="145" t="s">
        <v>223</v>
      </c>
      <c r="AF372" s="145">
        <v>0</v>
      </c>
      <c r="AG372" s="145"/>
      <c r="AH372" s="145"/>
      <c r="AI372" s="145"/>
      <c r="AJ372" s="145"/>
      <c r="AK372" s="145"/>
      <c r="AL372" s="145"/>
      <c r="AM372" s="145"/>
      <c r="AN372" s="145"/>
      <c r="AO372" s="145"/>
      <c r="AP372" s="145"/>
      <c r="AQ372" s="145"/>
      <c r="AR372" s="145"/>
      <c r="AS372" s="145"/>
      <c r="AT372" s="145"/>
      <c r="AU372" s="145"/>
      <c r="AV372" s="145"/>
      <c r="AW372" s="145"/>
      <c r="AX372" s="145"/>
      <c r="AY372" s="145"/>
      <c r="AZ372" s="145"/>
      <c r="BA372" s="145"/>
      <c r="BB372" s="145"/>
      <c r="BC372" s="145"/>
      <c r="BD372" s="145"/>
      <c r="BE372" s="145"/>
      <c r="BF372" s="145"/>
    </row>
    <row r="373" spans="1:58" ht="20.399999999999999" outlineLevel="1">
      <c r="A373" s="164">
        <v>121</v>
      </c>
      <c r="B373" s="165" t="s">
        <v>629</v>
      </c>
      <c r="C373" s="174" t="s">
        <v>630</v>
      </c>
      <c r="D373" s="166" t="s">
        <v>317</v>
      </c>
      <c r="E373" s="167">
        <v>12.13</v>
      </c>
      <c r="F373" s="168">
        <v>0</v>
      </c>
      <c r="G373" s="169">
        <f>ROUND(E373*F373,2)</f>
        <v>0</v>
      </c>
      <c r="H373" s="168">
        <v>211</v>
      </c>
      <c r="I373" s="169">
        <f>ROUND(E373*H373,2)</f>
        <v>2559.4299999999998</v>
      </c>
      <c r="J373" s="168">
        <v>135</v>
      </c>
      <c r="K373" s="169">
        <f>ROUND(E373*J373,2)</f>
        <v>1637.55</v>
      </c>
      <c r="L373" s="169">
        <v>21</v>
      </c>
      <c r="M373" s="169">
        <f>G373*(1+L373/100)</f>
        <v>0</v>
      </c>
      <c r="N373" s="169">
        <v>2.3999999999999998E-3</v>
      </c>
      <c r="O373" s="169">
        <f>ROUND(E373*N373,2)</f>
        <v>0.03</v>
      </c>
      <c r="P373" s="169">
        <v>0</v>
      </c>
      <c r="Q373" s="169">
        <f>ROUND(E373*P373,2)</f>
        <v>0</v>
      </c>
      <c r="R373" s="170" t="s">
        <v>219</v>
      </c>
      <c r="S373" s="156">
        <v>0.26</v>
      </c>
      <c r="T373" s="156">
        <f>ROUND(E373*S373,2)</f>
        <v>3.15</v>
      </c>
      <c r="U373" s="156"/>
      <c r="V373" s="156" t="s">
        <v>220</v>
      </c>
      <c r="W373" s="145"/>
      <c r="X373" s="145"/>
      <c r="Y373" s="145"/>
      <c r="Z373" s="145"/>
      <c r="AA373" s="145"/>
      <c r="AB373" s="145"/>
      <c r="AC373" s="145"/>
      <c r="AD373" s="145"/>
      <c r="AE373" s="145" t="s">
        <v>221</v>
      </c>
      <c r="AF373" s="145"/>
      <c r="AG373" s="145"/>
      <c r="AH373" s="145"/>
      <c r="AI373" s="145"/>
      <c r="AJ373" s="145"/>
      <c r="AK373" s="145"/>
      <c r="AL373" s="145"/>
      <c r="AM373" s="145"/>
      <c r="AN373" s="145"/>
      <c r="AO373" s="145"/>
      <c r="AP373" s="145"/>
      <c r="AQ373" s="145"/>
      <c r="AR373" s="145"/>
      <c r="AS373" s="145"/>
      <c r="AT373" s="145"/>
      <c r="AU373" s="145"/>
      <c r="AV373" s="145"/>
      <c r="AW373" s="145"/>
      <c r="AX373" s="145"/>
      <c r="AY373" s="145"/>
      <c r="AZ373" s="145"/>
      <c r="BA373" s="145"/>
      <c r="BB373" s="145"/>
      <c r="BC373" s="145"/>
      <c r="BD373" s="145"/>
      <c r="BE373" s="145"/>
      <c r="BF373" s="145"/>
    </row>
    <row r="374" spans="1:58" outlineLevel="1">
      <c r="A374" s="152"/>
      <c r="B374" s="153"/>
      <c r="C374" s="261" t="s">
        <v>631</v>
      </c>
      <c r="D374" s="262"/>
      <c r="E374" s="262"/>
      <c r="F374" s="262"/>
      <c r="G374" s="262"/>
      <c r="H374" s="156"/>
      <c r="I374" s="156"/>
      <c r="J374" s="156"/>
      <c r="K374" s="156"/>
      <c r="L374" s="156"/>
      <c r="M374" s="156"/>
      <c r="N374" s="156"/>
      <c r="O374" s="156"/>
      <c r="P374" s="156"/>
      <c r="Q374" s="156"/>
      <c r="R374" s="156"/>
      <c r="S374" s="156"/>
      <c r="T374" s="156"/>
      <c r="U374" s="156"/>
      <c r="V374" s="156"/>
      <c r="W374" s="145"/>
      <c r="X374" s="145"/>
      <c r="Y374" s="145"/>
      <c r="Z374" s="145"/>
      <c r="AA374" s="145"/>
      <c r="AB374" s="145"/>
      <c r="AC374" s="145"/>
      <c r="AD374" s="145"/>
      <c r="AE374" s="145" t="s">
        <v>227</v>
      </c>
      <c r="AF374" s="145"/>
      <c r="AG374" s="145"/>
      <c r="AH374" s="145"/>
      <c r="AI374" s="145"/>
      <c r="AJ374" s="145"/>
      <c r="AK374" s="145"/>
      <c r="AL374" s="145"/>
      <c r="AM374" s="145"/>
      <c r="AN374" s="145"/>
      <c r="AO374" s="145"/>
      <c r="AP374" s="145"/>
      <c r="AQ374" s="145"/>
      <c r="AR374" s="145"/>
      <c r="AS374" s="145"/>
      <c r="AT374" s="145"/>
      <c r="AU374" s="145"/>
      <c r="AV374" s="145"/>
      <c r="AW374" s="145"/>
      <c r="AX374" s="145"/>
      <c r="AY374" s="145"/>
      <c r="AZ374" s="145"/>
      <c r="BA374" s="145"/>
      <c r="BB374" s="145"/>
      <c r="BC374" s="145"/>
      <c r="BD374" s="145"/>
      <c r="BE374" s="145"/>
      <c r="BF374" s="145"/>
    </row>
    <row r="375" spans="1:58" outlineLevel="1">
      <c r="A375" s="152"/>
      <c r="B375" s="153"/>
      <c r="C375" s="259" t="s">
        <v>632</v>
      </c>
      <c r="D375" s="260"/>
      <c r="E375" s="260"/>
      <c r="F375" s="260"/>
      <c r="G375" s="260"/>
      <c r="H375" s="156"/>
      <c r="I375" s="156"/>
      <c r="J375" s="156"/>
      <c r="K375" s="156"/>
      <c r="L375" s="156"/>
      <c r="M375" s="156"/>
      <c r="N375" s="156"/>
      <c r="O375" s="156"/>
      <c r="P375" s="156"/>
      <c r="Q375" s="156"/>
      <c r="R375" s="156"/>
      <c r="S375" s="156"/>
      <c r="T375" s="156"/>
      <c r="U375" s="156"/>
      <c r="V375" s="156"/>
      <c r="W375" s="145"/>
      <c r="X375" s="145"/>
      <c r="Y375" s="145"/>
      <c r="Z375" s="145"/>
      <c r="AA375" s="145"/>
      <c r="AB375" s="145"/>
      <c r="AC375" s="145"/>
      <c r="AD375" s="145"/>
      <c r="AE375" s="145" t="s">
        <v>178</v>
      </c>
      <c r="AF375" s="145"/>
      <c r="AG375" s="145"/>
      <c r="AH375" s="145"/>
      <c r="AI375" s="145"/>
      <c r="AJ375" s="145"/>
      <c r="AK375" s="145"/>
      <c r="AL375" s="145"/>
      <c r="AM375" s="145"/>
      <c r="AN375" s="145"/>
      <c r="AO375" s="145"/>
      <c r="AP375" s="145"/>
      <c r="AQ375" s="145"/>
      <c r="AR375" s="145"/>
      <c r="AS375" s="145"/>
      <c r="AT375" s="145"/>
      <c r="AU375" s="145"/>
      <c r="AV375" s="145"/>
      <c r="AW375" s="145"/>
      <c r="AX375" s="145"/>
      <c r="AY375" s="145"/>
      <c r="AZ375" s="145"/>
      <c r="BA375" s="145"/>
      <c r="BB375" s="145"/>
      <c r="BC375" s="145"/>
      <c r="BD375" s="145"/>
      <c r="BE375" s="145"/>
      <c r="BF375" s="145"/>
    </row>
    <row r="376" spans="1:58" ht="20.399999999999999" outlineLevel="1">
      <c r="A376" s="180">
        <v>122</v>
      </c>
      <c r="B376" s="181" t="s">
        <v>633</v>
      </c>
      <c r="C376" s="188" t="s">
        <v>634</v>
      </c>
      <c r="D376" s="182" t="s">
        <v>298</v>
      </c>
      <c r="E376" s="183">
        <v>2</v>
      </c>
      <c r="F376" s="184">
        <v>0</v>
      </c>
      <c r="G376" s="185">
        <f>ROUND(E376*F376,2)</f>
        <v>0</v>
      </c>
      <c r="H376" s="184">
        <v>188.24</v>
      </c>
      <c r="I376" s="185">
        <f>ROUND(E376*H376,2)</f>
        <v>376.48</v>
      </c>
      <c r="J376" s="184">
        <v>212.26</v>
      </c>
      <c r="K376" s="185">
        <f>ROUND(E376*J376,2)</f>
        <v>424.52</v>
      </c>
      <c r="L376" s="185">
        <v>21</v>
      </c>
      <c r="M376" s="185">
        <f>G376*(1+L376/100)</f>
        <v>0</v>
      </c>
      <c r="N376" s="185">
        <v>4.0000000000000002E-4</v>
      </c>
      <c r="O376" s="185">
        <f>ROUND(E376*N376,2)</f>
        <v>0</v>
      </c>
      <c r="P376" s="185">
        <v>0</v>
      </c>
      <c r="Q376" s="185">
        <f>ROUND(E376*P376,2)</f>
        <v>0</v>
      </c>
      <c r="R376" s="186" t="s">
        <v>219</v>
      </c>
      <c r="S376" s="156">
        <v>0.41</v>
      </c>
      <c r="T376" s="156">
        <f>ROUND(E376*S376,2)</f>
        <v>0.82</v>
      </c>
      <c r="U376" s="156"/>
      <c r="V376" s="156" t="s">
        <v>220</v>
      </c>
      <c r="W376" s="145"/>
      <c r="X376" s="145"/>
      <c r="Y376" s="145"/>
      <c r="Z376" s="145"/>
      <c r="AA376" s="145"/>
      <c r="AB376" s="145"/>
      <c r="AC376" s="145"/>
      <c r="AD376" s="145"/>
      <c r="AE376" s="145" t="s">
        <v>221</v>
      </c>
      <c r="AF376" s="145"/>
      <c r="AG376" s="145"/>
      <c r="AH376" s="145"/>
      <c r="AI376" s="145"/>
      <c r="AJ376" s="145"/>
      <c r="AK376" s="145"/>
      <c r="AL376" s="145"/>
      <c r="AM376" s="145"/>
      <c r="AN376" s="145"/>
      <c r="AO376" s="145"/>
      <c r="AP376" s="145"/>
      <c r="AQ376" s="145"/>
      <c r="AR376" s="145"/>
      <c r="AS376" s="145"/>
      <c r="AT376" s="145"/>
      <c r="AU376" s="145"/>
      <c r="AV376" s="145"/>
      <c r="AW376" s="145"/>
      <c r="AX376" s="145"/>
      <c r="AY376" s="145"/>
      <c r="AZ376" s="145"/>
      <c r="BA376" s="145"/>
      <c r="BB376" s="145"/>
      <c r="BC376" s="145"/>
      <c r="BD376" s="145"/>
      <c r="BE376" s="145"/>
      <c r="BF376" s="145"/>
    </row>
    <row r="377" spans="1:58" ht="20.399999999999999" outlineLevel="1">
      <c r="A377" s="164">
        <v>123</v>
      </c>
      <c r="B377" s="165" t="s">
        <v>635</v>
      </c>
      <c r="C377" s="174" t="s">
        <v>636</v>
      </c>
      <c r="D377" s="166" t="s">
        <v>317</v>
      </c>
      <c r="E377" s="167">
        <v>7.5</v>
      </c>
      <c r="F377" s="168">
        <v>0</v>
      </c>
      <c r="G377" s="169">
        <f>ROUND(E377*F377,2)</f>
        <v>0</v>
      </c>
      <c r="H377" s="168">
        <v>180</v>
      </c>
      <c r="I377" s="169">
        <f>ROUND(E377*H377,2)</f>
        <v>1350</v>
      </c>
      <c r="J377" s="168">
        <v>263</v>
      </c>
      <c r="K377" s="169">
        <f>ROUND(E377*J377,2)</f>
        <v>1972.5</v>
      </c>
      <c r="L377" s="169">
        <v>21</v>
      </c>
      <c r="M377" s="169">
        <f>G377*(1+L377/100)</f>
        <v>0</v>
      </c>
      <c r="N377" s="169">
        <v>1.9499999999999999E-3</v>
      </c>
      <c r="O377" s="169">
        <f>ROUND(E377*N377,2)</f>
        <v>0.01</v>
      </c>
      <c r="P377" s="169">
        <v>0</v>
      </c>
      <c r="Q377" s="169">
        <f>ROUND(E377*P377,2)</f>
        <v>0</v>
      </c>
      <c r="R377" s="170" t="s">
        <v>219</v>
      </c>
      <c r="S377" s="156">
        <v>0.28000000000000003</v>
      </c>
      <c r="T377" s="156">
        <f>ROUND(E377*S377,2)</f>
        <v>2.1</v>
      </c>
      <c r="U377" s="156"/>
      <c r="V377" s="156" t="s">
        <v>220</v>
      </c>
      <c r="W377" s="145"/>
      <c r="X377" s="145"/>
      <c r="Y377" s="145"/>
      <c r="Z377" s="145"/>
      <c r="AA377" s="145"/>
      <c r="AB377" s="145"/>
      <c r="AC377" s="145"/>
      <c r="AD377" s="145"/>
      <c r="AE377" s="145" t="s">
        <v>221</v>
      </c>
      <c r="AF377" s="145"/>
      <c r="AG377" s="145"/>
      <c r="AH377" s="145"/>
      <c r="AI377" s="145"/>
      <c r="AJ377" s="145"/>
      <c r="AK377" s="145"/>
      <c r="AL377" s="145"/>
      <c r="AM377" s="145"/>
      <c r="AN377" s="145"/>
      <c r="AO377" s="145"/>
      <c r="AP377" s="145"/>
      <c r="AQ377" s="145"/>
      <c r="AR377" s="145"/>
      <c r="AS377" s="145"/>
      <c r="AT377" s="145"/>
      <c r="AU377" s="145"/>
      <c r="AV377" s="145"/>
      <c r="AW377" s="145"/>
      <c r="AX377" s="145"/>
      <c r="AY377" s="145"/>
      <c r="AZ377" s="145"/>
      <c r="BA377" s="145"/>
      <c r="BB377" s="145"/>
      <c r="BC377" s="145"/>
      <c r="BD377" s="145"/>
      <c r="BE377" s="145"/>
      <c r="BF377" s="145"/>
    </row>
    <row r="378" spans="1:58" outlineLevel="1">
      <c r="A378" s="152"/>
      <c r="B378" s="153"/>
      <c r="C378" s="261" t="s">
        <v>637</v>
      </c>
      <c r="D378" s="262"/>
      <c r="E378" s="262"/>
      <c r="F378" s="262"/>
      <c r="G378" s="262"/>
      <c r="H378" s="156"/>
      <c r="I378" s="156"/>
      <c r="J378" s="156"/>
      <c r="K378" s="156"/>
      <c r="L378" s="156"/>
      <c r="M378" s="156"/>
      <c r="N378" s="156"/>
      <c r="O378" s="156"/>
      <c r="P378" s="156"/>
      <c r="Q378" s="156"/>
      <c r="R378" s="156"/>
      <c r="S378" s="156"/>
      <c r="T378" s="156"/>
      <c r="U378" s="156"/>
      <c r="V378" s="156"/>
      <c r="W378" s="145"/>
      <c r="X378" s="145"/>
      <c r="Y378" s="145"/>
      <c r="Z378" s="145"/>
      <c r="AA378" s="145"/>
      <c r="AB378" s="145"/>
      <c r="AC378" s="145"/>
      <c r="AD378" s="145"/>
      <c r="AE378" s="145" t="s">
        <v>227</v>
      </c>
      <c r="AF378" s="145"/>
      <c r="AG378" s="145"/>
      <c r="AH378" s="145"/>
      <c r="AI378" s="145"/>
      <c r="AJ378" s="145"/>
      <c r="AK378" s="145"/>
      <c r="AL378" s="145"/>
      <c r="AM378" s="145"/>
      <c r="AN378" s="145"/>
      <c r="AO378" s="145"/>
      <c r="AP378" s="145"/>
      <c r="AQ378" s="145"/>
      <c r="AR378" s="145"/>
      <c r="AS378" s="145"/>
      <c r="AT378" s="145"/>
      <c r="AU378" s="145"/>
      <c r="AV378" s="145"/>
      <c r="AW378" s="145"/>
      <c r="AX378" s="145"/>
      <c r="AY378" s="145"/>
      <c r="AZ378" s="145"/>
      <c r="BA378" s="145"/>
      <c r="BB378" s="145"/>
      <c r="BC378" s="145"/>
      <c r="BD378" s="145"/>
      <c r="BE378" s="145"/>
      <c r="BF378" s="145"/>
    </row>
    <row r="379" spans="1:58" outlineLevel="1">
      <c r="A379" s="152"/>
      <c r="B379" s="153"/>
      <c r="C379" s="259" t="s">
        <v>638</v>
      </c>
      <c r="D379" s="260"/>
      <c r="E379" s="260"/>
      <c r="F379" s="260"/>
      <c r="G379" s="260"/>
      <c r="H379" s="156"/>
      <c r="I379" s="156"/>
      <c r="J379" s="156"/>
      <c r="K379" s="156"/>
      <c r="L379" s="156"/>
      <c r="M379" s="156"/>
      <c r="N379" s="156"/>
      <c r="O379" s="156"/>
      <c r="P379" s="156"/>
      <c r="Q379" s="156"/>
      <c r="R379" s="156"/>
      <c r="S379" s="156"/>
      <c r="T379" s="156"/>
      <c r="U379" s="156"/>
      <c r="V379" s="156"/>
      <c r="W379" s="145"/>
      <c r="X379" s="145"/>
      <c r="Y379" s="145"/>
      <c r="Z379" s="145"/>
      <c r="AA379" s="145"/>
      <c r="AB379" s="145"/>
      <c r="AC379" s="145"/>
      <c r="AD379" s="145"/>
      <c r="AE379" s="145" t="s">
        <v>178</v>
      </c>
      <c r="AF379" s="145"/>
      <c r="AG379" s="145"/>
      <c r="AH379" s="145"/>
      <c r="AI379" s="145"/>
      <c r="AJ379" s="145"/>
      <c r="AK379" s="145"/>
      <c r="AL379" s="145"/>
      <c r="AM379" s="145"/>
      <c r="AN379" s="145"/>
      <c r="AO379" s="145"/>
      <c r="AP379" s="145"/>
      <c r="AQ379" s="145"/>
      <c r="AR379" s="145"/>
      <c r="AS379" s="145"/>
      <c r="AT379" s="145"/>
      <c r="AU379" s="145"/>
      <c r="AV379" s="145"/>
      <c r="AW379" s="145"/>
      <c r="AX379" s="145"/>
      <c r="AY379" s="145"/>
      <c r="AZ379" s="145"/>
      <c r="BA379" s="145"/>
      <c r="BB379" s="145"/>
      <c r="BC379" s="145"/>
      <c r="BD379" s="145"/>
      <c r="BE379" s="145"/>
      <c r="BF379" s="145"/>
    </row>
    <row r="380" spans="1:58" outlineLevel="1">
      <c r="A380" s="152"/>
      <c r="B380" s="153"/>
      <c r="C380" s="187" t="s">
        <v>639</v>
      </c>
      <c r="D380" s="178"/>
      <c r="E380" s="179">
        <v>7.5</v>
      </c>
      <c r="F380" s="156"/>
      <c r="G380" s="156"/>
      <c r="H380" s="156"/>
      <c r="I380" s="156"/>
      <c r="J380" s="156"/>
      <c r="K380" s="156"/>
      <c r="L380" s="156"/>
      <c r="M380" s="156"/>
      <c r="N380" s="156"/>
      <c r="O380" s="156"/>
      <c r="P380" s="156"/>
      <c r="Q380" s="156"/>
      <c r="R380" s="156"/>
      <c r="S380" s="156"/>
      <c r="T380" s="156"/>
      <c r="U380" s="156"/>
      <c r="V380" s="156"/>
      <c r="W380" s="145"/>
      <c r="X380" s="145"/>
      <c r="Y380" s="145"/>
      <c r="Z380" s="145"/>
      <c r="AA380" s="145"/>
      <c r="AB380" s="145"/>
      <c r="AC380" s="145"/>
      <c r="AD380" s="145"/>
      <c r="AE380" s="145" t="s">
        <v>223</v>
      </c>
      <c r="AF380" s="145">
        <v>0</v>
      </c>
      <c r="AG380" s="145"/>
      <c r="AH380" s="145"/>
      <c r="AI380" s="145"/>
      <c r="AJ380" s="145"/>
      <c r="AK380" s="145"/>
      <c r="AL380" s="145"/>
      <c r="AM380" s="145"/>
      <c r="AN380" s="145"/>
      <c r="AO380" s="145"/>
      <c r="AP380" s="145"/>
      <c r="AQ380" s="145"/>
      <c r="AR380" s="145"/>
      <c r="AS380" s="145"/>
      <c r="AT380" s="145"/>
      <c r="AU380" s="145"/>
      <c r="AV380" s="145"/>
      <c r="AW380" s="145"/>
      <c r="AX380" s="145"/>
      <c r="AY380" s="145"/>
      <c r="AZ380" s="145"/>
      <c r="BA380" s="145"/>
      <c r="BB380" s="145"/>
      <c r="BC380" s="145"/>
      <c r="BD380" s="145"/>
      <c r="BE380" s="145"/>
      <c r="BF380" s="145"/>
    </row>
    <row r="381" spans="1:58" outlineLevel="1">
      <c r="A381" s="164">
        <v>124</v>
      </c>
      <c r="B381" s="165" t="s">
        <v>640</v>
      </c>
      <c r="C381" s="174" t="s">
        <v>641</v>
      </c>
      <c r="D381" s="166" t="s">
        <v>267</v>
      </c>
      <c r="E381" s="167">
        <v>6.5780000000000005E-2</v>
      </c>
      <c r="F381" s="168">
        <v>0</v>
      </c>
      <c r="G381" s="169">
        <f>ROUND(E381*F381,2)</f>
        <v>0</v>
      </c>
      <c r="H381" s="168">
        <v>0</v>
      </c>
      <c r="I381" s="169">
        <f>ROUND(E381*H381,2)</f>
        <v>0</v>
      </c>
      <c r="J381" s="168">
        <v>1894</v>
      </c>
      <c r="K381" s="169">
        <f>ROUND(E381*J381,2)</f>
        <v>124.59</v>
      </c>
      <c r="L381" s="169">
        <v>21</v>
      </c>
      <c r="M381" s="169">
        <f>G381*(1+L381/100)</f>
        <v>0</v>
      </c>
      <c r="N381" s="169">
        <v>0</v>
      </c>
      <c r="O381" s="169">
        <f>ROUND(E381*N381,2)</f>
        <v>0</v>
      </c>
      <c r="P381" s="169">
        <v>0</v>
      </c>
      <c r="Q381" s="169">
        <f>ROUND(E381*P381,2)</f>
        <v>0</v>
      </c>
      <c r="R381" s="170" t="s">
        <v>219</v>
      </c>
      <c r="S381" s="156">
        <v>4.7370000000000001</v>
      </c>
      <c r="T381" s="156">
        <f>ROUND(E381*S381,2)</f>
        <v>0.31</v>
      </c>
      <c r="U381" s="156"/>
      <c r="V381" s="156" t="s">
        <v>499</v>
      </c>
      <c r="W381" s="145"/>
      <c r="X381" s="145"/>
      <c r="Y381" s="145"/>
      <c r="Z381" s="145"/>
      <c r="AA381" s="145"/>
      <c r="AB381" s="145"/>
      <c r="AC381" s="145"/>
      <c r="AD381" s="145"/>
      <c r="AE381" s="145" t="s">
        <v>500</v>
      </c>
      <c r="AF381" s="145"/>
      <c r="AG381" s="145"/>
      <c r="AH381" s="145"/>
      <c r="AI381" s="145"/>
      <c r="AJ381" s="145"/>
      <c r="AK381" s="145"/>
      <c r="AL381" s="145"/>
      <c r="AM381" s="145"/>
      <c r="AN381" s="145"/>
      <c r="AO381" s="145"/>
      <c r="AP381" s="145"/>
      <c r="AQ381" s="145"/>
      <c r="AR381" s="145"/>
      <c r="AS381" s="145"/>
      <c r="AT381" s="145"/>
      <c r="AU381" s="145"/>
      <c r="AV381" s="145"/>
      <c r="AW381" s="145"/>
      <c r="AX381" s="145"/>
      <c r="AY381" s="145"/>
      <c r="AZ381" s="145"/>
      <c r="BA381" s="145"/>
      <c r="BB381" s="145"/>
      <c r="BC381" s="145"/>
      <c r="BD381" s="145"/>
      <c r="BE381" s="145"/>
      <c r="BF381" s="145"/>
    </row>
    <row r="382" spans="1:58" outlineLevel="1">
      <c r="A382" s="152"/>
      <c r="B382" s="153"/>
      <c r="C382" s="261" t="s">
        <v>577</v>
      </c>
      <c r="D382" s="262"/>
      <c r="E382" s="262"/>
      <c r="F382" s="262"/>
      <c r="G382" s="262"/>
      <c r="H382" s="156"/>
      <c r="I382" s="156"/>
      <c r="J382" s="156"/>
      <c r="K382" s="156"/>
      <c r="L382" s="156"/>
      <c r="M382" s="156"/>
      <c r="N382" s="156"/>
      <c r="O382" s="156"/>
      <c r="P382" s="156"/>
      <c r="Q382" s="156"/>
      <c r="R382" s="156"/>
      <c r="S382" s="156"/>
      <c r="T382" s="156"/>
      <c r="U382" s="156"/>
      <c r="V382" s="156"/>
      <c r="W382" s="145"/>
      <c r="X382" s="145"/>
      <c r="Y382" s="145"/>
      <c r="Z382" s="145"/>
      <c r="AA382" s="145"/>
      <c r="AB382" s="145"/>
      <c r="AC382" s="145"/>
      <c r="AD382" s="145"/>
      <c r="AE382" s="145" t="s">
        <v>227</v>
      </c>
      <c r="AF382" s="145"/>
      <c r="AG382" s="145"/>
      <c r="AH382" s="145"/>
      <c r="AI382" s="145"/>
      <c r="AJ382" s="145"/>
      <c r="AK382" s="145"/>
      <c r="AL382" s="145"/>
      <c r="AM382" s="145"/>
      <c r="AN382" s="145"/>
      <c r="AO382" s="145"/>
      <c r="AP382" s="145"/>
      <c r="AQ382" s="145"/>
      <c r="AR382" s="145"/>
      <c r="AS382" s="145"/>
      <c r="AT382" s="145"/>
      <c r="AU382" s="145"/>
      <c r="AV382" s="145"/>
      <c r="AW382" s="145"/>
      <c r="AX382" s="145"/>
      <c r="AY382" s="145"/>
      <c r="AZ382" s="145"/>
      <c r="BA382" s="145"/>
      <c r="BB382" s="145"/>
      <c r="BC382" s="145"/>
      <c r="BD382" s="145"/>
      <c r="BE382" s="145"/>
      <c r="BF382" s="145"/>
    </row>
    <row r="383" spans="1:58">
      <c r="A383" s="158" t="s">
        <v>170</v>
      </c>
      <c r="B383" s="159" t="s">
        <v>125</v>
      </c>
      <c r="C383" s="173" t="s">
        <v>126</v>
      </c>
      <c r="D383" s="160"/>
      <c r="E383" s="161"/>
      <c r="F383" s="162"/>
      <c r="G383" s="162">
        <f>SUMIF(AE384:AE391,"&lt;&gt;NOR",G384:G391)</f>
        <v>0</v>
      </c>
      <c r="H383" s="162"/>
      <c r="I383" s="162">
        <f>SUM(I384:I391)</f>
        <v>1592.24</v>
      </c>
      <c r="J383" s="162"/>
      <c r="K383" s="162">
        <f>SUM(K384:K391)</f>
        <v>1407.17</v>
      </c>
      <c r="L383" s="162"/>
      <c r="M383" s="162">
        <f>SUM(M384:M391)</f>
        <v>0</v>
      </c>
      <c r="N383" s="162"/>
      <c r="O383" s="162">
        <f>SUM(O384:O391)</f>
        <v>0.02</v>
      </c>
      <c r="P383" s="162"/>
      <c r="Q383" s="162">
        <f>SUM(Q384:Q391)</f>
        <v>0</v>
      </c>
      <c r="R383" s="163"/>
      <c r="S383" s="157"/>
      <c r="T383" s="157">
        <f>SUM(T384:T391)</f>
        <v>3.32</v>
      </c>
      <c r="U383" s="157"/>
      <c r="V383" s="157"/>
      <c r="AE383" t="s">
        <v>171</v>
      </c>
    </row>
    <row r="384" spans="1:58" ht="20.399999999999999" outlineLevel="1">
      <c r="A384" s="180">
        <v>125</v>
      </c>
      <c r="B384" s="181" t="s">
        <v>642</v>
      </c>
      <c r="C384" s="188" t="s">
        <v>643</v>
      </c>
      <c r="D384" s="182" t="s">
        <v>298</v>
      </c>
      <c r="E384" s="183">
        <v>4</v>
      </c>
      <c r="F384" s="184">
        <v>0</v>
      </c>
      <c r="G384" s="185">
        <f>ROUND(E384*F384,2)</f>
        <v>0</v>
      </c>
      <c r="H384" s="184">
        <v>3.01</v>
      </c>
      <c r="I384" s="185">
        <f>ROUND(E384*H384,2)</f>
        <v>12.04</v>
      </c>
      <c r="J384" s="184">
        <v>172.49</v>
      </c>
      <c r="K384" s="185">
        <f>ROUND(E384*J384,2)</f>
        <v>689.96</v>
      </c>
      <c r="L384" s="185">
        <v>21</v>
      </c>
      <c r="M384" s="185">
        <f>G384*(1+L384/100)</f>
        <v>0</v>
      </c>
      <c r="N384" s="185">
        <v>1.0000000000000001E-5</v>
      </c>
      <c r="O384" s="185">
        <f>ROUND(E384*N384,2)</f>
        <v>0</v>
      </c>
      <c r="P384" s="185">
        <v>0</v>
      </c>
      <c r="Q384" s="185">
        <f>ROUND(E384*P384,2)</f>
        <v>0</v>
      </c>
      <c r="R384" s="186" t="s">
        <v>219</v>
      </c>
      <c r="S384" s="156">
        <v>0.40488000000000002</v>
      </c>
      <c r="T384" s="156">
        <f>ROUND(E384*S384,2)</f>
        <v>1.62</v>
      </c>
      <c r="U384" s="156"/>
      <c r="V384" s="156" t="s">
        <v>220</v>
      </c>
      <c r="W384" s="145"/>
      <c r="X384" s="145"/>
      <c r="Y384" s="145"/>
      <c r="Z384" s="145"/>
      <c r="AA384" s="145"/>
      <c r="AB384" s="145"/>
      <c r="AC384" s="145"/>
      <c r="AD384" s="145"/>
      <c r="AE384" s="145" t="s">
        <v>221</v>
      </c>
      <c r="AF384" s="145"/>
      <c r="AG384" s="145"/>
      <c r="AH384" s="145"/>
      <c r="AI384" s="145"/>
      <c r="AJ384" s="145"/>
      <c r="AK384" s="145"/>
      <c r="AL384" s="145"/>
      <c r="AM384" s="145"/>
      <c r="AN384" s="145"/>
      <c r="AO384" s="145"/>
      <c r="AP384" s="145"/>
      <c r="AQ384" s="145"/>
      <c r="AR384" s="145"/>
      <c r="AS384" s="145"/>
      <c r="AT384" s="145"/>
      <c r="AU384" s="145"/>
      <c r="AV384" s="145"/>
      <c r="AW384" s="145"/>
      <c r="AX384" s="145"/>
      <c r="AY384" s="145"/>
      <c r="AZ384" s="145"/>
      <c r="BA384" s="145"/>
      <c r="BB384" s="145"/>
      <c r="BC384" s="145"/>
      <c r="BD384" s="145"/>
      <c r="BE384" s="145"/>
      <c r="BF384" s="145"/>
    </row>
    <row r="385" spans="1:58" ht="20.399999999999999" outlineLevel="1">
      <c r="A385" s="180">
        <v>126</v>
      </c>
      <c r="B385" s="181" t="s">
        <v>644</v>
      </c>
      <c r="C385" s="188" t="s">
        <v>645</v>
      </c>
      <c r="D385" s="182" t="s">
        <v>298</v>
      </c>
      <c r="E385" s="183">
        <v>3</v>
      </c>
      <c r="F385" s="184">
        <v>0</v>
      </c>
      <c r="G385" s="185">
        <f>ROUND(E385*F385,2)</f>
        <v>0</v>
      </c>
      <c r="H385" s="184">
        <v>5</v>
      </c>
      <c r="I385" s="185">
        <f>ROUND(E385*H385,2)</f>
        <v>15</v>
      </c>
      <c r="J385" s="184">
        <v>232</v>
      </c>
      <c r="K385" s="185">
        <f>ROUND(E385*J385,2)</f>
        <v>696</v>
      </c>
      <c r="L385" s="185">
        <v>21</v>
      </c>
      <c r="M385" s="185">
        <f>G385*(1+L385/100)</f>
        <v>0</v>
      </c>
      <c r="N385" s="185">
        <v>1.0000000000000001E-5</v>
      </c>
      <c r="O385" s="185">
        <f>ROUND(E385*N385,2)</f>
        <v>0</v>
      </c>
      <c r="P385" s="185">
        <v>0</v>
      </c>
      <c r="Q385" s="185">
        <f>ROUND(E385*P385,2)</f>
        <v>0</v>
      </c>
      <c r="R385" s="186" t="s">
        <v>219</v>
      </c>
      <c r="S385" s="156">
        <v>0.54730000000000001</v>
      </c>
      <c r="T385" s="156">
        <f>ROUND(E385*S385,2)</f>
        <v>1.64</v>
      </c>
      <c r="U385" s="156"/>
      <c r="V385" s="156" t="s">
        <v>220</v>
      </c>
      <c r="W385" s="145"/>
      <c r="X385" s="145"/>
      <c r="Y385" s="145"/>
      <c r="Z385" s="145"/>
      <c r="AA385" s="145"/>
      <c r="AB385" s="145"/>
      <c r="AC385" s="145"/>
      <c r="AD385" s="145"/>
      <c r="AE385" s="145" t="s">
        <v>221</v>
      </c>
      <c r="AF385" s="145"/>
      <c r="AG385" s="145"/>
      <c r="AH385" s="145"/>
      <c r="AI385" s="145"/>
      <c r="AJ385" s="145"/>
      <c r="AK385" s="145"/>
      <c r="AL385" s="145"/>
      <c r="AM385" s="145"/>
      <c r="AN385" s="145"/>
      <c r="AO385" s="145"/>
      <c r="AP385" s="145"/>
      <c r="AQ385" s="145"/>
      <c r="AR385" s="145"/>
      <c r="AS385" s="145"/>
      <c r="AT385" s="145"/>
      <c r="AU385" s="145"/>
      <c r="AV385" s="145"/>
      <c r="AW385" s="145"/>
      <c r="AX385" s="145"/>
      <c r="AY385" s="145"/>
      <c r="AZ385" s="145"/>
      <c r="BA385" s="145"/>
      <c r="BB385" s="145"/>
      <c r="BC385" s="145"/>
      <c r="BD385" s="145"/>
      <c r="BE385" s="145"/>
      <c r="BF385" s="145"/>
    </row>
    <row r="386" spans="1:58" ht="20.399999999999999" outlineLevel="1">
      <c r="A386" s="164">
        <v>127</v>
      </c>
      <c r="B386" s="165" t="s">
        <v>646</v>
      </c>
      <c r="C386" s="174" t="s">
        <v>647</v>
      </c>
      <c r="D386" s="166" t="s">
        <v>317</v>
      </c>
      <c r="E386" s="167">
        <v>7.5</v>
      </c>
      <c r="F386" s="168">
        <v>0</v>
      </c>
      <c r="G386" s="169">
        <f>ROUND(E386*F386,2)</f>
        <v>0</v>
      </c>
      <c r="H386" s="168">
        <v>168</v>
      </c>
      <c r="I386" s="169">
        <f>ROUND(E386*H386,2)</f>
        <v>1260</v>
      </c>
      <c r="J386" s="168">
        <v>0</v>
      </c>
      <c r="K386" s="169">
        <f>ROUND(E386*J386,2)</f>
        <v>0</v>
      </c>
      <c r="L386" s="169">
        <v>21</v>
      </c>
      <c r="M386" s="169">
        <f>G386*(1+L386/100)</f>
        <v>0</v>
      </c>
      <c r="N386" s="169">
        <v>3.2499999999999999E-3</v>
      </c>
      <c r="O386" s="169">
        <f>ROUND(E386*N386,2)</f>
        <v>0.02</v>
      </c>
      <c r="P386" s="169">
        <v>0</v>
      </c>
      <c r="Q386" s="169">
        <f>ROUND(E386*P386,2)</f>
        <v>0</v>
      </c>
      <c r="R386" s="170" t="s">
        <v>219</v>
      </c>
      <c r="S386" s="156">
        <v>0</v>
      </c>
      <c r="T386" s="156">
        <f>ROUND(E386*S386,2)</f>
        <v>0</v>
      </c>
      <c r="U386" s="156"/>
      <c r="V386" s="156" t="s">
        <v>372</v>
      </c>
      <c r="W386" s="145"/>
      <c r="X386" s="145"/>
      <c r="Y386" s="145"/>
      <c r="Z386" s="145"/>
      <c r="AA386" s="145"/>
      <c r="AB386" s="145"/>
      <c r="AC386" s="145"/>
      <c r="AD386" s="145"/>
      <c r="AE386" s="145" t="s">
        <v>373</v>
      </c>
      <c r="AF386" s="145"/>
      <c r="AG386" s="145"/>
      <c r="AH386" s="145"/>
      <c r="AI386" s="145"/>
      <c r="AJ386" s="145"/>
      <c r="AK386" s="145"/>
      <c r="AL386" s="145"/>
      <c r="AM386" s="145"/>
      <c r="AN386" s="145"/>
      <c r="AO386" s="145"/>
      <c r="AP386" s="145"/>
      <c r="AQ386" s="145"/>
      <c r="AR386" s="145"/>
      <c r="AS386" s="145"/>
      <c r="AT386" s="145"/>
      <c r="AU386" s="145"/>
      <c r="AV386" s="145"/>
      <c r="AW386" s="145"/>
      <c r="AX386" s="145"/>
      <c r="AY386" s="145"/>
      <c r="AZ386" s="145"/>
      <c r="BA386" s="145"/>
      <c r="BB386" s="145"/>
      <c r="BC386" s="145"/>
      <c r="BD386" s="145"/>
      <c r="BE386" s="145"/>
      <c r="BF386" s="145"/>
    </row>
    <row r="387" spans="1:58" outlineLevel="1">
      <c r="A387" s="152"/>
      <c r="B387" s="153"/>
      <c r="C387" s="187" t="s">
        <v>648</v>
      </c>
      <c r="D387" s="178"/>
      <c r="E387" s="179">
        <v>7.5</v>
      </c>
      <c r="F387" s="156"/>
      <c r="G387" s="156"/>
      <c r="H387" s="156"/>
      <c r="I387" s="156"/>
      <c r="J387" s="156"/>
      <c r="K387" s="156"/>
      <c r="L387" s="156"/>
      <c r="M387" s="156"/>
      <c r="N387" s="156"/>
      <c r="O387" s="156"/>
      <c r="P387" s="156"/>
      <c r="Q387" s="156"/>
      <c r="R387" s="156"/>
      <c r="S387" s="156"/>
      <c r="T387" s="156"/>
      <c r="U387" s="156"/>
      <c r="V387" s="156"/>
      <c r="W387" s="145"/>
      <c r="X387" s="145"/>
      <c r="Y387" s="145"/>
      <c r="Z387" s="145"/>
      <c r="AA387" s="145"/>
      <c r="AB387" s="145"/>
      <c r="AC387" s="145"/>
      <c r="AD387" s="145"/>
      <c r="AE387" s="145" t="s">
        <v>223</v>
      </c>
      <c r="AF387" s="145">
        <v>0</v>
      </c>
      <c r="AG387" s="145"/>
      <c r="AH387" s="145"/>
      <c r="AI387" s="145"/>
      <c r="AJ387" s="145"/>
      <c r="AK387" s="145"/>
      <c r="AL387" s="145"/>
      <c r="AM387" s="145"/>
      <c r="AN387" s="145"/>
      <c r="AO387" s="145"/>
      <c r="AP387" s="145"/>
      <c r="AQ387" s="145"/>
      <c r="AR387" s="145"/>
      <c r="AS387" s="145"/>
      <c r="AT387" s="145"/>
      <c r="AU387" s="145"/>
      <c r="AV387" s="145"/>
      <c r="AW387" s="145"/>
      <c r="AX387" s="145"/>
      <c r="AY387" s="145"/>
      <c r="AZ387" s="145"/>
      <c r="BA387" s="145"/>
      <c r="BB387" s="145"/>
      <c r="BC387" s="145"/>
      <c r="BD387" s="145"/>
      <c r="BE387" s="145"/>
      <c r="BF387" s="145"/>
    </row>
    <row r="388" spans="1:58" outlineLevel="1">
      <c r="A388" s="164">
        <v>128</v>
      </c>
      <c r="B388" s="165" t="s">
        <v>649</v>
      </c>
      <c r="C388" s="174" t="s">
        <v>650</v>
      </c>
      <c r="D388" s="166" t="s">
        <v>298</v>
      </c>
      <c r="E388" s="167">
        <v>14</v>
      </c>
      <c r="F388" s="168">
        <v>0</v>
      </c>
      <c r="G388" s="169">
        <f>ROUND(E388*F388,2)</f>
        <v>0</v>
      </c>
      <c r="H388" s="168">
        <v>21.8</v>
      </c>
      <c r="I388" s="169">
        <f>ROUND(E388*H388,2)</f>
        <v>305.2</v>
      </c>
      <c r="J388" s="168">
        <v>0</v>
      </c>
      <c r="K388" s="169">
        <f>ROUND(E388*J388,2)</f>
        <v>0</v>
      </c>
      <c r="L388" s="169">
        <v>21</v>
      </c>
      <c r="M388" s="169">
        <f>G388*(1+L388/100)</f>
        <v>0</v>
      </c>
      <c r="N388" s="169">
        <v>2.0000000000000002E-5</v>
      </c>
      <c r="O388" s="169">
        <f>ROUND(E388*N388,2)</f>
        <v>0</v>
      </c>
      <c r="P388" s="169">
        <v>0</v>
      </c>
      <c r="Q388" s="169">
        <f>ROUND(E388*P388,2)</f>
        <v>0</v>
      </c>
      <c r="R388" s="170" t="s">
        <v>219</v>
      </c>
      <c r="S388" s="156">
        <v>0</v>
      </c>
      <c r="T388" s="156">
        <f>ROUND(E388*S388,2)</f>
        <v>0</v>
      </c>
      <c r="U388" s="156"/>
      <c r="V388" s="156" t="s">
        <v>372</v>
      </c>
      <c r="W388" s="145"/>
      <c r="X388" s="145"/>
      <c r="Y388" s="145"/>
      <c r="Z388" s="145"/>
      <c r="AA388" s="145"/>
      <c r="AB388" s="145"/>
      <c r="AC388" s="145"/>
      <c r="AD388" s="145"/>
      <c r="AE388" s="145" t="s">
        <v>373</v>
      </c>
      <c r="AF388" s="145"/>
      <c r="AG388" s="145"/>
      <c r="AH388" s="145"/>
      <c r="AI388" s="145"/>
      <c r="AJ388" s="145"/>
      <c r="AK388" s="145"/>
      <c r="AL388" s="145"/>
      <c r="AM388" s="145"/>
      <c r="AN388" s="145"/>
      <c r="AO388" s="145"/>
      <c r="AP388" s="145"/>
      <c r="AQ388" s="145"/>
      <c r="AR388" s="145"/>
      <c r="AS388" s="145"/>
      <c r="AT388" s="145"/>
      <c r="AU388" s="145"/>
      <c r="AV388" s="145"/>
      <c r="AW388" s="145"/>
      <c r="AX388" s="145"/>
      <c r="AY388" s="145"/>
      <c r="AZ388" s="145"/>
      <c r="BA388" s="145"/>
      <c r="BB388" s="145"/>
      <c r="BC388" s="145"/>
      <c r="BD388" s="145"/>
      <c r="BE388" s="145"/>
      <c r="BF388" s="145"/>
    </row>
    <row r="389" spans="1:58" outlineLevel="1">
      <c r="A389" s="152"/>
      <c r="B389" s="153"/>
      <c r="C389" s="187" t="s">
        <v>651</v>
      </c>
      <c r="D389" s="178"/>
      <c r="E389" s="179">
        <v>14</v>
      </c>
      <c r="F389" s="156"/>
      <c r="G389" s="156"/>
      <c r="H389" s="156"/>
      <c r="I389" s="156"/>
      <c r="J389" s="156"/>
      <c r="K389" s="156"/>
      <c r="L389" s="156"/>
      <c r="M389" s="156"/>
      <c r="N389" s="156"/>
      <c r="O389" s="156"/>
      <c r="P389" s="156"/>
      <c r="Q389" s="156"/>
      <c r="R389" s="156"/>
      <c r="S389" s="156"/>
      <c r="T389" s="156"/>
      <c r="U389" s="156"/>
      <c r="V389" s="156"/>
      <c r="W389" s="145"/>
      <c r="X389" s="145"/>
      <c r="Y389" s="145"/>
      <c r="Z389" s="145"/>
      <c r="AA389" s="145"/>
      <c r="AB389" s="145"/>
      <c r="AC389" s="145"/>
      <c r="AD389" s="145"/>
      <c r="AE389" s="145" t="s">
        <v>223</v>
      </c>
      <c r="AF389" s="145">
        <v>0</v>
      </c>
      <c r="AG389" s="145"/>
      <c r="AH389" s="145"/>
      <c r="AI389" s="145"/>
      <c r="AJ389" s="145"/>
      <c r="AK389" s="145"/>
      <c r="AL389" s="145"/>
      <c r="AM389" s="145"/>
      <c r="AN389" s="145"/>
      <c r="AO389" s="145"/>
      <c r="AP389" s="145"/>
      <c r="AQ389" s="145"/>
      <c r="AR389" s="145"/>
      <c r="AS389" s="145"/>
      <c r="AT389" s="145"/>
      <c r="AU389" s="145"/>
      <c r="AV389" s="145"/>
      <c r="AW389" s="145"/>
      <c r="AX389" s="145"/>
      <c r="AY389" s="145"/>
      <c r="AZ389" s="145"/>
      <c r="BA389" s="145"/>
      <c r="BB389" s="145"/>
      <c r="BC389" s="145"/>
      <c r="BD389" s="145"/>
      <c r="BE389" s="145"/>
      <c r="BF389" s="145"/>
    </row>
    <row r="390" spans="1:58" outlineLevel="1">
      <c r="A390" s="164">
        <v>129</v>
      </c>
      <c r="B390" s="165" t="s">
        <v>652</v>
      </c>
      <c r="C390" s="174" t="s">
        <v>653</v>
      </c>
      <c r="D390" s="166" t="s">
        <v>267</v>
      </c>
      <c r="E390" s="167">
        <v>2.4719999999999999E-2</v>
      </c>
      <c r="F390" s="168">
        <v>0</v>
      </c>
      <c r="G390" s="169">
        <f>ROUND(E390*F390,2)</f>
        <v>0</v>
      </c>
      <c r="H390" s="168">
        <v>0</v>
      </c>
      <c r="I390" s="169">
        <f>ROUND(E390*H390,2)</f>
        <v>0</v>
      </c>
      <c r="J390" s="168">
        <v>858</v>
      </c>
      <c r="K390" s="169">
        <f>ROUND(E390*J390,2)</f>
        <v>21.21</v>
      </c>
      <c r="L390" s="169">
        <v>21</v>
      </c>
      <c r="M390" s="169">
        <f>G390*(1+L390/100)</f>
        <v>0</v>
      </c>
      <c r="N390" s="169">
        <v>0</v>
      </c>
      <c r="O390" s="169">
        <f>ROUND(E390*N390,2)</f>
        <v>0</v>
      </c>
      <c r="P390" s="169">
        <v>0</v>
      </c>
      <c r="Q390" s="169">
        <f>ROUND(E390*P390,2)</f>
        <v>0</v>
      </c>
      <c r="R390" s="170" t="s">
        <v>219</v>
      </c>
      <c r="S390" s="156">
        <v>2.2549999999999999</v>
      </c>
      <c r="T390" s="156">
        <f>ROUND(E390*S390,2)</f>
        <v>0.06</v>
      </c>
      <c r="U390" s="156"/>
      <c r="V390" s="156" t="s">
        <v>499</v>
      </c>
      <c r="W390" s="145"/>
      <c r="X390" s="145"/>
      <c r="Y390" s="145"/>
      <c r="Z390" s="145"/>
      <c r="AA390" s="145"/>
      <c r="AB390" s="145"/>
      <c r="AC390" s="145"/>
      <c r="AD390" s="145"/>
      <c r="AE390" s="145" t="s">
        <v>500</v>
      </c>
      <c r="AF390" s="145"/>
      <c r="AG390" s="145"/>
      <c r="AH390" s="145"/>
      <c r="AI390" s="145"/>
      <c r="AJ390" s="145"/>
      <c r="AK390" s="145"/>
      <c r="AL390" s="145"/>
      <c r="AM390" s="145"/>
      <c r="AN390" s="145"/>
      <c r="AO390" s="145"/>
      <c r="AP390" s="145"/>
      <c r="AQ390" s="145"/>
      <c r="AR390" s="145"/>
      <c r="AS390" s="145"/>
      <c r="AT390" s="145"/>
      <c r="AU390" s="145"/>
      <c r="AV390" s="145"/>
      <c r="AW390" s="145"/>
      <c r="AX390" s="145"/>
      <c r="AY390" s="145"/>
      <c r="AZ390" s="145"/>
      <c r="BA390" s="145"/>
      <c r="BB390" s="145"/>
      <c r="BC390" s="145"/>
      <c r="BD390" s="145"/>
      <c r="BE390" s="145"/>
      <c r="BF390" s="145"/>
    </row>
    <row r="391" spans="1:58" outlineLevel="1">
      <c r="A391" s="152"/>
      <c r="B391" s="153"/>
      <c r="C391" s="261" t="s">
        <v>577</v>
      </c>
      <c r="D391" s="262"/>
      <c r="E391" s="262"/>
      <c r="F391" s="262"/>
      <c r="G391" s="262"/>
      <c r="H391" s="156"/>
      <c r="I391" s="156"/>
      <c r="J391" s="156"/>
      <c r="K391" s="156"/>
      <c r="L391" s="156"/>
      <c r="M391" s="156"/>
      <c r="N391" s="156"/>
      <c r="O391" s="156"/>
      <c r="P391" s="156"/>
      <c r="Q391" s="156"/>
      <c r="R391" s="156"/>
      <c r="S391" s="156"/>
      <c r="T391" s="156"/>
      <c r="U391" s="156"/>
      <c r="V391" s="156"/>
      <c r="W391" s="145"/>
      <c r="X391" s="145"/>
      <c r="Y391" s="145"/>
      <c r="Z391" s="145"/>
      <c r="AA391" s="145"/>
      <c r="AB391" s="145"/>
      <c r="AC391" s="145"/>
      <c r="AD391" s="145"/>
      <c r="AE391" s="145" t="s">
        <v>227</v>
      </c>
      <c r="AF391" s="145"/>
      <c r="AG391" s="145"/>
      <c r="AH391" s="145"/>
      <c r="AI391" s="145"/>
      <c r="AJ391" s="145"/>
      <c r="AK391" s="145"/>
      <c r="AL391" s="145"/>
      <c r="AM391" s="145"/>
      <c r="AN391" s="145"/>
      <c r="AO391" s="145"/>
      <c r="AP391" s="145"/>
      <c r="AQ391" s="145"/>
      <c r="AR391" s="145"/>
      <c r="AS391" s="145"/>
      <c r="AT391" s="145"/>
      <c r="AU391" s="145"/>
      <c r="AV391" s="145"/>
      <c r="AW391" s="145"/>
      <c r="AX391" s="145"/>
      <c r="AY391" s="145"/>
      <c r="AZ391" s="145"/>
      <c r="BA391" s="145"/>
      <c r="BB391" s="145"/>
      <c r="BC391" s="145"/>
      <c r="BD391" s="145"/>
      <c r="BE391" s="145"/>
      <c r="BF391" s="145"/>
    </row>
    <row r="392" spans="1:58">
      <c r="A392" s="158" t="s">
        <v>170</v>
      </c>
      <c r="B392" s="159" t="s">
        <v>129</v>
      </c>
      <c r="C392" s="173" t="s">
        <v>130</v>
      </c>
      <c r="D392" s="160"/>
      <c r="E392" s="161"/>
      <c r="F392" s="162"/>
      <c r="G392" s="162">
        <f>SUMIF(AE393:AE426,"&lt;&gt;NOR",G393:G426)</f>
        <v>0</v>
      </c>
      <c r="H392" s="162"/>
      <c r="I392" s="162">
        <f>SUM(I393:I426)</f>
        <v>32581.07</v>
      </c>
      <c r="J392" s="162"/>
      <c r="K392" s="162">
        <f>SUM(K393:K426)</f>
        <v>38217.019999999997</v>
      </c>
      <c r="L392" s="162"/>
      <c r="M392" s="162">
        <f>SUM(M393:M426)</f>
        <v>0</v>
      </c>
      <c r="N392" s="162"/>
      <c r="O392" s="162">
        <f>SUM(O393:O426)</f>
        <v>1.62</v>
      </c>
      <c r="P392" s="162"/>
      <c r="Q392" s="162">
        <f>SUM(Q393:Q426)</f>
        <v>0</v>
      </c>
      <c r="R392" s="163"/>
      <c r="S392" s="157"/>
      <c r="T392" s="157">
        <f>SUM(T393:T426)</f>
        <v>83.77</v>
      </c>
      <c r="U392" s="157"/>
      <c r="V392" s="157"/>
      <c r="AE392" t="s">
        <v>171</v>
      </c>
    </row>
    <row r="393" spans="1:58" outlineLevel="1">
      <c r="A393" s="164">
        <v>130</v>
      </c>
      <c r="B393" s="165" t="s">
        <v>654</v>
      </c>
      <c r="C393" s="174" t="s">
        <v>655</v>
      </c>
      <c r="D393" s="166" t="s">
        <v>218</v>
      </c>
      <c r="E393" s="167">
        <v>61.3825</v>
      </c>
      <c r="F393" s="168">
        <v>0</v>
      </c>
      <c r="G393" s="169">
        <f>ROUND(E393*F393,2)</f>
        <v>0</v>
      </c>
      <c r="H393" s="168">
        <v>21.7</v>
      </c>
      <c r="I393" s="169">
        <f>ROUND(E393*H393,2)</f>
        <v>1332</v>
      </c>
      <c r="J393" s="168">
        <v>24.8</v>
      </c>
      <c r="K393" s="169">
        <f>ROUND(E393*J393,2)</f>
        <v>1522.29</v>
      </c>
      <c r="L393" s="169">
        <v>21</v>
      </c>
      <c r="M393" s="169">
        <f>G393*(1+L393/100)</f>
        <v>0</v>
      </c>
      <c r="N393" s="169">
        <v>2.1000000000000001E-4</v>
      </c>
      <c r="O393" s="169">
        <f>ROUND(E393*N393,2)</f>
        <v>0.01</v>
      </c>
      <c r="P393" s="169">
        <v>0</v>
      </c>
      <c r="Q393" s="169">
        <f>ROUND(E393*P393,2)</f>
        <v>0</v>
      </c>
      <c r="R393" s="170" t="s">
        <v>219</v>
      </c>
      <c r="S393" s="156">
        <v>0.05</v>
      </c>
      <c r="T393" s="156">
        <f>ROUND(E393*S393,2)</f>
        <v>3.07</v>
      </c>
      <c r="U393" s="156"/>
      <c r="V393" s="156" t="s">
        <v>220</v>
      </c>
      <c r="W393" s="145"/>
      <c r="X393" s="145"/>
      <c r="Y393" s="145"/>
      <c r="Z393" s="145"/>
      <c r="AA393" s="145"/>
      <c r="AB393" s="145"/>
      <c r="AC393" s="145"/>
      <c r="AD393" s="145"/>
      <c r="AE393" s="145" t="s">
        <v>656</v>
      </c>
      <c r="AF393" s="145"/>
      <c r="AG393" s="145"/>
      <c r="AH393" s="145"/>
      <c r="AI393" s="145"/>
      <c r="AJ393" s="145"/>
      <c r="AK393" s="145"/>
      <c r="AL393" s="145"/>
      <c r="AM393" s="145"/>
      <c r="AN393" s="145"/>
      <c r="AO393" s="145"/>
      <c r="AP393" s="145"/>
      <c r="AQ393" s="145"/>
      <c r="AR393" s="145"/>
      <c r="AS393" s="145"/>
      <c r="AT393" s="145"/>
      <c r="AU393" s="145"/>
      <c r="AV393" s="145"/>
      <c r="AW393" s="145"/>
      <c r="AX393" s="145"/>
      <c r="AY393" s="145"/>
      <c r="AZ393" s="145"/>
      <c r="BA393" s="145"/>
      <c r="BB393" s="145"/>
      <c r="BC393" s="145"/>
      <c r="BD393" s="145"/>
      <c r="BE393" s="145"/>
      <c r="BF393" s="145"/>
    </row>
    <row r="394" spans="1:58" outlineLevel="1">
      <c r="A394" s="152"/>
      <c r="B394" s="153"/>
      <c r="C394" s="187" t="s">
        <v>657</v>
      </c>
      <c r="D394" s="178"/>
      <c r="E394" s="179">
        <v>4.7439999999999998</v>
      </c>
      <c r="F394" s="156"/>
      <c r="G394" s="156"/>
      <c r="H394" s="156"/>
      <c r="I394" s="156"/>
      <c r="J394" s="156"/>
      <c r="K394" s="156"/>
      <c r="L394" s="156"/>
      <c r="M394" s="156"/>
      <c r="N394" s="156"/>
      <c r="O394" s="156"/>
      <c r="P394" s="156"/>
      <c r="Q394" s="156"/>
      <c r="R394" s="156"/>
      <c r="S394" s="156"/>
      <c r="T394" s="156"/>
      <c r="U394" s="156"/>
      <c r="V394" s="156"/>
      <c r="W394" s="145"/>
      <c r="X394" s="145"/>
      <c r="Y394" s="145"/>
      <c r="Z394" s="145"/>
      <c r="AA394" s="145"/>
      <c r="AB394" s="145"/>
      <c r="AC394" s="145"/>
      <c r="AD394" s="145"/>
      <c r="AE394" s="145" t="s">
        <v>223</v>
      </c>
      <c r="AF394" s="145">
        <v>0</v>
      </c>
      <c r="AG394" s="145"/>
      <c r="AH394" s="145"/>
      <c r="AI394" s="145"/>
      <c r="AJ394" s="145"/>
      <c r="AK394" s="145"/>
      <c r="AL394" s="145"/>
      <c r="AM394" s="145"/>
      <c r="AN394" s="145"/>
      <c r="AO394" s="145"/>
      <c r="AP394" s="145"/>
      <c r="AQ394" s="145"/>
      <c r="AR394" s="145"/>
      <c r="AS394" s="145"/>
      <c r="AT394" s="145"/>
      <c r="AU394" s="145"/>
      <c r="AV394" s="145"/>
      <c r="AW394" s="145"/>
      <c r="AX394" s="145"/>
      <c r="AY394" s="145"/>
      <c r="AZ394" s="145"/>
      <c r="BA394" s="145"/>
      <c r="BB394" s="145"/>
      <c r="BC394" s="145"/>
      <c r="BD394" s="145"/>
      <c r="BE394" s="145"/>
      <c r="BF394" s="145"/>
    </row>
    <row r="395" spans="1:58" outlineLevel="1">
      <c r="A395" s="152"/>
      <c r="B395" s="153"/>
      <c r="C395" s="187" t="s">
        <v>658</v>
      </c>
      <c r="D395" s="178"/>
      <c r="E395" s="179">
        <v>3.3445</v>
      </c>
      <c r="F395" s="156"/>
      <c r="G395" s="156"/>
      <c r="H395" s="156"/>
      <c r="I395" s="156"/>
      <c r="J395" s="156"/>
      <c r="K395" s="156"/>
      <c r="L395" s="156"/>
      <c r="M395" s="156"/>
      <c r="N395" s="156"/>
      <c r="O395" s="156"/>
      <c r="P395" s="156"/>
      <c r="Q395" s="156"/>
      <c r="R395" s="156"/>
      <c r="S395" s="156"/>
      <c r="T395" s="156"/>
      <c r="U395" s="156"/>
      <c r="V395" s="156"/>
      <c r="W395" s="145"/>
      <c r="X395" s="145"/>
      <c r="Y395" s="145"/>
      <c r="Z395" s="145"/>
      <c r="AA395" s="145"/>
      <c r="AB395" s="145"/>
      <c r="AC395" s="145"/>
      <c r="AD395" s="145"/>
      <c r="AE395" s="145" t="s">
        <v>223</v>
      </c>
      <c r="AF395" s="145">
        <v>0</v>
      </c>
      <c r="AG395" s="145"/>
      <c r="AH395" s="145"/>
      <c r="AI395" s="145"/>
      <c r="AJ395" s="145"/>
      <c r="AK395" s="145"/>
      <c r="AL395" s="145"/>
      <c r="AM395" s="145"/>
      <c r="AN395" s="145"/>
      <c r="AO395" s="145"/>
      <c r="AP395" s="145"/>
      <c r="AQ395" s="145"/>
      <c r="AR395" s="145"/>
      <c r="AS395" s="145"/>
      <c r="AT395" s="145"/>
      <c r="AU395" s="145"/>
      <c r="AV395" s="145"/>
      <c r="AW395" s="145"/>
      <c r="AX395" s="145"/>
      <c r="AY395" s="145"/>
      <c r="AZ395" s="145"/>
      <c r="BA395" s="145"/>
      <c r="BB395" s="145"/>
      <c r="BC395" s="145"/>
      <c r="BD395" s="145"/>
      <c r="BE395" s="145"/>
      <c r="BF395" s="145"/>
    </row>
    <row r="396" spans="1:58" outlineLevel="1">
      <c r="A396" s="152"/>
      <c r="B396" s="153"/>
      <c r="C396" s="187" t="s">
        <v>659</v>
      </c>
      <c r="D396" s="178"/>
      <c r="E396" s="179">
        <v>25.14</v>
      </c>
      <c r="F396" s="156"/>
      <c r="G396" s="156"/>
      <c r="H396" s="156"/>
      <c r="I396" s="156"/>
      <c r="J396" s="156"/>
      <c r="K396" s="156"/>
      <c r="L396" s="156"/>
      <c r="M396" s="156"/>
      <c r="N396" s="156"/>
      <c r="O396" s="156"/>
      <c r="P396" s="156"/>
      <c r="Q396" s="156"/>
      <c r="R396" s="156"/>
      <c r="S396" s="156"/>
      <c r="T396" s="156"/>
      <c r="U396" s="156"/>
      <c r="V396" s="156"/>
      <c r="W396" s="145"/>
      <c r="X396" s="145"/>
      <c r="Y396" s="145"/>
      <c r="Z396" s="145"/>
      <c r="AA396" s="145"/>
      <c r="AB396" s="145"/>
      <c r="AC396" s="145"/>
      <c r="AD396" s="145"/>
      <c r="AE396" s="145" t="s">
        <v>223</v>
      </c>
      <c r="AF396" s="145">
        <v>0</v>
      </c>
      <c r="AG396" s="145"/>
      <c r="AH396" s="145"/>
      <c r="AI396" s="145"/>
      <c r="AJ396" s="145"/>
      <c r="AK396" s="145"/>
      <c r="AL396" s="145"/>
      <c r="AM396" s="145"/>
      <c r="AN396" s="145"/>
      <c r="AO396" s="145"/>
      <c r="AP396" s="145"/>
      <c r="AQ396" s="145"/>
      <c r="AR396" s="145"/>
      <c r="AS396" s="145"/>
      <c r="AT396" s="145"/>
      <c r="AU396" s="145"/>
      <c r="AV396" s="145"/>
      <c r="AW396" s="145"/>
      <c r="AX396" s="145"/>
      <c r="AY396" s="145"/>
      <c r="AZ396" s="145"/>
      <c r="BA396" s="145"/>
      <c r="BB396" s="145"/>
      <c r="BC396" s="145"/>
      <c r="BD396" s="145"/>
      <c r="BE396" s="145"/>
      <c r="BF396" s="145"/>
    </row>
    <row r="397" spans="1:58" outlineLevel="1">
      <c r="A397" s="152"/>
      <c r="B397" s="153"/>
      <c r="C397" s="187" t="s">
        <v>660</v>
      </c>
      <c r="D397" s="178"/>
      <c r="E397" s="179">
        <v>11.912000000000001</v>
      </c>
      <c r="F397" s="156"/>
      <c r="G397" s="156"/>
      <c r="H397" s="156"/>
      <c r="I397" s="156"/>
      <c r="J397" s="156"/>
      <c r="K397" s="156"/>
      <c r="L397" s="156"/>
      <c r="M397" s="156"/>
      <c r="N397" s="156"/>
      <c r="O397" s="156"/>
      <c r="P397" s="156"/>
      <c r="Q397" s="156"/>
      <c r="R397" s="156"/>
      <c r="S397" s="156"/>
      <c r="T397" s="156"/>
      <c r="U397" s="156"/>
      <c r="V397" s="156"/>
      <c r="W397" s="145"/>
      <c r="X397" s="145"/>
      <c r="Y397" s="145"/>
      <c r="Z397" s="145"/>
      <c r="AA397" s="145"/>
      <c r="AB397" s="145"/>
      <c r="AC397" s="145"/>
      <c r="AD397" s="145"/>
      <c r="AE397" s="145" t="s">
        <v>223</v>
      </c>
      <c r="AF397" s="145">
        <v>0</v>
      </c>
      <c r="AG397" s="145"/>
      <c r="AH397" s="145"/>
      <c r="AI397" s="145"/>
      <c r="AJ397" s="145"/>
      <c r="AK397" s="145"/>
      <c r="AL397" s="145"/>
      <c r="AM397" s="145"/>
      <c r="AN397" s="145"/>
      <c r="AO397" s="145"/>
      <c r="AP397" s="145"/>
      <c r="AQ397" s="145"/>
      <c r="AR397" s="145"/>
      <c r="AS397" s="145"/>
      <c r="AT397" s="145"/>
      <c r="AU397" s="145"/>
      <c r="AV397" s="145"/>
      <c r="AW397" s="145"/>
      <c r="AX397" s="145"/>
      <c r="AY397" s="145"/>
      <c r="AZ397" s="145"/>
      <c r="BA397" s="145"/>
      <c r="BB397" s="145"/>
      <c r="BC397" s="145"/>
      <c r="BD397" s="145"/>
      <c r="BE397" s="145"/>
      <c r="BF397" s="145"/>
    </row>
    <row r="398" spans="1:58" outlineLevel="1">
      <c r="A398" s="152"/>
      <c r="B398" s="153"/>
      <c r="C398" s="187" t="s">
        <v>661</v>
      </c>
      <c r="D398" s="178"/>
      <c r="E398" s="179">
        <v>2.08</v>
      </c>
      <c r="F398" s="156"/>
      <c r="G398" s="156"/>
      <c r="H398" s="156"/>
      <c r="I398" s="156"/>
      <c r="J398" s="156"/>
      <c r="K398" s="156"/>
      <c r="L398" s="156"/>
      <c r="M398" s="156"/>
      <c r="N398" s="156"/>
      <c r="O398" s="156"/>
      <c r="P398" s="156"/>
      <c r="Q398" s="156"/>
      <c r="R398" s="156"/>
      <c r="S398" s="156"/>
      <c r="T398" s="156"/>
      <c r="U398" s="156"/>
      <c r="V398" s="156"/>
      <c r="W398" s="145"/>
      <c r="X398" s="145"/>
      <c r="Y398" s="145"/>
      <c r="Z398" s="145"/>
      <c r="AA398" s="145"/>
      <c r="AB398" s="145"/>
      <c r="AC398" s="145"/>
      <c r="AD398" s="145"/>
      <c r="AE398" s="145" t="s">
        <v>223</v>
      </c>
      <c r="AF398" s="145">
        <v>0</v>
      </c>
      <c r="AG398" s="145"/>
      <c r="AH398" s="145"/>
      <c r="AI398" s="145"/>
      <c r="AJ398" s="145"/>
      <c r="AK398" s="145"/>
      <c r="AL398" s="145"/>
      <c r="AM398" s="145"/>
      <c r="AN398" s="145"/>
      <c r="AO398" s="145"/>
      <c r="AP398" s="145"/>
      <c r="AQ398" s="145"/>
      <c r="AR398" s="145"/>
      <c r="AS398" s="145"/>
      <c r="AT398" s="145"/>
      <c r="AU398" s="145"/>
      <c r="AV398" s="145"/>
      <c r="AW398" s="145"/>
      <c r="AX398" s="145"/>
      <c r="AY398" s="145"/>
      <c r="AZ398" s="145"/>
      <c r="BA398" s="145"/>
      <c r="BB398" s="145"/>
      <c r="BC398" s="145"/>
      <c r="BD398" s="145"/>
      <c r="BE398" s="145"/>
      <c r="BF398" s="145"/>
    </row>
    <row r="399" spans="1:58" outlineLevel="1">
      <c r="A399" s="152"/>
      <c r="B399" s="153"/>
      <c r="C399" s="187" t="s">
        <v>662</v>
      </c>
      <c r="D399" s="178"/>
      <c r="E399" s="179">
        <v>4.8099999999999996</v>
      </c>
      <c r="F399" s="156"/>
      <c r="G399" s="156"/>
      <c r="H399" s="156"/>
      <c r="I399" s="156"/>
      <c r="J399" s="156"/>
      <c r="K399" s="156"/>
      <c r="L399" s="156"/>
      <c r="M399" s="156"/>
      <c r="N399" s="156"/>
      <c r="O399" s="156"/>
      <c r="P399" s="156"/>
      <c r="Q399" s="156"/>
      <c r="R399" s="156"/>
      <c r="S399" s="156"/>
      <c r="T399" s="156"/>
      <c r="U399" s="156"/>
      <c r="V399" s="156"/>
      <c r="W399" s="145"/>
      <c r="X399" s="145"/>
      <c r="Y399" s="145"/>
      <c r="Z399" s="145"/>
      <c r="AA399" s="145"/>
      <c r="AB399" s="145"/>
      <c r="AC399" s="145"/>
      <c r="AD399" s="145"/>
      <c r="AE399" s="145" t="s">
        <v>223</v>
      </c>
      <c r="AF399" s="145">
        <v>0</v>
      </c>
      <c r="AG399" s="145"/>
      <c r="AH399" s="145"/>
      <c r="AI399" s="145"/>
      <c r="AJ399" s="145"/>
      <c r="AK399" s="145"/>
      <c r="AL399" s="145"/>
      <c r="AM399" s="145"/>
      <c r="AN399" s="145"/>
      <c r="AO399" s="145"/>
      <c r="AP399" s="145"/>
      <c r="AQ399" s="145"/>
      <c r="AR399" s="145"/>
      <c r="AS399" s="145"/>
      <c r="AT399" s="145"/>
      <c r="AU399" s="145"/>
      <c r="AV399" s="145"/>
      <c r="AW399" s="145"/>
      <c r="AX399" s="145"/>
      <c r="AY399" s="145"/>
      <c r="AZ399" s="145"/>
      <c r="BA399" s="145"/>
      <c r="BB399" s="145"/>
      <c r="BC399" s="145"/>
      <c r="BD399" s="145"/>
      <c r="BE399" s="145"/>
      <c r="BF399" s="145"/>
    </row>
    <row r="400" spans="1:58" outlineLevel="1">
      <c r="A400" s="152"/>
      <c r="B400" s="153"/>
      <c r="C400" s="187" t="s">
        <v>663</v>
      </c>
      <c r="D400" s="178"/>
      <c r="E400" s="179">
        <v>9.3520000000000003</v>
      </c>
      <c r="F400" s="156"/>
      <c r="G400" s="156"/>
      <c r="H400" s="156"/>
      <c r="I400" s="156"/>
      <c r="J400" s="156"/>
      <c r="K400" s="156"/>
      <c r="L400" s="156"/>
      <c r="M400" s="156"/>
      <c r="N400" s="156"/>
      <c r="O400" s="156"/>
      <c r="P400" s="156"/>
      <c r="Q400" s="156"/>
      <c r="R400" s="156"/>
      <c r="S400" s="156"/>
      <c r="T400" s="156"/>
      <c r="U400" s="156"/>
      <c r="V400" s="156"/>
      <c r="W400" s="145"/>
      <c r="X400" s="145"/>
      <c r="Y400" s="145"/>
      <c r="Z400" s="145"/>
      <c r="AA400" s="145"/>
      <c r="AB400" s="145"/>
      <c r="AC400" s="145"/>
      <c r="AD400" s="145"/>
      <c r="AE400" s="145" t="s">
        <v>223</v>
      </c>
      <c r="AF400" s="145">
        <v>0</v>
      </c>
      <c r="AG400" s="145"/>
      <c r="AH400" s="145"/>
      <c r="AI400" s="145"/>
      <c r="AJ400" s="145"/>
      <c r="AK400" s="145"/>
      <c r="AL400" s="145"/>
      <c r="AM400" s="145"/>
      <c r="AN400" s="145"/>
      <c r="AO400" s="145"/>
      <c r="AP400" s="145"/>
      <c r="AQ400" s="145"/>
      <c r="AR400" s="145"/>
      <c r="AS400" s="145"/>
      <c r="AT400" s="145"/>
      <c r="AU400" s="145"/>
      <c r="AV400" s="145"/>
      <c r="AW400" s="145"/>
      <c r="AX400" s="145"/>
      <c r="AY400" s="145"/>
      <c r="AZ400" s="145"/>
      <c r="BA400" s="145"/>
      <c r="BB400" s="145"/>
      <c r="BC400" s="145"/>
      <c r="BD400" s="145"/>
      <c r="BE400" s="145"/>
      <c r="BF400" s="145"/>
    </row>
    <row r="401" spans="1:58" ht="20.399999999999999" outlineLevel="1">
      <c r="A401" s="164">
        <v>131</v>
      </c>
      <c r="B401" s="165" t="s">
        <v>664</v>
      </c>
      <c r="C401" s="174" t="s">
        <v>665</v>
      </c>
      <c r="D401" s="166" t="s">
        <v>317</v>
      </c>
      <c r="E401" s="167">
        <v>47.44</v>
      </c>
      <c r="F401" s="168">
        <v>0</v>
      </c>
      <c r="G401" s="169">
        <f>ROUND(E401*F401,2)</f>
        <v>0</v>
      </c>
      <c r="H401" s="168">
        <v>20.079999999999998</v>
      </c>
      <c r="I401" s="169">
        <f>ROUND(E401*H401,2)</f>
        <v>952.6</v>
      </c>
      <c r="J401" s="168">
        <v>105.42</v>
      </c>
      <c r="K401" s="169">
        <f>ROUND(E401*J401,2)</f>
        <v>5001.12</v>
      </c>
      <c r="L401" s="169">
        <v>21</v>
      </c>
      <c r="M401" s="169">
        <f>G401*(1+L401/100)</f>
        <v>0</v>
      </c>
      <c r="N401" s="169">
        <v>5.1000000000000004E-4</v>
      </c>
      <c r="O401" s="169">
        <f>ROUND(E401*N401,2)</f>
        <v>0.02</v>
      </c>
      <c r="P401" s="169">
        <v>0</v>
      </c>
      <c r="Q401" s="169">
        <f>ROUND(E401*P401,2)</f>
        <v>0</v>
      </c>
      <c r="R401" s="170" t="s">
        <v>219</v>
      </c>
      <c r="S401" s="156">
        <v>0.23599999999999999</v>
      </c>
      <c r="T401" s="156">
        <f>ROUND(E401*S401,2)</f>
        <v>11.2</v>
      </c>
      <c r="U401" s="156"/>
      <c r="V401" s="156" t="s">
        <v>220</v>
      </c>
      <c r="W401" s="145"/>
      <c r="X401" s="145"/>
      <c r="Y401" s="145"/>
      <c r="Z401" s="145"/>
      <c r="AA401" s="145"/>
      <c r="AB401" s="145"/>
      <c r="AC401" s="145"/>
      <c r="AD401" s="145"/>
      <c r="AE401" s="145" t="s">
        <v>221</v>
      </c>
      <c r="AF401" s="145"/>
      <c r="AG401" s="145"/>
      <c r="AH401" s="145"/>
      <c r="AI401" s="145"/>
      <c r="AJ401" s="145"/>
      <c r="AK401" s="145"/>
      <c r="AL401" s="145"/>
      <c r="AM401" s="145"/>
      <c r="AN401" s="145"/>
      <c r="AO401" s="145"/>
      <c r="AP401" s="145"/>
      <c r="AQ401" s="145"/>
      <c r="AR401" s="145"/>
      <c r="AS401" s="145"/>
      <c r="AT401" s="145"/>
      <c r="AU401" s="145"/>
      <c r="AV401" s="145"/>
      <c r="AW401" s="145"/>
      <c r="AX401" s="145"/>
      <c r="AY401" s="145"/>
      <c r="AZ401" s="145"/>
      <c r="BA401" s="145"/>
      <c r="BB401" s="145"/>
      <c r="BC401" s="145"/>
      <c r="BD401" s="145"/>
      <c r="BE401" s="145"/>
      <c r="BF401" s="145"/>
    </row>
    <row r="402" spans="1:58" outlineLevel="1">
      <c r="A402" s="152"/>
      <c r="B402" s="153"/>
      <c r="C402" s="187" t="s">
        <v>666</v>
      </c>
      <c r="D402" s="178"/>
      <c r="E402" s="179">
        <v>3.6</v>
      </c>
      <c r="F402" s="156"/>
      <c r="G402" s="156"/>
      <c r="H402" s="156"/>
      <c r="I402" s="156"/>
      <c r="J402" s="156"/>
      <c r="K402" s="156"/>
      <c r="L402" s="156"/>
      <c r="M402" s="156"/>
      <c r="N402" s="156"/>
      <c r="O402" s="156"/>
      <c r="P402" s="156"/>
      <c r="Q402" s="156"/>
      <c r="R402" s="156"/>
      <c r="S402" s="156"/>
      <c r="T402" s="156"/>
      <c r="U402" s="156"/>
      <c r="V402" s="156"/>
      <c r="W402" s="145"/>
      <c r="X402" s="145"/>
      <c r="Y402" s="145"/>
      <c r="Z402" s="145"/>
      <c r="AA402" s="145"/>
      <c r="AB402" s="145"/>
      <c r="AC402" s="145"/>
      <c r="AD402" s="145"/>
      <c r="AE402" s="145" t="s">
        <v>223</v>
      </c>
      <c r="AF402" s="145">
        <v>0</v>
      </c>
      <c r="AG402" s="145"/>
      <c r="AH402" s="145"/>
      <c r="AI402" s="145"/>
      <c r="AJ402" s="145"/>
      <c r="AK402" s="145"/>
      <c r="AL402" s="145"/>
      <c r="AM402" s="145"/>
      <c r="AN402" s="145"/>
      <c r="AO402" s="145"/>
      <c r="AP402" s="145"/>
      <c r="AQ402" s="145"/>
      <c r="AR402" s="145"/>
      <c r="AS402" s="145"/>
      <c r="AT402" s="145"/>
      <c r="AU402" s="145"/>
      <c r="AV402" s="145"/>
      <c r="AW402" s="145"/>
      <c r="AX402" s="145"/>
      <c r="AY402" s="145"/>
      <c r="AZ402" s="145"/>
      <c r="BA402" s="145"/>
      <c r="BB402" s="145"/>
      <c r="BC402" s="145"/>
      <c r="BD402" s="145"/>
      <c r="BE402" s="145"/>
      <c r="BF402" s="145"/>
    </row>
    <row r="403" spans="1:58" outlineLevel="1">
      <c r="A403" s="152"/>
      <c r="B403" s="153"/>
      <c r="C403" s="187" t="s">
        <v>667</v>
      </c>
      <c r="D403" s="178"/>
      <c r="E403" s="179">
        <v>18.46</v>
      </c>
      <c r="F403" s="156"/>
      <c r="G403" s="156"/>
      <c r="H403" s="156"/>
      <c r="I403" s="156"/>
      <c r="J403" s="156"/>
      <c r="K403" s="156"/>
      <c r="L403" s="156"/>
      <c r="M403" s="156"/>
      <c r="N403" s="156"/>
      <c r="O403" s="156"/>
      <c r="P403" s="156"/>
      <c r="Q403" s="156"/>
      <c r="R403" s="156"/>
      <c r="S403" s="156"/>
      <c r="T403" s="156"/>
      <c r="U403" s="156"/>
      <c r="V403" s="156"/>
      <c r="W403" s="145"/>
      <c r="X403" s="145"/>
      <c r="Y403" s="145"/>
      <c r="Z403" s="145"/>
      <c r="AA403" s="145"/>
      <c r="AB403" s="145"/>
      <c r="AC403" s="145"/>
      <c r="AD403" s="145"/>
      <c r="AE403" s="145" t="s">
        <v>223</v>
      </c>
      <c r="AF403" s="145">
        <v>0</v>
      </c>
      <c r="AG403" s="145"/>
      <c r="AH403" s="145"/>
      <c r="AI403" s="145"/>
      <c r="AJ403" s="145"/>
      <c r="AK403" s="145"/>
      <c r="AL403" s="145"/>
      <c r="AM403" s="145"/>
      <c r="AN403" s="145"/>
      <c r="AO403" s="145"/>
      <c r="AP403" s="145"/>
      <c r="AQ403" s="145"/>
      <c r="AR403" s="145"/>
      <c r="AS403" s="145"/>
      <c r="AT403" s="145"/>
      <c r="AU403" s="145"/>
      <c r="AV403" s="145"/>
      <c r="AW403" s="145"/>
      <c r="AX403" s="145"/>
      <c r="AY403" s="145"/>
      <c r="AZ403" s="145"/>
      <c r="BA403" s="145"/>
      <c r="BB403" s="145"/>
      <c r="BC403" s="145"/>
      <c r="BD403" s="145"/>
      <c r="BE403" s="145"/>
      <c r="BF403" s="145"/>
    </row>
    <row r="404" spans="1:58" outlineLevel="1">
      <c r="A404" s="152"/>
      <c r="B404" s="153"/>
      <c r="C404" s="187" t="s">
        <v>668</v>
      </c>
      <c r="D404" s="178"/>
      <c r="E404" s="179">
        <v>13.925000000000001</v>
      </c>
      <c r="F404" s="156"/>
      <c r="G404" s="156"/>
      <c r="H404" s="156"/>
      <c r="I404" s="156"/>
      <c r="J404" s="156"/>
      <c r="K404" s="156"/>
      <c r="L404" s="156"/>
      <c r="M404" s="156"/>
      <c r="N404" s="156"/>
      <c r="O404" s="156"/>
      <c r="P404" s="156"/>
      <c r="Q404" s="156"/>
      <c r="R404" s="156"/>
      <c r="S404" s="156"/>
      <c r="T404" s="156"/>
      <c r="U404" s="156"/>
      <c r="V404" s="156"/>
      <c r="W404" s="145"/>
      <c r="X404" s="145"/>
      <c r="Y404" s="145"/>
      <c r="Z404" s="145"/>
      <c r="AA404" s="145"/>
      <c r="AB404" s="145"/>
      <c r="AC404" s="145"/>
      <c r="AD404" s="145"/>
      <c r="AE404" s="145" t="s">
        <v>223</v>
      </c>
      <c r="AF404" s="145">
        <v>0</v>
      </c>
      <c r="AG404" s="145"/>
      <c r="AH404" s="145"/>
      <c r="AI404" s="145"/>
      <c r="AJ404" s="145"/>
      <c r="AK404" s="145"/>
      <c r="AL404" s="145"/>
      <c r="AM404" s="145"/>
      <c r="AN404" s="145"/>
      <c r="AO404" s="145"/>
      <c r="AP404" s="145"/>
      <c r="AQ404" s="145"/>
      <c r="AR404" s="145"/>
      <c r="AS404" s="145"/>
      <c r="AT404" s="145"/>
      <c r="AU404" s="145"/>
      <c r="AV404" s="145"/>
      <c r="AW404" s="145"/>
      <c r="AX404" s="145"/>
      <c r="AY404" s="145"/>
      <c r="AZ404" s="145"/>
      <c r="BA404" s="145"/>
      <c r="BB404" s="145"/>
      <c r="BC404" s="145"/>
      <c r="BD404" s="145"/>
      <c r="BE404" s="145"/>
      <c r="BF404" s="145"/>
    </row>
    <row r="405" spans="1:58" outlineLevel="1">
      <c r="A405" s="152"/>
      <c r="B405" s="153"/>
      <c r="C405" s="187" t="s">
        <v>669</v>
      </c>
      <c r="D405" s="178"/>
      <c r="E405" s="179">
        <v>11.455</v>
      </c>
      <c r="F405" s="156"/>
      <c r="G405" s="156"/>
      <c r="H405" s="156"/>
      <c r="I405" s="156"/>
      <c r="J405" s="156"/>
      <c r="K405" s="156"/>
      <c r="L405" s="156"/>
      <c r="M405" s="156"/>
      <c r="N405" s="156"/>
      <c r="O405" s="156"/>
      <c r="P405" s="156"/>
      <c r="Q405" s="156"/>
      <c r="R405" s="156"/>
      <c r="S405" s="156"/>
      <c r="T405" s="156"/>
      <c r="U405" s="156"/>
      <c r="V405" s="156"/>
      <c r="W405" s="145"/>
      <c r="X405" s="145"/>
      <c r="Y405" s="145"/>
      <c r="Z405" s="145"/>
      <c r="AA405" s="145"/>
      <c r="AB405" s="145"/>
      <c r="AC405" s="145"/>
      <c r="AD405" s="145"/>
      <c r="AE405" s="145" t="s">
        <v>223</v>
      </c>
      <c r="AF405" s="145">
        <v>0</v>
      </c>
      <c r="AG405" s="145"/>
      <c r="AH405" s="145"/>
      <c r="AI405" s="145"/>
      <c r="AJ405" s="145"/>
      <c r="AK405" s="145"/>
      <c r="AL405" s="145"/>
      <c r="AM405" s="145"/>
      <c r="AN405" s="145"/>
      <c r="AO405" s="145"/>
      <c r="AP405" s="145"/>
      <c r="AQ405" s="145"/>
      <c r="AR405" s="145"/>
      <c r="AS405" s="145"/>
      <c r="AT405" s="145"/>
      <c r="AU405" s="145"/>
      <c r="AV405" s="145"/>
      <c r="AW405" s="145"/>
      <c r="AX405" s="145"/>
      <c r="AY405" s="145"/>
      <c r="AZ405" s="145"/>
      <c r="BA405" s="145"/>
      <c r="BB405" s="145"/>
      <c r="BC405" s="145"/>
      <c r="BD405" s="145"/>
      <c r="BE405" s="145"/>
      <c r="BF405" s="145"/>
    </row>
    <row r="406" spans="1:58" outlineLevel="1">
      <c r="A406" s="180">
        <v>132</v>
      </c>
      <c r="B406" s="181" t="s">
        <v>670</v>
      </c>
      <c r="C406" s="188" t="s">
        <v>671</v>
      </c>
      <c r="D406" s="182" t="s">
        <v>317</v>
      </c>
      <c r="E406" s="183">
        <v>47.44</v>
      </c>
      <c r="F406" s="184">
        <v>0</v>
      </c>
      <c r="G406" s="185">
        <f>ROUND(E406*F406,2)</f>
        <v>0</v>
      </c>
      <c r="H406" s="184">
        <v>6.01</v>
      </c>
      <c r="I406" s="185">
        <f>ROUND(E406*H406,2)</f>
        <v>285.11</v>
      </c>
      <c r="J406" s="184">
        <v>87.19</v>
      </c>
      <c r="K406" s="185">
        <f>ROUND(E406*J406,2)</f>
        <v>4136.29</v>
      </c>
      <c r="L406" s="185">
        <v>21</v>
      </c>
      <c r="M406" s="185">
        <f>G406*(1+L406/100)</f>
        <v>0</v>
      </c>
      <c r="N406" s="185">
        <v>0</v>
      </c>
      <c r="O406" s="185">
        <f>ROUND(E406*N406,2)</f>
        <v>0</v>
      </c>
      <c r="P406" s="185">
        <v>0</v>
      </c>
      <c r="Q406" s="185">
        <f>ROUND(E406*P406,2)</f>
        <v>0</v>
      </c>
      <c r="R406" s="186" t="s">
        <v>219</v>
      </c>
      <c r="S406" s="156">
        <v>0.154</v>
      </c>
      <c r="T406" s="156">
        <f>ROUND(E406*S406,2)</f>
        <v>7.31</v>
      </c>
      <c r="U406" s="156"/>
      <c r="V406" s="156" t="s">
        <v>220</v>
      </c>
      <c r="W406" s="145"/>
      <c r="X406" s="145"/>
      <c r="Y406" s="145"/>
      <c r="Z406" s="145"/>
      <c r="AA406" s="145"/>
      <c r="AB406" s="145"/>
      <c r="AC406" s="145"/>
      <c r="AD406" s="145"/>
      <c r="AE406" s="145" t="s">
        <v>221</v>
      </c>
      <c r="AF406" s="145"/>
      <c r="AG406" s="145"/>
      <c r="AH406" s="145"/>
      <c r="AI406" s="145"/>
      <c r="AJ406" s="145"/>
      <c r="AK406" s="145"/>
      <c r="AL406" s="145"/>
      <c r="AM406" s="145"/>
      <c r="AN406" s="145"/>
      <c r="AO406" s="145"/>
      <c r="AP406" s="145"/>
      <c r="AQ406" s="145"/>
      <c r="AR406" s="145"/>
      <c r="AS406" s="145"/>
      <c r="AT406" s="145"/>
      <c r="AU406" s="145"/>
      <c r="AV406" s="145"/>
      <c r="AW406" s="145"/>
      <c r="AX406" s="145"/>
      <c r="AY406" s="145"/>
      <c r="AZ406" s="145"/>
      <c r="BA406" s="145"/>
      <c r="BB406" s="145"/>
      <c r="BC406" s="145"/>
      <c r="BD406" s="145"/>
      <c r="BE406" s="145"/>
      <c r="BF406" s="145"/>
    </row>
    <row r="407" spans="1:58" ht="20.399999999999999" outlineLevel="1">
      <c r="A407" s="164">
        <v>133</v>
      </c>
      <c r="B407" s="165" t="s">
        <v>672</v>
      </c>
      <c r="C407" s="174" t="s">
        <v>673</v>
      </c>
      <c r="D407" s="166" t="s">
        <v>218</v>
      </c>
      <c r="E407" s="167">
        <v>56.638500000000001</v>
      </c>
      <c r="F407" s="168">
        <v>0</v>
      </c>
      <c r="G407" s="169">
        <f>ROUND(E407*F407,2)</f>
        <v>0</v>
      </c>
      <c r="H407" s="168">
        <v>153</v>
      </c>
      <c r="I407" s="169">
        <f>ROUND(E407*H407,2)</f>
        <v>8665.69</v>
      </c>
      <c r="J407" s="168">
        <v>434</v>
      </c>
      <c r="K407" s="169">
        <f>ROUND(E407*J407,2)</f>
        <v>24581.11</v>
      </c>
      <c r="L407" s="169">
        <v>21</v>
      </c>
      <c r="M407" s="169">
        <f>G407*(1+L407/100)</f>
        <v>0</v>
      </c>
      <c r="N407" s="169">
        <v>5.0400000000000002E-3</v>
      </c>
      <c r="O407" s="169">
        <f>ROUND(E407*N407,2)</f>
        <v>0.28999999999999998</v>
      </c>
      <c r="P407" s="169">
        <v>0</v>
      </c>
      <c r="Q407" s="169">
        <f>ROUND(E407*P407,2)</f>
        <v>0</v>
      </c>
      <c r="R407" s="170" t="s">
        <v>219</v>
      </c>
      <c r="S407" s="156">
        <v>0.97799999999999998</v>
      </c>
      <c r="T407" s="156">
        <f>ROUND(E407*S407,2)</f>
        <v>55.39</v>
      </c>
      <c r="U407" s="156"/>
      <c r="V407" s="156" t="s">
        <v>220</v>
      </c>
      <c r="W407" s="145"/>
      <c r="X407" s="145"/>
      <c r="Y407" s="145"/>
      <c r="Z407" s="145"/>
      <c r="AA407" s="145"/>
      <c r="AB407" s="145"/>
      <c r="AC407" s="145"/>
      <c r="AD407" s="145"/>
      <c r="AE407" s="145" t="s">
        <v>656</v>
      </c>
      <c r="AF407" s="145"/>
      <c r="AG407" s="145"/>
      <c r="AH407" s="145"/>
      <c r="AI407" s="145"/>
      <c r="AJ407" s="145"/>
      <c r="AK407" s="145"/>
      <c r="AL407" s="145"/>
      <c r="AM407" s="145"/>
      <c r="AN407" s="145"/>
      <c r="AO407" s="145"/>
      <c r="AP407" s="145"/>
      <c r="AQ407" s="145"/>
      <c r="AR407" s="145"/>
      <c r="AS407" s="145"/>
      <c r="AT407" s="145"/>
      <c r="AU407" s="145"/>
      <c r="AV407" s="145"/>
      <c r="AW407" s="145"/>
      <c r="AX407" s="145"/>
      <c r="AY407" s="145"/>
      <c r="AZ407" s="145"/>
      <c r="BA407" s="145"/>
      <c r="BB407" s="145"/>
      <c r="BC407" s="145"/>
      <c r="BD407" s="145"/>
      <c r="BE407" s="145"/>
      <c r="BF407" s="145"/>
    </row>
    <row r="408" spans="1:58" outlineLevel="1">
      <c r="A408" s="152"/>
      <c r="B408" s="153"/>
      <c r="C408" s="187" t="s">
        <v>658</v>
      </c>
      <c r="D408" s="178"/>
      <c r="E408" s="179">
        <v>3.3445</v>
      </c>
      <c r="F408" s="156"/>
      <c r="G408" s="156"/>
      <c r="H408" s="156"/>
      <c r="I408" s="156"/>
      <c r="J408" s="156"/>
      <c r="K408" s="156"/>
      <c r="L408" s="156"/>
      <c r="M408" s="156"/>
      <c r="N408" s="156"/>
      <c r="O408" s="156"/>
      <c r="P408" s="156"/>
      <c r="Q408" s="156"/>
      <c r="R408" s="156"/>
      <c r="S408" s="156"/>
      <c r="T408" s="156"/>
      <c r="U408" s="156"/>
      <c r="V408" s="156"/>
      <c r="W408" s="145"/>
      <c r="X408" s="145"/>
      <c r="Y408" s="145"/>
      <c r="Z408" s="145"/>
      <c r="AA408" s="145"/>
      <c r="AB408" s="145"/>
      <c r="AC408" s="145"/>
      <c r="AD408" s="145"/>
      <c r="AE408" s="145" t="s">
        <v>223</v>
      </c>
      <c r="AF408" s="145">
        <v>0</v>
      </c>
      <c r="AG408" s="145"/>
      <c r="AH408" s="145"/>
      <c r="AI408" s="145"/>
      <c r="AJ408" s="145"/>
      <c r="AK408" s="145"/>
      <c r="AL408" s="145"/>
      <c r="AM408" s="145"/>
      <c r="AN408" s="145"/>
      <c r="AO408" s="145"/>
      <c r="AP408" s="145"/>
      <c r="AQ408" s="145"/>
      <c r="AR408" s="145"/>
      <c r="AS408" s="145"/>
      <c r="AT408" s="145"/>
      <c r="AU408" s="145"/>
      <c r="AV408" s="145"/>
      <c r="AW408" s="145"/>
      <c r="AX408" s="145"/>
      <c r="AY408" s="145"/>
      <c r="AZ408" s="145"/>
      <c r="BA408" s="145"/>
      <c r="BB408" s="145"/>
      <c r="BC408" s="145"/>
      <c r="BD408" s="145"/>
      <c r="BE408" s="145"/>
      <c r="BF408" s="145"/>
    </row>
    <row r="409" spans="1:58" outlineLevel="1">
      <c r="A409" s="152"/>
      <c r="B409" s="153"/>
      <c r="C409" s="187" t="s">
        <v>659</v>
      </c>
      <c r="D409" s="178"/>
      <c r="E409" s="179">
        <v>25.14</v>
      </c>
      <c r="F409" s="156"/>
      <c r="G409" s="156"/>
      <c r="H409" s="156"/>
      <c r="I409" s="156"/>
      <c r="J409" s="156"/>
      <c r="K409" s="156"/>
      <c r="L409" s="156"/>
      <c r="M409" s="156"/>
      <c r="N409" s="156"/>
      <c r="O409" s="156"/>
      <c r="P409" s="156"/>
      <c r="Q409" s="156"/>
      <c r="R409" s="156"/>
      <c r="S409" s="156"/>
      <c r="T409" s="156"/>
      <c r="U409" s="156"/>
      <c r="V409" s="156"/>
      <c r="W409" s="145"/>
      <c r="X409" s="145"/>
      <c r="Y409" s="145"/>
      <c r="Z409" s="145"/>
      <c r="AA409" s="145"/>
      <c r="AB409" s="145"/>
      <c r="AC409" s="145"/>
      <c r="AD409" s="145"/>
      <c r="AE409" s="145" t="s">
        <v>223</v>
      </c>
      <c r="AF409" s="145">
        <v>0</v>
      </c>
      <c r="AG409" s="145"/>
      <c r="AH409" s="145"/>
      <c r="AI409" s="145"/>
      <c r="AJ409" s="145"/>
      <c r="AK409" s="145"/>
      <c r="AL409" s="145"/>
      <c r="AM409" s="145"/>
      <c r="AN409" s="145"/>
      <c r="AO409" s="145"/>
      <c r="AP409" s="145"/>
      <c r="AQ409" s="145"/>
      <c r="AR409" s="145"/>
      <c r="AS409" s="145"/>
      <c r="AT409" s="145"/>
      <c r="AU409" s="145"/>
      <c r="AV409" s="145"/>
      <c r="AW409" s="145"/>
      <c r="AX409" s="145"/>
      <c r="AY409" s="145"/>
      <c r="AZ409" s="145"/>
      <c r="BA409" s="145"/>
      <c r="BB409" s="145"/>
      <c r="BC409" s="145"/>
      <c r="BD409" s="145"/>
      <c r="BE409" s="145"/>
      <c r="BF409" s="145"/>
    </row>
    <row r="410" spans="1:58" outlineLevel="1">
      <c r="A410" s="152"/>
      <c r="B410" s="153"/>
      <c r="C410" s="187" t="s">
        <v>660</v>
      </c>
      <c r="D410" s="178"/>
      <c r="E410" s="179">
        <v>11.912000000000001</v>
      </c>
      <c r="F410" s="156"/>
      <c r="G410" s="156"/>
      <c r="H410" s="156"/>
      <c r="I410" s="156"/>
      <c r="J410" s="156"/>
      <c r="K410" s="156"/>
      <c r="L410" s="156"/>
      <c r="M410" s="156"/>
      <c r="N410" s="156"/>
      <c r="O410" s="156"/>
      <c r="P410" s="156"/>
      <c r="Q410" s="156"/>
      <c r="R410" s="156"/>
      <c r="S410" s="156"/>
      <c r="T410" s="156"/>
      <c r="U410" s="156"/>
      <c r="V410" s="156"/>
      <c r="W410" s="145"/>
      <c r="X410" s="145"/>
      <c r="Y410" s="145"/>
      <c r="Z410" s="145"/>
      <c r="AA410" s="145"/>
      <c r="AB410" s="145"/>
      <c r="AC410" s="145"/>
      <c r="AD410" s="145"/>
      <c r="AE410" s="145" t="s">
        <v>223</v>
      </c>
      <c r="AF410" s="145">
        <v>0</v>
      </c>
      <c r="AG410" s="145"/>
      <c r="AH410" s="145"/>
      <c r="AI410" s="145"/>
      <c r="AJ410" s="145"/>
      <c r="AK410" s="145"/>
      <c r="AL410" s="145"/>
      <c r="AM410" s="145"/>
      <c r="AN410" s="145"/>
      <c r="AO410" s="145"/>
      <c r="AP410" s="145"/>
      <c r="AQ410" s="145"/>
      <c r="AR410" s="145"/>
      <c r="AS410" s="145"/>
      <c r="AT410" s="145"/>
      <c r="AU410" s="145"/>
      <c r="AV410" s="145"/>
      <c r="AW410" s="145"/>
      <c r="AX410" s="145"/>
      <c r="AY410" s="145"/>
      <c r="AZ410" s="145"/>
      <c r="BA410" s="145"/>
      <c r="BB410" s="145"/>
      <c r="BC410" s="145"/>
      <c r="BD410" s="145"/>
      <c r="BE410" s="145"/>
      <c r="BF410" s="145"/>
    </row>
    <row r="411" spans="1:58" outlineLevel="1">
      <c r="A411" s="152"/>
      <c r="B411" s="153"/>
      <c r="C411" s="187" t="s">
        <v>661</v>
      </c>
      <c r="D411" s="178"/>
      <c r="E411" s="179">
        <v>2.08</v>
      </c>
      <c r="F411" s="156"/>
      <c r="G411" s="156"/>
      <c r="H411" s="156"/>
      <c r="I411" s="156"/>
      <c r="J411" s="156"/>
      <c r="K411" s="156"/>
      <c r="L411" s="156"/>
      <c r="M411" s="156"/>
      <c r="N411" s="156"/>
      <c r="O411" s="156"/>
      <c r="P411" s="156"/>
      <c r="Q411" s="156"/>
      <c r="R411" s="156"/>
      <c r="S411" s="156"/>
      <c r="T411" s="156"/>
      <c r="U411" s="156"/>
      <c r="V411" s="156"/>
      <c r="W411" s="145"/>
      <c r="X411" s="145"/>
      <c r="Y411" s="145"/>
      <c r="Z411" s="145"/>
      <c r="AA411" s="145"/>
      <c r="AB411" s="145"/>
      <c r="AC411" s="145"/>
      <c r="AD411" s="145"/>
      <c r="AE411" s="145" t="s">
        <v>223</v>
      </c>
      <c r="AF411" s="145">
        <v>0</v>
      </c>
      <c r="AG411" s="145"/>
      <c r="AH411" s="145"/>
      <c r="AI411" s="145"/>
      <c r="AJ411" s="145"/>
      <c r="AK411" s="145"/>
      <c r="AL411" s="145"/>
      <c r="AM411" s="145"/>
      <c r="AN411" s="145"/>
      <c r="AO411" s="145"/>
      <c r="AP411" s="145"/>
      <c r="AQ411" s="145"/>
      <c r="AR411" s="145"/>
      <c r="AS411" s="145"/>
      <c r="AT411" s="145"/>
      <c r="AU411" s="145"/>
      <c r="AV411" s="145"/>
      <c r="AW411" s="145"/>
      <c r="AX411" s="145"/>
      <c r="AY411" s="145"/>
      <c r="AZ411" s="145"/>
      <c r="BA411" s="145"/>
      <c r="BB411" s="145"/>
      <c r="BC411" s="145"/>
      <c r="BD411" s="145"/>
      <c r="BE411" s="145"/>
      <c r="BF411" s="145"/>
    </row>
    <row r="412" spans="1:58" outlineLevel="1">
      <c r="A412" s="152"/>
      <c r="B412" s="153"/>
      <c r="C412" s="187" t="s">
        <v>662</v>
      </c>
      <c r="D412" s="178"/>
      <c r="E412" s="179">
        <v>4.8099999999999996</v>
      </c>
      <c r="F412" s="156"/>
      <c r="G412" s="156"/>
      <c r="H412" s="156"/>
      <c r="I412" s="156"/>
      <c r="J412" s="156"/>
      <c r="K412" s="156"/>
      <c r="L412" s="156"/>
      <c r="M412" s="156"/>
      <c r="N412" s="156"/>
      <c r="O412" s="156"/>
      <c r="P412" s="156"/>
      <c r="Q412" s="156"/>
      <c r="R412" s="156"/>
      <c r="S412" s="156"/>
      <c r="T412" s="156"/>
      <c r="U412" s="156"/>
      <c r="V412" s="156"/>
      <c r="W412" s="145"/>
      <c r="X412" s="145"/>
      <c r="Y412" s="145"/>
      <c r="Z412" s="145"/>
      <c r="AA412" s="145"/>
      <c r="AB412" s="145"/>
      <c r="AC412" s="145"/>
      <c r="AD412" s="145"/>
      <c r="AE412" s="145" t="s">
        <v>223</v>
      </c>
      <c r="AF412" s="145">
        <v>0</v>
      </c>
      <c r="AG412" s="145"/>
      <c r="AH412" s="145"/>
      <c r="AI412" s="145"/>
      <c r="AJ412" s="145"/>
      <c r="AK412" s="145"/>
      <c r="AL412" s="145"/>
      <c r="AM412" s="145"/>
      <c r="AN412" s="145"/>
      <c r="AO412" s="145"/>
      <c r="AP412" s="145"/>
      <c r="AQ412" s="145"/>
      <c r="AR412" s="145"/>
      <c r="AS412" s="145"/>
      <c r="AT412" s="145"/>
      <c r="AU412" s="145"/>
      <c r="AV412" s="145"/>
      <c r="AW412" s="145"/>
      <c r="AX412" s="145"/>
      <c r="AY412" s="145"/>
      <c r="AZ412" s="145"/>
      <c r="BA412" s="145"/>
      <c r="BB412" s="145"/>
      <c r="BC412" s="145"/>
      <c r="BD412" s="145"/>
      <c r="BE412" s="145"/>
      <c r="BF412" s="145"/>
    </row>
    <row r="413" spans="1:58" outlineLevel="1">
      <c r="A413" s="152"/>
      <c r="B413" s="153"/>
      <c r="C413" s="187" t="s">
        <v>663</v>
      </c>
      <c r="D413" s="178"/>
      <c r="E413" s="179">
        <v>9.3520000000000003</v>
      </c>
      <c r="F413" s="156"/>
      <c r="G413" s="156"/>
      <c r="H413" s="156"/>
      <c r="I413" s="156"/>
      <c r="J413" s="156"/>
      <c r="K413" s="156"/>
      <c r="L413" s="156"/>
      <c r="M413" s="156"/>
      <c r="N413" s="156"/>
      <c r="O413" s="156"/>
      <c r="P413" s="156"/>
      <c r="Q413" s="156"/>
      <c r="R413" s="156"/>
      <c r="S413" s="156"/>
      <c r="T413" s="156"/>
      <c r="U413" s="156"/>
      <c r="V413" s="156"/>
      <c r="W413" s="145"/>
      <c r="X413" s="145"/>
      <c r="Y413" s="145"/>
      <c r="Z413" s="145"/>
      <c r="AA413" s="145"/>
      <c r="AB413" s="145"/>
      <c r="AC413" s="145"/>
      <c r="AD413" s="145"/>
      <c r="AE413" s="145" t="s">
        <v>223</v>
      </c>
      <c r="AF413" s="145">
        <v>0</v>
      </c>
      <c r="AG413" s="145"/>
      <c r="AH413" s="145"/>
      <c r="AI413" s="145"/>
      <c r="AJ413" s="145"/>
      <c r="AK413" s="145"/>
      <c r="AL413" s="145"/>
      <c r="AM413" s="145"/>
      <c r="AN413" s="145"/>
      <c r="AO413" s="145"/>
      <c r="AP413" s="145"/>
      <c r="AQ413" s="145"/>
      <c r="AR413" s="145"/>
      <c r="AS413" s="145"/>
      <c r="AT413" s="145"/>
      <c r="AU413" s="145"/>
      <c r="AV413" s="145"/>
      <c r="AW413" s="145"/>
      <c r="AX413" s="145"/>
      <c r="AY413" s="145"/>
      <c r="AZ413" s="145"/>
      <c r="BA413" s="145"/>
      <c r="BB413" s="145"/>
      <c r="BC413" s="145"/>
      <c r="BD413" s="145"/>
      <c r="BE413" s="145"/>
      <c r="BF413" s="145"/>
    </row>
    <row r="414" spans="1:58" outlineLevel="1">
      <c r="A414" s="164">
        <v>134</v>
      </c>
      <c r="B414" s="165" t="s">
        <v>674</v>
      </c>
      <c r="C414" s="174" t="s">
        <v>675</v>
      </c>
      <c r="D414" s="166" t="s">
        <v>317</v>
      </c>
      <c r="E414" s="167">
        <v>60.19</v>
      </c>
      <c r="F414" s="168">
        <v>0</v>
      </c>
      <c r="G414" s="169">
        <f>ROUND(E414*F414,2)</f>
        <v>0</v>
      </c>
      <c r="H414" s="168">
        <v>18.100000000000001</v>
      </c>
      <c r="I414" s="169">
        <f>ROUND(E414*H414,2)</f>
        <v>1089.44</v>
      </c>
      <c r="J414" s="168">
        <v>33.5</v>
      </c>
      <c r="K414" s="169">
        <f>ROUND(E414*J414,2)</f>
        <v>2016.37</v>
      </c>
      <c r="L414" s="169">
        <v>21</v>
      </c>
      <c r="M414" s="169">
        <f>G414*(1+L414/100)</f>
        <v>0</v>
      </c>
      <c r="N414" s="169">
        <v>4.0000000000000003E-5</v>
      </c>
      <c r="O414" s="169">
        <f>ROUND(E414*N414,2)</f>
        <v>0</v>
      </c>
      <c r="P414" s="169">
        <v>0</v>
      </c>
      <c r="Q414" s="169">
        <f>ROUND(E414*P414,2)</f>
        <v>0</v>
      </c>
      <c r="R414" s="170" t="s">
        <v>219</v>
      </c>
      <c r="S414" s="156">
        <v>7.0000000000000007E-2</v>
      </c>
      <c r="T414" s="156">
        <f>ROUND(E414*S414,2)</f>
        <v>4.21</v>
      </c>
      <c r="U414" s="156"/>
      <c r="V414" s="156" t="s">
        <v>220</v>
      </c>
      <c r="W414" s="145"/>
      <c r="X414" s="145"/>
      <c r="Y414" s="145"/>
      <c r="Z414" s="145"/>
      <c r="AA414" s="145"/>
      <c r="AB414" s="145"/>
      <c r="AC414" s="145"/>
      <c r="AD414" s="145"/>
      <c r="AE414" s="145" t="s">
        <v>221</v>
      </c>
      <c r="AF414" s="145"/>
      <c r="AG414" s="145"/>
      <c r="AH414" s="145"/>
      <c r="AI414" s="145"/>
      <c r="AJ414" s="145"/>
      <c r="AK414" s="145"/>
      <c r="AL414" s="145"/>
      <c r="AM414" s="145"/>
      <c r="AN414" s="145"/>
      <c r="AO414" s="145"/>
      <c r="AP414" s="145"/>
      <c r="AQ414" s="145"/>
      <c r="AR414" s="145"/>
      <c r="AS414" s="145"/>
      <c r="AT414" s="145"/>
      <c r="AU414" s="145"/>
      <c r="AV414" s="145"/>
      <c r="AW414" s="145"/>
      <c r="AX414" s="145"/>
      <c r="AY414" s="145"/>
      <c r="AZ414" s="145"/>
      <c r="BA414" s="145"/>
      <c r="BB414" s="145"/>
      <c r="BC414" s="145"/>
      <c r="BD414" s="145"/>
      <c r="BE414" s="145"/>
      <c r="BF414" s="145"/>
    </row>
    <row r="415" spans="1:58" outlineLevel="1">
      <c r="A415" s="152"/>
      <c r="B415" s="153"/>
      <c r="C415" s="250" t="s">
        <v>676</v>
      </c>
      <c r="D415" s="251"/>
      <c r="E415" s="251"/>
      <c r="F415" s="251"/>
      <c r="G415" s="251"/>
      <c r="H415" s="156"/>
      <c r="I415" s="156"/>
      <c r="J415" s="156"/>
      <c r="K415" s="156"/>
      <c r="L415" s="156"/>
      <c r="M415" s="156"/>
      <c r="N415" s="156"/>
      <c r="O415" s="156"/>
      <c r="P415" s="156"/>
      <c r="Q415" s="156"/>
      <c r="R415" s="156"/>
      <c r="S415" s="156"/>
      <c r="T415" s="156"/>
      <c r="U415" s="156"/>
      <c r="V415" s="156"/>
      <c r="W415" s="145"/>
      <c r="X415" s="145"/>
      <c r="Y415" s="145"/>
      <c r="Z415" s="145"/>
      <c r="AA415" s="145"/>
      <c r="AB415" s="145"/>
      <c r="AC415" s="145"/>
      <c r="AD415" s="145"/>
      <c r="AE415" s="145" t="s">
        <v>178</v>
      </c>
      <c r="AF415" s="145"/>
      <c r="AG415" s="145"/>
      <c r="AH415" s="145"/>
      <c r="AI415" s="145"/>
      <c r="AJ415" s="145"/>
      <c r="AK415" s="145"/>
      <c r="AL415" s="145"/>
      <c r="AM415" s="145"/>
      <c r="AN415" s="145"/>
      <c r="AO415" s="145"/>
      <c r="AP415" s="145"/>
      <c r="AQ415" s="145"/>
      <c r="AR415" s="145"/>
      <c r="AS415" s="145"/>
      <c r="AT415" s="145"/>
      <c r="AU415" s="145"/>
      <c r="AV415" s="145"/>
      <c r="AW415" s="145"/>
      <c r="AX415" s="145"/>
      <c r="AY415" s="145"/>
      <c r="AZ415" s="145"/>
      <c r="BA415" s="145"/>
      <c r="BB415" s="145"/>
      <c r="BC415" s="145"/>
      <c r="BD415" s="145"/>
      <c r="BE415" s="145"/>
      <c r="BF415" s="145"/>
    </row>
    <row r="416" spans="1:58" outlineLevel="1">
      <c r="A416" s="152"/>
      <c r="B416" s="153"/>
      <c r="C416" s="187" t="s">
        <v>666</v>
      </c>
      <c r="D416" s="178"/>
      <c r="E416" s="179">
        <v>3.6</v>
      </c>
      <c r="F416" s="156"/>
      <c r="G416" s="156"/>
      <c r="H416" s="156"/>
      <c r="I416" s="156"/>
      <c r="J416" s="156"/>
      <c r="K416" s="156"/>
      <c r="L416" s="156"/>
      <c r="M416" s="156"/>
      <c r="N416" s="156"/>
      <c r="O416" s="156"/>
      <c r="P416" s="156"/>
      <c r="Q416" s="156"/>
      <c r="R416" s="156"/>
      <c r="S416" s="156"/>
      <c r="T416" s="156"/>
      <c r="U416" s="156"/>
      <c r="V416" s="156"/>
      <c r="W416" s="145"/>
      <c r="X416" s="145"/>
      <c r="Y416" s="145"/>
      <c r="Z416" s="145"/>
      <c r="AA416" s="145"/>
      <c r="AB416" s="145"/>
      <c r="AC416" s="145"/>
      <c r="AD416" s="145"/>
      <c r="AE416" s="145" t="s">
        <v>223</v>
      </c>
      <c r="AF416" s="145">
        <v>0</v>
      </c>
      <c r="AG416" s="145"/>
      <c r="AH416" s="145"/>
      <c r="AI416" s="145"/>
      <c r="AJ416" s="145"/>
      <c r="AK416" s="145"/>
      <c r="AL416" s="145"/>
      <c r="AM416" s="145"/>
      <c r="AN416" s="145"/>
      <c r="AO416" s="145"/>
      <c r="AP416" s="145"/>
      <c r="AQ416" s="145"/>
      <c r="AR416" s="145"/>
      <c r="AS416" s="145"/>
      <c r="AT416" s="145"/>
      <c r="AU416" s="145"/>
      <c r="AV416" s="145"/>
      <c r="AW416" s="145"/>
      <c r="AX416" s="145"/>
      <c r="AY416" s="145"/>
      <c r="AZ416" s="145"/>
      <c r="BA416" s="145"/>
      <c r="BB416" s="145"/>
      <c r="BC416" s="145"/>
      <c r="BD416" s="145"/>
      <c r="BE416" s="145"/>
      <c r="BF416" s="145"/>
    </row>
    <row r="417" spans="1:58" outlineLevel="1">
      <c r="A417" s="152"/>
      <c r="B417" s="153"/>
      <c r="C417" s="187" t="s">
        <v>667</v>
      </c>
      <c r="D417" s="178"/>
      <c r="E417" s="179">
        <v>18.46</v>
      </c>
      <c r="F417" s="156"/>
      <c r="G417" s="156"/>
      <c r="H417" s="156"/>
      <c r="I417" s="156"/>
      <c r="J417" s="156"/>
      <c r="K417" s="156"/>
      <c r="L417" s="156"/>
      <c r="M417" s="156"/>
      <c r="N417" s="156"/>
      <c r="O417" s="156"/>
      <c r="P417" s="156"/>
      <c r="Q417" s="156"/>
      <c r="R417" s="156"/>
      <c r="S417" s="156"/>
      <c r="T417" s="156"/>
      <c r="U417" s="156"/>
      <c r="V417" s="156"/>
      <c r="W417" s="145"/>
      <c r="X417" s="145"/>
      <c r="Y417" s="145"/>
      <c r="Z417" s="145"/>
      <c r="AA417" s="145"/>
      <c r="AB417" s="145"/>
      <c r="AC417" s="145"/>
      <c r="AD417" s="145"/>
      <c r="AE417" s="145" t="s">
        <v>223</v>
      </c>
      <c r="AF417" s="145">
        <v>0</v>
      </c>
      <c r="AG417" s="145"/>
      <c r="AH417" s="145"/>
      <c r="AI417" s="145"/>
      <c r="AJ417" s="145"/>
      <c r="AK417" s="145"/>
      <c r="AL417" s="145"/>
      <c r="AM417" s="145"/>
      <c r="AN417" s="145"/>
      <c r="AO417" s="145"/>
      <c r="AP417" s="145"/>
      <c r="AQ417" s="145"/>
      <c r="AR417" s="145"/>
      <c r="AS417" s="145"/>
      <c r="AT417" s="145"/>
      <c r="AU417" s="145"/>
      <c r="AV417" s="145"/>
      <c r="AW417" s="145"/>
      <c r="AX417" s="145"/>
      <c r="AY417" s="145"/>
      <c r="AZ417" s="145"/>
      <c r="BA417" s="145"/>
      <c r="BB417" s="145"/>
      <c r="BC417" s="145"/>
      <c r="BD417" s="145"/>
      <c r="BE417" s="145"/>
      <c r="BF417" s="145"/>
    </row>
    <row r="418" spans="1:58" outlineLevel="1">
      <c r="A418" s="152"/>
      <c r="B418" s="153"/>
      <c r="C418" s="187" t="s">
        <v>668</v>
      </c>
      <c r="D418" s="178"/>
      <c r="E418" s="179">
        <v>13.925000000000001</v>
      </c>
      <c r="F418" s="156"/>
      <c r="G418" s="156"/>
      <c r="H418" s="156"/>
      <c r="I418" s="156"/>
      <c r="J418" s="156"/>
      <c r="K418" s="156"/>
      <c r="L418" s="156"/>
      <c r="M418" s="156"/>
      <c r="N418" s="156"/>
      <c r="O418" s="156"/>
      <c r="P418" s="156"/>
      <c r="Q418" s="156"/>
      <c r="R418" s="156"/>
      <c r="S418" s="156"/>
      <c r="T418" s="156"/>
      <c r="U418" s="156"/>
      <c r="V418" s="156"/>
      <c r="W418" s="145"/>
      <c r="X418" s="145"/>
      <c r="Y418" s="145"/>
      <c r="Z418" s="145"/>
      <c r="AA418" s="145"/>
      <c r="AB418" s="145"/>
      <c r="AC418" s="145"/>
      <c r="AD418" s="145"/>
      <c r="AE418" s="145" t="s">
        <v>223</v>
      </c>
      <c r="AF418" s="145">
        <v>0</v>
      </c>
      <c r="AG418" s="145"/>
      <c r="AH418" s="145"/>
      <c r="AI418" s="145"/>
      <c r="AJ418" s="145"/>
      <c r="AK418" s="145"/>
      <c r="AL418" s="145"/>
      <c r="AM418" s="145"/>
      <c r="AN418" s="145"/>
      <c r="AO418" s="145"/>
      <c r="AP418" s="145"/>
      <c r="AQ418" s="145"/>
      <c r="AR418" s="145"/>
      <c r="AS418" s="145"/>
      <c r="AT418" s="145"/>
      <c r="AU418" s="145"/>
      <c r="AV418" s="145"/>
      <c r="AW418" s="145"/>
      <c r="AX418" s="145"/>
      <c r="AY418" s="145"/>
      <c r="AZ418" s="145"/>
      <c r="BA418" s="145"/>
      <c r="BB418" s="145"/>
      <c r="BC418" s="145"/>
      <c r="BD418" s="145"/>
      <c r="BE418" s="145"/>
      <c r="BF418" s="145"/>
    </row>
    <row r="419" spans="1:58" outlineLevel="1">
      <c r="A419" s="152"/>
      <c r="B419" s="153"/>
      <c r="C419" s="187" t="s">
        <v>677</v>
      </c>
      <c r="D419" s="178"/>
      <c r="E419" s="179">
        <v>5</v>
      </c>
      <c r="F419" s="156"/>
      <c r="G419" s="156"/>
      <c r="H419" s="156"/>
      <c r="I419" s="156"/>
      <c r="J419" s="156"/>
      <c r="K419" s="156"/>
      <c r="L419" s="156"/>
      <c r="M419" s="156"/>
      <c r="N419" s="156"/>
      <c r="O419" s="156"/>
      <c r="P419" s="156"/>
      <c r="Q419" s="156"/>
      <c r="R419" s="156"/>
      <c r="S419" s="156"/>
      <c r="T419" s="156"/>
      <c r="U419" s="156"/>
      <c r="V419" s="156"/>
      <c r="W419" s="145"/>
      <c r="X419" s="145"/>
      <c r="Y419" s="145"/>
      <c r="Z419" s="145"/>
      <c r="AA419" s="145"/>
      <c r="AB419" s="145"/>
      <c r="AC419" s="145"/>
      <c r="AD419" s="145"/>
      <c r="AE419" s="145" t="s">
        <v>223</v>
      </c>
      <c r="AF419" s="145">
        <v>0</v>
      </c>
      <c r="AG419" s="145"/>
      <c r="AH419" s="145"/>
      <c r="AI419" s="145"/>
      <c r="AJ419" s="145"/>
      <c r="AK419" s="145"/>
      <c r="AL419" s="145"/>
      <c r="AM419" s="145"/>
      <c r="AN419" s="145"/>
      <c r="AO419" s="145"/>
      <c r="AP419" s="145"/>
      <c r="AQ419" s="145"/>
      <c r="AR419" s="145"/>
      <c r="AS419" s="145"/>
      <c r="AT419" s="145"/>
      <c r="AU419" s="145"/>
      <c r="AV419" s="145"/>
      <c r="AW419" s="145"/>
      <c r="AX419" s="145"/>
      <c r="AY419" s="145"/>
      <c r="AZ419" s="145"/>
      <c r="BA419" s="145"/>
      <c r="BB419" s="145"/>
      <c r="BC419" s="145"/>
      <c r="BD419" s="145"/>
      <c r="BE419" s="145"/>
      <c r="BF419" s="145"/>
    </row>
    <row r="420" spans="1:58" outlineLevel="1">
      <c r="A420" s="152"/>
      <c r="B420" s="153"/>
      <c r="C420" s="187" t="s">
        <v>678</v>
      </c>
      <c r="D420" s="178"/>
      <c r="E420" s="179">
        <v>7.75</v>
      </c>
      <c r="F420" s="156"/>
      <c r="G420" s="156"/>
      <c r="H420" s="156"/>
      <c r="I420" s="156"/>
      <c r="J420" s="156"/>
      <c r="K420" s="156"/>
      <c r="L420" s="156"/>
      <c r="M420" s="156"/>
      <c r="N420" s="156"/>
      <c r="O420" s="156"/>
      <c r="P420" s="156"/>
      <c r="Q420" s="156"/>
      <c r="R420" s="156"/>
      <c r="S420" s="156"/>
      <c r="T420" s="156"/>
      <c r="U420" s="156"/>
      <c r="V420" s="156"/>
      <c r="W420" s="145"/>
      <c r="X420" s="145"/>
      <c r="Y420" s="145"/>
      <c r="Z420" s="145"/>
      <c r="AA420" s="145"/>
      <c r="AB420" s="145"/>
      <c r="AC420" s="145"/>
      <c r="AD420" s="145"/>
      <c r="AE420" s="145" t="s">
        <v>223</v>
      </c>
      <c r="AF420" s="145">
        <v>0</v>
      </c>
      <c r="AG420" s="145"/>
      <c r="AH420" s="145"/>
      <c r="AI420" s="145"/>
      <c r="AJ420" s="145"/>
      <c r="AK420" s="145"/>
      <c r="AL420" s="145"/>
      <c r="AM420" s="145"/>
      <c r="AN420" s="145"/>
      <c r="AO420" s="145"/>
      <c r="AP420" s="145"/>
      <c r="AQ420" s="145"/>
      <c r="AR420" s="145"/>
      <c r="AS420" s="145"/>
      <c r="AT420" s="145"/>
      <c r="AU420" s="145"/>
      <c r="AV420" s="145"/>
      <c r="AW420" s="145"/>
      <c r="AX420" s="145"/>
      <c r="AY420" s="145"/>
      <c r="AZ420" s="145"/>
      <c r="BA420" s="145"/>
      <c r="BB420" s="145"/>
      <c r="BC420" s="145"/>
      <c r="BD420" s="145"/>
      <c r="BE420" s="145"/>
      <c r="BF420" s="145"/>
    </row>
    <row r="421" spans="1:58" outlineLevel="1">
      <c r="A421" s="152"/>
      <c r="B421" s="153"/>
      <c r="C421" s="187" t="s">
        <v>669</v>
      </c>
      <c r="D421" s="178"/>
      <c r="E421" s="179">
        <v>11.455</v>
      </c>
      <c r="F421" s="156"/>
      <c r="G421" s="156"/>
      <c r="H421" s="156"/>
      <c r="I421" s="156"/>
      <c r="J421" s="156"/>
      <c r="K421" s="156"/>
      <c r="L421" s="156"/>
      <c r="M421" s="156"/>
      <c r="N421" s="156"/>
      <c r="O421" s="156"/>
      <c r="P421" s="156"/>
      <c r="Q421" s="156"/>
      <c r="R421" s="156"/>
      <c r="S421" s="156"/>
      <c r="T421" s="156"/>
      <c r="U421" s="156"/>
      <c r="V421" s="156"/>
      <c r="W421" s="145"/>
      <c r="X421" s="145"/>
      <c r="Y421" s="145"/>
      <c r="Z421" s="145"/>
      <c r="AA421" s="145"/>
      <c r="AB421" s="145"/>
      <c r="AC421" s="145"/>
      <c r="AD421" s="145"/>
      <c r="AE421" s="145" t="s">
        <v>223</v>
      </c>
      <c r="AF421" s="145">
        <v>0</v>
      </c>
      <c r="AG421" s="145"/>
      <c r="AH421" s="145"/>
      <c r="AI421" s="145"/>
      <c r="AJ421" s="145"/>
      <c r="AK421" s="145"/>
      <c r="AL421" s="145"/>
      <c r="AM421" s="145"/>
      <c r="AN421" s="145"/>
      <c r="AO421" s="145"/>
      <c r="AP421" s="145"/>
      <c r="AQ421" s="145"/>
      <c r="AR421" s="145"/>
      <c r="AS421" s="145"/>
      <c r="AT421" s="145"/>
      <c r="AU421" s="145"/>
      <c r="AV421" s="145"/>
      <c r="AW421" s="145"/>
      <c r="AX421" s="145"/>
      <c r="AY421" s="145"/>
      <c r="AZ421" s="145"/>
      <c r="BA421" s="145"/>
      <c r="BB421" s="145"/>
      <c r="BC421" s="145"/>
      <c r="BD421" s="145"/>
      <c r="BE421" s="145"/>
      <c r="BF421" s="145"/>
    </row>
    <row r="422" spans="1:58" outlineLevel="1">
      <c r="A422" s="164">
        <v>135</v>
      </c>
      <c r="B422" s="165" t="s">
        <v>679</v>
      </c>
      <c r="C422" s="174" t="s">
        <v>680</v>
      </c>
      <c r="D422" s="166" t="s">
        <v>218</v>
      </c>
      <c r="E422" s="167">
        <v>67.520750000000007</v>
      </c>
      <c r="F422" s="168">
        <v>0</v>
      </c>
      <c r="G422" s="169">
        <f>ROUND(E422*F422,2)</f>
        <v>0</v>
      </c>
      <c r="H422" s="168">
        <v>300</v>
      </c>
      <c r="I422" s="169">
        <f>ROUND(E422*H422,2)</f>
        <v>20256.23</v>
      </c>
      <c r="J422" s="168">
        <v>0</v>
      </c>
      <c r="K422" s="169">
        <f>ROUND(E422*J422,2)</f>
        <v>0</v>
      </c>
      <c r="L422" s="169">
        <v>21</v>
      </c>
      <c r="M422" s="169">
        <f>G422*(1+L422/100)</f>
        <v>0</v>
      </c>
      <c r="N422" s="169">
        <v>1.9199999999999998E-2</v>
      </c>
      <c r="O422" s="169">
        <f>ROUND(E422*N422,2)</f>
        <v>1.3</v>
      </c>
      <c r="P422" s="169">
        <v>0</v>
      </c>
      <c r="Q422" s="169">
        <f>ROUND(E422*P422,2)</f>
        <v>0</v>
      </c>
      <c r="R422" s="170" t="s">
        <v>175</v>
      </c>
      <c r="S422" s="156">
        <v>0</v>
      </c>
      <c r="T422" s="156">
        <f>ROUND(E422*S422,2)</f>
        <v>0</v>
      </c>
      <c r="U422" s="156"/>
      <c r="V422" s="156" t="s">
        <v>372</v>
      </c>
      <c r="W422" s="145"/>
      <c r="X422" s="145"/>
      <c r="Y422" s="145"/>
      <c r="Z422" s="145"/>
      <c r="AA422" s="145"/>
      <c r="AB422" s="145"/>
      <c r="AC422" s="145"/>
      <c r="AD422" s="145"/>
      <c r="AE422" s="145" t="s">
        <v>681</v>
      </c>
      <c r="AF422" s="145"/>
      <c r="AG422" s="145"/>
      <c r="AH422" s="145"/>
      <c r="AI422" s="145"/>
      <c r="AJ422" s="145"/>
      <c r="AK422" s="145"/>
      <c r="AL422" s="145"/>
      <c r="AM422" s="145"/>
      <c r="AN422" s="145"/>
      <c r="AO422" s="145"/>
      <c r="AP422" s="145"/>
      <c r="AQ422" s="145"/>
      <c r="AR422" s="145"/>
      <c r="AS422" s="145"/>
      <c r="AT422" s="145"/>
      <c r="AU422" s="145"/>
      <c r="AV422" s="145"/>
      <c r="AW422" s="145"/>
      <c r="AX422" s="145"/>
      <c r="AY422" s="145"/>
      <c r="AZ422" s="145"/>
      <c r="BA422" s="145"/>
      <c r="BB422" s="145"/>
      <c r="BC422" s="145"/>
      <c r="BD422" s="145"/>
      <c r="BE422" s="145"/>
      <c r="BF422" s="145"/>
    </row>
    <row r="423" spans="1:58" outlineLevel="1">
      <c r="A423" s="152"/>
      <c r="B423" s="153"/>
      <c r="C423" s="187" t="s">
        <v>682</v>
      </c>
      <c r="D423" s="178"/>
      <c r="E423" s="179">
        <v>62.302349999999997</v>
      </c>
      <c r="F423" s="156"/>
      <c r="G423" s="156"/>
      <c r="H423" s="156"/>
      <c r="I423" s="156"/>
      <c r="J423" s="156"/>
      <c r="K423" s="156"/>
      <c r="L423" s="156"/>
      <c r="M423" s="156"/>
      <c r="N423" s="156"/>
      <c r="O423" s="156"/>
      <c r="P423" s="156"/>
      <c r="Q423" s="156"/>
      <c r="R423" s="156"/>
      <c r="S423" s="156"/>
      <c r="T423" s="156"/>
      <c r="U423" s="156"/>
      <c r="V423" s="156"/>
      <c r="W423" s="145"/>
      <c r="X423" s="145"/>
      <c r="Y423" s="145"/>
      <c r="Z423" s="145"/>
      <c r="AA423" s="145"/>
      <c r="AB423" s="145"/>
      <c r="AC423" s="145"/>
      <c r="AD423" s="145"/>
      <c r="AE423" s="145" t="s">
        <v>223</v>
      </c>
      <c r="AF423" s="145">
        <v>0</v>
      </c>
      <c r="AG423" s="145"/>
      <c r="AH423" s="145"/>
      <c r="AI423" s="145"/>
      <c r="AJ423" s="145"/>
      <c r="AK423" s="145"/>
      <c r="AL423" s="145"/>
      <c r="AM423" s="145"/>
      <c r="AN423" s="145"/>
      <c r="AO423" s="145"/>
      <c r="AP423" s="145"/>
      <c r="AQ423" s="145"/>
      <c r="AR423" s="145"/>
      <c r="AS423" s="145"/>
      <c r="AT423" s="145"/>
      <c r="AU423" s="145"/>
      <c r="AV423" s="145"/>
      <c r="AW423" s="145"/>
      <c r="AX423" s="145"/>
      <c r="AY423" s="145"/>
      <c r="AZ423" s="145"/>
      <c r="BA423" s="145"/>
      <c r="BB423" s="145"/>
      <c r="BC423" s="145"/>
      <c r="BD423" s="145"/>
      <c r="BE423" s="145"/>
      <c r="BF423" s="145"/>
    </row>
    <row r="424" spans="1:58" outlineLevel="1">
      <c r="A424" s="152"/>
      <c r="B424" s="153"/>
      <c r="C424" s="187" t="s">
        <v>683</v>
      </c>
      <c r="D424" s="178"/>
      <c r="E424" s="179">
        <v>5.2183999999999999</v>
      </c>
      <c r="F424" s="156"/>
      <c r="G424" s="156"/>
      <c r="H424" s="156"/>
      <c r="I424" s="156"/>
      <c r="J424" s="156"/>
      <c r="K424" s="156"/>
      <c r="L424" s="156"/>
      <c r="M424" s="156"/>
      <c r="N424" s="156"/>
      <c r="O424" s="156"/>
      <c r="P424" s="156"/>
      <c r="Q424" s="156"/>
      <c r="R424" s="156"/>
      <c r="S424" s="156"/>
      <c r="T424" s="156"/>
      <c r="U424" s="156"/>
      <c r="V424" s="156"/>
      <c r="W424" s="145"/>
      <c r="X424" s="145"/>
      <c r="Y424" s="145"/>
      <c r="Z424" s="145"/>
      <c r="AA424" s="145"/>
      <c r="AB424" s="145"/>
      <c r="AC424" s="145"/>
      <c r="AD424" s="145"/>
      <c r="AE424" s="145" t="s">
        <v>223</v>
      </c>
      <c r="AF424" s="145">
        <v>0</v>
      </c>
      <c r="AG424" s="145"/>
      <c r="AH424" s="145"/>
      <c r="AI424" s="145"/>
      <c r="AJ424" s="145"/>
      <c r="AK424" s="145"/>
      <c r="AL424" s="145"/>
      <c r="AM424" s="145"/>
      <c r="AN424" s="145"/>
      <c r="AO424" s="145"/>
      <c r="AP424" s="145"/>
      <c r="AQ424" s="145"/>
      <c r="AR424" s="145"/>
      <c r="AS424" s="145"/>
      <c r="AT424" s="145"/>
      <c r="AU424" s="145"/>
      <c r="AV424" s="145"/>
      <c r="AW424" s="145"/>
      <c r="AX424" s="145"/>
      <c r="AY424" s="145"/>
      <c r="AZ424" s="145"/>
      <c r="BA424" s="145"/>
      <c r="BB424" s="145"/>
      <c r="BC424" s="145"/>
      <c r="BD424" s="145"/>
      <c r="BE424" s="145"/>
      <c r="BF424" s="145"/>
    </row>
    <row r="425" spans="1:58" outlineLevel="1">
      <c r="A425" s="164">
        <v>136</v>
      </c>
      <c r="B425" s="165" t="s">
        <v>684</v>
      </c>
      <c r="C425" s="174" t="s">
        <v>685</v>
      </c>
      <c r="D425" s="166" t="s">
        <v>267</v>
      </c>
      <c r="E425" s="167">
        <v>1.6213500000000001</v>
      </c>
      <c r="F425" s="168">
        <v>0</v>
      </c>
      <c r="G425" s="169">
        <f>ROUND(E425*F425,2)</f>
        <v>0</v>
      </c>
      <c r="H425" s="168">
        <v>0</v>
      </c>
      <c r="I425" s="169">
        <f>ROUND(E425*H425,2)</f>
        <v>0</v>
      </c>
      <c r="J425" s="168">
        <v>592</v>
      </c>
      <c r="K425" s="169">
        <f>ROUND(E425*J425,2)</f>
        <v>959.84</v>
      </c>
      <c r="L425" s="169">
        <v>21</v>
      </c>
      <c r="M425" s="169">
        <f>G425*(1+L425/100)</f>
        <v>0</v>
      </c>
      <c r="N425" s="169">
        <v>0</v>
      </c>
      <c r="O425" s="169">
        <f>ROUND(E425*N425,2)</f>
        <v>0</v>
      </c>
      <c r="P425" s="169">
        <v>0</v>
      </c>
      <c r="Q425" s="169">
        <f>ROUND(E425*P425,2)</f>
        <v>0</v>
      </c>
      <c r="R425" s="170" t="s">
        <v>219</v>
      </c>
      <c r="S425" s="156">
        <v>1.5980000000000001</v>
      </c>
      <c r="T425" s="156">
        <f>ROUND(E425*S425,2)</f>
        <v>2.59</v>
      </c>
      <c r="U425" s="156"/>
      <c r="V425" s="156" t="s">
        <v>499</v>
      </c>
      <c r="W425" s="145"/>
      <c r="X425" s="145"/>
      <c r="Y425" s="145"/>
      <c r="Z425" s="145"/>
      <c r="AA425" s="145"/>
      <c r="AB425" s="145"/>
      <c r="AC425" s="145"/>
      <c r="AD425" s="145"/>
      <c r="AE425" s="145" t="s">
        <v>500</v>
      </c>
      <c r="AF425" s="145"/>
      <c r="AG425" s="145"/>
      <c r="AH425" s="145"/>
      <c r="AI425" s="145"/>
      <c r="AJ425" s="145"/>
      <c r="AK425" s="145"/>
      <c r="AL425" s="145"/>
      <c r="AM425" s="145"/>
      <c r="AN425" s="145"/>
      <c r="AO425" s="145"/>
      <c r="AP425" s="145"/>
      <c r="AQ425" s="145"/>
      <c r="AR425" s="145"/>
      <c r="AS425" s="145"/>
      <c r="AT425" s="145"/>
      <c r="AU425" s="145"/>
      <c r="AV425" s="145"/>
      <c r="AW425" s="145"/>
      <c r="AX425" s="145"/>
      <c r="AY425" s="145"/>
      <c r="AZ425" s="145"/>
      <c r="BA425" s="145"/>
      <c r="BB425" s="145"/>
      <c r="BC425" s="145"/>
      <c r="BD425" s="145"/>
      <c r="BE425" s="145"/>
      <c r="BF425" s="145"/>
    </row>
    <row r="426" spans="1:58" outlineLevel="1">
      <c r="A426" s="152"/>
      <c r="B426" s="153"/>
      <c r="C426" s="261" t="s">
        <v>577</v>
      </c>
      <c r="D426" s="262"/>
      <c r="E426" s="262"/>
      <c r="F426" s="262"/>
      <c r="G426" s="262"/>
      <c r="H426" s="156"/>
      <c r="I426" s="156"/>
      <c r="J426" s="156"/>
      <c r="K426" s="156"/>
      <c r="L426" s="156"/>
      <c r="M426" s="156"/>
      <c r="N426" s="156"/>
      <c r="O426" s="156"/>
      <c r="P426" s="156"/>
      <c r="Q426" s="156"/>
      <c r="R426" s="156"/>
      <c r="S426" s="156"/>
      <c r="T426" s="156"/>
      <c r="U426" s="156"/>
      <c r="V426" s="156"/>
      <c r="W426" s="145"/>
      <c r="X426" s="145"/>
      <c r="Y426" s="145"/>
      <c r="Z426" s="145"/>
      <c r="AA426" s="145"/>
      <c r="AB426" s="145"/>
      <c r="AC426" s="145"/>
      <c r="AD426" s="145"/>
      <c r="AE426" s="145" t="s">
        <v>227</v>
      </c>
      <c r="AF426" s="145"/>
      <c r="AG426" s="145"/>
      <c r="AH426" s="145"/>
      <c r="AI426" s="145"/>
      <c r="AJ426" s="145"/>
      <c r="AK426" s="145"/>
      <c r="AL426" s="145"/>
      <c r="AM426" s="145"/>
      <c r="AN426" s="145"/>
      <c r="AO426" s="145"/>
      <c r="AP426" s="145"/>
      <c r="AQ426" s="145"/>
      <c r="AR426" s="145"/>
      <c r="AS426" s="145"/>
      <c r="AT426" s="145"/>
      <c r="AU426" s="145"/>
      <c r="AV426" s="145"/>
      <c r="AW426" s="145"/>
      <c r="AX426" s="145"/>
      <c r="AY426" s="145"/>
      <c r="AZ426" s="145"/>
      <c r="BA426" s="145"/>
      <c r="BB426" s="145"/>
      <c r="BC426" s="145"/>
      <c r="BD426" s="145"/>
      <c r="BE426" s="145"/>
      <c r="BF426" s="145"/>
    </row>
    <row r="427" spans="1:58">
      <c r="A427" s="158" t="s">
        <v>170</v>
      </c>
      <c r="B427" s="159" t="s">
        <v>131</v>
      </c>
      <c r="C427" s="173" t="s">
        <v>132</v>
      </c>
      <c r="D427" s="160"/>
      <c r="E427" s="161"/>
      <c r="F427" s="162"/>
      <c r="G427" s="162">
        <f>SUMIF(AE428:AE440,"&lt;&gt;NOR",G428:G440)</f>
        <v>0</v>
      </c>
      <c r="H427" s="162"/>
      <c r="I427" s="162">
        <f>SUM(I428:I440)</f>
        <v>12379.4</v>
      </c>
      <c r="J427" s="162"/>
      <c r="K427" s="162">
        <f>SUM(K428:K440)</f>
        <v>14480.35</v>
      </c>
      <c r="L427" s="162"/>
      <c r="M427" s="162">
        <f>SUM(M428:M440)</f>
        <v>0</v>
      </c>
      <c r="N427" s="162"/>
      <c r="O427" s="162">
        <f>SUM(O428:O440)</f>
        <v>0.43</v>
      </c>
      <c r="P427" s="162"/>
      <c r="Q427" s="162">
        <f>SUM(Q428:Q440)</f>
        <v>0</v>
      </c>
      <c r="R427" s="163"/>
      <c r="S427" s="157"/>
      <c r="T427" s="157">
        <f>SUM(T428:T440)</f>
        <v>26.3</v>
      </c>
      <c r="U427" s="157"/>
      <c r="V427" s="157"/>
      <c r="AE427" t="s">
        <v>171</v>
      </c>
    </row>
    <row r="428" spans="1:58" outlineLevel="1">
      <c r="A428" s="164">
        <v>137</v>
      </c>
      <c r="B428" s="165" t="s">
        <v>686</v>
      </c>
      <c r="C428" s="174" t="s">
        <v>687</v>
      </c>
      <c r="D428" s="166" t="s">
        <v>218</v>
      </c>
      <c r="E428" s="167">
        <v>25.395</v>
      </c>
      <c r="F428" s="168">
        <v>0</v>
      </c>
      <c r="G428" s="169">
        <f>ROUND(E428*F428,2)</f>
        <v>0</v>
      </c>
      <c r="H428" s="168">
        <v>24.26</v>
      </c>
      <c r="I428" s="169">
        <f>ROUND(E428*H428,2)</f>
        <v>616.08000000000004</v>
      </c>
      <c r="J428" s="168">
        <v>22.24</v>
      </c>
      <c r="K428" s="169">
        <f>ROUND(E428*J428,2)</f>
        <v>564.78</v>
      </c>
      <c r="L428" s="169">
        <v>21</v>
      </c>
      <c r="M428" s="169">
        <f>G428*(1+L428/100)</f>
        <v>0</v>
      </c>
      <c r="N428" s="169">
        <v>2.1000000000000001E-4</v>
      </c>
      <c r="O428" s="169">
        <f>ROUND(E428*N428,2)</f>
        <v>0.01</v>
      </c>
      <c r="P428" s="169">
        <v>0</v>
      </c>
      <c r="Q428" s="169">
        <f>ROUND(E428*P428,2)</f>
        <v>0</v>
      </c>
      <c r="R428" s="170" t="s">
        <v>219</v>
      </c>
      <c r="S428" s="156">
        <v>0.05</v>
      </c>
      <c r="T428" s="156">
        <f>ROUND(E428*S428,2)</f>
        <v>1.27</v>
      </c>
      <c r="U428" s="156"/>
      <c r="V428" s="156" t="s">
        <v>220</v>
      </c>
      <c r="W428" s="145"/>
      <c r="X428" s="145"/>
      <c r="Y428" s="145"/>
      <c r="Z428" s="145"/>
      <c r="AA428" s="145"/>
      <c r="AB428" s="145"/>
      <c r="AC428" s="145"/>
      <c r="AD428" s="145"/>
      <c r="AE428" s="145" t="s">
        <v>221</v>
      </c>
      <c r="AF428" s="145"/>
      <c r="AG428" s="145"/>
      <c r="AH428" s="145"/>
      <c r="AI428" s="145"/>
      <c r="AJ428" s="145"/>
      <c r="AK428" s="145"/>
      <c r="AL428" s="145"/>
      <c r="AM428" s="145"/>
      <c r="AN428" s="145"/>
      <c r="AO428" s="145"/>
      <c r="AP428" s="145"/>
      <c r="AQ428" s="145"/>
      <c r="AR428" s="145"/>
      <c r="AS428" s="145"/>
      <c r="AT428" s="145"/>
      <c r="AU428" s="145"/>
      <c r="AV428" s="145"/>
      <c r="AW428" s="145"/>
      <c r="AX428" s="145"/>
      <c r="AY428" s="145"/>
      <c r="AZ428" s="145"/>
      <c r="BA428" s="145"/>
      <c r="BB428" s="145"/>
      <c r="BC428" s="145"/>
      <c r="BD428" s="145"/>
      <c r="BE428" s="145"/>
      <c r="BF428" s="145"/>
    </row>
    <row r="429" spans="1:58" outlineLevel="1">
      <c r="A429" s="152"/>
      <c r="B429" s="153"/>
      <c r="C429" s="250" t="s">
        <v>688</v>
      </c>
      <c r="D429" s="251"/>
      <c r="E429" s="251"/>
      <c r="F429" s="251"/>
      <c r="G429" s="251"/>
      <c r="H429" s="156"/>
      <c r="I429" s="156"/>
      <c r="J429" s="156"/>
      <c r="K429" s="156"/>
      <c r="L429" s="156"/>
      <c r="M429" s="156"/>
      <c r="N429" s="156"/>
      <c r="O429" s="156"/>
      <c r="P429" s="156"/>
      <c r="Q429" s="156"/>
      <c r="R429" s="156"/>
      <c r="S429" s="156"/>
      <c r="T429" s="156"/>
      <c r="U429" s="156"/>
      <c r="V429" s="156"/>
      <c r="W429" s="145"/>
      <c r="X429" s="145"/>
      <c r="Y429" s="145"/>
      <c r="Z429" s="145"/>
      <c r="AA429" s="145"/>
      <c r="AB429" s="145"/>
      <c r="AC429" s="145"/>
      <c r="AD429" s="145"/>
      <c r="AE429" s="145" t="s">
        <v>178</v>
      </c>
      <c r="AF429" s="145"/>
      <c r="AG429" s="145"/>
      <c r="AH429" s="145"/>
      <c r="AI429" s="145"/>
      <c r="AJ429" s="145"/>
      <c r="AK429" s="145"/>
      <c r="AL429" s="145"/>
      <c r="AM429" s="145"/>
      <c r="AN429" s="145"/>
      <c r="AO429" s="145"/>
      <c r="AP429" s="145"/>
      <c r="AQ429" s="145"/>
      <c r="AR429" s="145"/>
      <c r="AS429" s="145"/>
      <c r="AT429" s="145"/>
      <c r="AU429" s="145"/>
      <c r="AV429" s="145"/>
      <c r="AW429" s="145"/>
      <c r="AX429" s="145"/>
      <c r="AY429" s="145"/>
      <c r="AZ429" s="145"/>
      <c r="BA429" s="145"/>
      <c r="BB429" s="145"/>
      <c r="BC429" s="145"/>
      <c r="BD429" s="145"/>
      <c r="BE429" s="145"/>
      <c r="BF429" s="145"/>
    </row>
    <row r="430" spans="1:58" outlineLevel="1">
      <c r="A430" s="152"/>
      <c r="B430" s="153"/>
      <c r="C430" s="187" t="s">
        <v>689</v>
      </c>
      <c r="D430" s="178"/>
      <c r="E430" s="179">
        <v>10.06</v>
      </c>
      <c r="F430" s="156"/>
      <c r="G430" s="156"/>
      <c r="H430" s="156"/>
      <c r="I430" s="156"/>
      <c r="J430" s="156"/>
      <c r="K430" s="156"/>
      <c r="L430" s="156"/>
      <c r="M430" s="156"/>
      <c r="N430" s="156"/>
      <c r="O430" s="156"/>
      <c r="P430" s="156"/>
      <c r="Q430" s="156"/>
      <c r="R430" s="156"/>
      <c r="S430" s="156"/>
      <c r="T430" s="156"/>
      <c r="U430" s="156"/>
      <c r="V430" s="156"/>
      <c r="W430" s="145"/>
      <c r="X430" s="145"/>
      <c r="Y430" s="145"/>
      <c r="Z430" s="145"/>
      <c r="AA430" s="145"/>
      <c r="AB430" s="145"/>
      <c r="AC430" s="145"/>
      <c r="AD430" s="145"/>
      <c r="AE430" s="145" t="s">
        <v>223</v>
      </c>
      <c r="AF430" s="145">
        <v>0</v>
      </c>
      <c r="AG430" s="145"/>
      <c r="AH430" s="145"/>
      <c r="AI430" s="145"/>
      <c r="AJ430" s="145"/>
      <c r="AK430" s="145"/>
      <c r="AL430" s="145"/>
      <c r="AM430" s="145"/>
      <c r="AN430" s="145"/>
      <c r="AO430" s="145"/>
      <c r="AP430" s="145"/>
      <c r="AQ430" s="145"/>
      <c r="AR430" s="145"/>
      <c r="AS430" s="145"/>
      <c r="AT430" s="145"/>
      <c r="AU430" s="145"/>
      <c r="AV430" s="145"/>
      <c r="AW430" s="145"/>
      <c r="AX430" s="145"/>
      <c r="AY430" s="145"/>
      <c r="AZ430" s="145"/>
      <c r="BA430" s="145"/>
      <c r="BB430" s="145"/>
      <c r="BC430" s="145"/>
      <c r="BD430" s="145"/>
      <c r="BE430" s="145"/>
      <c r="BF430" s="145"/>
    </row>
    <row r="431" spans="1:58" outlineLevel="1">
      <c r="A431" s="152"/>
      <c r="B431" s="153"/>
      <c r="C431" s="187" t="s">
        <v>690</v>
      </c>
      <c r="D431" s="178"/>
      <c r="E431" s="179">
        <v>15.335000000000001</v>
      </c>
      <c r="F431" s="156"/>
      <c r="G431" s="156"/>
      <c r="H431" s="156"/>
      <c r="I431" s="156"/>
      <c r="J431" s="156"/>
      <c r="K431" s="156"/>
      <c r="L431" s="156"/>
      <c r="M431" s="156"/>
      <c r="N431" s="156"/>
      <c r="O431" s="156"/>
      <c r="P431" s="156"/>
      <c r="Q431" s="156"/>
      <c r="R431" s="156"/>
      <c r="S431" s="156"/>
      <c r="T431" s="156"/>
      <c r="U431" s="156"/>
      <c r="V431" s="156"/>
      <c r="W431" s="145"/>
      <c r="X431" s="145"/>
      <c r="Y431" s="145"/>
      <c r="Z431" s="145"/>
      <c r="AA431" s="145"/>
      <c r="AB431" s="145"/>
      <c r="AC431" s="145"/>
      <c r="AD431" s="145"/>
      <c r="AE431" s="145" t="s">
        <v>223</v>
      </c>
      <c r="AF431" s="145">
        <v>0</v>
      </c>
      <c r="AG431" s="145"/>
      <c r="AH431" s="145"/>
      <c r="AI431" s="145"/>
      <c r="AJ431" s="145"/>
      <c r="AK431" s="145"/>
      <c r="AL431" s="145"/>
      <c r="AM431" s="145"/>
      <c r="AN431" s="145"/>
      <c r="AO431" s="145"/>
      <c r="AP431" s="145"/>
      <c r="AQ431" s="145"/>
      <c r="AR431" s="145"/>
      <c r="AS431" s="145"/>
      <c r="AT431" s="145"/>
      <c r="AU431" s="145"/>
      <c r="AV431" s="145"/>
      <c r="AW431" s="145"/>
      <c r="AX431" s="145"/>
      <c r="AY431" s="145"/>
      <c r="AZ431" s="145"/>
      <c r="BA431" s="145"/>
      <c r="BB431" s="145"/>
      <c r="BC431" s="145"/>
      <c r="BD431" s="145"/>
      <c r="BE431" s="145"/>
      <c r="BF431" s="145"/>
    </row>
    <row r="432" spans="1:58" ht="20.399999999999999" outlineLevel="1">
      <c r="A432" s="164">
        <v>138</v>
      </c>
      <c r="B432" s="165" t="s">
        <v>691</v>
      </c>
      <c r="C432" s="174" t="s">
        <v>692</v>
      </c>
      <c r="D432" s="166" t="s">
        <v>317</v>
      </c>
      <c r="E432" s="167">
        <v>5.15</v>
      </c>
      <c r="F432" s="168">
        <v>0</v>
      </c>
      <c r="G432" s="169">
        <f>ROUND(E432*F432,2)</f>
        <v>0</v>
      </c>
      <c r="H432" s="168">
        <v>114.47</v>
      </c>
      <c r="I432" s="169">
        <f>ROUND(E432*H432,2)</f>
        <v>589.52</v>
      </c>
      <c r="J432" s="168">
        <v>320.02999999999997</v>
      </c>
      <c r="K432" s="169">
        <f>ROUND(E432*J432,2)</f>
        <v>1648.15</v>
      </c>
      <c r="L432" s="169">
        <v>21</v>
      </c>
      <c r="M432" s="169">
        <f>G432*(1+L432/100)</f>
        <v>0</v>
      </c>
      <c r="N432" s="169">
        <v>0</v>
      </c>
      <c r="O432" s="169">
        <f>ROUND(E432*N432,2)</f>
        <v>0</v>
      </c>
      <c r="P432" s="169">
        <v>0</v>
      </c>
      <c r="Q432" s="169">
        <f>ROUND(E432*P432,2)</f>
        <v>0</v>
      </c>
      <c r="R432" s="170" t="s">
        <v>219</v>
      </c>
      <c r="S432" s="156">
        <v>0</v>
      </c>
      <c r="T432" s="156">
        <f>ROUND(E432*S432,2)</f>
        <v>0</v>
      </c>
      <c r="U432" s="156"/>
      <c r="V432" s="156" t="s">
        <v>220</v>
      </c>
      <c r="W432" s="145"/>
      <c r="X432" s="145"/>
      <c r="Y432" s="145"/>
      <c r="Z432" s="145"/>
      <c r="AA432" s="145"/>
      <c r="AB432" s="145"/>
      <c r="AC432" s="145"/>
      <c r="AD432" s="145"/>
      <c r="AE432" s="145" t="s">
        <v>221</v>
      </c>
      <c r="AF432" s="145"/>
      <c r="AG432" s="145"/>
      <c r="AH432" s="145"/>
      <c r="AI432" s="145"/>
      <c r="AJ432" s="145"/>
      <c r="AK432" s="145"/>
      <c r="AL432" s="145"/>
      <c r="AM432" s="145"/>
      <c r="AN432" s="145"/>
      <c r="AO432" s="145"/>
      <c r="AP432" s="145"/>
      <c r="AQ432" s="145"/>
      <c r="AR432" s="145"/>
      <c r="AS432" s="145"/>
      <c r="AT432" s="145"/>
      <c r="AU432" s="145"/>
      <c r="AV432" s="145"/>
      <c r="AW432" s="145"/>
      <c r="AX432" s="145"/>
      <c r="AY432" s="145"/>
      <c r="AZ432" s="145"/>
      <c r="BA432" s="145"/>
      <c r="BB432" s="145"/>
      <c r="BC432" s="145"/>
      <c r="BD432" s="145"/>
      <c r="BE432" s="145"/>
      <c r="BF432" s="145"/>
    </row>
    <row r="433" spans="1:58" outlineLevel="1">
      <c r="A433" s="152"/>
      <c r="B433" s="153"/>
      <c r="C433" s="187" t="s">
        <v>693</v>
      </c>
      <c r="D433" s="178"/>
      <c r="E433" s="179">
        <v>2.6</v>
      </c>
      <c r="F433" s="156"/>
      <c r="G433" s="156"/>
      <c r="H433" s="156"/>
      <c r="I433" s="156"/>
      <c r="J433" s="156"/>
      <c r="K433" s="156"/>
      <c r="L433" s="156"/>
      <c r="M433" s="156"/>
      <c r="N433" s="156"/>
      <c r="O433" s="156"/>
      <c r="P433" s="156"/>
      <c r="Q433" s="156"/>
      <c r="R433" s="156"/>
      <c r="S433" s="156"/>
      <c r="T433" s="156"/>
      <c r="U433" s="156"/>
      <c r="V433" s="156"/>
      <c r="W433" s="145"/>
      <c r="X433" s="145"/>
      <c r="Y433" s="145"/>
      <c r="Z433" s="145"/>
      <c r="AA433" s="145"/>
      <c r="AB433" s="145"/>
      <c r="AC433" s="145"/>
      <c r="AD433" s="145"/>
      <c r="AE433" s="145" t="s">
        <v>223</v>
      </c>
      <c r="AF433" s="145">
        <v>0</v>
      </c>
      <c r="AG433" s="145"/>
      <c r="AH433" s="145"/>
      <c r="AI433" s="145"/>
      <c r="AJ433" s="145"/>
      <c r="AK433" s="145"/>
      <c r="AL433" s="145"/>
      <c r="AM433" s="145"/>
      <c r="AN433" s="145"/>
      <c r="AO433" s="145"/>
      <c r="AP433" s="145"/>
      <c r="AQ433" s="145"/>
      <c r="AR433" s="145"/>
      <c r="AS433" s="145"/>
      <c r="AT433" s="145"/>
      <c r="AU433" s="145"/>
      <c r="AV433" s="145"/>
      <c r="AW433" s="145"/>
      <c r="AX433" s="145"/>
      <c r="AY433" s="145"/>
      <c r="AZ433" s="145"/>
      <c r="BA433" s="145"/>
      <c r="BB433" s="145"/>
      <c r="BC433" s="145"/>
      <c r="BD433" s="145"/>
      <c r="BE433" s="145"/>
      <c r="BF433" s="145"/>
    </row>
    <row r="434" spans="1:58" outlineLevel="1">
      <c r="A434" s="152"/>
      <c r="B434" s="153"/>
      <c r="C434" s="187" t="s">
        <v>694</v>
      </c>
      <c r="D434" s="178"/>
      <c r="E434" s="179">
        <v>2.5499999999999998</v>
      </c>
      <c r="F434" s="156"/>
      <c r="G434" s="156"/>
      <c r="H434" s="156"/>
      <c r="I434" s="156"/>
      <c r="J434" s="156"/>
      <c r="K434" s="156"/>
      <c r="L434" s="156"/>
      <c r="M434" s="156"/>
      <c r="N434" s="156"/>
      <c r="O434" s="156"/>
      <c r="P434" s="156"/>
      <c r="Q434" s="156"/>
      <c r="R434" s="156"/>
      <c r="S434" s="156"/>
      <c r="T434" s="156"/>
      <c r="U434" s="156"/>
      <c r="V434" s="156"/>
      <c r="W434" s="145"/>
      <c r="X434" s="145"/>
      <c r="Y434" s="145"/>
      <c r="Z434" s="145"/>
      <c r="AA434" s="145"/>
      <c r="AB434" s="145"/>
      <c r="AC434" s="145"/>
      <c r="AD434" s="145"/>
      <c r="AE434" s="145" t="s">
        <v>223</v>
      </c>
      <c r="AF434" s="145">
        <v>0</v>
      </c>
      <c r="AG434" s="145"/>
      <c r="AH434" s="145"/>
      <c r="AI434" s="145"/>
      <c r="AJ434" s="145"/>
      <c r="AK434" s="145"/>
      <c r="AL434" s="145"/>
      <c r="AM434" s="145"/>
      <c r="AN434" s="145"/>
      <c r="AO434" s="145"/>
      <c r="AP434" s="145"/>
      <c r="AQ434" s="145"/>
      <c r="AR434" s="145"/>
      <c r="AS434" s="145"/>
      <c r="AT434" s="145"/>
      <c r="AU434" s="145"/>
      <c r="AV434" s="145"/>
      <c r="AW434" s="145"/>
      <c r="AX434" s="145"/>
      <c r="AY434" s="145"/>
      <c r="AZ434" s="145"/>
      <c r="BA434" s="145"/>
      <c r="BB434" s="145"/>
      <c r="BC434" s="145"/>
      <c r="BD434" s="145"/>
      <c r="BE434" s="145"/>
      <c r="BF434" s="145"/>
    </row>
    <row r="435" spans="1:58" ht="20.399999999999999" outlineLevel="1">
      <c r="A435" s="164">
        <v>139</v>
      </c>
      <c r="B435" s="165" t="s">
        <v>695</v>
      </c>
      <c r="C435" s="174" t="s">
        <v>696</v>
      </c>
      <c r="D435" s="166" t="s">
        <v>218</v>
      </c>
      <c r="E435" s="167">
        <v>25.395</v>
      </c>
      <c r="F435" s="168">
        <v>0</v>
      </c>
      <c r="G435" s="169">
        <f>ROUND(E435*F435,2)</f>
        <v>0</v>
      </c>
      <c r="H435" s="168">
        <v>110</v>
      </c>
      <c r="I435" s="169">
        <f>ROUND(E435*H435,2)</f>
        <v>2793.45</v>
      </c>
      <c r="J435" s="168">
        <v>473</v>
      </c>
      <c r="K435" s="169">
        <f>ROUND(E435*J435,2)</f>
        <v>12011.84</v>
      </c>
      <c r="L435" s="169">
        <v>21</v>
      </c>
      <c r="M435" s="169">
        <f>G435*(1+L435/100)</f>
        <v>0</v>
      </c>
      <c r="N435" s="169">
        <v>5.2399999999999999E-3</v>
      </c>
      <c r="O435" s="169">
        <f>ROUND(E435*N435,2)</f>
        <v>0.13</v>
      </c>
      <c r="P435" s="169">
        <v>0</v>
      </c>
      <c r="Q435" s="169">
        <f>ROUND(E435*P435,2)</f>
        <v>0</v>
      </c>
      <c r="R435" s="170" t="s">
        <v>219</v>
      </c>
      <c r="S435" s="156">
        <v>0.95840000000000003</v>
      </c>
      <c r="T435" s="156">
        <f>ROUND(E435*S435,2)</f>
        <v>24.34</v>
      </c>
      <c r="U435" s="156"/>
      <c r="V435" s="156" t="s">
        <v>220</v>
      </c>
      <c r="W435" s="145"/>
      <c r="X435" s="145"/>
      <c r="Y435" s="145"/>
      <c r="Z435" s="145"/>
      <c r="AA435" s="145"/>
      <c r="AB435" s="145"/>
      <c r="AC435" s="145"/>
      <c r="AD435" s="145"/>
      <c r="AE435" s="145" t="s">
        <v>221</v>
      </c>
      <c r="AF435" s="145"/>
      <c r="AG435" s="145"/>
      <c r="AH435" s="145"/>
      <c r="AI435" s="145"/>
      <c r="AJ435" s="145"/>
      <c r="AK435" s="145"/>
      <c r="AL435" s="145"/>
      <c r="AM435" s="145"/>
      <c r="AN435" s="145"/>
      <c r="AO435" s="145"/>
      <c r="AP435" s="145"/>
      <c r="AQ435" s="145"/>
      <c r="AR435" s="145"/>
      <c r="AS435" s="145"/>
      <c r="AT435" s="145"/>
      <c r="AU435" s="145"/>
      <c r="AV435" s="145"/>
      <c r="AW435" s="145"/>
      <c r="AX435" s="145"/>
      <c r="AY435" s="145"/>
      <c r="AZ435" s="145"/>
      <c r="BA435" s="145"/>
      <c r="BB435" s="145"/>
      <c r="BC435" s="145"/>
      <c r="BD435" s="145"/>
      <c r="BE435" s="145"/>
      <c r="BF435" s="145"/>
    </row>
    <row r="436" spans="1:58" outlineLevel="1">
      <c r="A436" s="152"/>
      <c r="B436" s="153"/>
      <c r="C436" s="187" t="s">
        <v>689</v>
      </c>
      <c r="D436" s="178"/>
      <c r="E436" s="179">
        <v>10.06</v>
      </c>
      <c r="F436" s="156"/>
      <c r="G436" s="156"/>
      <c r="H436" s="156"/>
      <c r="I436" s="156"/>
      <c r="J436" s="156"/>
      <c r="K436" s="156"/>
      <c r="L436" s="156"/>
      <c r="M436" s="156"/>
      <c r="N436" s="156"/>
      <c r="O436" s="156"/>
      <c r="P436" s="156"/>
      <c r="Q436" s="156"/>
      <c r="R436" s="156"/>
      <c r="S436" s="156"/>
      <c r="T436" s="156"/>
      <c r="U436" s="156"/>
      <c r="V436" s="156"/>
      <c r="W436" s="145"/>
      <c r="X436" s="145"/>
      <c r="Y436" s="145"/>
      <c r="Z436" s="145"/>
      <c r="AA436" s="145"/>
      <c r="AB436" s="145"/>
      <c r="AC436" s="145"/>
      <c r="AD436" s="145"/>
      <c r="AE436" s="145" t="s">
        <v>223</v>
      </c>
      <c r="AF436" s="145">
        <v>0</v>
      </c>
      <c r="AG436" s="145"/>
      <c r="AH436" s="145"/>
      <c r="AI436" s="145"/>
      <c r="AJ436" s="145"/>
      <c r="AK436" s="145"/>
      <c r="AL436" s="145"/>
      <c r="AM436" s="145"/>
      <c r="AN436" s="145"/>
      <c r="AO436" s="145"/>
      <c r="AP436" s="145"/>
      <c r="AQ436" s="145"/>
      <c r="AR436" s="145"/>
      <c r="AS436" s="145"/>
      <c r="AT436" s="145"/>
      <c r="AU436" s="145"/>
      <c r="AV436" s="145"/>
      <c r="AW436" s="145"/>
      <c r="AX436" s="145"/>
      <c r="AY436" s="145"/>
      <c r="AZ436" s="145"/>
      <c r="BA436" s="145"/>
      <c r="BB436" s="145"/>
      <c r="BC436" s="145"/>
      <c r="BD436" s="145"/>
      <c r="BE436" s="145"/>
      <c r="BF436" s="145"/>
    </row>
    <row r="437" spans="1:58" outlineLevel="1">
      <c r="A437" s="152"/>
      <c r="B437" s="153"/>
      <c r="C437" s="187" t="s">
        <v>690</v>
      </c>
      <c r="D437" s="178"/>
      <c r="E437" s="179">
        <v>15.335000000000001</v>
      </c>
      <c r="F437" s="156"/>
      <c r="G437" s="156"/>
      <c r="H437" s="156"/>
      <c r="I437" s="156"/>
      <c r="J437" s="156"/>
      <c r="K437" s="156"/>
      <c r="L437" s="156"/>
      <c r="M437" s="156"/>
      <c r="N437" s="156"/>
      <c r="O437" s="156"/>
      <c r="P437" s="156"/>
      <c r="Q437" s="156"/>
      <c r="R437" s="156"/>
      <c r="S437" s="156"/>
      <c r="T437" s="156"/>
      <c r="U437" s="156"/>
      <c r="V437" s="156"/>
      <c r="W437" s="145"/>
      <c r="X437" s="145"/>
      <c r="Y437" s="145"/>
      <c r="Z437" s="145"/>
      <c r="AA437" s="145"/>
      <c r="AB437" s="145"/>
      <c r="AC437" s="145"/>
      <c r="AD437" s="145"/>
      <c r="AE437" s="145" t="s">
        <v>223</v>
      </c>
      <c r="AF437" s="145">
        <v>0</v>
      </c>
      <c r="AG437" s="145"/>
      <c r="AH437" s="145"/>
      <c r="AI437" s="145"/>
      <c r="AJ437" s="145"/>
      <c r="AK437" s="145"/>
      <c r="AL437" s="145"/>
      <c r="AM437" s="145"/>
      <c r="AN437" s="145"/>
      <c r="AO437" s="145"/>
      <c r="AP437" s="145"/>
      <c r="AQ437" s="145"/>
      <c r="AR437" s="145"/>
      <c r="AS437" s="145"/>
      <c r="AT437" s="145"/>
      <c r="AU437" s="145"/>
      <c r="AV437" s="145"/>
      <c r="AW437" s="145"/>
      <c r="AX437" s="145"/>
      <c r="AY437" s="145"/>
      <c r="AZ437" s="145"/>
      <c r="BA437" s="145"/>
      <c r="BB437" s="145"/>
      <c r="BC437" s="145"/>
      <c r="BD437" s="145"/>
      <c r="BE437" s="145"/>
      <c r="BF437" s="145"/>
    </row>
    <row r="438" spans="1:58" outlineLevel="1">
      <c r="A438" s="164">
        <v>140</v>
      </c>
      <c r="B438" s="165" t="s">
        <v>697</v>
      </c>
      <c r="C438" s="174" t="s">
        <v>698</v>
      </c>
      <c r="D438" s="166" t="s">
        <v>218</v>
      </c>
      <c r="E438" s="167">
        <v>27.9345</v>
      </c>
      <c r="F438" s="168">
        <v>0</v>
      </c>
      <c r="G438" s="169">
        <f>ROUND(E438*F438,2)</f>
        <v>0</v>
      </c>
      <c r="H438" s="168">
        <v>300</v>
      </c>
      <c r="I438" s="169">
        <f>ROUND(E438*H438,2)</f>
        <v>8380.35</v>
      </c>
      <c r="J438" s="168">
        <v>0</v>
      </c>
      <c r="K438" s="169">
        <f>ROUND(E438*J438,2)</f>
        <v>0</v>
      </c>
      <c r="L438" s="169">
        <v>21</v>
      </c>
      <c r="M438" s="169">
        <f>G438*(1+L438/100)</f>
        <v>0</v>
      </c>
      <c r="N438" s="169">
        <v>1.0500000000000001E-2</v>
      </c>
      <c r="O438" s="169">
        <f>ROUND(E438*N438,2)</f>
        <v>0.28999999999999998</v>
      </c>
      <c r="P438" s="169">
        <v>0</v>
      </c>
      <c r="Q438" s="169">
        <f>ROUND(E438*P438,2)</f>
        <v>0</v>
      </c>
      <c r="R438" s="170" t="s">
        <v>175</v>
      </c>
      <c r="S438" s="156">
        <v>0</v>
      </c>
      <c r="T438" s="156">
        <f>ROUND(E438*S438,2)</f>
        <v>0</v>
      </c>
      <c r="U438" s="156"/>
      <c r="V438" s="156" t="s">
        <v>372</v>
      </c>
      <c r="W438" s="145"/>
      <c r="X438" s="145"/>
      <c r="Y438" s="145"/>
      <c r="Z438" s="145"/>
      <c r="AA438" s="145"/>
      <c r="AB438" s="145"/>
      <c r="AC438" s="145"/>
      <c r="AD438" s="145"/>
      <c r="AE438" s="145" t="s">
        <v>373</v>
      </c>
      <c r="AF438" s="145"/>
      <c r="AG438" s="145"/>
      <c r="AH438" s="145"/>
      <c r="AI438" s="145"/>
      <c r="AJ438" s="145"/>
      <c r="AK438" s="145"/>
      <c r="AL438" s="145"/>
      <c r="AM438" s="145"/>
      <c r="AN438" s="145"/>
      <c r="AO438" s="145"/>
      <c r="AP438" s="145"/>
      <c r="AQ438" s="145"/>
      <c r="AR438" s="145"/>
      <c r="AS438" s="145"/>
      <c r="AT438" s="145"/>
      <c r="AU438" s="145"/>
      <c r="AV438" s="145"/>
      <c r="AW438" s="145"/>
      <c r="AX438" s="145"/>
      <c r="AY438" s="145"/>
      <c r="AZ438" s="145"/>
      <c r="BA438" s="145"/>
      <c r="BB438" s="145"/>
      <c r="BC438" s="145"/>
      <c r="BD438" s="145"/>
      <c r="BE438" s="145"/>
      <c r="BF438" s="145"/>
    </row>
    <row r="439" spans="1:58" outlineLevel="1">
      <c r="A439" s="152"/>
      <c r="B439" s="153"/>
      <c r="C439" s="187" t="s">
        <v>699</v>
      </c>
      <c r="D439" s="178"/>
      <c r="E439" s="179">
        <v>27.9345</v>
      </c>
      <c r="F439" s="156"/>
      <c r="G439" s="156"/>
      <c r="H439" s="156"/>
      <c r="I439" s="156"/>
      <c r="J439" s="156"/>
      <c r="K439" s="156"/>
      <c r="L439" s="156"/>
      <c r="M439" s="156"/>
      <c r="N439" s="156"/>
      <c r="O439" s="156"/>
      <c r="P439" s="156"/>
      <c r="Q439" s="156"/>
      <c r="R439" s="156"/>
      <c r="S439" s="156"/>
      <c r="T439" s="156"/>
      <c r="U439" s="156"/>
      <c r="V439" s="156"/>
      <c r="W439" s="145"/>
      <c r="X439" s="145"/>
      <c r="Y439" s="145"/>
      <c r="Z439" s="145"/>
      <c r="AA439" s="145"/>
      <c r="AB439" s="145"/>
      <c r="AC439" s="145"/>
      <c r="AD439" s="145"/>
      <c r="AE439" s="145" t="s">
        <v>223</v>
      </c>
      <c r="AF439" s="145">
        <v>0</v>
      </c>
      <c r="AG439" s="145"/>
      <c r="AH439" s="145"/>
      <c r="AI439" s="145"/>
      <c r="AJ439" s="145"/>
      <c r="AK439" s="145"/>
      <c r="AL439" s="145"/>
      <c r="AM439" s="145"/>
      <c r="AN439" s="145"/>
      <c r="AO439" s="145"/>
      <c r="AP439" s="145"/>
      <c r="AQ439" s="145"/>
      <c r="AR439" s="145"/>
      <c r="AS439" s="145"/>
      <c r="AT439" s="145"/>
      <c r="AU439" s="145"/>
      <c r="AV439" s="145"/>
      <c r="AW439" s="145"/>
      <c r="AX439" s="145"/>
      <c r="AY439" s="145"/>
      <c r="AZ439" s="145"/>
      <c r="BA439" s="145"/>
      <c r="BB439" s="145"/>
      <c r="BC439" s="145"/>
      <c r="BD439" s="145"/>
      <c r="BE439" s="145"/>
      <c r="BF439" s="145"/>
    </row>
    <row r="440" spans="1:58" outlineLevel="1">
      <c r="A440" s="180">
        <v>141</v>
      </c>
      <c r="B440" s="181" t="s">
        <v>700</v>
      </c>
      <c r="C440" s="188" t="s">
        <v>701</v>
      </c>
      <c r="D440" s="182" t="s">
        <v>267</v>
      </c>
      <c r="E440" s="183">
        <v>0.43171999999999999</v>
      </c>
      <c r="F440" s="184">
        <v>0</v>
      </c>
      <c r="G440" s="185">
        <f>ROUND(E440*F440,2)</f>
        <v>0</v>
      </c>
      <c r="H440" s="184">
        <v>0</v>
      </c>
      <c r="I440" s="185">
        <f>ROUND(E440*H440,2)</f>
        <v>0</v>
      </c>
      <c r="J440" s="184">
        <v>592</v>
      </c>
      <c r="K440" s="185">
        <f>ROUND(E440*J440,2)</f>
        <v>255.58</v>
      </c>
      <c r="L440" s="185">
        <v>21</v>
      </c>
      <c r="M440" s="185">
        <f>G440*(1+L440/100)</f>
        <v>0</v>
      </c>
      <c r="N440" s="185">
        <v>0</v>
      </c>
      <c r="O440" s="185">
        <f>ROUND(E440*N440,2)</f>
        <v>0</v>
      </c>
      <c r="P440" s="185">
        <v>0</v>
      </c>
      <c r="Q440" s="185">
        <f>ROUND(E440*P440,2)</f>
        <v>0</v>
      </c>
      <c r="R440" s="186" t="s">
        <v>219</v>
      </c>
      <c r="S440" s="156">
        <v>1.5980000000000001</v>
      </c>
      <c r="T440" s="156">
        <f>ROUND(E440*S440,2)</f>
        <v>0.69</v>
      </c>
      <c r="U440" s="156"/>
      <c r="V440" s="156" t="s">
        <v>499</v>
      </c>
      <c r="W440" s="145"/>
      <c r="X440" s="145"/>
      <c r="Y440" s="145"/>
      <c r="Z440" s="145"/>
      <c r="AA440" s="145"/>
      <c r="AB440" s="145"/>
      <c r="AC440" s="145"/>
      <c r="AD440" s="145"/>
      <c r="AE440" s="145" t="s">
        <v>500</v>
      </c>
      <c r="AF440" s="145"/>
      <c r="AG440" s="145"/>
      <c r="AH440" s="145"/>
      <c r="AI440" s="145"/>
      <c r="AJ440" s="145"/>
      <c r="AK440" s="145"/>
      <c r="AL440" s="145"/>
      <c r="AM440" s="145"/>
      <c r="AN440" s="145"/>
      <c r="AO440" s="145"/>
      <c r="AP440" s="145"/>
      <c r="AQ440" s="145"/>
      <c r="AR440" s="145"/>
      <c r="AS440" s="145"/>
      <c r="AT440" s="145"/>
      <c r="AU440" s="145"/>
      <c r="AV440" s="145"/>
      <c r="AW440" s="145"/>
      <c r="AX440" s="145"/>
      <c r="AY440" s="145"/>
      <c r="AZ440" s="145"/>
      <c r="BA440" s="145"/>
      <c r="BB440" s="145"/>
      <c r="BC440" s="145"/>
      <c r="BD440" s="145"/>
      <c r="BE440" s="145"/>
      <c r="BF440" s="145"/>
    </row>
    <row r="441" spans="1:58">
      <c r="A441" s="158" t="s">
        <v>170</v>
      </c>
      <c r="B441" s="159" t="s">
        <v>133</v>
      </c>
      <c r="C441" s="173" t="s">
        <v>134</v>
      </c>
      <c r="D441" s="160"/>
      <c r="E441" s="161"/>
      <c r="F441" s="162"/>
      <c r="G441" s="162">
        <f>SUMIF(AE442:AE449,"&lt;&gt;NOR",G442:G449)</f>
        <v>0</v>
      </c>
      <c r="H441" s="162"/>
      <c r="I441" s="162">
        <f>SUM(I442:I449)</f>
        <v>2636.86</v>
      </c>
      <c r="J441" s="162"/>
      <c r="K441" s="162">
        <f>SUM(K442:K449)</f>
        <v>2951.85</v>
      </c>
      <c r="L441" s="162"/>
      <c r="M441" s="162">
        <f>SUM(M442:M449)</f>
        <v>0</v>
      </c>
      <c r="N441" s="162"/>
      <c r="O441" s="162">
        <f>SUM(O442:O449)</f>
        <v>0.02</v>
      </c>
      <c r="P441" s="162"/>
      <c r="Q441" s="162">
        <f>SUM(Q442:Q449)</f>
        <v>0</v>
      </c>
      <c r="R441" s="163"/>
      <c r="S441" s="157"/>
      <c r="T441" s="157">
        <f>SUM(T442:T449)</f>
        <v>6.53</v>
      </c>
      <c r="U441" s="157"/>
      <c r="V441" s="157"/>
      <c r="AE441" t="s">
        <v>171</v>
      </c>
    </row>
    <row r="442" spans="1:58" outlineLevel="1">
      <c r="A442" s="164">
        <v>142</v>
      </c>
      <c r="B442" s="165" t="s">
        <v>702</v>
      </c>
      <c r="C442" s="174" t="s">
        <v>703</v>
      </c>
      <c r="D442" s="166" t="s">
        <v>218</v>
      </c>
      <c r="E442" s="167">
        <v>52.673999999999999</v>
      </c>
      <c r="F442" s="168">
        <v>0</v>
      </c>
      <c r="G442" s="169">
        <f>ROUND(E442*F442,2)</f>
        <v>0</v>
      </c>
      <c r="H442" s="168">
        <v>34</v>
      </c>
      <c r="I442" s="169">
        <f>ROUND(E442*H442,2)</f>
        <v>1790.92</v>
      </c>
      <c r="J442" s="168">
        <v>44</v>
      </c>
      <c r="K442" s="169">
        <f>ROUND(E442*J442,2)</f>
        <v>2317.66</v>
      </c>
      <c r="L442" s="169">
        <v>21</v>
      </c>
      <c r="M442" s="169">
        <f>G442*(1+L442/100)</f>
        <v>0</v>
      </c>
      <c r="N442" s="169">
        <v>2.2000000000000001E-4</v>
      </c>
      <c r="O442" s="169">
        <f>ROUND(E442*N442,2)</f>
        <v>0.01</v>
      </c>
      <c r="P442" s="169">
        <v>0</v>
      </c>
      <c r="Q442" s="169">
        <f>ROUND(E442*P442,2)</f>
        <v>0</v>
      </c>
      <c r="R442" s="170" t="s">
        <v>219</v>
      </c>
      <c r="S442" s="156">
        <v>9.2999999999999999E-2</v>
      </c>
      <c r="T442" s="156">
        <f>ROUND(E442*S442,2)</f>
        <v>4.9000000000000004</v>
      </c>
      <c r="U442" s="156"/>
      <c r="V442" s="156" t="s">
        <v>220</v>
      </c>
      <c r="W442" s="145"/>
      <c r="X442" s="145"/>
      <c r="Y442" s="145"/>
      <c r="Z442" s="145"/>
      <c r="AA442" s="145"/>
      <c r="AB442" s="145"/>
      <c r="AC442" s="145"/>
      <c r="AD442" s="145"/>
      <c r="AE442" s="145" t="s">
        <v>221</v>
      </c>
      <c r="AF442" s="145"/>
      <c r="AG442" s="145"/>
      <c r="AH442" s="145"/>
      <c r="AI442" s="145"/>
      <c r="AJ442" s="145"/>
      <c r="AK442" s="145"/>
      <c r="AL442" s="145"/>
      <c r="AM442" s="145"/>
      <c r="AN442" s="145"/>
      <c r="AO442" s="145"/>
      <c r="AP442" s="145"/>
      <c r="AQ442" s="145"/>
      <c r="AR442" s="145"/>
      <c r="AS442" s="145"/>
      <c r="AT442" s="145"/>
      <c r="AU442" s="145"/>
      <c r="AV442" s="145"/>
      <c r="AW442" s="145"/>
      <c r="AX442" s="145"/>
      <c r="AY442" s="145"/>
      <c r="AZ442" s="145"/>
      <c r="BA442" s="145"/>
      <c r="BB442" s="145"/>
      <c r="BC442" s="145"/>
      <c r="BD442" s="145"/>
      <c r="BE442" s="145"/>
      <c r="BF442" s="145"/>
    </row>
    <row r="443" spans="1:58" outlineLevel="1">
      <c r="A443" s="152"/>
      <c r="B443" s="153"/>
      <c r="C443" s="261" t="s">
        <v>704</v>
      </c>
      <c r="D443" s="262"/>
      <c r="E443" s="262"/>
      <c r="F443" s="262"/>
      <c r="G443" s="262"/>
      <c r="H443" s="156"/>
      <c r="I443" s="156"/>
      <c r="J443" s="156"/>
      <c r="K443" s="156"/>
      <c r="L443" s="156"/>
      <c r="M443" s="156"/>
      <c r="N443" s="156"/>
      <c r="O443" s="156"/>
      <c r="P443" s="156"/>
      <c r="Q443" s="156"/>
      <c r="R443" s="156"/>
      <c r="S443" s="156"/>
      <c r="T443" s="156"/>
      <c r="U443" s="156"/>
      <c r="V443" s="156"/>
      <c r="W443" s="145"/>
      <c r="X443" s="145"/>
      <c r="Y443" s="145"/>
      <c r="Z443" s="145"/>
      <c r="AA443" s="145"/>
      <c r="AB443" s="145"/>
      <c r="AC443" s="145"/>
      <c r="AD443" s="145"/>
      <c r="AE443" s="145" t="s">
        <v>227</v>
      </c>
      <c r="AF443" s="145"/>
      <c r="AG443" s="145"/>
      <c r="AH443" s="145"/>
      <c r="AI443" s="145"/>
      <c r="AJ443" s="145"/>
      <c r="AK443" s="145"/>
      <c r="AL443" s="145"/>
      <c r="AM443" s="145"/>
      <c r="AN443" s="145"/>
      <c r="AO443" s="145"/>
      <c r="AP443" s="145"/>
      <c r="AQ443" s="145"/>
      <c r="AR443" s="145"/>
      <c r="AS443" s="145"/>
      <c r="AT443" s="145"/>
      <c r="AU443" s="145"/>
      <c r="AV443" s="145"/>
      <c r="AW443" s="145"/>
      <c r="AX443" s="145"/>
      <c r="AY443" s="145"/>
      <c r="AZ443" s="145"/>
      <c r="BA443" s="145"/>
      <c r="BB443" s="145"/>
      <c r="BC443" s="145"/>
      <c r="BD443" s="145"/>
      <c r="BE443" s="145"/>
      <c r="BF443" s="145"/>
    </row>
    <row r="444" spans="1:58" outlineLevel="1">
      <c r="A444" s="152"/>
      <c r="B444" s="153"/>
      <c r="C444" s="187" t="s">
        <v>705</v>
      </c>
      <c r="D444" s="178"/>
      <c r="E444" s="179">
        <v>14.706</v>
      </c>
      <c r="F444" s="156"/>
      <c r="G444" s="156"/>
      <c r="H444" s="156"/>
      <c r="I444" s="156"/>
      <c r="J444" s="156"/>
      <c r="K444" s="156"/>
      <c r="L444" s="156"/>
      <c r="M444" s="156"/>
      <c r="N444" s="156"/>
      <c r="O444" s="156"/>
      <c r="P444" s="156"/>
      <c r="Q444" s="156"/>
      <c r="R444" s="156"/>
      <c r="S444" s="156"/>
      <c r="T444" s="156"/>
      <c r="U444" s="156"/>
      <c r="V444" s="156"/>
      <c r="W444" s="145"/>
      <c r="X444" s="145"/>
      <c r="Y444" s="145"/>
      <c r="Z444" s="145"/>
      <c r="AA444" s="145"/>
      <c r="AB444" s="145"/>
      <c r="AC444" s="145"/>
      <c r="AD444" s="145"/>
      <c r="AE444" s="145" t="s">
        <v>223</v>
      </c>
      <c r="AF444" s="145">
        <v>0</v>
      </c>
      <c r="AG444" s="145"/>
      <c r="AH444" s="145"/>
      <c r="AI444" s="145"/>
      <c r="AJ444" s="145"/>
      <c r="AK444" s="145"/>
      <c r="AL444" s="145"/>
      <c r="AM444" s="145"/>
      <c r="AN444" s="145"/>
      <c r="AO444" s="145"/>
      <c r="AP444" s="145"/>
      <c r="AQ444" s="145"/>
      <c r="AR444" s="145"/>
      <c r="AS444" s="145"/>
      <c r="AT444" s="145"/>
      <c r="AU444" s="145"/>
      <c r="AV444" s="145"/>
      <c r="AW444" s="145"/>
      <c r="AX444" s="145"/>
      <c r="AY444" s="145"/>
      <c r="AZ444" s="145"/>
      <c r="BA444" s="145"/>
      <c r="BB444" s="145"/>
      <c r="BC444" s="145"/>
      <c r="BD444" s="145"/>
      <c r="BE444" s="145"/>
      <c r="BF444" s="145"/>
    </row>
    <row r="445" spans="1:58" outlineLevel="1">
      <c r="A445" s="152"/>
      <c r="B445" s="153"/>
      <c r="C445" s="187" t="s">
        <v>706</v>
      </c>
      <c r="D445" s="178"/>
      <c r="E445" s="179">
        <v>27.968</v>
      </c>
      <c r="F445" s="156"/>
      <c r="G445" s="156"/>
      <c r="H445" s="156"/>
      <c r="I445" s="156"/>
      <c r="J445" s="156"/>
      <c r="K445" s="156"/>
      <c r="L445" s="156"/>
      <c r="M445" s="156"/>
      <c r="N445" s="156"/>
      <c r="O445" s="156"/>
      <c r="P445" s="156"/>
      <c r="Q445" s="156"/>
      <c r="R445" s="156"/>
      <c r="S445" s="156"/>
      <c r="T445" s="156"/>
      <c r="U445" s="156"/>
      <c r="V445" s="156"/>
      <c r="W445" s="145"/>
      <c r="X445" s="145"/>
      <c r="Y445" s="145"/>
      <c r="Z445" s="145"/>
      <c r="AA445" s="145"/>
      <c r="AB445" s="145"/>
      <c r="AC445" s="145"/>
      <c r="AD445" s="145"/>
      <c r="AE445" s="145" t="s">
        <v>223</v>
      </c>
      <c r="AF445" s="145">
        <v>0</v>
      </c>
      <c r="AG445" s="145"/>
      <c r="AH445" s="145"/>
      <c r="AI445" s="145"/>
      <c r="AJ445" s="145"/>
      <c r="AK445" s="145"/>
      <c r="AL445" s="145"/>
      <c r="AM445" s="145"/>
      <c r="AN445" s="145"/>
      <c r="AO445" s="145"/>
      <c r="AP445" s="145"/>
      <c r="AQ445" s="145"/>
      <c r="AR445" s="145"/>
      <c r="AS445" s="145"/>
      <c r="AT445" s="145"/>
      <c r="AU445" s="145"/>
      <c r="AV445" s="145"/>
      <c r="AW445" s="145"/>
      <c r="AX445" s="145"/>
      <c r="AY445" s="145"/>
      <c r="AZ445" s="145"/>
      <c r="BA445" s="145"/>
      <c r="BB445" s="145"/>
      <c r="BC445" s="145"/>
      <c r="BD445" s="145"/>
      <c r="BE445" s="145"/>
      <c r="BF445" s="145"/>
    </row>
    <row r="446" spans="1:58" outlineLevel="1">
      <c r="A446" s="152"/>
      <c r="B446" s="153"/>
      <c r="C446" s="187" t="s">
        <v>707</v>
      </c>
      <c r="D446" s="178"/>
      <c r="E446" s="179">
        <v>5</v>
      </c>
      <c r="F446" s="156"/>
      <c r="G446" s="156"/>
      <c r="H446" s="156"/>
      <c r="I446" s="156"/>
      <c r="J446" s="156"/>
      <c r="K446" s="156"/>
      <c r="L446" s="156"/>
      <c r="M446" s="156"/>
      <c r="N446" s="156"/>
      <c r="O446" s="156"/>
      <c r="P446" s="156"/>
      <c r="Q446" s="156"/>
      <c r="R446" s="156"/>
      <c r="S446" s="156"/>
      <c r="T446" s="156"/>
      <c r="U446" s="156"/>
      <c r="V446" s="156"/>
      <c r="W446" s="145"/>
      <c r="X446" s="145"/>
      <c r="Y446" s="145"/>
      <c r="Z446" s="145"/>
      <c r="AA446" s="145"/>
      <c r="AB446" s="145"/>
      <c r="AC446" s="145"/>
      <c r="AD446" s="145"/>
      <c r="AE446" s="145" t="s">
        <v>223</v>
      </c>
      <c r="AF446" s="145">
        <v>0</v>
      </c>
      <c r="AG446" s="145"/>
      <c r="AH446" s="145"/>
      <c r="AI446" s="145"/>
      <c r="AJ446" s="145"/>
      <c r="AK446" s="145"/>
      <c r="AL446" s="145"/>
      <c r="AM446" s="145"/>
      <c r="AN446" s="145"/>
      <c r="AO446" s="145"/>
      <c r="AP446" s="145"/>
      <c r="AQ446" s="145"/>
      <c r="AR446" s="145"/>
      <c r="AS446" s="145"/>
      <c r="AT446" s="145"/>
      <c r="AU446" s="145"/>
      <c r="AV446" s="145"/>
      <c r="AW446" s="145"/>
      <c r="AX446" s="145"/>
      <c r="AY446" s="145"/>
      <c r="AZ446" s="145"/>
      <c r="BA446" s="145"/>
      <c r="BB446" s="145"/>
      <c r="BC446" s="145"/>
      <c r="BD446" s="145"/>
      <c r="BE446" s="145"/>
      <c r="BF446" s="145"/>
    </row>
    <row r="447" spans="1:58" outlineLevel="1">
      <c r="A447" s="152"/>
      <c r="B447" s="153"/>
      <c r="C447" s="187" t="s">
        <v>708</v>
      </c>
      <c r="D447" s="178"/>
      <c r="E447" s="179">
        <v>5</v>
      </c>
      <c r="F447" s="156"/>
      <c r="G447" s="156"/>
      <c r="H447" s="156"/>
      <c r="I447" s="156"/>
      <c r="J447" s="156"/>
      <c r="K447" s="156"/>
      <c r="L447" s="156"/>
      <c r="M447" s="156"/>
      <c r="N447" s="156"/>
      <c r="O447" s="156"/>
      <c r="P447" s="156"/>
      <c r="Q447" s="156"/>
      <c r="R447" s="156"/>
      <c r="S447" s="156"/>
      <c r="T447" s="156"/>
      <c r="U447" s="156"/>
      <c r="V447" s="156"/>
      <c r="W447" s="145"/>
      <c r="X447" s="145"/>
      <c r="Y447" s="145"/>
      <c r="Z447" s="145"/>
      <c r="AA447" s="145"/>
      <c r="AB447" s="145"/>
      <c r="AC447" s="145"/>
      <c r="AD447" s="145"/>
      <c r="AE447" s="145" t="s">
        <v>223</v>
      </c>
      <c r="AF447" s="145">
        <v>0</v>
      </c>
      <c r="AG447" s="145"/>
      <c r="AH447" s="145"/>
      <c r="AI447" s="145"/>
      <c r="AJ447" s="145"/>
      <c r="AK447" s="145"/>
      <c r="AL447" s="145"/>
      <c r="AM447" s="145"/>
      <c r="AN447" s="145"/>
      <c r="AO447" s="145"/>
      <c r="AP447" s="145"/>
      <c r="AQ447" s="145"/>
      <c r="AR447" s="145"/>
      <c r="AS447" s="145"/>
      <c r="AT447" s="145"/>
      <c r="AU447" s="145"/>
      <c r="AV447" s="145"/>
      <c r="AW447" s="145"/>
      <c r="AX447" s="145"/>
      <c r="AY447" s="145"/>
      <c r="AZ447" s="145"/>
      <c r="BA447" s="145"/>
      <c r="BB447" s="145"/>
      <c r="BC447" s="145"/>
      <c r="BD447" s="145"/>
      <c r="BE447" s="145"/>
      <c r="BF447" s="145"/>
    </row>
    <row r="448" spans="1:58" outlineLevel="1">
      <c r="A448" s="164">
        <v>143</v>
      </c>
      <c r="B448" s="165" t="s">
        <v>709</v>
      </c>
      <c r="C448" s="174" t="s">
        <v>710</v>
      </c>
      <c r="D448" s="166" t="s">
        <v>218</v>
      </c>
      <c r="E448" s="167">
        <v>52.673999999999999</v>
      </c>
      <c r="F448" s="168">
        <v>0</v>
      </c>
      <c r="G448" s="169">
        <f>ROUND(E448*F448,2)</f>
        <v>0</v>
      </c>
      <c r="H448" s="168">
        <v>16.059999999999999</v>
      </c>
      <c r="I448" s="169">
        <f>ROUND(E448*H448,2)</f>
        <v>845.94</v>
      </c>
      <c r="J448" s="168">
        <v>12.04</v>
      </c>
      <c r="K448" s="169">
        <f>ROUND(E448*J448,2)</f>
        <v>634.19000000000005</v>
      </c>
      <c r="L448" s="169">
        <v>21</v>
      </c>
      <c r="M448" s="169">
        <f>G448*(1+L448/100)</f>
        <v>0</v>
      </c>
      <c r="N448" s="169">
        <v>1.4999999999999999E-4</v>
      </c>
      <c r="O448" s="169">
        <f>ROUND(E448*N448,2)</f>
        <v>0.01</v>
      </c>
      <c r="P448" s="169">
        <v>0</v>
      </c>
      <c r="Q448" s="169">
        <f>ROUND(E448*P448,2)</f>
        <v>0</v>
      </c>
      <c r="R448" s="170" t="s">
        <v>219</v>
      </c>
      <c r="S448" s="156">
        <v>3.1E-2</v>
      </c>
      <c r="T448" s="156">
        <f>ROUND(E448*S448,2)</f>
        <v>1.63</v>
      </c>
      <c r="U448" s="156"/>
      <c r="V448" s="156" t="s">
        <v>220</v>
      </c>
      <c r="W448" s="145"/>
      <c r="X448" s="145"/>
      <c r="Y448" s="145"/>
      <c r="Z448" s="145"/>
      <c r="AA448" s="145"/>
      <c r="AB448" s="145"/>
      <c r="AC448" s="145"/>
      <c r="AD448" s="145"/>
      <c r="AE448" s="145" t="s">
        <v>221</v>
      </c>
      <c r="AF448" s="145"/>
      <c r="AG448" s="145"/>
      <c r="AH448" s="145"/>
      <c r="AI448" s="145"/>
      <c r="AJ448" s="145"/>
      <c r="AK448" s="145"/>
      <c r="AL448" s="145"/>
      <c r="AM448" s="145"/>
      <c r="AN448" s="145"/>
      <c r="AO448" s="145"/>
      <c r="AP448" s="145"/>
      <c r="AQ448" s="145"/>
      <c r="AR448" s="145"/>
      <c r="AS448" s="145"/>
      <c r="AT448" s="145"/>
      <c r="AU448" s="145"/>
      <c r="AV448" s="145"/>
      <c r="AW448" s="145"/>
      <c r="AX448" s="145"/>
      <c r="AY448" s="145"/>
      <c r="AZ448" s="145"/>
      <c r="BA448" s="145"/>
      <c r="BB448" s="145"/>
      <c r="BC448" s="145"/>
      <c r="BD448" s="145"/>
      <c r="BE448" s="145"/>
      <c r="BF448" s="145"/>
    </row>
    <row r="449" spans="1:58" outlineLevel="1">
      <c r="A449" s="152"/>
      <c r="B449" s="153"/>
      <c r="C449" s="261" t="s">
        <v>704</v>
      </c>
      <c r="D449" s="262"/>
      <c r="E449" s="262"/>
      <c r="F449" s="262"/>
      <c r="G449" s="262"/>
      <c r="H449" s="156"/>
      <c r="I449" s="156"/>
      <c r="J449" s="156"/>
      <c r="K449" s="156"/>
      <c r="L449" s="156"/>
      <c r="M449" s="156"/>
      <c r="N449" s="156"/>
      <c r="O449" s="156"/>
      <c r="P449" s="156"/>
      <c r="Q449" s="156"/>
      <c r="R449" s="156"/>
      <c r="S449" s="156"/>
      <c r="T449" s="156"/>
      <c r="U449" s="156"/>
      <c r="V449" s="156"/>
      <c r="W449" s="145"/>
      <c r="X449" s="145"/>
      <c r="Y449" s="145"/>
      <c r="Z449" s="145"/>
      <c r="AA449" s="145"/>
      <c r="AB449" s="145"/>
      <c r="AC449" s="145"/>
      <c r="AD449" s="145"/>
      <c r="AE449" s="145" t="s">
        <v>227</v>
      </c>
      <c r="AF449" s="145"/>
      <c r="AG449" s="145"/>
      <c r="AH449" s="145"/>
      <c r="AI449" s="145"/>
      <c r="AJ449" s="145"/>
      <c r="AK449" s="145"/>
      <c r="AL449" s="145"/>
      <c r="AM449" s="145"/>
      <c r="AN449" s="145"/>
      <c r="AO449" s="145"/>
      <c r="AP449" s="145"/>
      <c r="AQ449" s="145"/>
      <c r="AR449" s="145"/>
      <c r="AS449" s="145"/>
      <c r="AT449" s="145"/>
      <c r="AU449" s="145"/>
      <c r="AV449" s="145"/>
      <c r="AW449" s="145"/>
      <c r="AX449" s="145"/>
      <c r="AY449" s="145"/>
      <c r="AZ449" s="145"/>
      <c r="BA449" s="145"/>
      <c r="BB449" s="145"/>
      <c r="BC449" s="145"/>
      <c r="BD449" s="145"/>
      <c r="BE449" s="145"/>
      <c r="BF449" s="145"/>
    </row>
    <row r="450" spans="1:58">
      <c r="A450" s="158" t="s">
        <v>170</v>
      </c>
      <c r="B450" s="159" t="s">
        <v>135</v>
      </c>
      <c r="C450" s="173" t="s">
        <v>136</v>
      </c>
      <c r="D450" s="160"/>
      <c r="E450" s="161"/>
      <c r="F450" s="162"/>
      <c r="G450" s="162">
        <f>SUMIF(AE451:AE466,"&lt;&gt;NOR",G451:G466)</f>
        <v>0</v>
      </c>
      <c r="H450" s="162"/>
      <c r="I450" s="162">
        <f>SUM(I451:I466)</f>
        <v>2020.56</v>
      </c>
      <c r="J450" s="162"/>
      <c r="K450" s="162">
        <f>SUM(K451:K466)</f>
        <v>13495.84</v>
      </c>
      <c r="L450" s="162"/>
      <c r="M450" s="162">
        <f>SUM(M451:M466)</f>
        <v>0</v>
      </c>
      <c r="N450" s="162"/>
      <c r="O450" s="162">
        <f>SUM(O451:O466)</f>
        <v>0.04</v>
      </c>
      <c r="P450" s="162"/>
      <c r="Q450" s="162">
        <f>SUM(Q451:Q466)</f>
        <v>0</v>
      </c>
      <c r="R450" s="163"/>
      <c r="S450" s="157"/>
      <c r="T450" s="157">
        <f>SUM(T451:T466)</f>
        <v>28.48</v>
      </c>
      <c r="U450" s="157"/>
      <c r="V450" s="157"/>
      <c r="AE450" t="s">
        <v>171</v>
      </c>
    </row>
    <row r="451" spans="1:58" outlineLevel="1">
      <c r="A451" s="164">
        <v>144</v>
      </c>
      <c r="B451" s="165" t="s">
        <v>711</v>
      </c>
      <c r="C451" s="174" t="s">
        <v>712</v>
      </c>
      <c r="D451" s="166" t="s">
        <v>218</v>
      </c>
      <c r="E451" s="167">
        <v>201.25020000000001</v>
      </c>
      <c r="F451" s="168">
        <v>0</v>
      </c>
      <c r="G451" s="169">
        <f>ROUND(E451*F451,2)</f>
        <v>0</v>
      </c>
      <c r="H451" s="168">
        <v>4.0599999999999996</v>
      </c>
      <c r="I451" s="169">
        <f>ROUND(E451*H451,2)</f>
        <v>817.08</v>
      </c>
      <c r="J451" s="168">
        <v>15.24</v>
      </c>
      <c r="K451" s="169">
        <f>ROUND(E451*J451,2)</f>
        <v>3067.05</v>
      </c>
      <c r="L451" s="169">
        <v>21</v>
      </c>
      <c r="M451" s="169">
        <f>G451*(1+L451/100)</f>
        <v>0</v>
      </c>
      <c r="N451" s="169">
        <v>6.9999999999999994E-5</v>
      </c>
      <c r="O451" s="169">
        <f>ROUND(E451*N451,2)</f>
        <v>0.01</v>
      </c>
      <c r="P451" s="169">
        <v>0</v>
      </c>
      <c r="Q451" s="169">
        <f>ROUND(E451*P451,2)</f>
        <v>0</v>
      </c>
      <c r="R451" s="170" t="s">
        <v>219</v>
      </c>
      <c r="S451" s="156">
        <v>3.2480000000000002E-2</v>
      </c>
      <c r="T451" s="156">
        <f>ROUND(E451*S451,2)</f>
        <v>6.54</v>
      </c>
      <c r="U451" s="156"/>
      <c r="V451" s="156" t="s">
        <v>220</v>
      </c>
      <c r="W451" s="145"/>
      <c r="X451" s="145"/>
      <c r="Y451" s="145"/>
      <c r="Z451" s="145"/>
      <c r="AA451" s="145"/>
      <c r="AB451" s="145"/>
      <c r="AC451" s="145"/>
      <c r="AD451" s="145"/>
      <c r="AE451" s="145" t="s">
        <v>221</v>
      </c>
      <c r="AF451" s="145"/>
      <c r="AG451" s="145"/>
      <c r="AH451" s="145"/>
      <c r="AI451" s="145"/>
      <c r="AJ451" s="145"/>
      <c r="AK451" s="145"/>
      <c r="AL451" s="145"/>
      <c r="AM451" s="145"/>
      <c r="AN451" s="145"/>
      <c r="AO451" s="145"/>
      <c r="AP451" s="145"/>
      <c r="AQ451" s="145"/>
      <c r="AR451" s="145"/>
      <c r="AS451" s="145"/>
      <c r="AT451" s="145"/>
      <c r="AU451" s="145"/>
      <c r="AV451" s="145"/>
      <c r="AW451" s="145"/>
      <c r="AX451" s="145"/>
      <c r="AY451" s="145"/>
      <c r="AZ451" s="145"/>
      <c r="BA451" s="145"/>
      <c r="BB451" s="145"/>
      <c r="BC451" s="145"/>
      <c r="BD451" s="145"/>
      <c r="BE451" s="145"/>
      <c r="BF451" s="145"/>
    </row>
    <row r="452" spans="1:58" outlineLevel="1">
      <c r="A452" s="152"/>
      <c r="B452" s="153"/>
      <c r="C452" s="187" t="s">
        <v>713</v>
      </c>
      <c r="D452" s="178"/>
      <c r="E452" s="179">
        <v>11.391999999999999</v>
      </c>
      <c r="F452" s="156"/>
      <c r="G452" s="156"/>
      <c r="H452" s="156"/>
      <c r="I452" s="156"/>
      <c r="J452" s="156"/>
      <c r="K452" s="156"/>
      <c r="L452" s="156"/>
      <c r="M452" s="156"/>
      <c r="N452" s="156"/>
      <c r="O452" s="156"/>
      <c r="P452" s="156"/>
      <c r="Q452" s="156"/>
      <c r="R452" s="156"/>
      <c r="S452" s="156"/>
      <c r="T452" s="156"/>
      <c r="U452" s="156"/>
      <c r="V452" s="156"/>
      <c r="W452" s="145"/>
      <c r="X452" s="145"/>
      <c r="Y452" s="145"/>
      <c r="Z452" s="145"/>
      <c r="AA452" s="145"/>
      <c r="AB452" s="145"/>
      <c r="AC452" s="145"/>
      <c r="AD452" s="145"/>
      <c r="AE452" s="145" t="s">
        <v>223</v>
      </c>
      <c r="AF452" s="145">
        <v>0</v>
      </c>
      <c r="AG452" s="145"/>
      <c r="AH452" s="145"/>
      <c r="AI452" s="145"/>
      <c r="AJ452" s="145"/>
      <c r="AK452" s="145"/>
      <c r="AL452" s="145"/>
      <c r="AM452" s="145"/>
      <c r="AN452" s="145"/>
      <c r="AO452" s="145"/>
      <c r="AP452" s="145"/>
      <c r="AQ452" s="145"/>
      <c r="AR452" s="145"/>
      <c r="AS452" s="145"/>
      <c r="AT452" s="145"/>
      <c r="AU452" s="145"/>
      <c r="AV452" s="145"/>
      <c r="AW452" s="145"/>
      <c r="AX452" s="145"/>
      <c r="AY452" s="145"/>
      <c r="AZ452" s="145"/>
      <c r="BA452" s="145"/>
      <c r="BB452" s="145"/>
      <c r="BC452" s="145"/>
      <c r="BD452" s="145"/>
      <c r="BE452" s="145"/>
      <c r="BF452" s="145"/>
    </row>
    <row r="453" spans="1:58" outlineLevel="1">
      <c r="A453" s="152"/>
      <c r="B453" s="153"/>
      <c r="C453" s="187" t="s">
        <v>714</v>
      </c>
      <c r="D453" s="178"/>
      <c r="E453" s="179">
        <v>49.113999999999997</v>
      </c>
      <c r="F453" s="156"/>
      <c r="G453" s="156"/>
      <c r="H453" s="156"/>
      <c r="I453" s="156"/>
      <c r="J453" s="156"/>
      <c r="K453" s="156"/>
      <c r="L453" s="156"/>
      <c r="M453" s="156"/>
      <c r="N453" s="156"/>
      <c r="O453" s="156"/>
      <c r="P453" s="156"/>
      <c r="Q453" s="156"/>
      <c r="R453" s="156"/>
      <c r="S453" s="156"/>
      <c r="T453" s="156"/>
      <c r="U453" s="156"/>
      <c r="V453" s="156"/>
      <c r="W453" s="145"/>
      <c r="X453" s="145"/>
      <c r="Y453" s="145"/>
      <c r="Z453" s="145"/>
      <c r="AA453" s="145"/>
      <c r="AB453" s="145"/>
      <c r="AC453" s="145"/>
      <c r="AD453" s="145"/>
      <c r="AE453" s="145" t="s">
        <v>223</v>
      </c>
      <c r="AF453" s="145">
        <v>0</v>
      </c>
      <c r="AG453" s="145"/>
      <c r="AH453" s="145"/>
      <c r="AI453" s="145"/>
      <c r="AJ453" s="145"/>
      <c r="AK453" s="145"/>
      <c r="AL453" s="145"/>
      <c r="AM453" s="145"/>
      <c r="AN453" s="145"/>
      <c r="AO453" s="145"/>
      <c r="AP453" s="145"/>
      <c r="AQ453" s="145"/>
      <c r="AR453" s="145"/>
      <c r="AS453" s="145"/>
      <c r="AT453" s="145"/>
      <c r="AU453" s="145"/>
      <c r="AV453" s="145"/>
      <c r="AW453" s="145"/>
      <c r="AX453" s="145"/>
      <c r="AY453" s="145"/>
      <c r="AZ453" s="145"/>
      <c r="BA453" s="145"/>
      <c r="BB453" s="145"/>
      <c r="BC453" s="145"/>
      <c r="BD453" s="145"/>
      <c r="BE453" s="145"/>
      <c r="BF453" s="145"/>
    </row>
    <row r="454" spans="1:58" outlineLevel="1">
      <c r="A454" s="152"/>
      <c r="B454" s="153"/>
      <c r="C454" s="187" t="s">
        <v>715</v>
      </c>
      <c r="D454" s="178"/>
      <c r="E454" s="179">
        <v>39.585000000000001</v>
      </c>
      <c r="F454" s="156"/>
      <c r="G454" s="156"/>
      <c r="H454" s="156"/>
      <c r="I454" s="156"/>
      <c r="J454" s="156"/>
      <c r="K454" s="156"/>
      <c r="L454" s="156"/>
      <c r="M454" s="156"/>
      <c r="N454" s="156"/>
      <c r="O454" s="156"/>
      <c r="P454" s="156"/>
      <c r="Q454" s="156"/>
      <c r="R454" s="156"/>
      <c r="S454" s="156"/>
      <c r="T454" s="156"/>
      <c r="U454" s="156"/>
      <c r="V454" s="156"/>
      <c r="W454" s="145"/>
      <c r="X454" s="145"/>
      <c r="Y454" s="145"/>
      <c r="Z454" s="145"/>
      <c r="AA454" s="145"/>
      <c r="AB454" s="145"/>
      <c r="AC454" s="145"/>
      <c r="AD454" s="145"/>
      <c r="AE454" s="145" t="s">
        <v>223</v>
      </c>
      <c r="AF454" s="145">
        <v>0</v>
      </c>
      <c r="AG454" s="145"/>
      <c r="AH454" s="145"/>
      <c r="AI454" s="145"/>
      <c r="AJ454" s="145"/>
      <c r="AK454" s="145"/>
      <c r="AL454" s="145"/>
      <c r="AM454" s="145"/>
      <c r="AN454" s="145"/>
      <c r="AO454" s="145"/>
      <c r="AP454" s="145"/>
      <c r="AQ454" s="145"/>
      <c r="AR454" s="145"/>
      <c r="AS454" s="145"/>
      <c r="AT454" s="145"/>
      <c r="AU454" s="145"/>
      <c r="AV454" s="145"/>
      <c r="AW454" s="145"/>
      <c r="AX454" s="145"/>
      <c r="AY454" s="145"/>
      <c r="AZ454" s="145"/>
      <c r="BA454" s="145"/>
      <c r="BB454" s="145"/>
      <c r="BC454" s="145"/>
      <c r="BD454" s="145"/>
      <c r="BE454" s="145"/>
      <c r="BF454" s="145"/>
    </row>
    <row r="455" spans="1:58" outlineLevel="1">
      <c r="A455" s="152"/>
      <c r="B455" s="153"/>
      <c r="C455" s="187" t="s">
        <v>716</v>
      </c>
      <c r="D455" s="178"/>
      <c r="E455" s="179">
        <v>4.9619999999999997</v>
      </c>
      <c r="F455" s="156"/>
      <c r="G455" s="156"/>
      <c r="H455" s="156"/>
      <c r="I455" s="156"/>
      <c r="J455" s="156"/>
      <c r="K455" s="156"/>
      <c r="L455" s="156"/>
      <c r="M455" s="156"/>
      <c r="N455" s="156"/>
      <c r="O455" s="156"/>
      <c r="P455" s="156"/>
      <c r="Q455" s="156"/>
      <c r="R455" s="156"/>
      <c r="S455" s="156"/>
      <c r="T455" s="156"/>
      <c r="U455" s="156"/>
      <c r="V455" s="156"/>
      <c r="W455" s="145"/>
      <c r="X455" s="145"/>
      <c r="Y455" s="145"/>
      <c r="Z455" s="145"/>
      <c r="AA455" s="145"/>
      <c r="AB455" s="145"/>
      <c r="AC455" s="145"/>
      <c r="AD455" s="145"/>
      <c r="AE455" s="145" t="s">
        <v>223</v>
      </c>
      <c r="AF455" s="145">
        <v>0</v>
      </c>
      <c r="AG455" s="145"/>
      <c r="AH455" s="145"/>
      <c r="AI455" s="145"/>
      <c r="AJ455" s="145"/>
      <c r="AK455" s="145"/>
      <c r="AL455" s="145"/>
      <c r="AM455" s="145"/>
      <c r="AN455" s="145"/>
      <c r="AO455" s="145"/>
      <c r="AP455" s="145"/>
      <c r="AQ455" s="145"/>
      <c r="AR455" s="145"/>
      <c r="AS455" s="145"/>
      <c r="AT455" s="145"/>
      <c r="AU455" s="145"/>
      <c r="AV455" s="145"/>
      <c r="AW455" s="145"/>
      <c r="AX455" s="145"/>
      <c r="AY455" s="145"/>
      <c r="AZ455" s="145"/>
      <c r="BA455" s="145"/>
      <c r="BB455" s="145"/>
      <c r="BC455" s="145"/>
      <c r="BD455" s="145"/>
      <c r="BE455" s="145"/>
      <c r="BF455" s="145"/>
    </row>
    <row r="456" spans="1:58" outlineLevel="1">
      <c r="A456" s="152"/>
      <c r="B456" s="153"/>
      <c r="C456" s="187" t="s">
        <v>717</v>
      </c>
      <c r="D456" s="178"/>
      <c r="E456" s="179">
        <v>7.3810000000000002</v>
      </c>
      <c r="F456" s="156"/>
      <c r="G456" s="156"/>
      <c r="H456" s="156"/>
      <c r="I456" s="156"/>
      <c r="J456" s="156"/>
      <c r="K456" s="156"/>
      <c r="L456" s="156"/>
      <c r="M456" s="156"/>
      <c r="N456" s="156"/>
      <c r="O456" s="156"/>
      <c r="P456" s="156"/>
      <c r="Q456" s="156"/>
      <c r="R456" s="156"/>
      <c r="S456" s="156"/>
      <c r="T456" s="156"/>
      <c r="U456" s="156"/>
      <c r="V456" s="156"/>
      <c r="W456" s="145"/>
      <c r="X456" s="145"/>
      <c r="Y456" s="145"/>
      <c r="Z456" s="145"/>
      <c r="AA456" s="145"/>
      <c r="AB456" s="145"/>
      <c r="AC456" s="145"/>
      <c r="AD456" s="145"/>
      <c r="AE456" s="145" t="s">
        <v>223</v>
      </c>
      <c r="AF456" s="145">
        <v>0</v>
      </c>
      <c r="AG456" s="145"/>
      <c r="AH456" s="145"/>
      <c r="AI456" s="145"/>
      <c r="AJ456" s="145"/>
      <c r="AK456" s="145"/>
      <c r="AL456" s="145"/>
      <c r="AM456" s="145"/>
      <c r="AN456" s="145"/>
      <c r="AO456" s="145"/>
      <c r="AP456" s="145"/>
      <c r="AQ456" s="145"/>
      <c r="AR456" s="145"/>
      <c r="AS456" s="145"/>
      <c r="AT456" s="145"/>
      <c r="AU456" s="145"/>
      <c r="AV456" s="145"/>
      <c r="AW456" s="145"/>
      <c r="AX456" s="145"/>
      <c r="AY456" s="145"/>
      <c r="AZ456" s="145"/>
      <c r="BA456" s="145"/>
      <c r="BB456" s="145"/>
      <c r="BC456" s="145"/>
      <c r="BD456" s="145"/>
      <c r="BE456" s="145"/>
      <c r="BF456" s="145"/>
    </row>
    <row r="457" spans="1:58" outlineLevel="1">
      <c r="A457" s="152"/>
      <c r="B457" s="153"/>
      <c r="C457" s="187" t="s">
        <v>718</v>
      </c>
      <c r="D457" s="178"/>
      <c r="E457" s="179">
        <v>32.956200000000003</v>
      </c>
      <c r="F457" s="156"/>
      <c r="G457" s="156"/>
      <c r="H457" s="156"/>
      <c r="I457" s="156"/>
      <c r="J457" s="156"/>
      <c r="K457" s="156"/>
      <c r="L457" s="156"/>
      <c r="M457" s="156"/>
      <c r="N457" s="156"/>
      <c r="O457" s="156"/>
      <c r="P457" s="156"/>
      <c r="Q457" s="156"/>
      <c r="R457" s="156"/>
      <c r="S457" s="156"/>
      <c r="T457" s="156"/>
      <c r="U457" s="156"/>
      <c r="V457" s="156"/>
      <c r="W457" s="145"/>
      <c r="X457" s="145"/>
      <c r="Y457" s="145"/>
      <c r="Z457" s="145"/>
      <c r="AA457" s="145"/>
      <c r="AB457" s="145"/>
      <c r="AC457" s="145"/>
      <c r="AD457" s="145"/>
      <c r="AE457" s="145" t="s">
        <v>223</v>
      </c>
      <c r="AF457" s="145">
        <v>0</v>
      </c>
      <c r="AG457" s="145"/>
      <c r="AH457" s="145"/>
      <c r="AI457" s="145"/>
      <c r="AJ457" s="145"/>
      <c r="AK457" s="145"/>
      <c r="AL457" s="145"/>
      <c r="AM457" s="145"/>
      <c r="AN457" s="145"/>
      <c r="AO457" s="145"/>
      <c r="AP457" s="145"/>
      <c r="AQ457" s="145"/>
      <c r="AR457" s="145"/>
      <c r="AS457" s="145"/>
      <c r="AT457" s="145"/>
      <c r="AU457" s="145"/>
      <c r="AV457" s="145"/>
      <c r="AW457" s="145"/>
      <c r="AX457" s="145"/>
      <c r="AY457" s="145"/>
      <c r="AZ457" s="145"/>
      <c r="BA457" s="145"/>
      <c r="BB457" s="145"/>
      <c r="BC457" s="145"/>
      <c r="BD457" s="145"/>
      <c r="BE457" s="145"/>
      <c r="BF457" s="145"/>
    </row>
    <row r="458" spans="1:58" outlineLevel="1">
      <c r="A458" s="152"/>
      <c r="B458" s="153"/>
      <c r="C458" s="187" t="s">
        <v>719</v>
      </c>
      <c r="D458" s="178"/>
      <c r="E458" s="179">
        <v>55.86</v>
      </c>
      <c r="F458" s="156"/>
      <c r="G458" s="156"/>
      <c r="H458" s="156"/>
      <c r="I458" s="156"/>
      <c r="J458" s="156"/>
      <c r="K458" s="156"/>
      <c r="L458" s="156"/>
      <c r="M458" s="156"/>
      <c r="N458" s="156"/>
      <c r="O458" s="156"/>
      <c r="P458" s="156"/>
      <c r="Q458" s="156"/>
      <c r="R458" s="156"/>
      <c r="S458" s="156"/>
      <c r="T458" s="156"/>
      <c r="U458" s="156"/>
      <c r="V458" s="156"/>
      <c r="W458" s="145"/>
      <c r="X458" s="145"/>
      <c r="Y458" s="145"/>
      <c r="Z458" s="145"/>
      <c r="AA458" s="145"/>
      <c r="AB458" s="145"/>
      <c r="AC458" s="145"/>
      <c r="AD458" s="145"/>
      <c r="AE458" s="145" t="s">
        <v>223</v>
      </c>
      <c r="AF458" s="145">
        <v>0</v>
      </c>
      <c r="AG458" s="145"/>
      <c r="AH458" s="145"/>
      <c r="AI458" s="145"/>
      <c r="AJ458" s="145"/>
      <c r="AK458" s="145"/>
      <c r="AL458" s="145"/>
      <c r="AM458" s="145"/>
      <c r="AN458" s="145"/>
      <c r="AO458" s="145"/>
      <c r="AP458" s="145"/>
      <c r="AQ458" s="145"/>
      <c r="AR458" s="145"/>
      <c r="AS458" s="145"/>
      <c r="AT458" s="145"/>
      <c r="AU458" s="145"/>
      <c r="AV458" s="145"/>
      <c r="AW458" s="145"/>
      <c r="AX458" s="145"/>
      <c r="AY458" s="145"/>
      <c r="AZ458" s="145"/>
      <c r="BA458" s="145"/>
      <c r="BB458" s="145"/>
      <c r="BC458" s="145"/>
      <c r="BD458" s="145"/>
      <c r="BE458" s="145"/>
      <c r="BF458" s="145"/>
    </row>
    <row r="459" spans="1:58" outlineLevel="1">
      <c r="A459" s="164">
        <v>145</v>
      </c>
      <c r="B459" s="165" t="s">
        <v>720</v>
      </c>
      <c r="C459" s="174" t="s">
        <v>721</v>
      </c>
      <c r="D459" s="166" t="s">
        <v>218</v>
      </c>
      <c r="E459" s="167">
        <v>201.25020000000001</v>
      </c>
      <c r="F459" s="168">
        <v>0</v>
      </c>
      <c r="G459" s="169">
        <f>ROUND(E459*F459,2)</f>
        <v>0</v>
      </c>
      <c r="H459" s="168">
        <v>5.98</v>
      </c>
      <c r="I459" s="169">
        <f>ROUND(E459*H459,2)</f>
        <v>1203.48</v>
      </c>
      <c r="J459" s="168">
        <v>51.82</v>
      </c>
      <c r="K459" s="169">
        <f>ROUND(E459*J459,2)</f>
        <v>10428.790000000001</v>
      </c>
      <c r="L459" s="169">
        <v>21</v>
      </c>
      <c r="M459" s="169">
        <f>G459*(1+L459/100)</f>
        <v>0</v>
      </c>
      <c r="N459" s="169">
        <v>1.6000000000000001E-4</v>
      </c>
      <c r="O459" s="169">
        <f>ROUND(E459*N459,2)</f>
        <v>0.03</v>
      </c>
      <c r="P459" s="169">
        <v>0</v>
      </c>
      <c r="Q459" s="169">
        <f>ROUND(E459*P459,2)</f>
        <v>0</v>
      </c>
      <c r="R459" s="170" t="s">
        <v>219</v>
      </c>
      <c r="S459" s="156">
        <v>0.10902000000000001</v>
      </c>
      <c r="T459" s="156">
        <f>ROUND(E459*S459,2)</f>
        <v>21.94</v>
      </c>
      <c r="U459" s="156"/>
      <c r="V459" s="156" t="s">
        <v>220</v>
      </c>
      <c r="W459" s="145"/>
      <c r="X459" s="145"/>
      <c r="Y459" s="145"/>
      <c r="Z459" s="145"/>
      <c r="AA459" s="145"/>
      <c r="AB459" s="145"/>
      <c r="AC459" s="145"/>
      <c r="AD459" s="145"/>
      <c r="AE459" s="145" t="s">
        <v>221</v>
      </c>
      <c r="AF459" s="145"/>
      <c r="AG459" s="145"/>
      <c r="AH459" s="145"/>
      <c r="AI459" s="145"/>
      <c r="AJ459" s="145"/>
      <c r="AK459" s="145"/>
      <c r="AL459" s="145"/>
      <c r="AM459" s="145"/>
      <c r="AN459" s="145"/>
      <c r="AO459" s="145"/>
      <c r="AP459" s="145"/>
      <c r="AQ459" s="145"/>
      <c r="AR459" s="145"/>
      <c r="AS459" s="145"/>
      <c r="AT459" s="145"/>
      <c r="AU459" s="145"/>
      <c r="AV459" s="145"/>
      <c r="AW459" s="145"/>
      <c r="AX459" s="145"/>
      <c r="AY459" s="145"/>
      <c r="AZ459" s="145"/>
      <c r="BA459" s="145"/>
      <c r="BB459" s="145"/>
      <c r="BC459" s="145"/>
      <c r="BD459" s="145"/>
      <c r="BE459" s="145"/>
      <c r="BF459" s="145"/>
    </row>
    <row r="460" spans="1:58" outlineLevel="1">
      <c r="A460" s="152"/>
      <c r="B460" s="153"/>
      <c r="C460" s="187" t="s">
        <v>713</v>
      </c>
      <c r="D460" s="178"/>
      <c r="E460" s="179">
        <v>11.391999999999999</v>
      </c>
      <c r="F460" s="156"/>
      <c r="G460" s="156"/>
      <c r="H460" s="156"/>
      <c r="I460" s="156"/>
      <c r="J460" s="156"/>
      <c r="K460" s="156"/>
      <c r="L460" s="156"/>
      <c r="M460" s="156"/>
      <c r="N460" s="156"/>
      <c r="O460" s="156"/>
      <c r="P460" s="156"/>
      <c r="Q460" s="156"/>
      <c r="R460" s="156"/>
      <c r="S460" s="156"/>
      <c r="T460" s="156"/>
      <c r="U460" s="156"/>
      <c r="V460" s="156"/>
      <c r="W460" s="145"/>
      <c r="X460" s="145"/>
      <c r="Y460" s="145"/>
      <c r="Z460" s="145"/>
      <c r="AA460" s="145"/>
      <c r="AB460" s="145"/>
      <c r="AC460" s="145"/>
      <c r="AD460" s="145"/>
      <c r="AE460" s="145" t="s">
        <v>223</v>
      </c>
      <c r="AF460" s="145">
        <v>0</v>
      </c>
      <c r="AG460" s="145"/>
      <c r="AH460" s="145"/>
      <c r="AI460" s="145"/>
      <c r="AJ460" s="145"/>
      <c r="AK460" s="145"/>
      <c r="AL460" s="145"/>
      <c r="AM460" s="145"/>
      <c r="AN460" s="145"/>
      <c r="AO460" s="145"/>
      <c r="AP460" s="145"/>
      <c r="AQ460" s="145"/>
      <c r="AR460" s="145"/>
      <c r="AS460" s="145"/>
      <c r="AT460" s="145"/>
      <c r="AU460" s="145"/>
      <c r="AV460" s="145"/>
      <c r="AW460" s="145"/>
      <c r="AX460" s="145"/>
      <c r="AY460" s="145"/>
      <c r="AZ460" s="145"/>
      <c r="BA460" s="145"/>
      <c r="BB460" s="145"/>
      <c r="BC460" s="145"/>
      <c r="BD460" s="145"/>
      <c r="BE460" s="145"/>
      <c r="BF460" s="145"/>
    </row>
    <row r="461" spans="1:58" outlineLevel="1">
      <c r="A461" s="152"/>
      <c r="B461" s="153"/>
      <c r="C461" s="187" t="s">
        <v>714</v>
      </c>
      <c r="D461" s="178"/>
      <c r="E461" s="179">
        <v>49.113999999999997</v>
      </c>
      <c r="F461" s="156"/>
      <c r="G461" s="156"/>
      <c r="H461" s="156"/>
      <c r="I461" s="156"/>
      <c r="J461" s="156"/>
      <c r="K461" s="156"/>
      <c r="L461" s="156"/>
      <c r="M461" s="156"/>
      <c r="N461" s="156"/>
      <c r="O461" s="156"/>
      <c r="P461" s="156"/>
      <c r="Q461" s="156"/>
      <c r="R461" s="156"/>
      <c r="S461" s="156"/>
      <c r="T461" s="156"/>
      <c r="U461" s="156"/>
      <c r="V461" s="156"/>
      <c r="W461" s="145"/>
      <c r="X461" s="145"/>
      <c r="Y461" s="145"/>
      <c r="Z461" s="145"/>
      <c r="AA461" s="145"/>
      <c r="AB461" s="145"/>
      <c r="AC461" s="145"/>
      <c r="AD461" s="145"/>
      <c r="AE461" s="145" t="s">
        <v>223</v>
      </c>
      <c r="AF461" s="145">
        <v>0</v>
      </c>
      <c r="AG461" s="145"/>
      <c r="AH461" s="145"/>
      <c r="AI461" s="145"/>
      <c r="AJ461" s="145"/>
      <c r="AK461" s="145"/>
      <c r="AL461" s="145"/>
      <c r="AM461" s="145"/>
      <c r="AN461" s="145"/>
      <c r="AO461" s="145"/>
      <c r="AP461" s="145"/>
      <c r="AQ461" s="145"/>
      <c r="AR461" s="145"/>
      <c r="AS461" s="145"/>
      <c r="AT461" s="145"/>
      <c r="AU461" s="145"/>
      <c r="AV461" s="145"/>
      <c r="AW461" s="145"/>
      <c r="AX461" s="145"/>
      <c r="AY461" s="145"/>
      <c r="AZ461" s="145"/>
      <c r="BA461" s="145"/>
      <c r="BB461" s="145"/>
      <c r="BC461" s="145"/>
      <c r="BD461" s="145"/>
      <c r="BE461" s="145"/>
      <c r="BF461" s="145"/>
    </row>
    <row r="462" spans="1:58" outlineLevel="1">
      <c r="A462" s="152"/>
      <c r="B462" s="153"/>
      <c r="C462" s="187" t="s">
        <v>715</v>
      </c>
      <c r="D462" s="178"/>
      <c r="E462" s="179">
        <v>39.585000000000001</v>
      </c>
      <c r="F462" s="156"/>
      <c r="G462" s="156"/>
      <c r="H462" s="156"/>
      <c r="I462" s="156"/>
      <c r="J462" s="156"/>
      <c r="K462" s="156"/>
      <c r="L462" s="156"/>
      <c r="M462" s="156"/>
      <c r="N462" s="156"/>
      <c r="O462" s="156"/>
      <c r="P462" s="156"/>
      <c r="Q462" s="156"/>
      <c r="R462" s="156"/>
      <c r="S462" s="156"/>
      <c r="T462" s="156"/>
      <c r="U462" s="156"/>
      <c r="V462" s="156"/>
      <c r="W462" s="145"/>
      <c r="X462" s="145"/>
      <c r="Y462" s="145"/>
      <c r="Z462" s="145"/>
      <c r="AA462" s="145"/>
      <c r="AB462" s="145"/>
      <c r="AC462" s="145"/>
      <c r="AD462" s="145"/>
      <c r="AE462" s="145" t="s">
        <v>223</v>
      </c>
      <c r="AF462" s="145">
        <v>0</v>
      </c>
      <c r="AG462" s="145"/>
      <c r="AH462" s="145"/>
      <c r="AI462" s="145"/>
      <c r="AJ462" s="145"/>
      <c r="AK462" s="145"/>
      <c r="AL462" s="145"/>
      <c r="AM462" s="145"/>
      <c r="AN462" s="145"/>
      <c r="AO462" s="145"/>
      <c r="AP462" s="145"/>
      <c r="AQ462" s="145"/>
      <c r="AR462" s="145"/>
      <c r="AS462" s="145"/>
      <c r="AT462" s="145"/>
      <c r="AU462" s="145"/>
      <c r="AV462" s="145"/>
      <c r="AW462" s="145"/>
      <c r="AX462" s="145"/>
      <c r="AY462" s="145"/>
      <c r="AZ462" s="145"/>
      <c r="BA462" s="145"/>
      <c r="BB462" s="145"/>
      <c r="BC462" s="145"/>
      <c r="BD462" s="145"/>
      <c r="BE462" s="145"/>
      <c r="BF462" s="145"/>
    </row>
    <row r="463" spans="1:58" outlineLevel="1">
      <c r="A463" s="152"/>
      <c r="B463" s="153"/>
      <c r="C463" s="187" t="s">
        <v>716</v>
      </c>
      <c r="D463" s="178"/>
      <c r="E463" s="179">
        <v>4.9619999999999997</v>
      </c>
      <c r="F463" s="156"/>
      <c r="G463" s="156"/>
      <c r="H463" s="156"/>
      <c r="I463" s="156"/>
      <c r="J463" s="156"/>
      <c r="K463" s="156"/>
      <c r="L463" s="156"/>
      <c r="M463" s="156"/>
      <c r="N463" s="156"/>
      <c r="O463" s="156"/>
      <c r="P463" s="156"/>
      <c r="Q463" s="156"/>
      <c r="R463" s="156"/>
      <c r="S463" s="156"/>
      <c r="T463" s="156"/>
      <c r="U463" s="156"/>
      <c r="V463" s="156"/>
      <c r="W463" s="145"/>
      <c r="X463" s="145"/>
      <c r="Y463" s="145"/>
      <c r="Z463" s="145"/>
      <c r="AA463" s="145"/>
      <c r="AB463" s="145"/>
      <c r="AC463" s="145"/>
      <c r="AD463" s="145"/>
      <c r="AE463" s="145" t="s">
        <v>223</v>
      </c>
      <c r="AF463" s="145">
        <v>0</v>
      </c>
      <c r="AG463" s="145"/>
      <c r="AH463" s="145"/>
      <c r="AI463" s="145"/>
      <c r="AJ463" s="145"/>
      <c r="AK463" s="145"/>
      <c r="AL463" s="145"/>
      <c r="AM463" s="145"/>
      <c r="AN463" s="145"/>
      <c r="AO463" s="145"/>
      <c r="AP463" s="145"/>
      <c r="AQ463" s="145"/>
      <c r="AR463" s="145"/>
      <c r="AS463" s="145"/>
      <c r="AT463" s="145"/>
      <c r="AU463" s="145"/>
      <c r="AV463" s="145"/>
      <c r="AW463" s="145"/>
      <c r="AX463" s="145"/>
      <c r="AY463" s="145"/>
      <c r="AZ463" s="145"/>
      <c r="BA463" s="145"/>
      <c r="BB463" s="145"/>
      <c r="BC463" s="145"/>
      <c r="BD463" s="145"/>
      <c r="BE463" s="145"/>
      <c r="BF463" s="145"/>
    </row>
    <row r="464" spans="1:58" outlineLevel="1">
      <c r="A464" s="152"/>
      <c r="B464" s="153"/>
      <c r="C464" s="187" t="s">
        <v>717</v>
      </c>
      <c r="D464" s="178"/>
      <c r="E464" s="179">
        <v>7.3810000000000002</v>
      </c>
      <c r="F464" s="156"/>
      <c r="G464" s="156"/>
      <c r="H464" s="156"/>
      <c r="I464" s="156"/>
      <c r="J464" s="156"/>
      <c r="K464" s="156"/>
      <c r="L464" s="156"/>
      <c r="M464" s="156"/>
      <c r="N464" s="156"/>
      <c r="O464" s="156"/>
      <c r="P464" s="156"/>
      <c r="Q464" s="156"/>
      <c r="R464" s="156"/>
      <c r="S464" s="156"/>
      <c r="T464" s="156"/>
      <c r="U464" s="156"/>
      <c r="V464" s="156"/>
      <c r="W464" s="145"/>
      <c r="X464" s="145"/>
      <c r="Y464" s="145"/>
      <c r="Z464" s="145"/>
      <c r="AA464" s="145"/>
      <c r="AB464" s="145"/>
      <c r="AC464" s="145"/>
      <c r="AD464" s="145"/>
      <c r="AE464" s="145" t="s">
        <v>223</v>
      </c>
      <c r="AF464" s="145">
        <v>0</v>
      </c>
      <c r="AG464" s="145"/>
      <c r="AH464" s="145"/>
      <c r="AI464" s="145"/>
      <c r="AJ464" s="145"/>
      <c r="AK464" s="145"/>
      <c r="AL464" s="145"/>
      <c r="AM464" s="145"/>
      <c r="AN464" s="145"/>
      <c r="AO464" s="145"/>
      <c r="AP464" s="145"/>
      <c r="AQ464" s="145"/>
      <c r="AR464" s="145"/>
      <c r="AS464" s="145"/>
      <c r="AT464" s="145"/>
      <c r="AU464" s="145"/>
      <c r="AV464" s="145"/>
      <c r="AW464" s="145"/>
      <c r="AX464" s="145"/>
      <c r="AY464" s="145"/>
      <c r="AZ464" s="145"/>
      <c r="BA464" s="145"/>
      <c r="BB464" s="145"/>
      <c r="BC464" s="145"/>
      <c r="BD464" s="145"/>
      <c r="BE464" s="145"/>
      <c r="BF464" s="145"/>
    </row>
    <row r="465" spans="1:58" outlineLevel="1">
      <c r="A465" s="152"/>
      <c r="B465" s="153"/>
      <c r="C465" s="187" t="s">
        <v>718</v>
      </c>
      <c r="D465" s="178"/>
      <c r="E465" s="179">
        <v>32.956200000000003</v>
      </c>
      <c r="F465" s="156"/>
      <c r="G465" s="156"/>
      <c r="H465" s="156"/>
      <c r="I465" s="156"/>
      <c r="J465" s="156"/>
      <c r="K465" s="156"/>
      <c r="L465" s="156"/>
      <c r="M465" s="156"/>
      <c r="N465" s="156"/>
      <c r="O465" s="156"/>
      <c r="P465" s="156"/>
      <c r="Q465" s="156"/>
      <c r="R465" s="156"/>
      <c r="S465" s="156"/>
      <c r="T465" s="156"/>
      <c r="U465" s="156"/>
      <c r="V465" s="156"/>
      <c r="W465" s="145"/>
      <c r="X465" s="145"/>
      <c r="Y465" s="145"/>
      <c r="Z465" s="145"/>
      <c r="AA465" s="145"/>
      <c r="AB465" s="145"/>
      <c r="AC465" s="145"/>
      <c r="AD465" s="145"/>
      <c r="AE465" s="145" t="s">
        <v>223</v>
      </c>
      <c r="AF465" s="145">
        <v>0</v>
      </c>
      <c r="AG465" s="145"/>
      <c r="AH465" s="145"/>
      <c r="AI465" s="145"/>
      <c r="AJ465" s="145"/>
      <c r="AK465" s="145"/>
      <c r="AL465" s="145"/>
      <c r="AM465" s="145"/>
      <c r="AN465" s="145"/>
      <c r="AO465" s="145"/>
      <c r="AP465" s="145"/>
      <c r="AQ465" s="145"/>
      <c r="AR465" s="145"/>
      <c r="AS465" s="145"/>
      <c r="AT465" s="145"/>
      <c r="AU465" s="145"/>
      <c r="AV465" s="145"/>
      <c r="AW465" s="145"/>
      <c r="AX465" s="145"/>
      <c r="AY465" s="145"/>
      <c r="AZ465" s="145"/>
      <c r="BA465" s="145"/>
      <c r="BB465" s="145"/>
      <c r="BC465" s="145"/>
      <c r="BD465" s="145"/>
      <c r="BE465" s="145"/>
      <c r="BF465" s="145"/>
    </row>
    <row r="466" spans="1:58" outlineLevel="1">
      <c r="A466" s="152"/>
      <c r="B466" s="153"/>
      <c r="C466" s="187" t="s">
        <v>719</v>
      </c>
      <c r="D466" s="178"/>
      <c r="E466" s="179">
        <v>55.86</v>
      </c>
      <c r="F466" s="156"/>
      <c r="G466" s="156"/>
      <c r="H466" s="156"/>
      <c r="I466" s="156"/>
      <c r="J466" s="156"/>
      <c r="K466" s="156"/>
      <c r="L466" s="156"/>
      <c r="M466" s="156"/>
      <c r="N466" s="156"/>
      <c r="O466" s="156"/>
      <c r="P466" s="156"/>
      <c r="Q466" s="156"/>
      <c r="R466" s="156"/>
      <c r="S466" s="156"/>
      <c r="T466" s="156"/>
      <c r="U466" s="156"/>
      <c r="V466" s="156"/>
      <c r="W466" s="145"/>
      <c r="X466" s="145"/>
      <c r="Y466" s="145"/>
      <c r="Z466" s="145"/>
      <c r="AA466" s="145"/>
      <c r="AB466" s="145"/>
      <c r="AC466" s="145"/>
      <c r="AD466" s="145"/>
      <c r="AE466" s="145" t="s">
        <v>223</v>
      </c>
      <c r="AF466" s="145">
        <v>0</v>
      </c>
      <c r="AG466" s="145"/>
      <c r="AH466" s="145"/>
      <c r="AI466" s="145"/>
      <c r="AJ466" s="145"/>
      <c r="AK466" s="145"/>
      <c r="AL466" s="145"/>
      <c r="AM466" s="145"/>
      <c r="AN466" s="145"/>
      <c r="AO466" s="145"/>
      <c r="AP466" s="145"/>
      <c r="AQ466" s="145"/>
      <c r="AR466" s="145"/>
      <c r="AS466" s="145"/>
      <c r="AT466" s="145"/>
      <c r="AU466" s="145"/>
      <c r="AV466" s="145"/>
      <c r="AW466" s="145"/>
      <c r="AX466" s="145"/>
      <c r="AY466" s="145"/>
      <c r="AZ466" s="145"/>
      <c r="BA466" s="145"/>
      <c r="BB466" s="145"/>
      <c r="BC466" s="145"/>
      <c r="BD466" s="145"/>
      <c r="BE466" s="145"/>
      <c r="BF466" s="145"/>
    </row>
    <row r="467" spans="1:58">
      <c r="A467" s="158" t="s">
        <v>170</v>
      </c>
      <c r="B467" s="159" t="s">
        <v>141</v>
      </c>
      <c r="C467" s="173" t="s">
        <v>142</v>
      </c>
      <c r="D467" s="160"/>
      <c r="E467" s="161"/>
      <c r="F467" s="162"/>
      <c r="G467" s="162">
        <f>SUMIF(AE468:AE476,"&lt;&gt;NOR",G468:G476)</f>
        <v>0</v>
      </c>
      <c r="H467" s="162"/>
      <c r="I467" s="162">
        <f>SUM(I468:I476)</f>
        <v>0</v>
      </c>
      <c r="J467" s="162"/>
      <c r="K467" s="162">
        <f>SUM(K468:K476)</f>
        <v>25012.11</v>
      </c>
      <c r="L467" s="162"/>
      <c r="M467" s="162">
        <f>SUM(M468:M476)</f>
        <v>0</v>
      </c>
      <c r="N467" s="162"/>
      <c r="O467" s="162">
        <f>SUM(O468:O476)</f>
        <v>0</v>
      </c>
      <c r="P467" s="162"/>
      <c r="Q467" s="162">
        <f>SUM(Q468:Q476)</f>
        <v>0</v>
      </c>
      <c r="R467" s="163"/>
      <c r="S467" s="157"/>
      <c r="T467" s="157">
        <f>SUM(T468:T476)</f>
        <v>0</v>
      </c>
      <c r="U467" s="157"/>
      <c r="V467" s="157"/>
      <c r="AE467" t="s">
        <v>171</v>
      </c>
    </row>
    <row r="468" spans="1:58" outlineLevel="1">
      <c r="A468" s="164">
        <v>146</v>
      </c>
      <c r="B468" s="165" t="s">
        <v>722</v>
      </c>
      <c r="C468" s="174" t="s">
        <v>723</v>
      </c>
      <c r="D468" s="166" t="s">
        <v>267</v>
      </c>
      <c r="E468" s="167">
        <v>37.822620000000001</v>
      </c>
      <c r="F468" s="168">
        <v>0</v>
      </c>
      <c r="G468" s="169">
        <f>ROUND(E468*F468,2)</f>
        <v>0</v>
      </c>
      <c r="H468" s="168">
        <v>0</v>
      </c>
      <c r="I468" s="169">
        <f>ROUND(E468*H468,2)</f>
        <v>0</v>
      </c>
      <c r="J468" s="168">
        <v>220</v>
      </c>
      <c r="K468" s="169">
        <f>ROUND(E468*J468,2)</f>
        <v>8320.98</v>
      </c>
      <c r="L468" s="169">
        <v>21</v>
      </c>
      <c r="M468" s="169">
        <f>G468*(1+L468/100)</f>
        <v>0</v>
      </c>
      <c r="N468" s="169">
        <v>0</v>
      </c>
      <c r="O468" s="169">
        <f>ROUND(E468*N468,2)</f>
        <v>0</v>
      </c>
      <c r="P468" s="169">
        <v>0</v>
      </c>
      <c r="Q468" s="169">
        <f>ROUND(E468*P468,2)</f>
        <v>0</v>
      </c>
      <c r="R468" s="170" t="s">
        <v>219</v>
      </c>
      <c r="S468" s="156">
        <v>0</v>
      </c>
      <c r="T468" s="156">
        <f>ROUND(E468*S468,2)</f>
        <v>0</v>
      </c>
      <c r="U468" s="156"/>
      <c r="V468" s="156" t="s">
        <v>220</v>
      </c>
      <c r="W468" s="145"/>
      <c r="X468" s="145"/>
      <c r="Y468" s="145"/>
      <c r="Z468" s="145"/>
      <c r="AA468" s="145"/>
      <c r="AB468" s="145"/>
      <c r="AC468" s="145"/>
      <c r="AD468" s="145"/>
      <c r="AE468" s="145" t="s">
        <v>221</v>
      </c>
      <c r="AF468" s="145"/>
      <c r="AG468" s="145"/>
      <c r="AH468" s="145"/>
      <c r="AI468" s="145"/>
      <c r="AJ468" s="145"/>
      <c r="AK468" s="145"/>
      <c r="AL468" s="145"/>
      <c r="AM468" s="145"/>
      <c r="AN468" s="145"/>
      <c r="AO468" s="145"/>
      <c r="AP468" s="145"/>
      <c r="AQ468" s="145"/>
      <c r="AR468" s="145"/>
      <c r="AS468" s="145"/>
      <c r="AT468" s="145"/>
      <c r="AU468" s="145"/>
      <c r="AV468" s="145"/>
      <c r="AW468" s="145"/>
      <c r="AX468" s="145"/>
      <c r="AY468" s="145"/>
      <c r="AZ468" s="145"/>
      <c r="BA468" s="145"/>
      <c r="BB468" s="145"/>
      <c r="BC468" s="145"/>
      <c r="BD468" s="145"/>
      <c r="BE468" s="145"/>
      <c r="BF468" s="145"/>
    </row>
    <row r="469" spans="1:58" outlineLevel="1">
      <c r="A469" s="152"/>
      <c r="B469" s="153"/>
      <c r="C469" s="250" t="s">
        <v>724</v>
      </c>
      <c r="D469" s="251"/>
      <c r="E469" s="251"/>
      <c r="F469" s="251"/>
      <c r="G469" s="251"/>
      <c r="H469" s="156"/>
      <c r="I469" s="156"/>
      <c r="J469" s="156"/>
      <c r="K469" s="156"/>
      <c r="L469" s="156"/>
      <c r="M469" s="156"/>
      <c r="N469" s="156"/>
      <c r="O469" s="156"/>
      <c r="P469" s="156"/>
      <c r="Q469" s="156"/>
      <c r="R469" s="156"/>
      <c r="S469" s="156"/>
      <c r="T469" s="156"/>
      <c r="U469" s="156"/>
      <c r="V469" s="156"/>
      <c r="W469" s="145"/>
      <c r="X469" s="145"/>
      <c r="Y469" s="145"/>
      <c r="Z469" s="145"/>
      <c r="AA469" s="145"/>
      <c r="AB469" s="145"/>
      <c r="AC469" s="145"/>
      <c r="AD469" s="145"/>
      <c r="AE469" s="145" t="s">
        <v>178</v>
      </c>
      <c r="AF469" s="145"/>
      <c r="AG469" s="145"/>
      <c r="AH469" s="145"/>
      <c r="AI469" s="145"/>
      <c r="AJ469" s="145"/>
      <c r="AK469" s="145"/>
      <c r="AL469" s="145"/>
      <c r="AM469" s="145"/>
      <c r="AN469" s="145"/>
      <c r="AO469" s="145"/>
      <c r="AP469" s="145"/>
      <c r="AQ469" s="145"/>
      <c r="AR469" s="145"/>
      <c r="AS469" s="145"/>
      <c r="AT469" s="145"/>
      <c r="AU469" s="145"/>
      <c r="AV469" s="145"/>
      <c r="AW469" s="145"/>
      <c r="AX469" s="145"/>
      <c r="AY469" s="145"/>
      <c r="AZ469" s="145"/>
      <c r="BA469" s="145"/>
      <c r="BB469" s="145"/>
      <c r="BC469" s="145"/>
      <c r="BD469" s="145"/>
      <c r="BE469" s="145"/>
      <c r="BF469" s="145"/>
    </row>
    <row r="470" spans="1:58" outlineLevel="1">
      <c r="A470" s="152"/>
      <c r="B470" s="153"/>
      <c r="C470" s="187" t="s">
        <v>725</v>
      </c>
      <c r="D470" s="178"/>
      <c r="E470" s="179">
        <v>60.487349999999999</v>
      </c>
      <c r="F470" s="156"/>
      <c r="G470" s="156"/>
      <c r="H470" s="156"/>
      <c r="I470" s="156"/>
      <c r="J470" s="156"/>
      <c r="K470" s="156"/>
      <c r="L470" s="156"/>
      <c r="M470" s="156"/>
      <c r="N470" s="156"/>
      <c r="O470" s="156"/>
      <c r="P470" s="156"/>
      <c r="Q470" s="156"/>
      <c r="R470" s="156"/>
      <c r="S470" s="156"/>
      <c r="T470" s="156"/>
      <c r="U470" s="156"/>
      <c r="V470" s="156"/>
      <c r="W470" s="145"/>
      <c r="X470" s="145"/>
      <c r="Y470" s="145"/>
      <c r="Z470" s="145"/>
      <c r="AA470" s="145"/>
      <c r="AB470" s="145"/>
      <c r="AC470" s="145"/>
      <c r="AD470" s="145"/>
      <c r="AE470" s="145" t="s">
        <v>223</v>
      </c>
      <c r="AF470" s="145">
        <v>0</v>
      </c>
      <c r="AG470" s="145"/>
      <c r="AH470" s="145"/>
      <c r="AI470" s="145"/>
      <c r="AJ470" s="145"/>
      <c r="AK470" s="145"/>
      <c r="AL470" s="145"/>
      <c r="AM470" s="145"/>
      <c r="AN470" s="145"/>
      <c r="AO470" s="145"/>
      <c r="AP470" s="145"/>
      <c r="AQ470" s="145"/>
      <c r="AR470" s="145"/>
      <c r="AS470" s="145"/>
      <c r="AT470" s="145"/>
      <c r="AU470" s="145"/>
      <c r="AV470" s="145"/>
      <c r="AW470" s="145"/>
      <c r="AX470" s="145"/>
      <c r="AY470" s="145"/>
      <c r="AZ470" s="145"/>
      <c r="BA470" s="145"/>
      <c r="BB470" s="145"/>
      <c r="BC470" s="145"/>
      <c r="BD470" s="145"/>
      <c r="BE470" s="145"/>
      <c r="BF470" s="145"/>
    </row>
    <row r="471" spans="1:58" outlineLevel="1">
      <c r="A471" s="152"/>
      <c r="B471" s="153"/>
      <c r="C471" s="187" t="s">
        <v>726</v>
      </c>
      <c r="D471" s="178"/>
      <c r="E471" s="179">
        <v>-12.241350000000001</v>
      </c>
      <c r="F471" s="156"/>
      <c r="G471" s="156"/>
      <c r="H471" s="156"/>
      <c r="I471" s="156"/>
      <c r="J471" s="156"/>
      <c r="K471" s="156"/>
      <c r="L471" s="156"/>
      <c r="M471" s="156"/>
      <c r="N471" s="156"/>
      <c r="O471" s="156"/>
      <c r="P471" s="156"/>
      <c r="Q471" s="156"/>
      <c r="R471" s="156"/>
      <c r="S471" s="156"/>
      <c r="T471" s="156"/>
      <c r="U471" s="156"/>
      <c r="V471" s="156"/>
      <c r="W471" s="145"/>
      <c r="X471" s="145"/>
      <c r="Y471" s="145"/>
      <c r="Z471" s="145"/>
      <c r="AA471" s="145"/>
      <c r="AB471" s="145"/>
      <c r="AC471" s="145"/>
      <c r="AD471" s="145"/>
      <c r="AE471" s="145" t="s">
        <v>223</v>
      </c>
      <c r="AF471" s="145">
        <v>0</v>
      </c>
      <c r="AG471" s="145"/>
      <c r="AH471" s="145"/>
      <c r="AI471" s="145"/>
      <c r="AJ471" s="145"/>
      <c r="AK471" s="145"/>
      <c r="AL471" s="145"/>
      <c r="AM471" s="145"/>
      <c r="AN471" s="145"/>
      <c r="AO471" s="145"/>
      <c r="AP471" s="145"/>
      <c r="AQ471" s="145"/>
      <c r="AR471" s="145"/>
      <c r="AS471" s="145"/>
      <c r="AT471" s="145"/>
      <c r="AU471" s="145"/>
      <c r="AV471" s="145"/>
      <c r="AW471" s="145"/>
      <c r="AX471" s="145"/>
      <c r="AY471" s="145"/>
      <c r="AZ471" s="145"/>
      <c r="BA471" s="145"/>
      <c r="BB471" s="145"/>
      <c r="BC471" s="145"/>
      <c r="BD471" s="145"/>
      <c r="BE471" s="145"/>
      <c r="BF471" s="145"/>
    </row>
    <row r="472" spans="1:58" ht="20.399999999999999" outlineLevel="1">
      <c r="A472" s="152"/>
      <c r="B472" s="153"/>
      <c r="C472" s="187" t="s">
        <v>727</v>
      </c>
      <c r="D472" s="178"/>
      <c r="E472" s="179">
        <v>-6.34293</v>
      </c>
      <c r="F472" s="156"/>
      <c r="G472" s="156"/>
      <c r="H472" s="156"/>
      <c r="I472" s="156"/>
      <c r="J472" s="156"/>
      <c r="K472" s="156"/>
      <c r="L472" s="156"/>
      <c r="M472" s="156"/>
      <c r="N472" s="156"/>
      <c r="O472" s="156"/>
      <c r="P472" s="156"/>
      <c r="Q472" s="156"/>
      <c r="R472" s="156"/>
      <c r="S472" s="156"/>
      <c r="T472" s="156"/>
      <c r="U472" s="156"/>
      <c r="V472" s="156"/>
      <c r="W472" s="145"/>
      <c r="X472" s="145"/>
      <c r="Y472" s="145"/>
      <c r="Z472" s="145"/>
      <c r="AA472" s="145"/>
      <c r="AB472" s="145"/>
      <c r="AC472" s="145"/>
      <c r="AD472" s="145"/>
      <c r="AE472" s="145" t="s">
        <v>223</v>
      </c>
      <c r="AF472" s="145">
        <v>0</v>
      </c>
      <c r="AG472" s="145"/>
      <c r="AH472" s="145"/>
      <c r="AI472" s="145"/>
      <c r="AJ472" s="145"/>
      <c r="AK472" s="145"/>
      <c r="AL472" s="145"/>
      <c r="AM472" s="145"/>
      <c r="AN472" s="145"/>
      <c r="AO472" s="145"/>
      <c r="AP472" s="145"/>
      <c r="AQ472" s="145"/>
      <c r="AR472" s="145"/>
      <c r="AS472" s="145"/>
      <c r="AT472" s="145"/>
      <c r="AU472" s="145"/>
      <c r="AV472" s="145"/>
      <c r="AW472" s="145"/>
      <c r="AX472" s="145"/>
      <c r="AY472" s="145"/>
      <c r="AZ472" s="145"/>
      <c r="BA472" s="145"/>
      <c r="BB472" s="145"/>
      <c r="BC472" s="145"/>
      <c r="BD472" s="145"/>
      <c r="BE472" s="145"/>
      <c r="BF472" s="145"/>
    </row>
    <row r="473" spans="1:58" ht="20.399999999999999" outlineLevel="1">
      <c r="A473" s="152"/>
      <c r="B473" s="153"/>
      <c r="C473" s="187" t="s">
        <v>728</v>
      </c>
      <c r="D473" s="178"/>
      <c r="E473" s="179">
        <v>-4.0804499999999999</v>
      </c>
      <c r="F473" s="156"/>
      <c r="G473" s="156"/>
      <c r="H473" s="156"/>
      <c r="I473" s="156"/>
      <c r="J473" s="156"/>
      <c r="K473" s="156"/>
      <c r="L473" s="156"/>
      <c r="M473" s="156"/>
      <c r="N473" s="156"/>
      <c r="O473" s="156"/>
      <c r="P473" s="156"/>
      <c r="Q473" s="156"/>
      <c r="R473" s="156"/>
      <c r="S473" s="156"/>
      <c r="T473" s="156"/>
      <c r="U473" s="156"/>
      <c r="V473" s="156"/>
      <c r="W473" s="145"/>
      <c r="X473" s="145"/>
      <c r="Y473" s="145"/>
      <c r="Z473" s="145"/>
      <c r="AA473" s="145"/>
      <c r="AB473" s="145"/>
      <c r="AC473" s="145"/>
      <c r="AD473" s="145"/>
      <c r="AE473" s="145" t="s">
        <v>223</v>
      </c>
      <c r="AF473" s="145">
        <v>0</v>
      </c>
      <c r="AG473" s="145"/>
      <c r="AH473" s="145"/>
      <c r="AI473" s="145"/>
      <c r="AJ473" s="145"/>
      <c r="AK473" s="145"/>
      <c r="AL473" s="145"/>
      <c r="AM473" s="145"/>
      <c r="AN473" s="145"/>
      <c r="AO473" s="145"/>
      <c r="AP473" s="145"/>
      <c r="AQ473" s="145"/>
      <c r="AR473" s="145"/>
      <c r="AS473" s="145"/>
      <c r="AT473" s="145"/>
      <c r="AU473" s="145"/>
      <c r="AV473" s="145"/>
      <c r="AW473" s="145"/>
      <c r="AX473" s="145"/>
      <c r="AY473" s="145"/>
      <c r="AZ473" s="145"/>
      <c r="BA473" s="145"/>
      <c r="BB473" s="145"/>
      <c r="BC473" s="145"/>
      <c r="BD473" s="145"/>
      <c r="BE473" s="145"/>
      <c r="BF473" s="145"/>
    </row>
    <row r="474" spans="1:58" outlineLevel="1">
      <c r="A474" s="164">
        <v>147</v>
      </c>
      <c r="B474" s="165" t="s">
        <v>729</v>
      </c>
      <c r="C474" s="174" t="s">
        <v>730</v>
      </c>
      <c r="D474" s="166" t="s">
        <v>267</v>
      </c>
      <c r="E474" s="167">
        <v>340.40357999999998</v>
      </c>
      <c r="F474" s="168">
        <v>0</v>
      </c>
      <c r="G474" s="169">
        <f>ROUND(E474*F474,2)</f>
        <v>0</v>
      </c>
      <c r="H474" s="168">
        <v>0</v>
      </c>
      <c r="I474" s="169">
        <f>ROUND(E474*H474,2)</f>
        <v>0</v>
      </c>
      <c r="J474" s="168">
        <v>15.7</v>
      </c>
      <c r="K474" s="169">
        <f>ROUND(E474*J474,2)</f>
        <v>5344.34</v>
      </c>
      <c r="L474" s="169">
        <v>21</v>
      </c>
      <c r="M474" s="169">
        <f>G474*(1+L474/100)</f>
        <v>0</v>
      </c>
      <c r="N474" s="169">
        <v>0</v>
      </c>
      <c r="O474" s="169">
        <f>ROUND(E474*N474,2)</f>
        <v>0</v>
      </c>
      <c r="P474" s="169">
        <v>0</v>
      </c>
      <c r="Q474" s="169">
        <f>ROUND(E474*P474,2)</f>
        <v>0</v>
      </c>
      <c r="R474" s="170" t="s">
        <v>219</v>
      </c>
      <c r="S474" s="156">
        <v>0</v>
      </c>
      <c r="T474" s="156">
        <f>ROUND(E474*S474,2)</f>
        <v>0</v>
      </c>
      <c r="U474" s="156"/>
      <c r="V474" s="156" t="s">
        <v>220</v>
      </c>
      <c r="W474" s="145"/>
      <c r="X474" s="145"/>
      <c r="Y474" s="145"/>
      <c r="Z474" s="145"/>
      <c r="AA474" s="145"/>
      <c r="AB474" s="145"/>
      <c r="AC474" s="145"/>
      <c r="AD474" s="145"/>
      <c r="AE474" s="145" t="s">
        <v>221</v>
      </c>
      <c r="AF474" s="145"/>
      <c r="AG474" s="145"/>
      <c r="AH474" s="145"/>
      <c r="AI474" s="145"/>
      <c r="AJ474" s="145"/>
      <c r="AK474" s="145"/>
      <c r="AL474" s="145"/>
      <c r="AM474" s="145"/>
      <c r="AN474" s="145"/>
      <c r="AO474" s="145"/>
      <c r="AP474" s="145"/>
      <c r="AQ474" s="145"/>
      <c r="AR474" s="145"/>
      <c r="AS474" s="145"/>
      <c r="AT474" s="145"/>
      <c r="AU474" s="145"/>
      <c r="AV474" s="145"/>
      <c r="AW474" s="145"/>
      <c r="AX474" s="145"/>
      <c r="AY474" s="145"/>
      <c r="AZ474" s="145"/>
      <c r="BA474" s="145"/>
      <c r="BB474" s="145"/>
      <c r="BC474" s="145"/>
      <c r="BD474" s="145"/>
      <c r="BE474" s="145"/>
      <c r="BF474" s="145"/>
    </row>
    <row r="475" spans="1:58" outlineLevel="1">
      <c r="A475" s="152"/>
      <c r="B475" s="153"/>
      <c r="C475" s="187" t="s">
        <v>731</v>
      </c>
      <c r="D475" s="178"/>
      <c r="E475" s="179">
        <v>340.40357999999998</v>
      </c>
      <c r="F475" s="156"/>
      <c r="G475" s="156"/>
      <c r="H475" s="156"/>
      <c r="I475" s="156"/>
      <c r="J475" s="156"/>
      <c r="K475" s="156"/>
      <c r="L475" s="156"/>
      <c r="M475" s="156"/>
      <c r="N475" s="156"/>
      <c r="O475" s="156"/>
      <c r="P475" s="156"/>
      <c r="Q475" s="156"/>
      <c r="R475" s="156"/>
      <c r="S475" s="156"/>
      <c r="T475" s="156"/>
      <c r="U475" s="156"/>
      <c r="V475" s="156"/>
      <c r="W475" s="145"/>
      <c r="X475" s="145"/>
      <c r="Y475" s="145"/>
      <c r="Z475" s="145"/>
      <c r="AA475" s="145"/>
      <c r="AB475" s="145"/>
      <c r="AC475" s="145"/>
      <c r="AD475" s="145"/>
      <c r="AE475" s="145" t="s">
        <v>223</v>
      </c>
      <c r="AF475" s="145">
        <v>0</v>
      </c>
      <c r="AG475" s="145"/>
      <c r="AH475" s="145"/>
      <c r="AI475" s="145"/>
      <c r="AJ475" s="145"/>
      <c r="AK475" s="145"/>
      <c r="AL475" s="145"/>
      <c r="AM475" s="145"/>
      <c r="AN475" s="145"/>
      <c r="AO475" s="145"/>
      <c r="AP475" s="145"/>
      <c r="AQ475" s="145"/>
      <c r="AR475" s="145"/>
      <c r="AS475" s="145"/>
      <c r="AT475" s="145"/>
      <c r="AU475" s="145"/>
      <c r="AV475" s="145"/>
      <c r="AW475" s="145"/>
      <c r="AX475" s="145"/>
      <c r="AY475" s="145"/>
      <c r="AZ475" s="145"/>
      <c r="BA475" s="145"/>
      <c r="BB475" s="145"/>
      <c r="BC475" s="145"/>
      <c r="BD475" s="145"/>
      <c r="BE475" s="145"/>
      <c r="BF475" s="145"/>
    </row>
    <row r="476" spans="1:58" outlineLevel="1">
      <c r="A476" s="164">
        <v>148</v>
      </c>
      <c r="B476" s="165" t="s">
        <v>732</v>
      </c>
      <c r="C476" s="174" t="s">
        <v>733</v>
      </c>
      <c r="D476" s="166" t="s">
        <v>267</v>
      </c>
      <c r="E476" s="167">
        <v>37.822620000000001</v>
      </c>
      <c r="F476" s="168">
        <v>0</v>
      </c>
      <c r="G476" s="169">
        <f>ROUND(E476*F476,2)</f>
        <v>0</v>
      </c>
      <c r="H476" s="168">
        <v>0</v>
      </c>
      <c r="I476" s="169">
        <f>ROUND(E476*H476,2)</f>
        <v>0</v>
      </c>
      <c r="J476" s="168">
        <v>300</v>
      </c>
      <c r="K476" s="169">
        <f>ROUND(E476*J476,2)</f>
        <v>11346.79</v>
      </c>
      <c r="L476" s="169">
        <v>21</v>
      </c>
      <c r="M476" s="169">
        <f>G476*(1+L476/100)</f>
        <v>0</v>
      </c>
      <c r="N476" s="169">
        <v>0</v>
      </c>
      <c r="O476" s="169">
        <f>ROUND(E476*N476,2)</f>
        <v>0</v>
      </c>
      <c r="P476" s="169">
        <v>0</v>
      </c>
      <c r="Q476" s="169">
        <f>ROUND(E476*P476,2)</f>
        <v>0</v>
      </c>
      <c r="R476" s="170" t="s">
        <v>219</v>
      </c>
      <c r="S476" s="156">
        <v>0</v>
      </c>
      <c r="T476" s="156">
        <f>ROUND(E476*S476,2)</f>
        <v>0</v>
      </c>
      <c r="U476" s="156"/>
      <c r="V476" s="156" t="s">
        <v>220</v>
      </c>
      <c r="W476" s="145"/>
      <c r="X476" s="145"/>
      <c r="Y476" s="145"/>
      <c r="Z476" s="145"/>
      <c r="AA476" s="145"/>
      <c r="AB476" s="145"/>
      <c r="AC476" s="145"/>
      <c r="AD476" s="145"/>
      <c r="AE476" s="145" t="s">
        <v>221</v>
      </c>
      <c r="AF476" s="145"/>
      <c r="AG476" s="145"/>
      <c r="AH476" s="145"/>
      <c r="AI476" s="145"/>
      <c r="AJ476" s="145"/>
      <c r="AK476" s="145"/>
      <c r="AL476" s="145"/>
      <c r="AM476" s="145"/>
      <c r="AN476" s="145"/>
      <c r="AO476" s="145"/>
      <c r="AP476" s="145"/>
      <c r="AQ476" s="145"/>
      <c r="AR476" s="145"/>
      <c r="AS476" s="145"/>
      <c r="AT476" s="145"/>
      <c r="AU476" s="145"/>
      <c r="AV476" s="145"/>
      <c r="AW476" s="145"/>
      <c r="AX476" s="145"/>
      <c r="AY476" s="145"/>
      <c r="AZ476" s="145"/>
      <c r="BA476" s="145"/>
      <c r="BB476" s="145"/>
      <c r="BC476" s="145"/>
      <c r="BD476" s="145"/>
      <c r="BE476" s="145"/>
      <c r="BF476" s="145"/>
    </row>
    <row r="477" spans="1:58">
      <c r="A477" s="3"/>
      <c r="B477" s="4"/>
      <c r="C477" s="175"/>
      <c r="D477" s="6"/>
      <c r="E477" s="3"/>
      <c r="F477" s="3"/>
      <c r="G477" s="3"/>
      <c r="H477" s="3"/>
      <c r="I477" s="3"/>
      <c r="J477" s="3"/>
      <c r="K477" s="3"/>
      <c r="L477" s="3"/>
      <c r="M477" s="3"/>
      <c r="N477" s="3"/>
      <c r="O477" s="3"/>
      <c r="P477" s="3"/>
      <c r="Q477" s="3"/>
      <c r="R477" s="3"/>
      <c r="S477" s="3"/>
      <c r="T477" s="3"/>
      <c r="U477" s="3"/>
      <c r="V477" s="3"/>
      <c r="AC477">
        <v>15</v>
      </c>
      <c r="AD477">
        <v>21</v>
      </c>
      <c r="AE477" t="s">
        <v>159</v>
      </c>
    </row>
    <row r="478" spans="1:58">
      <c r="A478" s="148"/>
      <c r="B478" s="149" t="s">
        <v>29</v>
      </c>
      <c r="C478" s="176"/>
      <c r="D478" s="150"/>
      <c r="E478" s="151"/>
      <c r="F478" s="151"/>
      <c r="G478" s="172">
        <f>G8+G32+G59+G108+G139+G160+G201+G205+G231+G241+G246+G249+G263+G329+G350+G352+G354+G369+G383+G392+G427+G441+G450+G467</f>
        <v>0</v>
      </c>
      <c r="H478" s="3"/>
      <c r="I478" s="3"/>
      <c r="J478" s="3"/>
      <c r="K478" s="3"/>
      <c r="L478" s="3"/>
      <c r="M478" s="3"/>
      <c r="N478" s="3"/>
      <c r="O478" s="3"/>
      <c r="P478" s="3"/>
      <c r="Q478" s="3"/>
      <c r="R478" s="3"/>
      <c r="S478" s="3"/>
      <c r="T478" s="3"/>
      <c r="U478" s="3"/>
      <c r="V478" s="3"/>
      <c r="AC478">
        <f>SUMIF(L7:L476,AC477,G7:G476)</f>
        <v>0</v>
      </c>
      <c r="AD478">
        <f>SUMIF(L7:L476,AD477,G7:G476)</f>
        <v>0</v>
      </c>
      <c r="AE478" t="s">
        <v>213</v>
      </c>
    </row>
    <row r="479" spans="1:58">
      <c r="C479" s="177"/>
      <c r="D479" s="10"/>
      <c r="AE479" t="s">
        <v>215</v>
      </c>
    </row>
    <row r="480" spans="1:58">
      <c r="D480" s="10"/>
    </row>
    <row r="481" spans="4:4">
      <c r="D481" s="10"/>
    </row>
    <row r="482" spans="4:4">
      <c r="D482" s="10"/>
    </row>
    <row r="483" spans="4:4">
      <c r="D483" s="10"/>
    </row>
    <row r="484" spans="4:4">
      <c r="D484" s="10"/>
    </row>
    <row r="485" spans="4:4">
      <c r="D485" s="10"/>
    </row>
    <row r="486" spans="4:4">
      <c r="D486" s="10"/>
    </row>
    <row r="487" spans="4:4">
      <c r="D487" s="10"/>
    </row>
    <row r="488" spans="4:4">
      <c r="D488" s="10"/>
    </row>
    <row r="489" spans="4:4">
      <c r="D489" s="10"/>
    </row>
    <row r="490" spans="4:4">
      <c r="D490" s="10"/>
    </row>
    <row r="491" spans="4:4">
      <c r="D491" s="10"/>
    </row>
    <row r="492" spans="4:4">
      <c r="D492" s="10"/>
    </row>
    <row r="493" spans="4:4">
      <c r="D493" s="10"/>
    </row>
    <row r="494" spans="4:4">
      <c r="D494" s="10"/>
    </row>
    <row r="495" spans="4:4">
      <c r="D495" s="10"/>
    </row>
    <row r="496" spans="4:4">
      <c r="D496" s="10"/>
    </row>
    <row r="497" spans="4:4">
      <c r="D497" s="10"/>
    </row>
    <row r="498" spans="4:4">
      <c r="D498" s="10"/>
    </row>
    <row r="499" spans="4:4">
      <c r="D499" s="10"/>
    </row>
    <row r="500" spans="4:4">
      <c r="D500" s="10"/>
    </row>
    <row r="501" spans="4:4">
      <c r="D501" s="10"/>
    </row>
    <row r="502" spans="4:4">
      <c r="D502" s="10"/>
    </row>
    <row r="503" spans="4:4">
      <c r="D503" s="10"/>
    </row>
    <row r="504" spans="4:4">
      <c r="D504" s="10"/>
    </row>
    <row r="505" spans="4:4">
      <c r="D505" s="10"/>
    </row>
    <row r="506" spans="4:4">
      <c r="D506" s="10"/>
    </row>
    <row r="507" spans="4:4">
      <c r="D507" s="10"/>
    </row>
    <row r="508" spans="4:4">
      <c r="D508" s="10"/>
    </row>
    <row r="509" spans="4:4">
      <c r="D509" s="10"/>
    </row>
    <row r="510" spans="4:4">
      <c r="D510" s="10"/>
    </row>
    <row r="511" spans="4:4">
      <c r="D511" s="10"/>
    </row>
    <row r="512" spans="4:4">
      <c r="D512" s="10"/>
    </row>
    <row r="513" spans="4:4">
      <c r="D513" s="10"/>
    </row>
    <row r="514" spans="4:4">
      <c r="D514" s="10"/>
    </row>
    <row r="515" spans="4:4">
      <c r="D515" s="10"/>
    </row>
    <row r="516" spans="4:4">
      <c r="D516" s="10"/>
    </row>
    <row r="517" spans="4:4">
      <c r="D517" s="10"/>
    </row>
    <row r="518" spans="4:4">
      <c r="D518" s="10"/>
    </row>
    <row r="519" spans="4:4">
      <c r="D519" s="10"/>
    </row>
    <row r="520" spans="4:4">
      <c r="D520" s="10"/>
    </row>
    <row r="521" spans="4:4">
      <c r="D521" s="10"/>
    </row>
    <row r="522" spans="4:4">
      <c r="D522" s="10"/>
    </row>
    <row r="523" spans="4:4">
      <c r="D523" s="10"/>
    </row>
    <row r="524" spans="4:4">
      <c r="D524" s="10"/>
    </row>
    <row r="525" spans="4:4">
      <c r="D525" s="10"/>
    </row>
    <row r="526" spans="4:4">
      <c r="D526" s="10"/>
    </row>
    <row r="527" spans="4:4">
      <c r="D527" s="10"/>
    </row>
    <row r="528" spans="4:4">
      <c r="D528" s="10"/>
    </row>
    <row r="529" spans="4:4">
      <c r="D529" s="10"/>
    </row>
    <row r="530" spans="4:4">
      <c r="D530" s="10"/>
    </row>
    <row r="531" spans="4:4">
      <c r="D531" s="10"/>
    </row>
    <row r="532" spans="4:4">
      <c r="D532" s="10"/>
    </row>
    <row r="533" spans="4:4">
      <c r="D533" s="10"/>
    </row>
    <row r="534" spans="4:4">
      <c r="D534" s="10"/>
    </row>
    <row r="535" spans="4:4">
      <c r="D535" s="10"/>
    </row>
    <row r="536" spans="4:4">
      <c r="D536" s="10"/>
    </row>
    <row r="537" spans="4:4">
      <c r="D537" s="10"/>
    </row>
    <row r="538" spans="4:4">
      <c r="D538" s="10"/>
    </row>
    <row r="539" spans="4:4">
      <c r="D539" s="10"/>
    </row>
    <row r="540" spans="4:4">
      <c r="D540" s="10"/>
    </row>
    <row r="541" spans="4:4">
      <c r="D541" s="10"/>
    </row>
    <row r="542" spans="4:4">
      <c r="D542" s="10"/>
    </row>
    <row r="543" spans="4:4">
      <c r="D543" s="10"/>
    </row>
    <row r="544" spans="4:4">
      <c r="D544" s="10"/>
    </row>
    <row r="545" spans="4:4">
      <c r="D545" s="10"/>
    </row>
    <row r="546" spans="4:4">
      <c r="D546" s="10"/>
    </row>
    <row r="547" spans="4:4">
      <c r="D547" s="10"/>
    </row>
    <row r="548" spans="4:4">
      <c r="D548" s="10"/>
    </row>
    <row r="549" spans="4:4">
      <c r="D549" s="10"/>
    </row>
    <row r="550" spans="4:4">
      <c r="D550" s="10"/>
    </row>
    <row r="551" spans="4:4">
      <c r="D551" s="10"/>
    </row>
    <row r="552" spans="4:4">
      <c r="D552" s="10"/>
    </row>
    <row r="553" spans="4:4">
      <c r="D553" s="10"/>
    </row>
    <row r="554" spans="4:4">
      <c r="D554" s="10"/>
    </row>
    <row r="555" spans="4:4">
      <c r="D555" s="10"/>
    </row>
    <row r="556" spans="4:4">
      <c r="D556" s="10"/>
    </row>
    <row r="557" spans="4:4">
      <c r="D557" s="10"/>
    </row>
    <row r="558" spans="4:4">
      <c r="D558" s="10"/>
    </row>
    <row r="559" spans="4:4">
      <c r="D559" s="10"/>
    </row>
    <row r="560" spans="4:4">
      <c r="D560" s="10"/>
    </row>
    <row r="561" spans="4:4">
      <c r="D561" s="10"/>
    </row>
    <row r="562" spans="4:4">
      <c r="D562" s="10"/>
    </row>
    <row r="563" spans="4:4">
      <c r="D563" s="10"/>
    </row>
    <row r="564" spans="4:4">
      <c r="D564" s="10"/>
    </row>
    <row r="565" spans="4:4">
      <c r="D565" s="10"/>
    </row>
    <row r="566" spans="4:4">
      <c r="D566" s="10"/>
    </row>
    <row r="567" spans="4:4">
      <c r="D567" s="10"/>
    </row>
    <row r="568" spans="4:4">
      <c r="D568" s="10"/>
    </row>
    <row r="569" spans="4:4">
      <c r="D569" s="10"/>
    </row>
    <row r="570" spans="4:4">
      <c r="D570" s="10"/>
    </row>
    <row r="571" spans="4:4">
      <c r="D571" s="10"/>
    </row>
    <row r="572" spans="4:4">
      <c r="D572" s="10"/>
    </row>
    <row r="573" spans="4:4">
      <c r="D573" s="10"/>
    </row>
    <row r="574" spans="4:4">
      <c r="D574" s="10"/>
    </row>
    <row r="575" spans="4:4">
      <c r="D575" s="10"/>
    </row>
    <row r="576" spans="4:4">
      <c r="D576" s="10"/>
    </row>
    <row r="577" spans="4:4">
      <c r="D577" s="10"/>
    </row>
    <row r="578" spans="4:4">
      <c r="D578" s="10"/>
    </row>
    <row r="579" spans="4:4">
      <c r="D579" s="10"/>
    </row>
    <row r="580" spans="4:4">
      <c r="D580" s="10"/>
    </row>
    <row r="581" spans="4:4">
      <c r="D581" s="10"/>
    </row>
    <row r="582" spans="4:4">
      <c r="D582" s="10"/>
    </row>
    <row r="583" spans="4:4">
      <c r="D583" s="10"/>
    </row>
    <row r="584" spans="4:4">
      <c r="D584" s="10"/>
    </row>
    <row r="585" spans="4:4">
      <c r="D585" s="10"/>
    </row>
    <row r="586" spans="4:4">
      <c r="D586" s="10"/>
    </row>
    <row r="587" spans="4:4">
      <c r="D587" s="10"/>
    </row>
    <row r="588" spans="4:4">
      <c r="D588" s="10"/>
    </row>
    <row r="589" spans="4:4">
      <c r="D589" s="10"/>
    </row>
    <row r="590" spans="4:4">
      <c r="D590" s="10"/>
    </row>
    <row r="591" spans="4:4">
      <c r="D591" s="10"/>
    </row>
    <row r="592" spans="4:4">
      <c r="D592" s="10"/>
    </row>
    <row r="593" spans="4:4">
      <c r="D593" s="10"/>
    </row>
    <row r="594" spans="4:4">
      <c r="D594" s="10"/>
    </row>
    <row r="595" spans="4:4">
      <c r="D595" s="10"/>
    </row>
    <row r="596" spans="4:4">
      <c r="D596" s="10"/>
    </row>
    <row r="597" spans="4:4">
      <c r="D597" s="10"/>
    </row>
    <row r="598" spans="4:4">
      <c r="D598" s="10"/>
    </row>
    <row r="599" spans="4:4">
      <c r="D599" s="10"/>
    </row>
    <row r="600" spans="4:4">
      <c r="D600" s="10"/>
    </row>
    <row r="601" spans="4:4">
      <c r="D601" s="10"/>
    </row>
    <row r="602" spans="4:4">
      <c r="D602" s="10"/>
    </row>
    <row r="603" spans="4:4">
      <c r="D603" s="10"/>
    </row>
    <row r="604" spans="4:4">
      <c r="D604" s="10"/>
    </row>
    <row r="605" spans="4:4">
      <c r="D605" s="10"/>
    </row>
    <row r="606" spans="4:4">
      <c r="D606" s="10"/>
    </row>
    <row r="607" spans="4:4">
      <c r="D607" s="10"/>
    </row>
    <row r="608" spans="4:4">
      <c r="D608" s="10"/>
    </row>
    <row r="609" spans="4:4">
      <c r="D609" s="10"/>
    </row>
    <row r="610" spans="4:4">
      <c r="D610" s="10"/>
    </row>
    <row r="611" spans="4:4">
      <c r="D611" s="10"/>
    </row>
    <row r="612" spans="4:4">
      <c r="D612" s="10"/>
    </row>
    <row r="613" spans="4:4">
      <c r="D613" s="10"/>
    </row>
    <row r="614" spans="4:4">
      <c r="D614" s="10"/>
    </row>
    <row r="615" spans="4:4">
      <c r="D615" s="10"/>
    </row>
    <row r="616" spans="4:4">
      <c r="D616" s="10"/>
    </row>
    <row r="617" spans="4:4">
      <c r="D617" s="10"/>
    </row>
    <row r="618" spans="4:4">
      <c r="D618" s="10"/>
    </row>
    <row r="619" spans="4:4">
      <c r="D619" s="10"/>
    </row>
    <row r="620" spans="4:4">
      <c r="D620" s="10"/>
    </row>
    <row r="621" spans="4:4">
      <c r="D621" s="10"/>
    </row>
    <row r="622" spans="4:4">
      <c r="D622" s="10"/>
    </row>
    <row r="623" spans="4:4">
      <c r="D623" s="10"/>
    </row>
    <row r="624" spans="4:4">
      <c r="D624" s="10"/>
    </row>
    <row r="625" spans="4:4">
      <c r="D625" s="10"/>
    </row>
    <row r="626" spans="4:4">
      <c r="D626" s="10"/>
    </row>
    <row r="627" spans="4:4">
      <c r="D627" s="10"/>
    </row>
    <row r="628" spans="4:4">
      <c r="D628" s="10"/>
    </row>
    <row r="629" spans="4:4">
      <c r="D629" s="10"/>
    </row>
    <row r="630" spans="4:4">
      <c r="D630" s="10"/>
    </row>
    <row r="631" spans="4:4">
      <c r="D631" s="10"/>
    </row>
    <row r="632" spans="4:4">
      <c r="D632" s="10"/>
    </row>
    <row r="633" spans="4:4">
      <c r="D633" s="10"/>
    </row>
    <row r="634" spans="4:4">
      <c r="D634" s="10"/>
    </row>
    <row r="635" spans="4:4">
      <c r="D635" s="10"/>
    </row>
    <row r="636" spans="4:4">
      <c r="D636" s="10"/>
    </row>
    <row r="637" spans="4:4">
      <c r="D637" s="10"/>
    </row>
    <row r="638" spans="4:4">
      <c r="D638" s="10"/>
    </row>
    <row r="639" spans="4:4">
      <c r="D639" s="10"/>
    </row>
    <row r="640" spans="4:4">
      <c r="D640" s="10"/>
    </row>
    <row r="641" spans="4:4">
      <c r="D641" s="10"/>
    </row>
    <row r="642" spans="4:4">
      <c r="D642" s="10"/>
    </row>
    <row r="643" spans="4:4">
      <c r="D643" s="10"/>
    </row>
    <row r="644" spans="4:4">
      <c r="D644" s="10"/>
    </row>
    <row r="645" spans="4:4">
      <c r="D645" s="10"/>
    </row>
    <row r="646" spans="4:4">
      <c r="D646" s="10"/>
    </row>
    <row r="647" spans="4:4">
      <c r="D647" s="10"/>
    </row>
    <row r="648" spans="4:4">
      <c r="D648" s="10"/>
    </row>
    <row r="649" spans="4:4">
      <c r="D649" s="10"/>
    </row>
    <row r="650" spans="4:4">
      <c r="D650" s="10"/>
    </row>
    <row r="651" spans="4:4">
      <c r="D651" s="10"/>
    </row>
    <row r="652" spans="4:4">
      <c r="D652" s="10"/>
    </row>
    <row r="653" spans="4:4">
      <c r="D653" s="10"/>
    </row>
    <row r="654" spans="4:4">
      <c r="D654" s="10"/>
    </row>
    <row r="655" spans="4:4">
      <c r="D655" s="10"/>
    </row>
    <row r="656" spans="4:4">
      <c r="D656" s="10"/>
    </row>
    <row r="657" spans="4:4">
      <c r="D657" s="10"/>
    </row>
    <row r="658" spans="4:4">
      <c r="D658" s="10"/>
    </row>
    <row r="659" spans="4:4">
      <c r="D659" s="10"/>
    </row>
    <row r="660" spans="4:4">
      <c r="D660" s="10"/>
    </row>
    <row r="661" spans="4:4">
      <c r="D661" s="10"/>
    </row>
    <row r="662" spans="4:4">
      <c r="D662" s="10"/>
    </row>
    <row r="663" spans="4:4">
      <c r="D663" s="10"/>
    </row>
    <row r="664" spans="4:4">
      <c r="D664" s="10"/>
    </row>
    <row r="665" spans="4:4">
      <c r="D665" s="10"/>
    </row>
    <row r="666" spans="4:4">
      <c r="D666" s="10"/>
    </row>
    <row r="667" spans="4:4">
      <c r="D667" s="10"/>
    </row>
    <row r="668" spans="4:4">
      <c r="D668" s="10"/>
    </row>
    <row r="669" spans="4:4">
      <c r="D669" s="10"/>
    </row>
    <row r="670" spans="4:4">
      <c r="D670" s="10"/>
    </row>
    <row r="671" spans="4:4">
      <c r="D671" s="10"/>
    </row>
    <row r="672" spans="4:4">
      <c r="D672" s="10"/>
    </row>
    <row r="673" spans="4:4">
      <c r="D673" s="10"/>
    </row>
    <row r="674" spans="4:4">
      <c r="D674" s="10"/>
    </row>
    <row r="675" spans="4:4">
      <c r="D675" s="10"/>
    </row>
    <row r="676" spans="4:4">
      <c r="D676" s="10"/>
    </row>
    <row r="677" spans="4:4">
      <c r="D677" s="10"/>
    </row>
    <row r="678" spans="4:4">
      <c r="D678" s="10"/>
    </row>
    <row r="679" spans="4:4">
      <c r="D679" s="10"/>
    </row>
    <row r="680" spans="4:4">
      <c r="D680" s="10"/>
    </row>
    <row r="681" spans="4:4">
      <c r="D681" s="10"/>
    </row>
    <row r="682" spans="4:4">
      <c r="D682" s="10"/>
    </row>
    <row r="683" spans="4:4">
      <c r="D683" s="10"/>
    </row>
    <row r="684" spans="4:4">
      <c r="D684" s="10"/>
    </row>
    <row r="685" spans="4:4">
      <c r="D685" s="10"/>
    </row>
    <row r="686" spans="4:4">
      <c r="D686" s="10"/>
    </row>
    <row r="687" spans="4:4">
      <c r="D687" s="10"/>
    </row>
    <row r="688" spans="4:4">
      <c r="D688" s="10"/>
    </row>
    <row r="689" spans="4:4">
      <c r="D689" s="10"/>
    </row>
    <row r="690" spans="4:4">
      <c r="D690" s="10"/>
    </row>
    <row r="691" spans="4:4">
      <c r="D691" s="10"/>
    </row>
    <row r="692" spans="4:4">
      <c r="D692" s="10"/>
    </row>
    <row r="693" spans="4:4">
      <c r="D693" s="10"/>
    </row>
    <row r="694" spans="4:4">
      <c r="D694" s="10"/>
    </row>
    <row r="695" spans="4:4">
      <c r="D695" s="10"/>
    </row>
    <row r="696" spans="4:4">
      <c r="D696" s="10"/>
    </row>
    <row r="697" spans="4:4">
      <c r="D697" s="10"/>
    </row>
    <row r="698" spans="4:4">
      <c r="D698" s="10"/>
    </row>
    <row r="699" spans="4:4">
      <c r="D699" s="10"/>
    </row>
    <row r="700" spans="4:4">
      <c r="D700" s="10"/>
    </row>
    <row r="701" spans="4:4">
      <c r="D701" s="10"/>
    </row>
    <row r="702" spans="4:4">
      <c r="D702" s="10"/>
    </row>
    <row r="703" spans="4:4">
      <c r="D703" s="10"/>
    </row>
    <row r="704" spans="4:4">
      <c r="D704" s="10"/>
    </row>
    <row r="705" spans="4:4">
      <c r="D705" s="10"/>
    </row>
    <row r="706" spans="4:4">
      <c r="D706" s="10"/>
    </row>
    <row r="707" spans="4:4">
      <c r="D707" s="10"/>
    </row>
    <row r="708" spans="4:4">
      <c r="D708" s="10"/>
    </row>
    <row r="709" spans="4:4">
      <c r="D709" s="10"/>
    </row>
    <row r="710" spans="4:4">
      <c r="D710" s="10"/>
    </row>
    <row r="711" spans="4:4">
      <c r="D711" s="10"/>
    </row>
    <row r="712" spans="4:4">
      <c r="D712" s="10"/>
    </row>
    <row r="713" spans="4:4">
      <c r="D713" s="10"/>
    </row>
    <row r="714" spans="4:4">
      <c r="D714" s="10"/>
    </row>
    <row r="715" spans="4:4">
      <c r="D715" s="10"/>
    </row>
    <row r="716" spans="4:4">
      <c r="D716" s="10"/>
    </row>
    <row r="717" spans="4:4">
      <c r="D717" s="10"/>
    </row>
    <row r="718" spans="4:4">
      <c r="D718" s="10"/>
    </row>
    <row r="719" spans="4:4">
      <c r="D719" s="10"/>
    </row>
    <row r="720" spans="4:4">
      <c r="D720" s="10"/>
    </row>
    <row r="721" spans="4:4">
      <c r="D721" s="10"/>
    </row>
    <row r="722" spans="4:4">
      <c r="D722" s="10"/>
    </row>
    <row r="723" spans="4:4">
      <c r="D723" s="10"/>
    </row>
    <row r="724" spans="4:4">
      <c r="D724" s="10"/>
    </row>
    <row r="725" spans="4:4">
      <c r="D725" s="10"/>
    </row>
    <row r="726" spans="4:4">
      <c r="D726" s="10"/>
    </row>
    <row r="727" spans="4:4">
      <c r="D727" s="10"/>
    </row>
    <row r="728" spans="4:4">
      <c r="D728" s="10"/>
    </row>
    <row r="729" spans="4:4">
      <c r="D729" s="10"/>
    </row>
    <row r="730" spans="4:4">
      <c r="D730" s="10"/>
    </row>
    <row r="731" spans="4:4">
      <c r="D731" s="10"/>
    </row>
    <row r="732" spans="4:4">
      <c r="D732" s="10"/>
    </row>
    <row r="733" spans="4:4">
      <c r="D733" s="10"/>
    </row>
    <row r="734" spans="4:4">
      <c r="D734" s="10"/>
    </row>
    <row r="735" spans="4:4">
      <c r="D735" s="10"/>
    </row>
    <row r="736" spans="4:4">
      <c r="D736" s="10"/>
    </row>
    <row r="737" spans="4:4">
      <c r="D737" s="10"/>
    </row>
    <row r="738" spans="4:4">
      <c r="D738" s="10"/>
    </row>
    <row r="739" spans="4:4">
      <c r="D739" s="10"/>
    </row>
    <row r="740" spans="4:4">
      <c r="D740" s="10"/>
    </row>
    <row r="741" spans="4:4">
      <c r="D741" s="10"/>
    </row>
    <row r="742" spans="4:4">
      <c r="D742" s="10"/>
    </row>
    <row r="743" spans="4:4">
      <c r="D743" s="10"/>
    </row>
    <row r="744" spans="4:4">
      <c r="D744" s="10"/>
    </row>
    <row r="745" spans="4:4">
      <c r="D745" s="10"/>
    </row>
    <row r="746" spans="4:4">
      <c r="D746" s="10"/>
    </row>
    <row r="747" spans="4:4">
      <c r="D747" s="10"/>
    </row>
    <row r="748" spans="4:4">
      <c r="D748" s="10"/>
    </row>
    <row r="749" spans="4:4">
      <c r="D749" s="10"/>
    </row>
    <row r="750" spans="4:4">
      <c r="D750" s="10"/>
    </row>
    <row r="751" spans="4:4">
      <c r="D751" s="10"/>
    </row>
    <row r="752" spans="4:4">
      <c r="D752" s="10"/>
    </row>
    <row r="753" spans="4:4">
      <c r="D753" s="10"/>
    </row>
    <row r="754" spans="4:4">
      <c r="D754" s="10"/>
    </row>
    <row r="755" spans="4:4">
      <c r="D755" s="10"/>
    </row>
    <row r="756" spans="4:4">
      <c r="D756" s="10"/>
    </row>
    <row r="757" spans="4:4">
      <c r="D757" s="10"/>
    </row>
    <row r="758" spans="4:4">
      <c r="D758" s="10"/>
    </row>
    <row r="759" spans="4:4">
      <c r="D759" s="10"/>
    </row>
    <row r="760" spans="4:4">
      <c r="D760" s="10"/>
    </row>
    <row r="761" spans="4:4">
      <c r="D761" s="10"/>
    </row>
    <row r="762" spans="4:4">
      <c r="D762" s="10"/>
    </row>
    <row r="763" spans="4:4">
      <c r="D763" s="10"/>
    </row>
    <row r="764" spans="4:4">
      <c r="D764" s="10"/>
    </row>
    <row r="765" spans="4:4">
      <c r="D765" s="10"/>
    </row>
    <row r="766" spans="4:4">
      <c r="D766" s="10"/>
    </row>
    <row r="767" spans="4:4">
      <c r="D767" s="10"/>
    </row>
    <row r="768" spans="4:4">
      <c r="D768" s="10"/>
    </row>
    <row r="769" spans="4:4">
      <c r="D769" s="10"/>
    </row>
    <row r="770" spans="4:4">
      <c r="D770" s="10"/>
    </row>
    <row r="771" spans="4:4">
      <c r="D771" s="10"/>
    </row>
    <row r="772" spans="4:4">
      <c r="D772" s="10"/>
    </row>
    <row r="773" spans="4:4">
      <c r="D773" s="10"/>
    </row>
    <row r="774" spans="4:4">
      <c r="D774" s="10"/>
    </row>
    <row r="775" spans="4:4">
      <c r="D775" s="10"/>
    </row>
    <row r="776" spans="4:4">
      <c r="D776" s="10"/>
    </row>
    <row r="777" spans="4:4">
      <c r="D777" s="10"/>
    </row>
    <row r="778" spans="4:4">
      <c r="D778" s="10"/>
    </row>
    <row r="779" spans="4:4">
      <c r="D779" s="10"/>
    </row>
    <row r="780" spans="4:4">
      <c r="D780" s="10"/>
    </row>
    <row r="781" spans="4:4">
      <c r="D781" s="10"/>
    </row>
    <row r="782" spans="4:4">
      <c r="D782" s="10"/>
    </row>
    <row r="783" spans="4:4">
      <c r="D783" s="10"/>
    </row>
    <row r="784" spans="4:4">
      <c r="D784" s="10"/>
    </row>
    <row r="785" spans="4:4">
      <c r="D785" s="10"/>
    </row>
    <row r="786" spans="4:4">
      <c r="D786" s="10"/>
    </row>
    <row r="787" spans="4:4">
      <c r="D787" s="10"/>
    </row>
    <row r="788" spans="4:4">
      <c r="D788" s="10"/>
    </row>
    <row r="789" spans="4:4">
      <c r="D789" s="10"/>
    </row>
    <row r="790" spans="4:4">
      <c r="D790" s="10"/>
    </row>
    <row r="791" spans="4:4">
      <c r="D791" s="10"/>
    </row>
    <row r="792" spans="4:4">
      <c r="D792" s="10"/>
    </row>
    <row r="793" spans="4:4">
      <c r="D793" s="10"/>
    </row>
    <row r="794" spans="4:4">
      <c r="D794" s="10"/>
    </row>
    <row r="795" spans="4:4">
      <c r="D795" s="10"/>
    </row>
    <row r="796" spans="4:4">
      <c r="D796" s="10"/>
    </row>
    <row r="797" spans="4:4">
      <c r="D797" s="10"/>
    </row>
    <row r="798" spans="4:4">
      <c r="D798" s="10"/>
    </row>
    <row r="799" spans="4:4">
      <c r="D799" s="10"/>
    </row>
    <row r="800" spans="4:4">
      <c r="D800" s="10"/>
    </row>
    <row r="801" spans="4:4">
      <c r="D801" s="10"/>
    </row>
    <row r="802" spans="4:4">
      <c r="D802" s="10"/>
    </row>
    <row r="803" spans="4:4">
      <c r="D803" s="10"/>
    </row>
    <row r="804" spans="4:4">
      <c r="D804" s="10"/>
    </row>
    <row r="805" spans="4:4">
      <c r="D805" s="10"/>
    </row>
    <row r="806" spans="4:4">
      <c r="D806" s="10"/>
    </row>
    <row r="807" spans="4:4">
      <c r="D807" s="10"/>
    </row>
    <row r="808" spans="4:4">
      <c r="D808" s="10"/>
    </row>
    <row r="809" spans="4:4">
      <c r="D809" s="10"/>
    </row>
    <row r="810" spans="4:4">
      <c r="D810" s="10"/>
    </row>
    <row r="811" spans="4:4">
      <c r="D811" s="10"/>
    </row>
    <row r="812" spans="4:4">
      <c r="D812" s="10"/>
    </row>
    <row r="813" spans="4:4">
      <c r="D813" s="10"/>
    </row>
    <row r="814" spans="4:4">
      <c r="D814" s="10"/>
    </row>
    <row r="815" spans="4:4">
      <c r="D815" s="10"/>
    </row>
    <row r="816" spans="4:4">
      <c r="D816" s="10"/>
    </row>
    <row r="817" spans="4:4">
      <c r="D817" s="10"/>
    </row>
    <row r="818" spans="4:4">
      <c r="D818" s="10"/>
    </row>
    <row r="819" spans="4:4">
      <c r="D819" s="10"/>
    </row>
    <row r="820" spans="4:4">
      <c r="D820" s="10"/>
    </row>
    <row r="821" spans="4:4">
      <c r="D821" s="10"/>
    </row>
    <row r="822" spans="4:4">
      <c r="D822" s="10"/>
    </row>
    <row r="823" spans="4:4">
      <c r="D823" s="10"/>
    </row>
    <row r="824" spans="4:4">
      <c r="D824" s="10"/>
    </row>
    <row r="825" spans="4:4">
      <c r="D825" s="10"/>
    </row>
    <row r="826" spans="4:4">
      <c r="D826" s="10"/>
    </row>
    <row r="827" spans="4:4">
      <c r="D827" s="10"/>
    </row>
    <row r="828" spans="4:4">
      <c r="D828" s="10"/>
    </row>
    <row r="829" spans="4:4">
      <c r="D829" s="10"/>
    </row>
    <row r="830" spans="4:4">
      <c r="D830" s="10"/>
    </row>
    <row r="831" spans="4:4">
      <c r="D831" s="10"/>
    </row>
    <row r="832" spans="4:4">
      <c r="D832" s="10"/>
    </row>
    <row r="833" spans="4:4">
      <c r="D833" s="10"/>
    </row>
    <row r="834" spans="4:4">
      <c r="D834" s="10"/>
    </row>
    <row r="835" spans="4:4">
      <c r="D835" s="10"/>
    </row>
    <row r="836" spans="4:4">
      <c r="D836" s="10"/>
    </row>
    <row r="837" spans="4:4">
      <c r="D837" s="10"/>
    </row>
    <row r="838" spans="4:4">
      <c r="D838" s="10"/>
    </row>
    <row r="839" spans="4:4">
      <c r="D839" s="10"/>
    </row>
    <row r="840" spans="4:4">
      <c r="D840" s="10"/>
    </row>
    <row r="841" spans="4:4">
      <c r="D841" s="10"/>
    </row>
    <row r="842" spans="4:4">
      <c r="D842" s="10"/>
    </row>
    <row r="843" spans="4:4">
      <c r="D843" s="10"/>
    </row>
    <row r="844" spans="4:4">
      <c r="D844" s="10"/>
    </row>
    <row r="845" spans="4:4">
      <c r="D845" s="10"/>
    </row>
    <row r="846" spans="4:4">
      <c r="D846" s="10"/>
    </row>
    <row r="847" spans="4:4">
      <c r="D847" s="10"/>
    </row>
    <row r="848" spans="4:4">
      <c r="D848" s="10"/>
    </row>
    <row r="849" spans="4:4">
      <c r="D849" s="10"/>
    </row>
    <row r="850" spans="4:4">
      <c r="D850" s="10"/>
    </row>
    <row r="851" spans="4:4">
      <c r="D851" s="10"/>
    </row>
    <row r="852" spans="4:4">
      <c r="D852" s="10"/>
    </row>
    <row r="853" spans="4:4">
      <c r="D853" s="10"/>
    </row>
    <row r="854" spans="4:4">
      <c r="D854" s="10"/>
    </row>
    <row r="855" spans="4:4">
      <c r="D855" s="10"/>
    </row>
    <row r="856" spans="4:4">
      <c r="D856" s="10"/>
    </row>
    <row r="857" spans="4:4">
      <c r="D857" s="10"/>
    </row>
    <row r="858" spans="4:4">
      <c r="D858" s="10"/>
    </row>
    <row r="859" spans="4:4">
      <c r="D859" s="10"/>
    </row>
    <row r="860" spans="4:4">
      <c r="D860" s="10"/>
    </row>
    <row r="861" spans="4:4">
      <c r="D861" s="10"/>
    </row>
    <row r="862" spans="4:4">
      <c r="D862" s="10"/>
    </row>
    <row r="863" spans="4:4">
      <c r="D863" s="10"/>
    </row>
    <row r="864" spans="4:4">
      <c r="D864" s="10"/>
    </row>
    <row r="865" spans="4:4">
      <c r="D865" s="10"/>
    </row>
    <row r="866" spans="4:4">
      <c r="D866" s="10"/>
    </row>
    <row r="867" spans="4:4">
      <c r="D867" s="10"/>
    </row>
    <row r="868" spans="4:4">
      <c r="D868" s="10"/>
    </row>
    <row r="869" spans="4:4">
      <c r="D869" s="10"/>
    </row>
    <row r="870" spans="4:4">
      <c r="D870" s="10"/>
    </row>
    <row r="871" spans="4:4">
      <c r="D871" s="10"/>
    </row>
    <row r="872" spans="4:4">
      <c r="D872" s="10"/>
    </row>
    <row r="873" spans="4:4">
      <c r="D873" s="10"/>
    </row>
    <row r="874" spans="4:4">
      <c r="D874" s="10"/>
    </row>
    <row r="875" spans="4:4">
      <c r="D875" s="10"/>
    </row>
    <row r="876" spans="4:4">
      <c r="D876" s="10"/>
    </row>
    <row r="877" spans="4:4">
      <c r="D877" s="10"/>
    </row>
    <row r="878" spans="4:4">
      <c r="D878" s="10"/>
    </row>
    <row r="879" spans="4:4">
      <c r="D879" s="10"/>
    </row>
    <row r="880" spans="4:4">
      <c r="D880" s="10"/>
    </row>
    <row r="881" spans="4:4">
      <c r="D881" s="10"/>
    </row>
    <row r="882" spans="4:4">
      <c r="D882" s="10"/>
    </row>
    <row r="883" spans="4:4">
      <c r="D883" s="10"/>
    </row>
    <row r="884" spans="4:4">
      <c r="D884" s="10"/>
    </row>
    <row r="885" spans="4:4">
      <c r="D885" s="10"/>
    </row>
    <row r="886" spans="4:4">
      <c r="D886" s="10"/>
    </row>
    <row r="887" spans="4:4">
      <c r="D887" s="10"/>
    </row>
    <row r="888" spans="4:4">
      <c r="D888" s="10"/>
    </row>
    <row r="889" spans="4:4">
      <c r="D889" s="10"/>
    </row>
    <row r="890" spans="4:4">
      <c r="D890" s="10"/>
    </row>
    <row r="891" spans="4:4">
      <c r="D891" s="10"/>
    </row>
    <row r="892" spans="4:4">
      <c r="D892" s="10"/>
    </row>
    <row r="893" spans="4:4">
      <c r="D893" s="10"/>
    </row>
    <row r="894" spans="4:4">
      <c r="D894" s="10"/>
    </row>
    <row r="895" spans="4:4">
      <c r="D895" s="10"/>
    </row>
    <row r="896" spans="4:4">
      <c r="D896" s="10"/>
    </row>
    <row r="897" spans="4:4">
      <c r="D897" s="10"/>
    </row>
    <row r="898" spans="4:4">
      <c r="D898" s="10"/>
    </row>
    <row r="899" spans="4:4">
      <c r="D899" s="10"/>
    </row>
    <row r="900" spans="4:4">
      <c r="D900" s="10"/>
    </row>
    <row r="901" spans="4:4">
      <c r="D901" s="10"/>
    </row>
    <row r="902" spans="4:4">
      <c r="D902" s="10"/>
    </row>
    <row r="903" spans="4:4">
      <c r="D903" s="10"/>
    </row>
    <row r="904" spans="4:4">
      <c r="D904" s="10"/>
    </row>
    <row r="905" spans="4:4">
      <c r="D905" s="10"/>
    </row>
    <row r="906" spans="4:4">
      <c r="D906" s="10"/>
    </row>
    <row r="907" spans="4:4">
      <c r="D907" s="10"/>
    </row>
    <row r="908" spans="4:4">
      <c r="D908" s="10"/>
    </row>
    <row r="909" spans="4:4">
      <c r="D909" s="10"/>
    </row>
    <row r="910" spans="4:4">
      <c r="D910" s="10"/>
    </row>
    <row r="911" spans="4:4">
      <c r="D911" s="10"/>
    </row>
    <row r="912" spans="4:4">
      <c r="D912" s="10"/>
    </row>
    <row r="913" spans="4:4">
      <c r="D913" s="10"/>
    </row>
    <row r="914" spans="4:4">
      <c r="D914" s="10"/>
    </row>
    <row r="915" spans="4:4">
      <c r="D915" s="10"/>
    </row>
    <row r="916" spans="4:4">
      <c r="D916" s="10"/>
    </row>
    <row r="917" spans="4:4">
      <c r="D917" s="10"/>
    </row>
    <row r="918" spans="4:4">
      <c r="D918" s="10"/>
    </row>
    <row r="919" spans="4:4">
      <c r="D919" s="10"/>
    </row>
    <row r="920" spans="4:4">
      <c r="D920" s="10"/>
    </row>
    <row r="921" spans="4:4">
      <c r="D921" s="10"/>
    </row>
    <row r="922" spans="4:4">
      <c r="D922" s="10"/>
    </row>
    <row r="923" spans="4:4">
      <c r="D923" s="10"/>
    </row>
    <row r="924" spans="4:4">
      <c r="D924" s="10"/>
    </row>
    <row r="925" spans="4:4">
      <c r="D925" s="10"/>
    </row>
    <row r="926" spans="4:4">
      <c r="D926" s="10"/>
    </row>
    <row r="927" spans="4:4">
      <c r="D927" s="10"/>
    </row>
    <row r="928" spans="4:4">
      <c r="D928" s="10"/>
    </row>
    <row r="929" spans="4:4">
      <c r="D929" s="10"/>
    </row>
    <row r="930" spans="4:4">
      <c r="D930" s="10"/>
    </row>
    <row r="931" spans="4:4">
      <c r="D931" s="10"/>
    </row>
    <row r="932" spans="4:4">
      <c r="D932" s="10"/>
    </row>
    <row r="933" spans="4:4">
      <c r="D933" s="10"/>
    </row>
    <row r="934" spans="4:4">
      <c r="D934" s="10"/>
    </row>
    <row r="935" spans="4:4">
      <c r="D935" s="10"/>
    </row>
    <row r="936" spans="4:4">
      <c r="D936" s="10"/>
    </row>
    <row r="937" spans="4:4">
      <c r="D937" s="10"/>
    </row>
    <row r="938" spans="4:4">
      <c r="D938" s="10"/>
    </row>
    <row r="939" spans="4:4">
      <c r="D939" s="10"/>
    </row>
    <row r="940" spans="4:4">
      <c r="D940" s="10"/>
    </row>
    <row r="941" spans="4:4">
      <c r="D941" s="10"/>
    </row>
    <row r="942" spans="4:4">
      <c r="D942" s="10"/>
    </row>
    <row r="943" spans="4:4">
      <c r="D943" s="10"/>
    </row>
    <row r="944" spans="4:4">
      <c r="D944" s="10"/>
    </row>
    <row r="945" spans="4:4">
      <c r="D945" s="10"/>
    </row>
    <row r="946" spans="4:4">
      <c r="D946" s="10"/>
    </row>
    <row r="947" spans="4:4">
      <c r="D947" s="10"/>
    </row>
    <row r="948" spans="4:4">
      <c r="D948" s="10"/>
    </row>
    <row r="949" spans="4:4">
      <c r="D949" s="10"/>
    </row>
    <row r="950" spans="4:4">
      <c r="D950" s="10"/>
    </row>
    <row r="951" spans="4:4">
      <c r="D951" s="10"/>
    </row>
    <row r="952" spans="4:4">
      <c r="D952" s="10"/>
    </row>
    <row r="953" spans="4:4">
      <c r="D953" s="10"/>
    </row>
    <row r="954" spans="4:4">
      <c r="D954" s="10"/>
    </row>
    <row r="955" spans="4:4">
      <c r="D955" s="10"/>
    </row>
    <row r="956" spans="4:4">
      <c r="D956" s="10"/>
    </row>
    <row r="957" spans="4:4">
      <c r="D957" s="10"/>
    </row>
    <row r="958" spans="4:4">
      <c r="D958" s="10"/>
    </row>
    <row r="959" spans="4:4">
      <c r="D959" s="10"/>
    </row>
    <row r="960" spans="4:4">
      <c r="D960" s="10"/>
    </row>
    <row r="961" spans="4:4">
      <c r="D961" s="10"/>
    </row>
    <row r="962" spans="4:4">
      <c r="D962" s="10"/>
    </row>
    <row r="963" spans="4:4">
      <c r="D963" s="10"/>
    </row>
    <row r="964" spans="4:4">
      <c r="D964" s="10"/>
    </row>
    <row r="965" spans="4:4">
      <c r="D965" s="10"/>
    </row>
    <row r="966" spans="4:4">
      <c r="D966" s="10"/>
    </row>
    <row r="967" spans="4:4">
      <c r="D967" s="10"/>
    </row>
    <row r="968" spans="4:4">
      <c r="D968" s="10"/>
    </row>
    <row r="969" spans="4:4">
      <c r="D969" s="10"/>
    </row>
    <row r="970" spans="4:4">
      <c r="D970" s="10"/>
    </row>
    <row r="971" spans="4:4">
      <c r="D971" s="10"/>
    </row>
    <row r="972" spans="4:4">
      <c r="D972" s="10"/>
    </row>
    <row r="973" spans="4:4">
      <c r="D973" s="10"/>
    </row>
    <row r="974" spans="4:4">
      <c r="D974" s="10"/>
    </row>
    <row r="975" spans="4:4">
      <c r="D975" s="10"/>
    </row>
    <row r="976" spans="4:4">
      <c r="D976" s="10"/>
    </row>
    <row r="977" spans="4:4">
      <c r="D977" s="10"/>
    </row>
    <row r="978" spans="4:4">
      <c r="D978" s="10"/>
    </row>
    <row r="979" spans="4:4">
      <c r="D979" s="10"/>
    </row>
    <row r="980" spans="4:4">
      <c r="D980" s="10"/>
    </row>
    <row r="981" spans="4:4">
      <c r="D981" s="10"/>
    </row>
    <row r="982" spans="4:4">
      <c r="D982" s="10"/>
    </row>
    <row r="983" spans="4:4">
      <c r="D983" s="10"/>
    </row>
    <row r="984" spans="4:4">
      <c r="D984" s="10"/>
    </row>
    <row r="985" spans="4:4">
      <c r="D985" s="10"/>
    </row>
    <row r="986" spans="4:4">
      <c r="D986" s="10"/>
    </row>
    <row r="987" spans="4:4">
      <c r="D987" s="10"/>
    </row>
    <row r="988" spans="4:4">
      <c r="D988" s="10"/>
    </row>
    <row r="989" spans="4:4">
      <c r="D989" s="10"/>
    </row>
    <row r="990" spans="4:4">
      <c r="D990" s="10"/>
    </row>
    <row r="991" spans="4:4">
      <c r="D991" s="10"/>
    </row>
    <row r="992" spans="4:4">
      <c r="D992" s="10"/>
    </row>
    <row r="993" spans="4:4">
      <c r="D993" s="10"/>
    </row>
    <row r="994" spans="4:4">
      <c r="D994" s="10"/>
    </row>
    <row r="995" spans="4:4">
      <c r="D995" s="10"/>
    </row>
    <row r="996" spans="4:4">
      <c r="D996" s="10"/>
    </row>
    <row r="997" spans="4:4">
      <c r="D997" s="10"/>
    </row>
    <row r="998" spans="4:4">
      <c r="D998" s="10"/>
    </row>
    <row r="999" spans="4:4">
      <c r="D999" s="10"/>
    </row>
    <row r="1000" spans="4:4">
      <c r="D1000" s="10"/>
    </row>
    <row r="1001" spans="4:4">
      <c r="D1001" s="10"/>
    </row>
    <row r="1002" spans="4:4">
      <c r="D1002" s="10"/>
    </row>
    <row r="1003" spans="4:4">
      <c r="D1003" s="10"/>
    </row>
    <row r="1004" spans="4:4">
      <c r="D1004" s="10"/>
    </row>
    <row r="1005" spans="4:4">
      <c r="D1005" s="10"/>
    </row>
    <row r="1006" spans="4:4">
      <c r="D1006" s="10"/>
    </row>
    <row r="1007" spans="4:4">
      <c r="D1007" s="10"/>
    </row>
    <row r="1008" spans="4:4">
      <c r="D1008" s="10"/>
    </row>
    <row r="1009" spans="4:4">
      <c r="D1009" s="10"/>
    </row>
    <row r="1010" spans="4:4">
      <c r="D1010" s="10"/>
    </row>
    <row r="1011" spans="4:4">
      <c r="D1011" s="10"/>
    </row>
    <row r="1012" spans="4:4">
      <c r="D1012" s="10"/>
    </row>
    <row r="1013" spans="4:4">
      <c r="D1013" s="10"/>
    </row>
    <row r="1014" spans="4:4">
      <c r="D1014" s="10"/>
    </row>
    <row r="1015" spans="4:4">
      <c r="D1015" s="10"/>
    </row>
    <row r="1016" spans="4:4">
      <c r="D1016" s="10"/>
    </row>
    <row r="1017" spans="4:4">
      <c r="D1017" s="10"/>
    </row>
    <row r="1018" spans="4:4">
      <c r="D1018" s="10"/>
    </row>
    <row r="1019" spans="4:4">
      <c r="D1019" s="10"/>
    </row>
    <row r="1020" spans="4:4">
      <c r="D1020" s="10"/>
    </row>
    <row r="1021" spans="4:4">
      <c r="D1021" s="10"/>
    </row>
    <row r="1022" spans="4:4">
      <c r="D1022" s="10"/>
    </row>
    <row r="1023" spans="4:4">
      <c r="D1023" s="10"/>
    </row>
    <row r="1024" spans="4:4">
      <c r="D1024" s="10"/>
    </row>
    <row r="1025" spans="4:4">
      <c r="D1025" s="10"/>
    </row>
    <row r="1026" spans="4:4">
      <c r="D1026" s="10"/>
    </row>
    <row r="1027" spans="4:4">
      <c r="D1027" s="10"/>
    </row>
    <row r="1028" spans="4:4">
      <c r="D1028" s="10"/>
    </row>
    <row r="1029" spans="4:4">
      <c r="D1029" s="10"/>
    </row>
    <row r="1030" spans="4:4">
      <c r="D1030" s="10"/>
    </row>
    <row r="1031" spans="4:4">
      <c r="D1031" s="10"/>
    </row>
    <row r="1032" spans="4:4">
      <c r="D1032" s="10"/>
    </row>
    <row r="1033" spans="4:4">
      <c r="D1033" s="10"/>
    </row>
    <row r="1034" spans="4:4">
      <c r="D1034" s="10"/>
    </row>
    <row r="1035" spans="4:4">
      <c r="D1035" s="10"/>
    </row>
    <row r="1036" spans="4:4">
      <c r="D1036" s="10"/>
    </row>
    <row r="1037" spans="4:4">
      <c r="D1037" s="10"/>
    </row>
    <row r="1038" spans="4:4">
      <c r="D1038" s="10"/>
    </row>
    <row r="1039" spans="4:4">
      <c r="D1039" s="10"/>
    </row>
    <row r="1040" spans="4:4">
      <c r="D1040" s="10"/>
    </row>
    <row r="1041" spans="4:4">
      <c r="D1041" s="10"/>
    </row>
    <row r="1042" spans="4:4">
      <c r="D1042" s="10"/>
    </row>
    <row r="1043" spans="4:4">
      <c r="D1043" s="10"/>
    </row>
    <row r="1044" spans="4:4">
      <c r="D1044" s="10"/>
    </row>
    <row r="1045" spans="4:4">
      <c r="D1045" s="10"/>
    </row>
    <row r="1046" spans="4:4">
      <c r="D1046" s="10"/>
    </row>
    <row r="1047" spans="4:4">
      <c r="D1047" s="10"/>
    </row>
    <row r="1048" spans="4:4">
      <c r="D1048" s="10"/>
    </row>
    <row r="1049" spans="4:4">
      <c r="D1049" s="10"/>
    </row>
    <row r="1050" spans="4:4">
      <c r="D1050" s="10"/>
    </row>
    <row r="1051" spans="4:4">
      <c r="D1051" s="10"/>
    </row>
    <row r="1052" spans="4:4">
      <c r="D1052" s="10"/>
    </row>
    <row r="1053" spans="4:4">
      <c r="D1053" s="10"/>
    </row>
    <row r="1054" spans="4:4">
      <c r="D1054" s="10"/>
    </row>
    <row r="1055" spans="4:4">
      <c r="D1055" s="10"/>
    </row>
    <row r="1056" spans="4:4">
      <c r="D1056" s="10"/>
    </row>
    <row r="1057" spans="4:4">
      <c r="D1057" s="10"/>
    </row>
    <row r="1058" spans="4:4">
      <c r="D1058" s="10"/>
    </row>
    <row r="1059" spans="4:4">
      <c r="D1059" s="10"/>
    </row>
    <row r="1060" spans="4:4">
      <c r="D1060" s="10"/>
    </row>
    <row r="1061" spans="4:4">
      <c r="D1061" s="10"/>
    </row>
    <row r="1062" spans="4:4">
      <c r="D1062" s="10"/>
    </row>
    <row r="1063" spans="4:4">
      <c r="D1063" s="10"/>
    </row>
    <row r="1064" spans="4:4">
      <c r="D1064" s="10"/>
    </row>
    <row r="1065" spans="4:4">
      <c r="D1065" s="10"/>
    </row>
    <row r="1066" spans="4:4">
      <c r="D1066" s="10"/>
    </row>
    <row r="1067" spans="4:4">
      <c r="D1067" s="10"/>
    </row>
    <row r="1068" spans="4:4">
      <c r="D1068" s="10"/>
    </row>
    <row r="1069" spans="4:4">
      <c r="D1069" s="10"/>
    </row>
    <row r="1070" spans="4:4">
      <c r="D1070" s="10"/>
    </row>
    <row r="1071" spans="4:4">
      <c r="D1071" s="10"/>
    </row>
    <row r="1072" spans="4:4">
      <c r="D1072" s="10"/>
    </row>
    <row r="1073" spans="4:4">
      <c r="D1073" s="10"/>
    </row>
    <row r="1074" spans="4:4">
      <c r="D1074" s="10"/>
    </row>
    <row r="1075" spans="4:4">
      <c r="D1075" s="10"/>
    </row>
    <row r="1076" spans="4:4">
      <c r="D1076" s="10"/>
    </row>
    <row r="1077" spans="4:4">
      <c r="D1077" s="10"/>
    </row>
    <row r="1078" spans="4:4">
      <c r="D1078" s="10"/>
    </row>
    <row r="1079" spans="4:4">
      <c r="D1079" s="10"/>
    </row>
    <row r="1080" spans="4:4">
      <c r="D1080" s="10"/>
    </row>
    <row r="1081" spans="4:4">
      <c r="D1081" s="10"/>
    </row>
    <row r="1082" spans="4:4">
      <c r="D1082" s="10"/>
    </row>
    <row r="1083" spans="4:4">
      <c r="D1083" s="10"/>
    </row>
    <row r="1084" spans="4:4">
      <c r="D1084" s="10"/>
    </row>
    <row r="1085" spans="4:4">
      <c r="D1085" s="10"/>
    </row>
    <row r="1086" spans="4:4">
      <c r="D1086" s="10"/>
    </row>
    <row r="1087" spans="4:4">
      <c r="D1087" s="10"/>
    </row>
    <row r="1088" spans="4:4">
      <c r="D1088" s="10"/>
    </row>
    <row r="1089" spans="4:4">
      <c r="D1089" s="10"/>
    </row>
    <row r="1090" spans="4:4">
      <c r="D1090" s="10"/>
    </row>
    <row r="1091" spans="4:4">
      <c r="D1091" s="10"/>
    </row>
    <row r="1092" spans="4:4">
      <c r="D1092" s="10"/>
    </row>
    <row r="1093" spans="4:4">
      <c r="D1093" s="10"/>
    </row>
    <row r="1094" spans="4:4">
      <c r="D1094" s="10"/>
    </row>
    <row r="1095" spans="4:4">
      <c r="D1095" s="10"/>
    </row>
    <row r="1096" spans="4:4">
      <c r="D1096" s="10"/>
    </row>
    <row r="1097" spans="4:4">
      <c r="D1097" s="10"/>
    </row>
    <row r="1098" spans="4:4">
      <c r="D1098" s="10"/>
    </row>
    <row r="1099" spans="4:4">
      <c r="D1099" s="10"/>
    </row>
    <row r="1100" spans="4:4">
      <c r="D1100" s="10"/>
    </row>
    <row r="1101" spans="4:4">
      <c r="D1101" s="10"/>
    </row>
    <row r="1102" spans="4:4">
      <c r="D1102" s="10"/>
    </row>
    <row r="1103" spans="4:4">
      <c r="D1103" s="10"/>
    </row>
    <row r="1104" spans="4:4">
      <c r="D1104" s="10"/>
    </row>
    <row r="1105" spans="4:4">
      <c r="D1105" s="10"/>
    </row>
    <row r="1106" spans="4:4">
      <c r="D1106" s="10"/>
    </row>
    <row r="1107" spans="4:4">
      <c r="D1107" s="10"/>
    </row>
    <row r="1108" spans="4:4">
      <c r="D1108" s="10"/>
    </row>
    <row r="1109" spans="4:4">
      <c r="D1109" s="10"/>
    </row>
    <row r="1110" spans="4:4">
      <c r="D1110" s="10"/>
    </row>
    <row r="1111" spans="4:4">
      <c r="D1111" s="10"/>
    </row>
    <row r="1112" spans="4:4">
      <c r="D1112" s="10"/>
    </row>
    <row r="1113" spans="4:4">
      <c r="D1113" s="10"/>
    </row>
    <row r="1114" spans="4:4">
      <c r="D1114" s="10"/>
    </row>
    <row r="1115" spans="4:4">
      <c r="D1115" s="10"/>
    </row>
    <row r="1116" spans="4:4">
      <c r="D1116" s="10"/>
    </row>
    <row r="1117" spans="4:4">
      <c r="D1117" s="10"/>
    </row>
    <row r="1118" spans="4:4">
      <c r="D1118" s="10"/>
    </row>
    <row r="1119" spans="4:4">
      <c r="D1119" s="10"/>
    </row>
    <row r="1120" spans="4:4">
      <c r="D1120" s="10"/>
    </row>
    <row r="1121" spans="4:4">
      <c r="D1121" s="10"/>
    </row>
    <row r="1122" spans="4:4">
      <c r="D1122" s="10"/>
    </row>
    <row r="1123" spans="4:4">
      <c r="D1123" s="10"/>
    </row>
    <row r="1124" spans="4:4">
      <c r="D1124" s="10"/>
    </row>
    <row r="1125" spans="4:4">
      <c r="D1125" s="10"/>
    </row>
    <row r="1126" spans="4:4">
      <c r="D1126" s="10"/>
    </row>
    <row r="1127" spans="4:4">
      <c r="D1127" s="10"/>
    </row>
    <row r="1128" spans="4:4">
      <c r="D1128" s="10"/>
    </row>
    <row r="1129" spans="4:4">
      <c r="D1129" s="10"/>
    </row>
    <row r="1130" spans="4:4">
      <c r="D1130" s="10"/>
    </row>
    <row r="1131" spans="4:4">
      <c r="D1131" s="10"/>
    </row>
    <row r="1132" spans="4:4">
      <c r="D1132" s="10"/>
    </row>
    <row r="1133" spans="4:4">
      <c r="D1133" s="10"/>
    </row>
    <row r="1134" spans="4:4">
      <c r="D1134" s="10"/>
    </row>
    <row r="1135" spans="4:4">
      <c r="D1135" s="10"/>
    </row>
    <row r="1136" spans="4:4">
      <c r="D1136" s="10"/>
    </row>
    <row r="1137" spans="4:4">
      <c r="D1137" s="10"/>
    </row>
    <row r="1138" spans="4:4">
      <c r="D1138" s="10"/>
    </row>
    <row r="1139" spans="4:4">
      <c r="D1139" s="10"/>
    </row>
    <row r="1140" spans="4:4">
      <c r="D1140" s="10"/>
    </row>
    <row r="1141" spans="4:4">
      <c r="D1141" s="10"/>
    </row>
    <row r="1142" spans="4:4">
      <c r="D1142" s="10"/>
    </row>
    <row r="1143" spans="4:4">
      <c r="D1143" s="10"/>
    </row>
    <row r="1144" spans="4:4">
      <c r="D1144" s="10"/>
    </row>
    <row r="1145" spans="4:4">
      <c r="D1145" s="10"/>
    </row>
    <row r="1146" spans="4:4">
      <c r="D1146" s="10"/>
    </row>
    <row r="1147" spans="4:4">
      <c r="D1147" s="10"/>
    </row>
    <row r="1148" spans="4:4">
      <c r="D1148" s="10"/>
    </row>
    <row r="1149" spans="4:4">
      <c r="D1149" s="10"/>
    </row>
    <row r="1150" spans="4:4">
      <c r="D1150" s="10"/>
    </row>
    <row r="1151" spans="4:4">
      <c r="D1151" s="10"/>
    </row>
    <row r="1152" spans="4:4">
      <c r="D1152" s="10"/>
    </row>
    <row r="1153" spans="4:4">
      <c r="D1153" s="10"/>
    </row>
    <row r="1154" spans="4:4">
      <c r="D1154" s="10"/>
    </row>
    <row r="1155" spans="4:4">
      <c r="D1155" s="10"/>
    </row>
    <row r="1156" spans="4:4">
      <c r="D1156" s="10"/>
    </row>
    <row r="1157" spans="4:4">
      <c r="D1157" s="10"/>
    </row>
    <row r="1158" spans="4:4">
      <c r="D1158" s="10"/>
    </row>
    <row r="1159" spans="4:4">
      <c r="D1159" s="10"/>
    </row>
    <row r="1160" spans="4:4">
      <c r="D1160" s="10"/>
    </row>
    <row r="1161" spans="4:4">
      <c r="D1161" s="10"/>
    </row>
    <row r="1162" spans="4:4">
      <c r="D1162" s="10"/>
    </row>
    <row r="1163" spans="4:4">
      <c r="D1163" s="10"/>
    </row>
    <row r="1164" spans="4:4">
      <c r="D1164" s="10"/>
    </row>
    <row r="1165" spans="4:4">
      <c r="D1165" s="10"/>
    </row>
    <row r="1166" spans="4:4">
      <c r="D1166" s="10"/>
    </row>
    <row r="1167" spans="4:4">
      <c r="D1167" s="10"/>
    </row>
    <row r="1168" spans="4:4">
      <c r="D1168" s="10"/>
    </row>
    <row r="1169" spans="4:4">
      <c r="D1169" s="10"/>
    </row>
    <row r="1170" spans="4:4">
      <c r="D1170" s="10"/>
    </row>
    <row r="1171" spans="4:4">
      <c r="D1171" s="10"/>
    </row>
    <row r="1172" spans="4:4">
      <c r="D1172" s="10"/>
    </row>
    <row r="1173" spans="4:4">
      <c r="D1173" s="10"/>
    </row>
    <row r="1174" spans="4:4">
      <c r="D1174" s="10"/>
    </row>
    <row r="1175" spans="4:4">
      <c r="D1175" s="10"/>
    </row>
    <row r="1176" spans="4:4">
      <c r="D1176" s="10"/>
    </row>
    <row r="1177" spans="4:4">
      <c r="D1177" s="10"/>
    </row>
    <row r="1178" spans="4:4">
      <c r="D1178" s="10"/>
    </row>
    <row r="1179" spans="4:4">
      <c r="D1179" s="10"/>
    </row>
    <row r="1180" spans="4:4">
      <c r="D1180" s="10"/>
    </row>
    <row r="1181" spans="4:4">
      <c r="D1181" s="10"/>
    </row>
    <row r="1182" spans="4:4">
      <c r="D1182" s="10"/>
    </row>
    <row r="1183" spans="4:4">
      <c r="D1183" s="10"/>
    </row>
    <row r="1184" spans="4:4">
      <c r="D1184" s="10"/>
    </row>
    <row r="1185" spans="4:4">
      <c r="D1185" s="10"/>
    </row>
    <row r="1186" spans="4:4">
      <c r="D1186" s="10"/>
    </row>
    <row r="1187" spans="4:4">
      <c r="D1187" s="10"/>
    </row>
    <row r="1188" spans="4:4">
      <c r="D1188" s="10"/>
    </row>
    <row r="1189" spans="4:4">
      <c r="D1189" s="10"/>
    </row>
    <row r="1190" spans="4:4">
      <c r="D1190" s="10"/>
    </row>
    <row r="1191" spans="4:4">
      <c r="D1191" s="10"/>
    </row>
    <row r="1192" spans="4:4">
      <c r="D1192" s="10"/>
    </row>
    <row r="1193" spans="4:4">
      <c r="D1193" s="10"/>
    </row>
    <row r="1194" spans="4:4">
      <c r="D1194" s="10"/>
    </row>
    <row r="1195" spans="4:4">
      <c r="D1195" s="10"/>
    </row>
    <row r="1196" spans="4:4">
      <c r="D1196" s="10"/>
    </row>
    <row r="1197" spans="4:4">
      <c r="D1197" s="10"/>
    </row>
    <row r="1198" spans="4:4">
      <c r="D1198" s="10"/>
    </row>
    <row r="1199" spans="4:4">
      <c r="D1199" s="10"/>
    </row>
    <row r="1200" spans="4:4">
      <c r="D1200" s="10"/>
    </row>
    <row r="1201" spans="4:4">
      <c r="D1201" s="10"/>
    </row>
    <row r="1202" spans="4:4">
      <c r="D1202" s="10"/>
    </row>
    <row r="1203" spans="4:4">
      <c r="D1203" s="10"/>
    </row>
    <row r="1204" spans="4:4">
      <c r="D1204" s="10"/>
    </row>
    <row r="1205" spans="4:4">
      <c r="D1205" s="10"/>
    </row>
    <row r="1206" spans="4:4">
      <c r="D1206" s="10"/>
    </row>
    <row r="1207" spans="4:4">
      <c r="D1207" s="10"/>
    </row>
    <row r="1208" spans="4:4">
      <c r="D1208" s="10"/>
    </row>
    <row r="1209" spans="4:4">
      <c r="D1209" s="10"/>
    </row>
    <row r="1210" spans="4:4">
      <c r="D1210" s="10"/>
    </row>
    <row r="1211" spans="4:4">
      <c r="D1211" s="10"/>
    </row>
    <row r="1212" spans="4:4">
      <c r="D1212" s="10"/>
    </row>
    <row r="1213" spans="4:4">
      <c r="D1213" s="10"/>
    </row>
    <row r="1214" spans="4:4">
      <c r="D1214" s="10"/>
    </row>
    <row r="1215" spans="4:4">
      <c r="D1215" s="10"/>
    </row>
    <row r="1216" spans="4:4">
      <c r="D1216" s="10"/>
    </row>
    <row r="1217" spans="4:4">
      <c r="D1217" s="10"/>
    </row>
    <row r="1218" spans="4:4">
      <c r="D1218" s="10"/>
    </row>
    <row r="1219" spans="4:4">
      <c r="D1219" s="10"/>
    </row>
    <row r="1220" spans="4:4">
      <c r="D1220" s="10"/>
    </row>
    <row r="1221" spans="4:4">
      <c r="D1221" s="10"/>
    </row>
    <row r="1222" spans="4:4">
      <c r="D1222" s="10"/>
    </row>
    <row r="1223" spans="4:4">
      <c r="D1223" s="10"/>
    </row>
    <row r="1224" spans="4:4">
      <c r="D1224" s="10"/>
    </row>
    <row r="1225" spans="4:4">
      <c r="D1225" s="10"/>
    </row>
    <row r="1226" spans="4:4">
      <c r="D1226" s="10"/>
    </row>
    <row r="1227" spans="4:4">
      <c r="D1227" s="10"/>
    </row>
    <row r="1228" spans="4:4">
      <c r="D1228" s="10"/>
    </row>
    <row r="1229" spans="4:4">
      <c r="D1229" s="10"/>
    </row>
    <row r="1230" spans="4:4">
      <c r="D1230" s="10"/>
    </row>
    <row r="1231" spans="4:4">
      <c r="D1231" s="10"/>
    </row>
    <row r="1232" spans="4:4">
      <c r="D1232" s="10"/>
    </row>
    <row r="1233" spans="4:4">
      <c r="D1233" s="10"/>
    </row>
    <row r="1234" spans="4:4">
      <c r="D1234" s="10"/>
    </row>
    <row r="1235" spans="4:4">
      <c r="D1235" s="10"/>
    </row>
    <row r="1236" spans="4:4">
      <c r="D1236" s="10"/>
    </row>
    <row r="1237" spans="4:4">
      <c r="D1237" s="10"/>
    </row>
    <row r="1238" spans="4:4">
      <c r="D1238" s="10"/>
    </row>
    <row r="1239" spans="4:4">
      <c r="D1239" s="10"/>
    </row>
    <row r="1240" spans="4:4">
      <c r="D1240" s="10"/>
    </row>
    <row r="1241" spans="4:4">
      <c r="D1241" s="10"/>
    </row>
    <row r="1242" spans="4:4">
      <c r="D1242" s="10"/>
    </row>
    <row r="1243" spans="4:4">
      <c r="D1243" s="10"/>
    </row>
    <row r="1244" spans="4:4">
      <c r="D1244" s="10"/>
    </row>
    <row r="1245" spans="4:4">
      <c r="D1245" s="10"/>
    </row>
    <row r="1246" spans="4:4">
      <c r="D1246" s="10"/>
    </row>
    <row r="1247" spans="4:4">
      <c r="D1247" s="10"/>
    </row>
    <row r="1248" spans="4:4">
      <c r="D1248" s="10"/>
    </row>
    <row r="1249" spans="4:4">
      <c r="D1249" s="10"/>
    </row>
    <row r="1250" spans="4:4">
      <c r="D1250" s="10"/>
    </row>
    <row r="1251" spans="4:4">
      <c r="D1251" s="10"/>
    </row>
    <row r="1252" spans="4:4">
      <c r="D1252" s="10"/>
    </row>
    <row r="1253" spans="4:4">
      <c r="D1253" s="10"/>
    </row>
    <row r="1254" spans="4:4">
      <c r="D1254" s="10"/>
    </row>
    <row r="1255" spans="4:4">
      <c r="D1255" s="10"/>
    </row>
    <row r="1256" spans="4:4">
      <c r="D1256" s="10"/>
    </row>
    <row r="1257" spans="4:4">
      <c r="D1257" s="10"/>
    </row>
    <row r="1258" spans="4:4">
      <c r="D1258" s="10"/>
    </row>
    <row r="1259" spans="4:4">
      <c r="D1259" s="10"/>
    </row>
    <row r="1260" spans="4:4">
      <c r="D1260" s="10"/>
    </row>
    <row r="1261" spans="4:4">
      <c r="D1261" s="10"/>
    </row>
    <row r="1262" spans="4:4">
      <c r="D1262" s="10"/>
    </row>
    <row r="1263" spans="4:4">
      <c r="D1263" s="10"/>
    </row>
    <row r="1264" spans="4:4">
      <c r="D1264" s="10"/>
    </row>
    <row r="1265" spans="4:4">
      <c r="D1265" s="10"/>
    </row>
    <row r="1266" spans="4:4">
      <c r="D1266" s="10"/>
    </row>
    <row r="1267" spans="4:4">
      <c r="D1267" s="10"/>
    </row>
    <row r="1268" spans="4:4">
      <c r="D1268" s="10"/>
    </row>
    <row r="1269" spans="4:4">
      <c r="D1269" s="10"/>
    </row>
    <row r="1270" spans="4:4">
      <c r="D1270" s="10"/>
    </row>
    <row r="1271" spans="4:4">
      <c r="D1271" s="10"/>
    </row>
    <row r="1272" spans="4:4">
      <c r="D1272" s="10"/>
    </row>
    <row r="1273" spans="4:4">
      <c r="D1273" s="10"/>
    </row>
    <row r="1274" spans="4:4">
      <c r="D1274" s="10"/>
    </row>
    <row r="1275" spans="4:4">
      <c r="D1275" s="10"/>
    </row>
    <row r="1276" spans="4:4">
      <c r="D1276" s="10"/>
    </row>
    <row r="1277" spans="4:4">
      <c r="D1277" s="10"/>
    </row>
    <row r="1278" spans="4:4">
      <c r="D1278" s="10"/>
    </row>
    <row r="1279" spans="4:4">
      <c r="D1279" s="10"/>
    </row>
    <row r="1280" spans="4:4">
      <c r="D1280" s="10"/>
    </row>
    <row r="1281" spans="4:4">
      <c r="D1281" s="10"/>
    </row>
    <row r="1282" spans="4:4">
      <c r="D1282" s="10"/>
    </row>
    <row r="1283" spans="4:4">
      <c r="D1283" s="10"/>
    </row>
    <row r="1284" spans="4:4">
      <c r="D1284" s="10"/>
    </row>
    <row r="1285" spans="4:4">
      <c r="D1285" s="10"/>
    </row>
    <row r="1286" spans="4:4">
      <c r="D1286" s="10"/>
    </row>
    <row r="1287" spans="4:4">
      <c r="D1287" s="10"/>
    </row>
    <row r="1288" spans="4:4">
      <c r="D1288" s="10"/>
    </row>
    <row r="1289" spans="4:4">
      <c r="D1289" s="10"/>
    </row>
    <row r="1290" spans="4:4">
      <c r="D1290" s="10"/>
    </row>
    <row r="1291" spans="4:4">
      <c r="D1291" s="10"/>
    </row>
    <row r="1292" spans="4:4">
      <c r="D1292" s="10"/>
    </row>
    <row r="1293" spans="4:4">
      <c r="D1293" s="10"/>
    </row>
    <row r="1294" spans="4:4">
      <c r="D1294" s="10"/>
    </row>
    <row r="1295" spans="4:4">
      <c r="D1295" s="10"/>
    </row>
    <row r="1296" spans="4:4">
      <c r="D1296" s="10"/>
    </row>
    <row r="1297" spans="4:4">
      <c r="D1297" s="10"/>
    </row>
    <row r="1298" spans="4:4">
      <c r="D1298" s="10"/>
    </row>
    <row r="1299" spans="4:4">
      <c r="D1299" s="10"/>
    </row>
    <row r="1300" spans="4:4">
      <c r="D1300" s="10"/>
    </row>
    <row r="1301" spans="4:4">
      <c r="D1301" s="10"/>
    </row>
    <row r="1302" spans="4:4">
      <c r="D1302" s="10"/>
    </row>
    <row r="1303" spans="4:4">
      <c r="D1303" s="10"/>
    </row>
    <row r="1304" spans="4:4">
      <c r="D1304" s="10"/>
    </row>
    <row r="1305" spans="4:4">
      <c r="D1305" s="10"/>
    </row>
    <row r="1306" spans="4:4">
      <c r="D1306" s="10"/>
    </row>
    <row r="1307" spans="4:4">
      <c r="D1307" s="10"/>
    </row>
    <row r="1308" spans="4:4">
      <c r="D1308" s="10"/>
    </row>
    <row r="1309" spans="4:4">
      <c r="D1309" s="10"/>
    </row>
    <row r="1310" spans="4:4">
      <c r="D1310" s="10"/>
    </row>
    <row r="1311" spans="4:4">
      <c r="D1311" s="10"/>
    </row>
    <row r="1312" spans="4:4">
      <c r="D1312" s="10"/>
    </row>
    <row r="1313" spans="4:4">
      <c r="D1313" s="10"/>
    </row>
    <row r="1314" spans="4:4">
      <c r="D1314" s="10"/>
    </row>
    <row r="1315" spans="4:4">
      <c r="D1315" s="10"/>
    </row>
    <row r="1316" spans="4:4">
      <c r="D1316" s="10"/>
    </row>
    <row r="1317" spans="4:4">
      <c r="D1317" s="10"/>
    </row>
    <row r="1318" spans="4:4">
      <c r="D1318" s="10"/>
    </row>
    <row r="1319" spans="4:4">
      <c r="D1319" s="10"/>
    </row>
    <row r="1320" spans="4:4">
      <c r="D1320" s="10"/>
    </row>
    <row r="1321" spans="4:4">
      <c r="D1321" s="10"/>
    </row>
    <row r="1322" spans="4:4">
      <c r="D1322" s="10"/>
    </row>
    <row r="1323" spans="4:4">
      <c r="D1323" s="10"/>
    </row>
    <row r="1324" spans="4:4">
      <c r="D1324" s="10"/>
    </row>
    <row r="1325" spans="4:4">
      <c r="D1325" s="10"/>
    </row>
    <row r="1326" spans="4:4">
      <c r="D1326" s="10"/>
    </row>
    <row r="1327" spans="4:4">
      <c r="D1327" s="10"/>
    </row>
    <row r="1328" spans="4:4">
      <c r="D1328" s="10"/>
    </row>
    <row r="1329" spans="4:4">
      <c r="D1329" s="10"/>
    </row>
    <row r="1330" spans="4:4">
      <c r="D1330" s="10"/>
    </row>
    <row r="1331" spans="4:4">
      <c r="D1331" s="10"/>
    </row>
    <row r="1332" spans="4:4">
      <c r="D1332" s="10"/>
    </row>
    <row r="1333" spans="4:4">
      <c r="D1333" s="10"/>
    </row>
    <row r="1334" spans="4:4">
      <c r="D1334" s="10"/>
    </row>
    <row r="1335" spans="4:4">
      <c r="D1335" s="10"/>
    </row>
    <row r="1336" spans="4:4">
      <c r="D1336" s="10"/>
    </row>
    <row r="1337" spans="4:4">
      <c r="D1337" s="10"/>
    </row>
    <row r="1338" spans="4:4">
      <c r="D1338" s="10"/>
    </row>
    <row r="1339" spans="4:4">
      <c r="D1339" s="10"/>
    </row>
    <row r="1340" spans="4:4">
      <c r="D1340" s="10"/>
    </row>
    <row r="1341" spans="4:4">
      <c r="D1341" s="10"/>
    </row>
    <row r="1342" spans="4:4">
      <c r="D1342" s="10"/>
    </row>
    <row r="1343" spans="4:4">
      <c r="D1343" s="10"/>
    </row>
    <row r="1344" spans="4:4">
      <c r="D1344" s="10"/>
    </row>
    <row r="1345" spans="4:4">
      <c r="D1345" s="10"/>
    </row>
    <row r="1346" spans="4:4">
      <c r="D1346" s="10"/>
    </row>
    <row r="1347" spans="4:4">
      <c r="D1347" s="10"/>
    </row>
    <row r="1348" spans="4:4">
      <c r="D1348" s="10"/>
    </row>
    <row r="1349" spans="4:4">
      <c r="D1349" s="10"/>
    </row>
    <row r="1350" spans="4:4">
      <c r="D1350" s="10"/>
    </row>
    <row r="1351" spans="4:4">
      <c r="D1351" s="10"/>
    </row>
    <row r="1352" spans="4:4">
      <c r="D1352" s="10"/>
    </row>
    <row r="1353" spans="4:4">
      <c r="D1353" s="10"/>
    </row>
    <row r="1354" spans="4:4">
      <c r="D1354" s="10"/>
    </row>
    <row r="1355" spans="4:4">
      <c r="D1355" s="10"/>
    </row>
    <row r="1356" spans="4:4">
      <c r="D1356" s="10"/>
    </row>
    <row r="1357" spans="4:4">
      <c r="D1357" s="10"/>
    </row>
    <row r="1358" spans="4:4">
      <c r="D1358" s="10"/>
    </row>
    <row r="1359" spans="4:4">
      <c r="D1359" s="10"/>
    </row>
    <row r="1360" spans="4:4">
      <c r="D1360" s="10"/>
    </row>
    <row r="1361" spans="4:4">
      <c r="D1361" s="10"/>
    </row>
    <row r="1362" spans="4:4">
      <c r="D1362" s="10"/>
    </row>
    <row r="1363" spans="4:4">
      <c r="D1363" s="10"/>
    </row>
    <row r="1364" spans="4:4">
      <c r="D1364" s="10"/>
    </row>
    <row r="1365" spans="4:4">
      <c r="D1365" s="10"/>
    </row>
    <row r="1366" spans="4:4">
      <c r="D1366" s="10"/>
    </row>
    <row r="1367" spans="4:4">
      <c r="D1367" s="10"/>
    </row>
    <row r="1368" spans="4:4">
      <c r="D1368" s="10"/>
    </row>
    <row r="1369" spans="4:4">
      <c r="D1369" s="10"/>
    </row>
    <row r="1370" spans="4:4">
      <c r="D1370" s="10"/>
    </row>
    <row r="1371" spans="4:4">
      <c r="D1371" s="10"/>
    </row>
    <row r="1372" spans="4:4">
      <c r="D1372" s="10"/>
    </row>
    <row r="1373" spans="4:4">
      <c r="D1373" s="10"/>
    </row>
    <row r="1374" spans="4:4">
      <c r="D1374" s="10"/>
    </row>
    <row r="1375" spans="4:4">
      <c r="D1375" s="10"/>
    </row>
    <row r="1376" spans="4:4">
      <c r="D1376" s="10"/>
    </row>
    <row r="1377" spans="4:4">
      <c r="D1377" s="10"/>
    </row>
    <row r="1378" spans="4:4">
      <c r="D1378" s="10"/>
    </row>
    <row r="1379" spans="4:4">
      <c r="D1379" s="10"/>
    </row>
    <row r="1380" spans="4:4">
      <c r="D1380" s="10"/>
    </row>
    <row r="1381" spans="4:4">
      <c r="D1381" s="10"/>
    </row>
    <row r="1382" spans="4:4">
      <c r="D1382" s="10"/>
    </row>
    <row r="1383" spans="4:4">
      <c r="D1383" s="10"/>
    </row>
    <row r="1384" spans="4:4">
      <c r="D1384" s="10"/>
    </row>
    <row r="1385" spans="4:4">
      <c r="D1385" s="10"/>
    </row>
    <row r="1386" spans="4:4">
      <c r="D1386" s="10"/>
    </row>
    <row r="1387" spans="4:4">
      <c r="D1387" s="10"/>
    </row>
    <row r="1388" spans="4:4">
      <c r="D1388" s="10"/>
    </row>
    <row r="1389" spans="4:4">
      <c r="D1389" s="10"/>
    </row>
    <row r="1390" spans="4:4">
      <c r="D1390" s="10"/>
    </row>
    <row r="1391" spans="4:4">
      <c r="D1391" s="10"/>
    </row>
    <row r="1392" spans="4:4">
      <c r="D1392" s="10"/>
    </row>
    <row r="1393" spans="4:4">
      <c r="D1393" s="10"/>
    </row>
    <row r="1394" spans="4:4">
      <c r="D1394" s="10"/>
    </row>
    <row r="1395" spans="4:4">
      <c r="D1395" s="10"/>
    </row>
    <row r="1396" spans="4:4">
      <c r="D1396" s="10"/>
    </row>
    <row r="1397" spans="4:4">
      <c r="D1397" s="10"/>
    </row>
    <row r="1398" spans="4:4">
      <c r="D1398" s="10"/>
    </row>
    <row r="1399" spans="4:4">
      <c r="D1399" s="10"/>
    </row>
    <row r="1400" spans="4:4">
      <c r="D1400" s="10"/>
    </row>
    <row r="1401" spans="4:4">
      <c r="D1401" s="10"/>
    </row>
    <row r="1402" spans="4:4">
      <c r="D1402" s="10"/>
    </row>
    <row r="1403" spans="4:4">
      <c r="D1403" s="10"/>
    </row>
    <row r="1404" spans="4:4">
      <c r="D1404" s="10"/>
    </row>
    <row r="1405" spans="4:4">
      <c r="D1405" s="10"/>
    </row>
    <row r="1406" spans="4:4">
      <c r="D1406" s="10"/>
    </row>
    <row r="1407" spans="4:4">
      <c r="D1407" s="10"/>
    </row>
    <row r="1408" spans="4:4">
      <c r="D1408" s="10"/>
    </row>
    <row r="1409" spans="4:4">
      <c r="D1409" s="10"/>
    </row>
    <row r="1410" spans="4:4">
      <c r="D1410" s="10"/>
    </row>
    <row r="1411" spans="4:4">
      <c r="D1411" s="10"/>
    </row>
    <row r="1412" spans="4:4">
      <c r="D1412" s="10"/>
    </row>
    <row r="1413" spans="4:4">
      <c r="D1413" s="10"/>
    </row>
    <row r="1414" spans="4:4">
      <c r="D1414" s="10"/>
    </row>
    <row r="1415" spans="4:4">
      <c r="D1415" s="10"/>
    </row>
    <row r="1416" spans="4:4">
      <c r="D1416" s="10"/>
    </row>
    <row r="1417" spans="4:4">
      <c r="D1417" s="10"/>
    </row>
    <row r="1418" spans="4:4">
      <c r="D1418" s="10"/>
    </row>
    <row r="1419" spans="4:4">
      <c r="D1419" s="10"/>
    </row>
    <row r="1420" spans="4:4">
      <c r="D1420" s="10"/>
    </row>
    <row r="1421" spans="4:4">
      <c r="D1421" s="10"/>
    </row>
    <row r="1422" spans="4:4">
      <c r="D1422" s="10"/>
    </row>
    <row r="1423" spans="4:4">
      <c r="D1423" s="10"/>
    </row>
    <row r="1424" spans="4:4">
      <c r="D1424" s="10"/>
    </row>
    <row r="1425" spans="4:4">
      <c r="D1425" s="10"/>
    </row>
    <row r="1426" spans="4:4">
      <c r="D1426" s="10"/>
    </row>
    <row r="1427" spans="4:4">
      <c r="D1427" s="10"/>
    </row>
    <row r="1428" spans="4:4">
      <c r="D1428" s="10"/>
    </row>
    <row r="1429" spans="4:4">
      <c r="D1429" s="10"/>
    </row>
    <row r="1430" spans="4:4">
      <c r="D1430" s="10"/>
    </row>
    <row r="1431" spans="4:4">
      <c r="D1431" s="10"/>
    </row>
    <row r="1432" spans="4:4">
      <c r="D1432" s="10"/>
    </row>
    <row r="1433" spans="4:4">
      <c r="D1433" s="10"/>
    </row>
    <row r="1434" spans="4:4">
      <c r="D1434" s="10"/>
    </row>
    <row r="1435" spans="4:4">
      <c r="D1435" s="10"/>
    </row>
    <row r="1436" spans="4:4">
      <c r="D1436" s="10"/>
    </row>
    <row r="1437" spans="4:4">
      <c r="D1437" s="10"/>
    </row>
    <row r="1438" spans="4:4">
      <c r="D1438" s="10"/>
    </row>
    <row r="1439" spans="4:4">
      <c r="D1439" s="10"/>
    </row>
    <row r="1440" spans="4:4">
      <c r="D1440" s="10"/>
    </row>
    <row r="1441" spans="4:4">
      <c r="D1441" s="10"/>
    </row>
    <row r="1442" spans="4:4">
      <c r="D1442" s="10"/>
    </row>
    <row r="1443" spans="4:4">
      <c r="D1443" s="10"/>
    </row>
    <row r="1444" spans="4:4">
      <c r="D1444" s="10"/>
    </row>
    <row r="1445" spans="4:4">
      <c r="D1445" s="10"/>
    </row>
    <row r="1446" spans="4:4">
      <c r="D1446" s="10"/>
    </row>
    <row r="1447" spans="4:4">
      <c r="D1447" s="10"/>
    </row>
    <row r="1448" spans="4:4">
      <c r="D1448" s="10"/>
    </row>
    <row r="1449" spans="4:4">
      <c r="D1449" s="10"/>
    </row>
    <row r="1450" spans="4:4">
      <c r="D1450" s="10"/>
    </row>
    <row r="1451" spans="4:4">
      <c r="D1451" s="10"/>
    </row>
    <row r="1452" spans="4:4">
      <c r="D1452" s="10"/>
    </row>
    <row r="1453" spans="4:4">
      <c r="D1453" s="10"/>
    </row>
    <row r="1454" spans="4:4">
      <c r="D1454" s="10"/>
    </row>
    <row r="1455" spans="4:4">
      <c r="D1455" s="10"/>
    </row>
    <row r="1456" spans="4:4">
      <c r="D1456" s="10"/>
    </row>
    <row r="1457" spans="4:4">
      <c r="D1457" s="10"/>
    </row>
    <row r="1458" spans="4:4">
      <c r="D1458" s="10"/>
    </row>
    <row r="1459" spans="4:4">
      <c r="D1459" s="10"/>
    </row>
    <row r="1460" spans="4:4">
      <c r="D1460" s="10"/>
    </row>
    <row r="1461" spans="4:4">
      <c r="D1461" s="10"/>
    </row>
    <row r="1462" spans="4:4">
      <c r="D1462" s="10"/>
    </row>
    <row r="1463" spans="4:4">
      <c r="D1463" s="10"/>
    </row>
    <row r="1464" spans="4:4">
      <c r="D1464" s="10"/>
    </row>
    <row r="1465" spans="4:4">
      <c r="D1465" s="10"/>
    </row>
    <row r="1466" spans="4:4">
      <c r="D1466" s="10"/>
    </row>
    <row r="1467" spans="4:4">
      <c r="D1467" s="10"/>
    </row>
    <row r="1468" spans="4:4">
      <c r="D1468" s="10"/>
    </row>
    <row r="1469" spans="4:4">
      <c r="D1469" s="10"/>
    </row>
    <row r="1470" spans="4:4">
      <c r="D1470" s="10"/>
    </row>
    <row r="1471" spans="4:4">
      <c r="D1471" s="10"/>
    </row>
    <row r="1472" spans="4:4">
      <c r="D1472" s="10"/>
    </row>
    <row r="1473" spans="4:4">
      <c r="D1473" s="10"/>
    </row>
    <row r="1474" spans="4:4">
      <c r="D1474" s="10"/>
    </row>
    <row r="1475" spans="4:4">
      <c r="D1475" s="10"/>
    </row>
    <row r="1476" spans="4:4">
      <c r="D1476" s="10"/>
    </row>
    <row r="1477" spans="4:4">
      <c r="D1477" s="10"/>
    </row>
    <row r="1478" spans="4:4">
      <c r="D1478" s="10"/>
    </row>
    <row r="1479" spans="4:4">
      <c r="D1479" s="10"/>
    </row>
    <row r="1480" spans="4:4">
      <c r="D1480" s="10"/>
    </row>
    <row r="1481" spans="4:4">
      <c r="D1481" s="10"/>
    </row>
    <row r="1482" spans="4:4">
      <c r="D1482" s="10"/>
    </row>
    <row r="1483" spans="4:4">
      <c r="D1483" s="10"/>
    </row>
    <row r="1484" spans="4:4">
      <c r="D1484" s="10"/>
    </row>
    <row r="1485" spans="4:4">
      <c r="D1485" s="10"/>
    </row>
    <row r="1486" spans="4:4">
      <c r="D1486" s="10"/>
    </row>
    <row r="1487" spans="4:4">
      <c r="D1487" s="10"/>
    </row>
    <row r="1488" spans="4:4">
      <c r="D1488" s="10"/>
    </row>
    <row r="1489" spans="4:4">
      <c r="D1489" s="10"/>
    </row>
    <row r="1490" spans="4:4">
      <c r="D1490" s="10"/>
    </row>
    <row r="1491" spans="4:4">
      <c r="D1491" s="10"/>
    </row>
    <row r="1492" spans="4:4">
      <c r="D1492" s="10"/>
    </row>
    <row r="1493" spans="4:4">
      <c r="D1493" s="10"/>
    </row>
    <row r="1494" spans="4:4">
      <c r="D1494" s="10"/>
    </row>
    <row r="1495" spans="4:4">
      <c r="D1495" s="10"/>
    </row>
    <row r="1496" spans="4:4">
      <c r="D1496" s="10"/>
    </row>
    <row r="1497" spans="4:4">
      <c r="D1497" s="10"/>
    </row>
    <row r="1498" spans="4:4">
      <c r="D1498" s="10"/>
    </row>
    <row r="1499" spans="4:4">
      <c r="D1499" s="10"/>
    </row>
    <row r="1500" spans="4:4">
      <c r="D1500" s="10"/>
    </row>
    <row r="1501" spans="4:4">
      <c r="D1501" s="10"/>
    </row>
    <row r="1502" spans="4:4">
      <c r="D1502" s="10"/>
    </row>
    <row r="1503" spans="4:4">
      <c r="D1503" s="10"/>
    </row>
    <row r="1504" spans="4:4">
      <c r="D1504" s="10"/>
    </row>
    <row r="1505" spans="4:4">
      <c r="D1505" s="10"/>
    </row>
    <row r="1506" spans="4:4">
      <c r="D1506" s="10"/>
    </row>
    <row r="1507" spans="4:4">
      <c r="D1507" s="10"/>
    </row>
    <row r="1508" spans="4:4">
      <c r="D1508" s="10"/>
    </row>
    <row r="1509" spans="4:4">
      <c r="D1509" s="10"/>
    </row>
    <row r="1510" spans="4:4">
      <c r="D1510" s="10"/>
    </row>
    <row r="1511" spans="4:4">
      <c r="D1511" s="10"/>
    </row>
    <row r="1512" spans="4:4">
      <c r="D1512" s="10"/>
    </row>
    <row r="1513" spans="4:4">
      <c r="D1513" s="10"/>
    </row>
    <row r="1514" spans="4:4">
      <c r="D1514" s="10"/>
    </row>
    <row r="1515" spans="4:4">
      <c r="D1515" s="10"/>
    </row>
    <row r="1516" spans="4:4">
      <c r="D1516" s="10"/>
    </row>
    <row r="1517" spans="4:4">
      <c r="D1517" s="10"/>
    </row>
    <row r="1518" spans="4:4">
      <c r="D1518" s="10"/>
    </row>
    <row r="1519" spans="4:4">
      <c r="D1519" s="10"/>
    </row>
    <row r="1520" spans="4:4">
      <c r="D1520" s="10"/>
    </row>
    <row r="1521" spans="4:4">
      <c r="D1521" s="10"/>
    </row>
    <row r="1522" spans="4:4">
      <c r="D1522" s="10"/>
    </row>
    <row r="1523" spans="4:4">
      <c r="D1523" s="10"/>
    </row>
    <row r="1524" spans="4:4">
      <c r="D1524" s="10"/>
    </row>
    <row r="1525" spans="4:4">
      <c r="D1525" s="10"/>
    </row>
    <row r="1526" spans="4:4">
      <c r="D1526" s="10"/>
    </row>
    <row r="1527" spans="4:4">
      <c r="D1527" s="10"/>
    </row>
    <row r="1528" spans="4:4">
      <c r="D1528" s="10"/>
    </row>
    <row r="1529" spans="4:4">
      <c r="D1529" s="10"/>
    </row>
    <row r="1530" spans="4:4">
      <c r="D1530" s="10"/>
    </row>
    <row r="1531" spans="4:4">
      <c r="D1531" s="10"/>
    </row>
    <row r="1532" spans="4:4">
      <c r="D1532" s="10"/>
    </row>
    <row r="1533" spans="4:4">
      <c r="D1533" s="10"/>
    </row>
    <row r="1534" spans="4:4">
      <c r="D1534" s="10"/>
    </row>
    <row r="1535" spans="4:4">
      <c r="D1535" s="10"/>
    </row>
    <row r="1536" spans="4:4">
      <c r="D1536" s="10"/>
    </row>
    <row r="1537" spans="4:4">
      <c r="D1537" s="10"/>
    </row>
    <row r="1538" spans="4:4">
      <c r="D1538" s="10"/>
    </row>
    <row r="1539" spans="4:4">
      <c r="D1539" s="10"/>
    </row>
    <row r="1540" spans="4:4">
      <c r="D1540" s="10"/>
    </row>
    <row r="1541" spans="4:4">
      <c r="D1541" s="10"/>
    </row>
    <row r="1542" spans="4:4">
      <c r="D1542" s="10"/>
    </row>
    <row r="1543" spans="4:4">
      <c r="D1543" s="10"/>
    </row>
    <row r="1544" spans="4:4">
      <c r="D1544" s="10"/>
    </row>
    <row r="1545" spans="4:4">
      <c r="D1545" s="10"/>
    </row>
    <row r="1546" spans="4:4">
      <c r="D1546" s="10"/>
    </row>
    <row r="1547" spans="4:4">
      <c r="D1547" s="10"/>
    </row>
    <row r="1548" spans="4:4">
      <c r="D1548" s="10"/>
    </row>
    <row r="1549" spans="4:4">
      <c r="D1549" s="10"/>
    </row>
    <row r="1550" spans="4:4">
      <c r="D1550" s="10"/>
    </row>
    <row r="1551" spans="4:4">
      <c r="D1551" s="10"/>
    </row>
    <row r="1552" spans="4:4">
      <c r="D1552" s="10"/>
    </row>
    <row r="1553" spans="4:4">
      <c r="D1553" s="10"/>
    </row>
    <row r="1554" spans="4:4">
      <c r="D1554" s="10"/>
    </row>
    <row r="1555" spans="4:4">
      <c r="D1555" s="10"/>
    </row>
    <row r="1556" spans="4:4">
      <c r="D1556" s="10"/>
    </row>
    <row r="1557" spans="4:4">
      <c r="D1557" s="10"/>
    </row>
    <row r="1558" spans="4:4">
      <c r="D1558" s="10"/>
    </row>
    <row r="1559" spans="4:4">
      <c r="D1559" s="10"/>
    </row>
    <row r="1560" spans="4:4">
      <c r="D1560" s="10"/>
    </row>
    <row r="1561" spans="4:4">
      <c r="D1561" s="10"/>
    </row>
    <row r="1562" spans="4:4">
      <c r="D1562" s="10"/>
    </row>
    <row r="1563" spans="4:4">
      <c r="D1563" s="10"/>
    </row>
    <row r="1564" spans="4:4">
      <c r="D1564" s="10"/>
    </row>
    <row r="1565" spans="4:4">
      <c r="D1565" s="10"/>
    </row>
    <row r="1566" spans="4:4">
      <c r="D1566" s="10"/>
    </row>
    <row r="1567" spans="4:4">
      <c r="D1567" s="10"/>
    </row>
    <row r="1568" spans="4:4">
      <c r="D1568" s="10"/>
    </row>
    <row r="1569" spans="4:4">
      <c r="D1569" s="10"/>
    </row>
    <row r="1570" spans="4:4">
      <c r="D1570" s="10"/>
    </row>
    <row r="1571" spans="4:4">
      <c r="D1571" s="10"/>
    </row>
    <row r="1572" spans="4:4">
      <c r="D1572" s="10"/>
    </row>
    <row r="1573" spans="4:4">
      <c r="D1573" s="10"/>
    </row>
    <row r="1574" spans="4:4">
      <c r="D1574" s="10"/>
    </row>
    <row r="1575" spans="4:4">
      <c r="D1575" s="10"/>
    </row>
    <row r="1576" spans="4:4">
      <c r="D1576" s="10"/>
    </row>
    <row r="1577" spans="4:4">
      <c r="D1577" s="10"/>
    </row>
    <row r="1578" spans="4:4">
      <c r="D1578" s="10"/>
    </row>
    <row r="1579" spans="4:4">
      <c r="D1579" s="10"/>
    </row>
    <row r="1580" spans="4:4">
      <c r="D1580" s="10"/>
    </row>
    <row r="1581" spans="4:4">
      <c r="D1581" s="10"/>
    </row>
    <row r="1582" spans="4:4">
      <c r="D1582" s="10"/>
    </row>
    <row r="1583" spans="4:4">
      <c r="D1583" s="10"/>
    </row>
    <row r="1584" spans="4:4">
      <c r="D1584" s="10"/>
    </row>
    <row r="1585" spans="4:4">
      <c r="D1585" s="10"/>
    </row>
    <row r="1586" spans="4:4">
      <c r="D1586" s="10"/>
    </row>
    <row r="1587" spans="4:4">
      <c r="D1587" s="10"/>
    </row>
    <row r="1588" spans="4:4">
      <c r="D1588" s="10"/>
    </row>
    <row r="1589" spans="4:4">
      <c r="D1589" s="10"/>
    </row>
    <row r="1590" spans="4:4">
      <c r="D1590" s="10"/>
    </row>
    <row r="1591" spans="4:4">
      <c r="D1591" s="10"/>
    </row>
    <row r="1592" spans="4:4">
      <c r="D1592" s="10"/>
    </row>
    <row r="1593" spans="4:4">
      <c r="D1593" s="10"/>
    </row>
    <row r="1594" spans="4:4">
      <c r="D1594" s="10"/>
    </row>
    <row r="1595" spans="4:4">
      <c r="D1595" s="10"/>
    </row>
    <row r="1596" spans="4:4">
      <c r="D1596" s="10"/>
    </row>
    <row r="1597" spans="4:4">
      <c r="D1597" s="10"/>
    </row>
    <row r="1598" spans="4:4">
      <c r="D1598" s="10"/>
    </row>
    <row r="1599" spans="4:4">
      <c r="D1599" s="10"/>
    </row>
    <row r="1600" spans="4:4">
      <c r="D1600" s="10"/>
    </row>
    <row r="1601" spans="4:4">
      <c r="D1601" s="10"/>
    </row>
    <row r="1602" spans="4:4">
      <c r="D1602" s="10"/>
    </row>
    <row r="1603" spans="4:4">
      <c r="D1603" s="10"/>
    </row>
    <row r="1604" spans="4:4">
      <c r="D1604" s="10"/>
    </row>
    <row r="1605" spans="4:4">
      <c r="D1605" s="10"/>
    </row>
    <row r="1606" spans="4:4">
      <c r="D1606" s="10"/>
    </row>
    <row r="1607" spans="4:4">
      <c r="D1607" s="10"/>
    </row>
    <row r="1608" spans="4:4">
      <c r="D1608" s="10"/>
    </row>
    <row r="1609" spans="4:4">
      <c r="D1609" s="10"/>
    </row>
    <row r="1610" spans="4:4">
      <c r="D1610" s="10"/>
    </row>
    <row r="1611" spans="4:4">
      <c r="D1611" s="10"/>
    </row>
    <row r="1612" spans="4:4">
      <c r="D1612" s="10"/>
    </row>
    <row r="1613" spans="4:4">
      <c r="D1613" s="10"/>
    </row>
    <row r="1614" spans="4:4">
      <c r="D1614" s="10"/>
    </row>
    <row r="1615" spans="4:4">
      <c r="D1615" s="10"/>
    </row>
    <row r="1616" spans="4:4">
      <c r="D1616" s="10"/>
    </row>
    <row r="1617" spans="4:4">
      <c r="D1617" s="10"/>
    </row>
    <row r="1618" spans="4:4">
      <c r="D1618" s="10"/>
    </row>
    <row r="1619" spans="4:4">
      <c r="D1619" s="10"/>
    </row>
    <row r="1620" spans="4:4">
      <c r="D1620" s="10"/>
    </row>
    <row r="1621" spans="4:4">
      <c r="D1621" s="10"/>
    </row>
    <row r="1622" spans="4:4">
      <c r="D1622" s="10"/>
    </row>
    <row r="1623" spans="4:4">
      <c r="D1623" s="10"/>
    </row>
    <row r="1624" spans="4:4">
      <c r="D1624" s="10"/>
    </row>
    <row r="1625" spans="4:4">
      <c r="D1625" s="10"/>
    </row>
    <row r="1626" spans="4:4">
      <c r="D1626" s="10"/>
    </row>
    <row r="1627" spans="4:4">
      <c r="D1627" s="10"/>
    </row>
    <row r="1628" spans="4:4">
      <c r="D1628" s="10"/>
    </row>
    <row r="1629" spans="4:4">
      <c r="D1629" s="10"/>
    </row>
    <row r="1630" spans="4:4">
      <c r="D1630" s="10"/>
    </row>
    <row r="1631" spans="4:4">
      <c r="D1631" s="10"/>
    </row>
    <row r="1632" spans="4:4">
      <c r="D1632" s="10"/>
    </row>
    <row r="1633" spans="4:4">
      <c r="D1633" s="10"/>
    </row>
    <row r="1634" spans="4:4">
      <c r="D1634" s="10"/>
    </row>
    <row r="1635" spans="4:4">
      <c r="D1635" s="10"/>
    </row>
    <row r="1636" spans="4:4">
      <c r="D1636" s="10"/>
    </row>
    <row r="1637" spans="4:4">
      <c r="D1637" s="10"/>
    </row>
    <row r="1638" spans="4:4">
      <c r="D1638" s="10"/>
    </row>
    <row r="1639" spans="4:4">
      <c r="D1639" s="10"/>
    </row>
    <row r="1640" spans="4:4">
      <c r="D1640" s="10"/>
    </row>
    <row r="1641" spans="4:4">
      <c r="D1641" s="10"/>
    </row>
    <row r="1642" spans="4:4">
      <c r="D1642" s="10"/>
    </row>
    <row r="1643" spans="4:4">
      <c r="D1643" s="10"/>
    </row>
    <row r="1644" spans="4:4">
      <c r="D1644" s="10"/>
    </row>
    <row r="1645" spans="4:4">
      <c r="D1645" s="10"/>
    </row>
    <row r="1646" spans="4:4">
      <c r="D1646" s="10"/>
    </row>
    <row r="1647" spans="4:4">
      <c r="D1647" s="10"/>
    </row>
    <row r="1648" spans="4:4">
      <c r="D1648" s="10"/>
    </row>
    <row r="1649" spans="4:4">
      <c r="D1649" s="10"/>
    </row>
    <row r="1650" spans="4:4">
      <c r="D1650" s="10"/>
    </row>
    <row r="1651" spans="4:4">
      <c r="D1651" s="10"/>
    </row>
    <row r="1652" spans="4:4">
      <c r="D1652" s="10"/>
    </row>
    <row r="1653" spans="4:4">
      <c r="D1653" s="10"/>
    </row>
    <row r="1654" spans="4:4">
      <c r="D1654" s="10"/>
    </row>
    <row r="1655" spans="4:4">
      <c r="D1655" s="10"/>
    </row>
    <row r="1656" spans="4:4">
      <c r="D1656" s="10"/>
    </row>
    <row r="1657" spans="4:4">
      <c r="D1657" s="10"/>
    </row>
    <row r="1658" spans="4:4">
      <c r="D1658" s="10"/>
    </row>
    <row r="1659" spans="4:4">
      <c r="D1659" s="10"/>
    </row>
    <row r="1660" spans="4:4">
      <c r="D1660" s="10"/>
    </row>
    <row r="1661" spans="4:4">
      <c r="D1661" s="10"/>
    </row>
    <row r="1662" spans="4:4">
      <c r="D1662" s="10"/>
    </row>
    <row r="1663" spans="4:4">
      <c r="D1663" s="10"/>
    </row>
    <row r="1664" spans="4:4">
      <c r="D1664" s="10"/>
    </row>
    <row r="1665" spans="4:4">
      <c r="D1665" s="10"/>
    </row>
    <row r="1666" spans="4:4">
      <c r="D1666" s="10"/>
    </row>
    <row r="1667" spans="4:4">
      <c r="D1667" s="10"/>
    </row>
    <row r="1668" spans="4:4">
      <c r="D1668" s="10"/>
    </row>
    <row r="1669" spans="4:4">
      <c r="D1669" s="10"/>
    </row>
    <row r="1670" spans="4:4">
      <c r="D1670" s="10"/>
    </row>
    <row r="1671" spans="4:4">
      <c r="D1671" s="10"/>
    </row>
    <row r="1672" spans="4:4">
      <c r="D1672" s="10"/>
    </row>
    <row r="1673" spans="4:4">
      <c r="D1673" s="10"/>
    </row>
    <row r="1674" spans="4:4">
      <c r="D1674" s="10"/>
    </row>
    <row r="1675" spans="4:4">
      <c r="D1675" s="10"/>
    </row>
    <row r="1676" spans="4:4">
      <c r="D1676" s="10"/>
    </row>
    <row r="1677" spans="4:4">
      <c r="D1677" s="10"/>
    </row>
    <row r="1678" spans="4:4">
      <c r="D1678" s="10"/>
    </row>
    <row r="1679" spans="4:4">
      <c r="D1679" s="10"/>
    </row>
    <row r="1680" spans="4:4">
      <c r="D1680" s="10"/>
    </row>
    <row r="1681" spans="4:4">
      <c r="D1681" s="10"/>
    </row>
    <row r="1682" spans="4:4">
      <c r="D1682" s="10"/>
    </row>
    <row r="1683" spans="4:4">
      <c r="D1683" s="10"/>
    </row>
    <row r="1684" spans="4:4">
      <c r="D1684" s="10"/>
    </row>
    <row r="1685" spans="4:4">
      <c r="D1685" s="10"/>
    </row>
    <row r="1686" spans="4:4">
      <c r="D1686" s="10"/>
    </row>
    <row r="1687" spans="4:4">
      <c r="D1687" s="10"/>
    </row>
    <row r="1688" spans="4:4">
      <c r="D1688" s="10"/>
    </row>
    <row r="1689" spans="4:4">
      <c r="D1689" s="10"/>
    </row>
    <row r="1690" spans="4:4">
      <c r="D1690" s="10"/>
    </row>
    <row r="1691" spans="4:4">
      <c r="D1691" s="10"/>
    </row>
    <row r="1692" spans="4:4">
      <c r="D1692" s="10"/>
    </row>
    <row r="1693" spans="4:4">
      <c r="D1693" s="10"/>
    </row>
    <row r="1694" spans="4:4">
      <c r="D1694" s="10"/>
    </row>
    <row r="1695" spans="4:4">
      <c r="D1695" s="10"/>
    </row>
    <row r="1696" spans="4:4">
      <c r="D1696" s="10"/>
    </row>
    <row r="1697" spans="4:4">
      <c r="D1697" s="10"/>
    </row>
    <row r="1698" spans="4:4">
      <c r="D1698" s="10"/>
    </row>
    <row r="1699" spans="4:4">
      <c r="D1699" s="10"/>
    </row>
    <row r="1700" spans="4:4">
      <c r="D1700" s="10"/>
    </row>
    <row r="1701" spans="4:4">
      <c r="D1701" s="10"/>
    </row>
    <row r="1702" spans="4:4">
      <c r="D1702" s="10"/>
    </row>
    <row r="1703" spans="4:4">
      <c r="D1703" s="10"/>
    </row>
    <row r="1704" spans="4:4">
      <c r="D1704" s="10"/>
    </row>
    <row r="1705" spans="4:4">
      <c r="D1705" s="10"/>
    </row>
    <row r="1706" spans="4:4">
      <c r="D1706" s="10"/>
    </row>
    <row r="1707" spans="4:4">
      <c r="D1707" s="10"/>
    </row>
    <row r="1708" spans="4:4">
      <c r="D1708" s="10"/>
    </row>
    <row r="1709" spans="4:4">
      <c r="D1709" s="10"/>
    </row>
    <row r="1710" spans="4:4">
      <c r="D1710" s="10"/>
    </row>
    <row r="1711" spans="4:4">
      <c r="D1711" s="10"/>
    </row>
    <row r="1712" spans="4:4">
      <c r="D1712" s="10"/>
    </row>
    <row r="1713" spans="4:4">
      <c r="D1713" s="10"/>
    </row>
    <row r="1714" spans="4:4">
      <c r="D1714" s="10"/>
    </row>
    <row r="1715" spans="4:4">
      <c r="D1715" s="10"/>
    </row>
    <row r="1716" spans="4:4">
      <c r="D1716" s="10"/>
    </row>
    <row r="1717" spans="4:4">
      <c r="D1717" s="10"/>
    </row>
    <row r="1718" spans="4:4">
      <c r="D1718" s="10"/>
    </row>
    <row r="1719" spans="4:4">
      <c r="D1719" s="10"/>
    </row>
    <row r="1720" spans="4:4">
      <c r="D1720" s="10"/>
    </row>
    <row r="1721" spans="4:4">
      <c r="D1721" s="10"/>
    </row>
    <row r="1722" spans="4:4">
      <c r="D1722" s="10"/>
    </row>
    <row r="1723" spans="4:4">
      <c r="D1723" s="10"/>
    </row>
    <row r="1724" spans="4:4">
      <c r="D1724" s="10"/>
    </row>
    <row r="1725" spans="4:4">
      <c r="D1725" s="10"/>
    </row>
    <row r="1726" spans="4:4">
      <c r="D1726" s="10"/>
    </row>
    <row r="1727" spans="4:4">
      <c r="D1727" s="10"/>
    </row>
    <row r="1728" spans="4:4">
      <c r="D1728" s="10"/>
    </row>
    <row r="1729" spans="4:4">
      <c r="D1729" s="10"/>
    </row>
    <row r="1730" spans="4:4">
      <c r="D1730" s="10"/>
    </row>
    <row r="1731" spans="4:4">
      <c r="D1731" s="10"/>
    </row>
    <row r="1732" spans="4:4">
      <c r="D1732" s="10"/>
    </row>
    <row r="1733" spans="4:4">
      <c r="D1733" s="10"/>
    </row>
    <row r="1734" spans="4:4">
      <c r="D1734" s="10"/>
    </row>
    <row r="1735" spans="4:4">
      <c r="D1735" s="10"/>
    </row>
    <row r="1736" spans="4:4">
      <c r="D1736" s="10"/>
    </row>
    <row r="1737" spans="4:4">
      <c r="D1737" s="10"/>
    </row>
    <row r="1738" spans="4:4">
      <c r="D1738" s="10"/>
    </row>
    <row r="1739" spans="4:4">
      <c r="D1739" s="10"/>
    </row>
    <row r="1740" spans="4:4">
      <c r="D1740" s="10"/>
    </row>
    <row r="1741" spans="4:4">
      <c r="D1741" s="10"/>
    </row>
    <row r="1742" spans="4:4">
      <c r="D1742" s="10"/>
    </row>
    <row r="1743" spans="4:4">
      <c r="D1743" s="10"/>
    </row>
    <row r="1744" spans="4:4">
      <c r="D1744" s="10"/>
    </row>
    <row r="1745" spans="4:4">
      <c r="D1745" s="10"/>
    </row>
    <row r="1746" spans="4:4">
      <c r="D1746" s="10"/>
    </row>
    <row r="1747" spans="4:4">
      <c r="D1747" s="10"/>
    </row>
    <row r="1748" spans="4:4">
      <c r="D1748" s="10"/>
    </row>
    <row r="1749" spans="4:4">
      <c r="D1749" s="10"/>
    </row>
    <row r="1750" spans="4:4">
      <c r="D1750" s="10"/>
    </row>
    <row r="1751" spans="4:4">
      <c r="D1751" s="10"/>
    </row>
    <row r="1752" spans="4:4">
      <c r="D1752" s="10"/>
    </row>
    <row r="1753" spans="4:4">
      <c r="D1753" s="10"/>
    </row>
    <row r="1754" spans="4:4">
      <c r="D1754" s="10"/>
    </row>
    <row r="1755" spans="4:4">
      <c r="D1755" s="10"/>
    </row>
    <row r="1756" spans="4:4">
      <c r="D1756" s="10"/>
    </row>
    <row r="1757" spans="4:4">
      <c r="D1757" s="10"/>
    </row>
    <row r="1758" spans="4:4">
      <c r="D1758" s="10"/>
    </row>
    <row r="1759" spans="4:4">
      <c r="D1759" s="10"/>
    </row>
    <row r="1760" spans="4:4">
      <c r="D1760" s="10"/>
    </row>
    <row r="1761" spans="4:4">
      <c r="D1761" s="10"/>
    </row>
    <row r="1762" spans="4:4">
      <c r="D1762" s="10"/>
    </row>
    <row r="1763" spans="4:4">
      <c r="D1763" s="10"/>
    </row>
    <row r="1764" spans="4:4">
      <c r="D1764" s="10"/>
    </row>
    <row r="1765" spans="4:4">
      <c r="D1765" s="10"/>
    </row>
    <row r="1766" spans="4:4">
      <c r="D1766" s="10"/>
    </row>
    <row r="1767" spans="4:4">
      <c r="D1767" s="10"/>
    </row>
    <row r="1768" spans="4:4">
      <c r="D1768" s="10"/>
    </row>
    <row r="1769" spans="4:4">
      <c r="D1769" s="10"/>
    </row>
    <row r="1770" spans="4:4">
      <c r="D1770" s="10"/>
    </row>
    <row r="1771" spans="4:4">
      <c r="D1771" s="10"/>
    </row>
    <row r="1772" spans="4:4">
      <c r="D1772" s="10"/>
    </row>
    <row r="1773" spans="4:4">
      <c r="D1773" s="10"/>
    </row>
    <row r="1774" spans="4:4">
      <c r="D1774" s="10"/>
    </row>
    <row r="1775" spans="4:4">
      <c r="D1775" s="10"/>
    </row>
    <row r="1776" spans="4:4">
      <c r="D1776" s="10"/>
    </row>
    <row r="1777" spans="4:4">
      <c r="D1777" s="10"/>
    </row>
    <row r="1778" spans="4:4">
      <c r="D1778" s="10"/>
    </row>
    <row r="1779" spans="4:4">
      <c r="D1779" s="10"/>
    </row>
    <row r="1780" spans="4:4">
      <c r="D1780" s="10"/>
    </row>
    <row r="1781" spans="4:4">
      <c r="D1781" s="10"/>
    </row>
    <row r="1782" spans="4:4">
      <c r="D1782" s="10"/>
    </row>
    <row r="1783" spans="4:4">
      <c r="D1783" s="10"/>
    </row>
    <row r="1784" spans="4:4">
      <c r="D1784" s="10"/>
    </row>
    <row r="1785" spans="4:4">
      <c r="D1785" s="10"/>
    </row>
    <row r="1786" spans="4:4">
      <c r="D1786" s="10"/>
    </row>
    <row r="1787" spans="4:4">
      <c r="D1787" s="10"/>
    </row>
    <row r="1788" spans="4:4">
      <c r="D1788" s="10"/>
    </row>
    <row r="1789" spans="4:4">
      <c r="D1789" s="10"/>
    </row>
    <row r="1790" spans="4:4">
      <c r="D1790" s="10"/>
    </row>
    <row r="1791" spans="4:4">
      <c r="D1791" s="10"/>
    </row>
    <row r="1792" spans="4:4">
      <c r="D1792" s="10"/>
    </row>
    <row r="1793" spans="4:4">
      <c r="D1793" s="10"/>
    </row>
    <row r="1794" spans="4:4">
      <c r="D1794" s="10"/>
    </row>
    <row r="1795" spans="4:4">
      <c r="D1795" s="10"/>
    </row>
    <row r="1796" spans="4:4">
      <c r="D1796" s="10"/>
    </row>
    <row r="1797" spans="4:4">
      <c r="D1797" s="10"/>
    </row>
    <row r="1798" spans="4:4">
      <c r="D1798" s="10"/>
    </row>
    <row r="1799" spans="4:4">
      <c r="D1799" s="10"/>
    </row>
    <row r="1800" spans="4:4">
      <c r="D1800" s="10"/>
    </row>
    <row r="1801" spans="4:4">
      <c r="D1801" s="10"/>
    </row>
    <row r="1802" spans="4:4">
      <c r="D1802" s="10"/>
    </row>
    <row r="1803" spans="4:4">
      <c r="D1803" s="10"/>
    </row>
    <row r="1804" spans="4:4">
      <c r="D1804" s="10"/>
    </row>
    <row r="1805" spans="4:4">
      <c r="D1805" s="10"/>
    </row>
    <row r="1806" spans="4:4">
      <c r="D1806" s="10"/>
    </row>
    <row r="1807" spans="4:4">
      <c r="D1807" s="10"/>
    </row>
    <row r="1808" spans="4:4">
      <c r="D1808" s="10"/>
    </row>
    <row r="1809" spans="4:4">
      <c r="D1809" s="10"/>
    </row>
    <row r="1810" spans="4:4">
      <c r="D1810" s="10"/>
    </row>
    <row r="1811" spans="4:4">
      <c r="D1811" s="10"/>
    </row>
    <row r="1812" spans="4:4">
      <c r="D1812" s="10"/>
    </row>
    <row r="1813" spans="4:4">
      <c r="D1813" s="10"/>
    </row>
    <row r="1814" spans="4:4">
      <c r="D1814" s="10"/>
    </row>
    <row r="1815" spans="4:4">
      <c r="D1815" s="10"/>
    </row>
    <row r="1816" spans="4:4">
      <c r="D1816" s="10"/>
    </row>
    <row r="1817" spans="4:4">
      <c r="D1817" s="10"/>
    </row>
    <row r="1818" spans="4:4">
      <c r="D1818" s="10"/>
    </row>
    <row r="1819" spans="4:4">
      <c r="D1819" s="10"/>
    </row>
    <row r="1820" spans="4:4">
      <c r="D1820" s="10"/>
    </row>
    <row r="1821" spans="4:4">
      <c r="D1821" s="10"/>
    </row>
    <row r="1822" spans="4:4">
      <c r="D1822" s="10"/>
    </row>
    <row r="1823" spans="4:4">
      <c r="D1823" s="10"/>
    </row>
    <row r="1824" spans="4:4">
      <c r="D1824" s="10"/>
    </row>
    <row r="1825" spans="4:4">
      <c r="D1825" s="10"/>
    </row>
    <row r="1826" spans="4:4">
      <c r="D1826" s="10"/>
    </row>
    <row r="1827" spans="4:4">
      <c r="D1827" s="10"/>
    </row>
    <row r="1828" spans="4:4">
      <c r="D1828" s="10"/>
    </row>
    <row r="1829" spans="4:4">
      <c r="D1829" s="10"/>
    </row>
    <row r="1830" spans="4:4">
      <c r="D1830" s="10"/>
    </row>
    <row r="1831" spans="4:4">
      <c r="D1831" s="10"/>
    </row>
    <row r="1832" spans="4:4">
      <c r="D1832" s="10"/>
    </row>
    <row r="1833" spans="4:4">
      <c r="D1833" s="10"/>
    </row>
    <row r="1834" spans="4:4">
      <c r="D1834" s="10"/>
    </row>
    <row r="1835" spans="4:4">
      <c r="D1835" s="10"/>
    </row>
    <row r="1836" spans="4:4">
      <c r="D1836" s="10"/>
    </row>
    <row r="1837" spans="4:4">
      <c r="D1837" s="10"/>
    </row>
    <row r="1838" spans="4:4">
      <c r="D1838" s="10"/>
    </row>
    <row r="1839" spans="4:4">
      <c r="D1839" s="10"/>
    </row>
    <row r="1840" spans="4:4">
      <c r="D1840" s="10"/>
    </row>
    <row r="1841" spans="4:4">
      <c r="D1841" s="10"/>
    </row>
    <row r="1842" spans="4:4">
      <c r="D1842" s="10"/>
    </row>
    <row r="1843" spans="4:4">
      <c r="D1843" s="10"/>
    </row>
    <row r="1844" spans="4:4">
      <c r="D1844" s="10"/>
    </row>
    <row r="1845" spans="4:4">
      <c r="D1845" s="10"/>
    </row>
    <row r="1846" spans="4:4">
      <c r="D1846" s="10"/>
    </row>
    <row r="1847" spans="4:4">
      <c r="D1847" s="10"/>
    </row>
    <row r="1848" spans="4:4">
      <c r="D1848" s="10"/>
    </row>
    <row r="1849" spans="4:4">
      <c r="D1849" s="10"/>
    </row>
    <row r="1850" spans="4:4">
      <c r="D1850" s="10"/>
    </row>
    <row r="1851" spans="4:4">
      <c r="D1851" s="10"/>
    </row>
    <row r="1852" spans="4:4">
      <c r="D1852" s="10"/>
    </row>
    <row r="1853" spans="4:4">
      <c r="D1853" s="10"/>
    </row>
    <row r="1854" spans="4:4">
      <c r="D1854" s="10"/>
    </row>
    <row r="1855" spans="4:4">
      <c r="D1855" s="10"/>
    </row>
    <row r="1856" spans="4:4">
      <c r="D1856" s="10"/>
    </row>
    <row r="1857" spans="4:4">
      <c r="D1857" s="10"/>
    </row>
    <row r="1858" spans="4:4">
      <c r="D1858" s="10"/>
    </row>
    <row r="1859" spans="4:4">
      <c r="D1859" s="10"/>
    </row>
    <row r="1860" spans="4:4">
      <c r="D1860" s="10"/>
    </row>
    <row r="1861" spans="4:4">
      <c r="D1861" s="10"/>
    </row>
    <row r="1862" spans="4:4">
      <c r="D1862" s="10"/>
    </row>
    <row r="1863" spans="4:4">
      <c r="D1863" s="10"/>
    </row>
    <row r="1864" spans="4:4">
      <c r="D1864" s="10"/>
    </row>
    <row r="1865" spans="4:4">
      <c r="D1865" s="10"/>
    </row>
    <row r="1866" spans="4:4">
      <c r="D1866" s="10"/>
    </row>
    <row r="1867" spans="4:4">
      <c r="D1867" s="10"/>
    </row>
    <row r="1868" spans="4:4">
      <c r="D1868" s="10"/>
    </row>
    <row r="1869" spans="4:4">
      <c r="D1869" s="10"/>
    </row>
    <row r="1870" spans="4:4">
      <c r="D1870" s="10"/>
    </row>
    <row r="1871" spans="4:4">
      <c r="D1871" s="10"/>
    </row>
    <row r="1872" spans="4:4">
      <c r="D1872" s="10"/>
    </row>
    <row r="1873" spans="4:4">
      <c r="D1873" s="10"/>
    </row>
    <row r="1874" spans="4:4">
      <c r="D1874" s="10"/>
    </row>
    <row r="1875" spans="4:4">
      <c r="D1875" s="10"/>
    </row>
    <row r="1876" spans="4:4">
      <c r="D1876" s="10"/>
    </row>
    <row r="1877" spans="4:4">
      <c r="D1877" s="10"/>
    </row>
    <row r="1878" spans="4:4">
      <c r="D1878" s="10"/>
    </row>
    <row r="1879" spans="4:4">
      <c r="D1879" s="10"/>
    </row>
    <row r="1880" spans="4:4">
      <c r="D1880" s="10"/>
    </row>
    <row r="1881" spans="4:4">
      <c r="D1881" s="10"/>
    </row>
    <row r="1882" spans="4:4">
      <c r="D1882" s="10"/>
    </row>
    <row r="1883" spans="4:4">
      <c r="D1883" s="10"/>
    </row>
    <row r="1884" spans="4:4">
      <c r="D1884" s="10"/>
    </row>
    <row r="1885" spans="4:4">
      <c r="D1885" s="10"/>
    </row>
    <row r="1886" spans="4:4">
      <c r="D1886" s="10"/>
    </row>
    <row r="1887" spans="4:4">
      <c r="D1887" s="10"/>
    </row>
    <row r="1888" spans="4:4">
      <c r="D1888" s="10"/>
    </row>
    <row r="1889" spans="4:4">
      <c r="D1889" s="10"/>
    </row>
    <row r="1890" spans="4:4">
      <c r="D1890" s="10"/>
    </row>
    <row r="1891" spans="4:4">
      <c r="D1891" s="10"/>
    </row>
    <row r="1892" spans="4:4">
      <c r="D1892" s="10"/>
    </row>
    <row r="1893" spans="4:4">
      <c r="D1893" s="10"/>
    </row>
    <row r="1894" spans="4:4">
      <c r="D1894" s="10"/>
    </row>
    <row r="1895" spans="4:4">
      <c r="D1895" s="10"/>
    </row>
    <row r="1896" spans="4:4">
      <c r="D1896" s="10"/>
    </row>
    <row r="1897" spans="4:4">
      <c r="D1897" s="10"/>
    </row>
    <row r="1898" spans="4:4">
      <c r="D1898" s="10"/>
    </row>
    <row r="1899" spans="4:4">
      <c r="D1899" s="10"/>
    </row>
    <row r="1900" spans="4:4">
      <c r="D1900" s="10"/>
    </row>
    <row r="1901" spans="4:4">
      <c r="D1901" s="10"/>
    </row>
    <row r="1902" spans="4:4">
      <c r="D1902" s="10"/>
    </row>
    <row r="1903" spans="4:4">
      <c r="D1903" s="10"/>
    </row>
    <row r="1904" spans="4:4">
      <c r="D1904" s="10"/>
    </row>
    <row r="1905" spans="4:4">
      <c r="D1905" s="10"/>
    </row>
    <row r="1906" spans="4:4">
      <c r="D1906" s="10"/>
    </row>
    <row r="1907" spans="4:4">
      <c r="D1907" s="10"/>
    </row>
    <row r="1908" spans="4:4">
      <c r="D1908" s="10"/>
    </row>
    <row r="1909" spans="4:4">
      <c r="D1909" s="10"/>
    </row>
    <row r="1910" spans="4:4">
      <c r="D1910" s="10"/>
    </row>
    <row r="1911" spans="4:4">
      <c r="D1911" s="10"/>
    </row>
    <row r="1912" spans="4:4">
      <c r="D1912" s="10"/>
    </row>
    <row r="1913" spans="4:4">
      <c r="D1913" s="10"/>
    </row>
    <row r="1914" spans="4:4">
      <c r="D1914" s="10"/>
    </row>
    <row r="1915" spans="4:4">
      <c r="D1915" s="10"/>
    </row>
    <row r="1916" spans="4:4">
      <c r="D1916" s="10"/>
    </row>
    <row r="1917" spans="4:4">
      <c r="D1917" s="10"/>
    </row>
    <row r="1918" spans="4:4">
      <c r="D1918" s="10"/>
    </row>
    <row r="1919" spans="4:4">
      <c r="D1919" s="10"/>
    </row>
    <row r="1920" spans="4:4">
      <c r="D1920" s="10"/>
    </row>
    <row r="1921" spans="4:4">
      <c r="D1921" s="10"/>
    </row>
    <row r="1922" spans="4:4">
      <c r="D1922" s="10"/>
    </row>
    <row r="1923" spans="4:4">
      <c r="D1923" s="10"/>
    </row>
    <row r="1924" spans="4:4">
      <c r="D1924" s="10"/>
    </row>
    <row r="1925" spans="4:4">
      <c r="D1925" s="10"/>
    </row>
    <row r="1926" spans="4:4">
      <c r="D1926" s="10"/>
    </row>
    <row r="1927" spans="4:4">
      <c r="D1927" s="10"/>
    </row>
    <row r="1928" spans="4:4">
      <c r="D1928" s="10"/>
    </row>
    <row r="1929" spans="4:4">
      <c r="D1929" s="10"/>
    </row>
    <row r="1930" spans="4:4">
      <c r="D1930" s="10"/>
    </row>
    <row r="1931" spans="4:4">
      <c r="D1931" s="10"/>
    </row>
    <row r="1932" spans="4:4">
      <c r="D1932" s="10"/>
    </row>
    <row r="1933" spans="4:4">
      <c r="D1933" s="10"/>
    </row>
    <row r="1934" spans="4:4">
      <c r="D1934" s="10"/>
    </row>
    <row r="1935" spans="4:4">
      <c r="D1935" s="10"/>
    </row>
    <row r="1936" spans="4:4">
      <c r="D1936" s="10"/>
    </row>
    <row r="1937" spans="4:4">
      <c r="D1937" s="10"/>
    </row>
    <row r="1938" spans="4:4">
      <c r="D1938" s="10"/>
    </row>
    <row r="1939" spans="4:4">
      <c r="D1939" s="10"/>
    </row>
    <row r="1940" spans="4:4">
      <c r="D1940" s="10"/>
    </row>
    <row r="1941" spans="4:4">
      <c r="D1941" s="10"/>
    </row>
    <row r="1942" spans="4:4">
      <c r="D1942" s="10"/>
    </row>
    <row r="1943" spans="4:4">
      <c r="D1943" s="10"/>
    </row>
    <row r="1944" spans="4:4">
      <c r="D1944" s="10"/>
    </row>
    <row r="1945" spans="4:4">
      <c r="D1945" s="10"/>
    </row>
    <row r="1946" spans="4:4">
      <c r="D1946" s="10"/>
    </row>
    <row r="1947" spans="4:4">
      <c r="D1947" s="10"/>
    </row>
    <row r="1948" spans="4:4">
      <c r="D1948" s="10"/>
    </row>
    <row r="1949" spans="4:4">
      <c r="D1949" s="10"/>
    </row>
    <row r="1950" spans="4:4">
      <c r="D1950" s="10"/>
    </row>
    <row r="1951" spans="4:4">
      <c r="D1951" s="10"/>
    </row>
    <row r="1952" spans="4:4">
      <c r="D1952" s="10"/>
    </row>
    <row r="1953" spans="4:4">
      <c r="D1953" s="10"/>
    </row>
    <row r="1954" spans="4:4">
      <c r="D1954" s="10"/>
    </row>
    <row r="1955" spans="4:4">
      <c r="D1955" s="10"/>
    </row>
    <row r="1956" spans="4:4">
      <c r="D1956" s="10"/>
    </row>
    <row r="1957" spans="4:4">
      <c r="D1957" s="10"/>
    </row>
    <row r="1958" spans="4:4">
      <c r="D1958" s="10"/>
    </row>
    <row r="1959" spans="4:4">
      <c r="D1959" s="10"/>
    </row>
    <row r="1960" spans="4:4">
      <c r="D1960" s="10"/>
    </row>
    <row r="1961" spans="4:4">
      <c r="D1961" s="10"/>
    </row>
    <row r="1962" spans="4:4">
      <c r="D1962" s="10"/>
    </row>
    <row r="1963" spans="4:4">
      <c r="D1963" s="10"/>
    </row>
    <row r="1964" spans="4:4">
      <c r="D1964" s="10"/>
    </row>
    <row r="1965" spans="4:4">
      <c r="D1965" s="10"/>
    </row>
    <row r="1966" spans="4:4">
      <c r="D1966" s="10"/>
    </row>
    <row r="1967" spans="4:4">
      <c r="D1967" s="10"/>
    </row>
    <row r="1968" spans="4:4">
      <c r="D1968" s="10"/>
    </row>
    <row r="1969" spans="4:4">
      <c r="D1969" s="10"/>
    </row>
    <row r="1970" spans="4:4">
      <c r="D1970" s="10"/>
    </row>
    <row r="1971" spans="4:4">
      <c r="D1971" s="10"/>
    </row>
    <row r="1972" spans="4:4">
      <c r="D1972" s="10"/>
    </row>
    <row r="1973" spans="4:4">
      <c r="D1973" s="10"/>
    </row>
    <row r="1974" spans="4:4">
      <c r="D1974" s="10"/>
    </row>
    <row r="1975" spans="4:4">
      <c r="D1975" s="10"/>
    </row>
    <row r="1976" spans="4:4">
      <c r="D1976" s="10"/>
    </row>
    <row r="1977" spans="4:4">
      <c r="D1977" s="10"/>
    </row>
    <row r="1978" spans="4:4">
      <c r="D1978" s="10"/>
    </row>
    <row r="1979" spans="4:4">
      <c r="D1979" s="10"/>
    </row>
    <row r="1980" spans="4:4">
      <c r="D1980" s="10"/>
    </row>
    <row r="1981" spans="4:4">
      <c r="D1981" s="10"/>
    </row>
    <row r="1982" spans="4:4">
      <c r="D1982" s="10"/>
    </row>
    <row r="1983" spans="4:4">
      <c r="D1983" s="10"/>
    </row>
    <row r="1984" spans="4:4">
      <c r="D1984" s="10"/>
    </row>
    <row r="1985" spans="4:4">
      <c r="D1985" s="10"/>
    </row>
    <row r="1986" spans="4:4">
      <c r="D1986" s="10"/>
    </row>
    <row r="1987" spans="4:4">
      <c r="D1987" s="10"/>
    </row>
    <row r="1988" spans="4:4">
      <c r="D1988" s="10"/>
    </row>
    <row r="1989" spans="4:4">
      <c r="D1989" s="10"/>
    </row>
    <row r="1990" spans="4:4">
      <c r="D1990" s="10"/>
    </row>
    <row r="1991" spans="4:4">
      <c r="D1991" s="10"/>
    </row>
    <row r="1992" spans="4:4">
      <c r="D1992" s="10"/>
    </row>
    <row r="1993" spans="4:4">
      <c r="D1993" s="10"/>
    </row>
    <row r="1994" spans="4:4">
      <c r="D1994" s="10"/>
    </row>
    <row r="1995" spans="4:4">
      <c r="D1995" s="10"/>
    </row>
    <row r="1996" spans="4:4">
      <c r="D1996" s="10"/>
    </row>
    <row r="1997" spans="4:4">
      <c r="D1997" s="10"/>
    </row>
    <row r="1998" spans="4:4">
      <c r="D1998" s="10"/>
    </row>
    <row r="1999" spans="4:4">
      <c r="D1999" s="10"/>
    </row>
    <row r="2000" spans="4:4">
      <c r="D2000" s="10"/>
    </row>
    <row r="2001" spans="4:4">
      <c r="D2001" s="10"/>
    </row>
    <row r="2002" spans="4:4">
      <c r="D2002" s="10"/>
    </row>
    <row r="2003" spans="4:4">
      <c r="D2003" s="10"/>
    </row>
    <row r="2004" spans="4:4">
      <c r="D2004" s="10"/>
    </row>
    <row r="2005" spans="4:4">
      <c r="D2005" s="10"/>
    </row>
    <row r="2006" spans="4:4">
      <c r="D2006" s="10"/>
    </row>
    <row r="2007" spans="4:4">
      <c r="D2007" s="10"/>
    </row>
    <row r="2008" spans="4:4">
      <c r="D2008" s="10"/>
    </row>
    <row r="2009" spans="4:4">
      <c r="D2009" s="10"/>
    </row>
    <row r="2010" spans="4:4">
      <c r="D2010" s="10"/>
    </row>
    <row r="2011" spans="4:4">
      <c r="D2011" s="10"/>
    </row>
    <row r="2012" spans="4:4">
      <c r="D2012" s="10"/>
    </row>
    <row r="2013" spans="4:4">
      <c r="D2013" s="10"/>
    </row>
    <row r="2014" spans="4:4">
      <c r="D2014" s="10"/>
    </row>
    <row r="2015" spans="4:4">
      <c r="D2015" s="10"/>
    </row>
    <row r="2016" spans="4:4">
      <c r="D2016" s="10"/>
    </row>
    <row r="2017" spans="4:4">
      <c r="D2017" s="10"/>
    </row>
    <row r="2018" spans="4:4">
      <c r="D2018" s="10"/>
    </row>
    <row r="2019" spans="4:4">
      <c r="D2019" s="10"/>
    </row>
    <row r="2020" spans="4:4">
      <c r="D2020" s="10"/>
    </row>
    <row r="2021" spans="4:4">
      <c r="D2021" s="10"/>
    </row>
    <row r="2022" spans="4:4">
      <c r="D2022" s="10"/>
    </row>
    <row r="2023" spans="4:4">
      <c r="D2023" s="10"/>
    </row>
    <row r="2024" spans="4:4">
      <c r="D2024" s="10"/>
    </row>
    <row r="2025" spans="4:4">
      <c r="D2025" s="10"/>
    </row>
    <row r="2026" spans="4:4">
      <c r="D2026" s="10"/>
    </row>
    <row r="2027" spans="4:4">
      <c r="D2027" s="10"/>
    </row>
    <row r="2028" spans="4:4">
      <c r="D2028" s="10"/>
    </row>
    <row r="2029" spans="4:4">
      <c r="D2029" s="10"/>
    </row>
    <row r="2030" spans="4:4">
      <c r="D2030" s="10"/>
    </row>
    <row r="2031" spans="4:4">
      <c r="D2031" s="10"/>
    </row>
    <row r="2032" spans="4:4">
      <c r="D2032" s="10"/>
    </row>
    <row r="2033" spans="4:4">
      <c r="D2033" s="10"/>
    </row>
    <row r="2034" spans="4:4">
      <c r="D2034" s="10"/>
    </row>
    <row r="2035" spans="4:4">
      <c r="D2035" s="10"/>
    </row>
    <row r="2036" spans="4:4">
      <c r="D2036" s="10"/>
    </row>
    <row r="2037" spans="4:4">
      <c r="D2037" s="10"/>
    </row>
    <row r="2038" spans="4:4">
      <c r="D2038" s="10"/>
    </row>
    <row r="2039" spans="4:4">
      <c r="D2039" s="10"/>
    </row>
    <row r="2040" spans="4:4">
      <c r="D2040" s="10"/>
    </row>
    <row r="2041" spans="4:4">
      <c r="D2041" s="10"/>
    </row>
    <row r="2042" spans="4:4">
      <c r="D2042" s="10"/>
    </row>
    <row r="2043" spans="4:4">
      <c r="D2043" s="10"/>
    </row>
    <row r="2044" spans="4:4">
      <c r="D2044" s="10"/>
    </row>
    <row r="2045" spans="4:4">
      <c r="D2045" s="10"/>
    </row>
    <row r="2046" spans="4:4">
      <c r="D2046" s="10"/>
    </row>
    <row r="2047" spans="4:4">
      <c r="D2047" s="10"/>
    </row>
    <row r="2048" spans="4:4">
      <c r="D2048" s="10"/>
    </row>
    <row r="2049" spans="4:4">
      <c r="D2049" s="10"/>
    </row>
    <row r="2050" spans="4:4">
      <c r="D2050" s="10"/>
    </row>
    <row r="2051" spans="4:4">
      <c r="D2051" s="10"/>
    </row>
    <row r="2052" spans="4:4">
      <c r="D2052" s="10"/>
    </row>
    <row r="2053" spans="4:4">
      <c r="D2053" s="10"/>
    </row>
    <row r="2054" spans="4:4">
      <c r="D2054" s="10"/>
    </row>
    <row r="2055" spans="4:4">
      <c r="D2055" s="10"/>
    </row>
    <row r="2056" spans="4:4">
      <c r="D2056" s="10"/>
    </row>
    <row r="2057" spans="4:4">
      <c r="D2057" s="10"/>
    </row>
    <row r="2058" spans="4:4">
      <c r="D2058" s="10"/>
    </row>
    <row r="2059" spans="4:4">
      <c r="D2059" s="10"/>
    </row>
    <row r="2060" spans="4:4">
      <c r="D2060" s="10"/>
    </row>
    <row r="2061" spans="4:4">
      <c r="D2061" s="10"/>
    </row>
    <row r="2062" spans="4:4">
      <c r="D2062" s="10"/>
    </row>
    <row r="2063" spans="4:4">
      <c r="D2063" s="10"/>
    </row>
    <row r="2064" spans="4:4">
      <c r="D2064" s="10"/>
    </row>
    <row r="2065" spans="4:4">
      <c r="D2065" s="10"/>
    </row>
    <row r="2066" spans="4:4">
      <c r="D2066" s="10"/>
    </row>
    <row r="2067" spans="4:4">
      <c r="D2067" s="10"/>
    </row>
    <row r="2068" spans="4:4">
      <c r="D2068" s="10"/>
    </row>
    <row r="2069" spans="4:4">
      <c r="D2069" s="10"/>
    </row>
    <row r="2070" spans="4:4">
      <c r="D2070" s="10"/>
    </row>
    <row r="2071" spans="4:4">
      <c r="D2071" s="10"/>
    </row>
    <row r="2072" spans="4:4">
      <c r="D2072" s="10"/>
    </row>
    <row r="2073" spans="4:4">
      <c r="D2073" s="10"/>
    </row>
    <row r="2074" spans="4:4">
      <c r="D2074" s="10"/>
    </row>
    <row r="2075" spans="4:4">
      <c r="D2075" s="10"/>
    </row>
    <row r="2076" spans="4:4">
      <c r="D2076" s="10"/>
    </row>
    <row r="2077" spans="4:4">
      <c r="D2077" s="10"/>
    </row>
    <row r="2078" spans="4:4">
      <c r="D2078" s="10"/>
    </row>
    <row r="2079" spans="4:4">
      <c r="D2079" s="10"/>
    </row>
    <row r="2080" spans="4:4">
      <c r="D2080" s="10"/>
    </row>
    <row r="2081" spans="4:4">
      <c r="D2081" s="10"/>
    </row>
    <row r="2082" spans="4:4">
      <c r="D2082" s="10"/>
    </row>
    <row r="2083" spans="4:4">
      <c r="D2083" s="10"/>
    </row>
    <row r="2084" spans="4:4">
      <c r="D2084" s="10"/>
    </row>
    <row r="2085" spans="4:4">
      <c r="D2085" s="10"/>
    </row>
    <row r="2086" spans="4:4">
      <c r="D2086" s="10"/>
    </row>
    <row r="2087" spans="4:4">
      <c r="D2087" s="10"/>
    </row>
    <row r="2088" spans="4:4">
      <c r="D2088" s="10"/>
    </row>
    <row r="2089" spans="4:4">
      <c r="D2089" s="10"/>
    </row>
    <row r="2090" spans="4:4">
      <c r="D2090" s="10"/>
    </row>
    <row r="2091" spans="4:4">
      <c r="D2091" s="10"/>
    </row>
    <row r="2092" spans="4:4">
      <c r="D2092" s="10"/>
    </row>
    <row r="2093" spans="4:4">
      <c r="D2093" s="10"/>
    </row>
    <row r="2094" spans="4:4">
      <c r="D2094" s="10"/>
    </row>
    <row r="2095" spans="4:4">
      <c r="D2095" s="10"/>
    </row>
    <row r="2096" spans="4:4">
      <c r="D2096" s="10"/>
    </row>
    <row r="2097" spans="4:4">
      <c r="D2097" s="10"/>
    </row>
    <row r="2098" spans="4:4">
      <c r="D2098" s="10"/>
    </row>
    <row r="2099" spans="4:4">
      <c r="D2099" s="10"/>
    </row>
    <row r="2100" spans="4:4">
      <c r="D2100" s="10"/>
    </row>
    <row r="2101" spans="4:4">
      <c r="D2101" s="10"/>
    </row>
    <row r="2102" spans="4:4">
      <c r="D2102" s="10"/>
    </row>
    <row r="2103" spans="4:4">
      <c r="D2103" s="10"/>
    </row>
    <row r="2104" spans="4:4">
      <c r="D2104" s="10"/>
    </row>
    <row r="2105" spans="4:4">
      <c r="D2105" s="10"/>
    </row>
    <row r="2106" spans="4:4">
      <c r="D2106" s="10"/>
    </row>
    <row r="2107" spans="4:4">
      <c r="D2107" s="10"/>
    </row>
    <row r="2108" spans="4:4">
      <c r="D2108" s="10"/>
    </row>
    <row r="2109" spans="4:4">
      <c r="D2109" s="10"/>
    </row>
    <row r="2110" spans="4:4">
      <c r="D2110" s="10"/>
    </row>
    <row r="2111" spans="4:4">
      <c r="D2111" s="10"/>
    </row>
    <row r="2112" spans="4:4">
      <c r="D2112" s="10"/>
    </row>
    <row r="2113" spans="4:4">
      <c r="D2113" s="10"/>
    </row>
    <row r="2114" spans="4:4">
      <c r="D2114" s="10"/>
    </row>
    <row r="2115" spans="4:4">
      <c r="D2115" s="10"/>
    </row>
    <row r="2116" spans="4:4">
      <c r="D2116" s="10"/>
    </row>
    <row r="2117" spans="4:4">
      <c r="D2117" s="10"/>
    </row>
    <row r="2118" spans="4:4">
      <c r="D2118" s="10"/>
    </row>
    <row r="2119" spans="4:4">
      <c r="D2119" s="10"/>
    </row>
    <row r="2120" spans="4:4">
      <c r="D2120" s="10"/>
    </row>
    <row r="2121" spans="4:4">
      <c r="D2121" s="10"/>
    </row>
    <row r="2122" spans="4:4">
      <c r="D2122" s="10"/>
    </row>
    <row r="2123" spans="4:4">
      <c r="D2123" s="10"/>
    </row>
    <row r="2124" spans="4:4">
      <c r="D2124" s="10"/>
    </row>
    <row r="2125" spans="4:4">
      <c r="D2125" s="10"/>
    </row>
    <row r="2126" spans="4:4">
      <c r="D2126" s="10"/>
    </row>
    <row r="2127" spans="4:4">
      <c r="D2127" s="10"/>
    </row>
    <row r="2128" spans="4:4">
      <c r="D2128" s="10"/>
    </row>
    <row r="2129" spans="4:4">
      <c r="D2129" s="10"/>
    </row>
    <row r="2130" spans="4:4">
      <c r="D2130" s="10"/>
    </row>
    <row r="2131" spans="4:4">
      <c r="D2131" s="10"/>
    </row>
    <row r="2132" spans="4:4">
      <c r="D2132" s="10"/>
    </row>
    <row r="2133" spans="4:4">
      <c r="D2133" s="10"/>
    </row>
    <row r="2134" spans="4:4">
      <c r="D2134" s="10"/>
    </row>
    <row r="2135" spans="4:4">
      <c r="D2135" s="10"/>
    </row>
    <row r="2136" spans="4:4">
      <c r="D2136" s="10"/>
    </row>
    <row r="2137" spans="4:4">
      <c r="D2137" s="10"/>
    </row>
    <row r="2138" spans="4:4">
      <c r="D2138" s="10"/>
    </row>
    <row r="2139" spans="4:4">
      <c r="D2139" s="10"/>
    </row>
    <row r="2140" spans="4:4">
      <c r="D2140" s="10"/>
    </row>
    <row r="2141" spans="4:4">
      <c r="D2141" s="10"/>
    </row>
    <row r="2142" spans="4:4">
      <c r="D2142" s="10"/>
    </row>
    <row r="2143" spans="4:4">
      <c r="D2143" s="10"/>
    </row>
    <row r="2144" spans="4:4">
      <c r="D2144" s="10"/>
    </row>
    <row r="2145" spans="4:4">
      <c r="D2145" s="10"/>
    </row>
    <row r="2146" spans="4:4">
      <c r="D2146" s="10"/>
    </row>
    <row r="2147" spans="4:4">
      <c r="D2147" s="10"/>
    </row>
    <row r="2148" spans="4:4">
      <c r="D2148" s="10"/>
    </row>
    <row r="2149" spans="4:4">
      <c r="D2149" s="10"/>
    </row>
    <row r="2150" spans="4:4">
      <c r="D2150" s="10"/>
    </row>
    <row r="2151" spans="4:4">
      <c r="D2151" s="10"/>
    </row>
    <row r="2152" spans="4:4">
      <c r="D2152" s="10"/>
    </row>
    <row r="2153" spans="4:4">
      <c r="D2153" s="10"/>
    </row>
    <row r="2154" spans="4:4">
      <c r="D2154" s="10"/>
    </row>
    <row r="2155" spans="4:4">
      <c r="D2155" s="10"/>
    </row>
    <row r="2156" spans="4:4">
      <c r="D2156" s="10"/>
    </row>
    <row r="2157" spans="4:4">
      <c r="D2157" s="10"/>
    </row>
    <row r="2158" spans="4:4">
      <c r="D2158" s="10"/>
    </row>
    <row r="2159" spans="4:4">
      <c r="D2159" s="10"/>
    </row>
    <row r="2160" spans="4:4">
      <c r="D2160" s="10"/>
    </row>
    <row r="2161" spans="4:4">
      <c r="D2161" s="10"/>
    </row>
    <row r="2162" spans="4:4">
      <c r="D2162" s="10"/>
    </row>
    <row r="2163" spans="4:4">
      <c r="D2163" s="10"/>
    </row>
    <row r="2164" spans="4:4">
      <c r="D2164" s="10"/>
    </row>
    <row r="2165" spans="4:4">
      <c r="D2165" s="10"/>
    </row>
    <row r="2166" spans="4:4">
      <c r="D2166" s="10"/>
    </row>
    <row r="2167" spans="4:4">
      <c r="D2167" s="10"/>
    </row>
    <row r="2168" spans="4:4">
      <c r="D2168" s="10"/>
    </row>
    <row r="2169" spans="4:4">
      <c r="D2169" s="10"/>
    </row>
    <row r="2170" spans="4:4">
      <c r="D2170" s="10"/>
    </row>
    <row r="2171" spans="4:4">
      <c r="D2171" s="10"/>
    </row>
    <row r="2172" spans="4:4">
      <c r="D2172" s="10"/>
    </row>
    <row r="2173" spans="4:4">
      <c r="D2173" s="10"/>
    </row>
    <row r="2174" spans="4:4">
      <c r="D2174" s="10"/>
    </row>
    <row r="2175" spans="4:4">
      <c r="D2175" s="10"/>
    </row>
    <row r="2176" spans="4:4">
      <c r="D2176" s="10"/>
    </row>
    <row r="2177" spans="4:4">
      <c r="D2177" s="10"/>
    </row>
    <row r="2178" spans="4:4">
      <c r="D2178" s="10"/>
    </row>
    <row r="2179" spans="4:4">
      <c r="D2179" s="10"/>
    </row>
    <row r="2180" spans="4:4">
      <c r="D2180" s="10"/>
    </row>
    <row r="2181" spans="4:4">
      <c r="D2181" s="10"/>
    </row>
    <row r="2182" spans="4:4">
      <c r="D2182" s="10"/>
    </row>
    <row r="2183" spans="4:4">
      <c r="D2183" s="10"/>
    </row>
    <row r="2184" spans="4:4">
      <c r="D2184" s="10"/>
    </row>
    <row r="2185" spans="4:4">
      <c r="D2185" s="10"/>
    </row>
    <row r="2186" spans="4:4">
      <c r="D2186" s="10"/>
    </row>
    <row r="2187" spans="4:4">
      <c r="D2187" s="10"/>
    </row>
    <row r="2188" spans="4:4">
      <c r="D2188" s="10"/>
    </row>
    <row r="2189" spans="4:4">
      <c r="D2189" s="10"/>
    </row>
    <row r="2190" spans="4:4">
      <c r="D2190" s="10"/>
    </row>
    <row r="2191" spans="4:4">
      <c r="D2191" s="10"/>
    </row>
    <row r="2192" spans="4:4">
      <c r="D2192" s="10"/>
    </row>
    <row r="2193" spans="4:4">
      <c r="D2193" s="10"/>
    </row>
    <row r="2194" spans="4:4">
      <c r="D2194" s="10"/>
    </row>
    <row r="2195" spans="4:4">
      <c r="D2195" s="10"/>
    </row>
    <row r="2196" spans="4:4">
      <c r="D2196" s="10"/>
    </row>
    <row r="2197" spans="4:4">
      <c r="D2197" s="10"/>
    </row>
    <row r="2198" spans="4:4">
      <c r="D2198" s="10"/>
    </row>
    <row r="2199" spans="4:4">
      <c r="D2199" s="10"/>
    </row>
    <row r="2200" spans="4:4">
      <c r="D2200" s="10"/>
    </row>
    <row r="2201" spans="4:4">
      <c r="D2201" s="10"/>
    </row>
    <row r="2202" spans="4:4">
      <c r="D2202" s="10"/>
    </row>
    <row r="2203" spans="4:4">
      <c r="D2203" s="10"/>
    </row>
    <row r="2204" spans="4:4">
      <c r="D2204" s="10"/>
    </row>
    <row r="2205" spans="4:4">
      <c r="D2205" s="10"/>
    </row>
    <row r="2206" spans="4:4">
      <c r="D2206" s="10"/>
    </row>
    <row r="2207" spans="4:4">
      <c r="D2207" s="10"/>
    </row>
    <row r="2208" spans="4:4">
      <c r="D2208" s="10"/>
    </row>
    <row r="2209" spans="4:4">
      <c r="D2209" s="10"/>
    </row>
    <row r="2210" spans="4:4">
      <c r="D2210" s="10"/>
    </row>
    <row r="2211" spans="4:4">
      <c r="D2211" s="10"/>
    </row>
    <row r="2212" spans="4:4">
      <c r="D2212" s="10"/>
    </row>
    <row r="2213" spans="4:4">
      <c r="D2213" s="10"/>
    </row>
    <row r="2214" spans="4:4">
      <c r="D2214" s="10"/>
    </row>
    <row r="2215" spans="4:4">
      <c r="D2215" s="10"/>
    </row>
    <row r="2216" spans="4:4">
      <c r="D2216" s="10"/>
    </row>
    <row r="2217" spans="4:4">
      <c r="D2217" s="10"/>
    </row>
    <row r="2218" spans="4:4">
      <c r="D2218" s="10"/>
    </row>
    <row r="2219" spans="4:4">
      <c r="D2219" s="10"/>
    </row>
    <row r="2220" spans="4:4">
      <c r="D2220" s="10"/>
    </row>
    <row r="2221" spans="4:4">
      <c r="D2221" s="10"/>
    </row>
    <row r="2222" spans="4:4">
      <c r="D2222" s="10"/>
    </row>
    <row r="2223" spans="4:4">
      <c r="D2223" s="10"/>
    </row>
    <row r="2224" spans="4:4">
      <c r="D2224" s="10"/>
    </row>
    <row r="2225" spans="4:4">
      <c r="D2225" s="10"/>
    </row>
    <row r="2226" spans="4:4">
      <c r="D2226" s="10"/>
    </row>
    <row r="2227" spans="4:4">
      <c r="D2227" s="10"/>
    </row>
    <row r="2228" spans="4:4">
      <c r="D2228" s="10"/>
    </row>
    <row r="2229" spans="4:4">
      <c r="D2229" s="10"/>
    </row>
    <row r="2230" spans="4:4">
      <c r="D2230" s="10"/>
    </row>
    <row r="2231" spans="4:4">
      <c r="D2231" s="10"/>
    </row>
    <row r="2232" spans="4:4">
      <c r="D2232" s="10"/>
    </row>
    <row r="2233" spans="4:4">
      <c r="D2233" s="10"/>
    </row>
    <row r="2234" spans="4:4">
      <c r="D2234" s="10"/>
    </row>
    <row r="2235" spans="4:4">
      <c r="D2235" s="10"/>
    </row>
    <row r="2236" spans="4:4">
      <c r="D2236" s="10"/>
    </row>
    <row r="2237" spans="4:4">
      <c r="D2237" s="10"/>
    </row>
    <row r="2238" spans="4:4">
      <c r="D2238" s="10"/>
    </row>
    <row r="2239" spans="4:4">
      <c r="D2239" s="10"/>
    </row>
    <row r="2240" spans="4:4">
      <c r="D2240" s="10"/>
    </row>
    <row r="2241" spans="4:4">
      <c r="D2241" s="10"/>
    </row>
    <row r="2242" spans="4:4">
      <c r="D2242" s="10"/>
    </row>
    <row r="2243" spans="4:4">
      <c r="D2243" s="10"/>
    </row>
    <row r="2244" spans="4:4">
      <c r="D2244" s="10"/>
    </row>
    <row r="2245" spans="4:4">
      <c r="D2245" s="10"/>
    </row>
    <row r="2246" spans="4:4">
      <c r="D2246" s="10"/>
    </row>
    <row r="2247" spans="4:4">
      <c r="D2247" s="10"/>
    </row>
    <row r="2248" spans="4:4">
      <c r="D2248" s="10"/>
    </row>
    <row r="2249" spans="4:4">
      <c r="D2249" s="10"/>
    </row>
    <row r="2250" spans="4:4">
      <c r="D2250" s="10"/>
    </row>
    <row r="2251" spans="4:4">
      <c r="D2251" s="10"/>
    </row>
    <row r="2252" spans="4:4">
      <c r="D2252" s="10"/>
    </row>
    <row r="2253" spans="4:4">
      <c r="D2253" s="10"/>
    </row>
    <row r="2254" spans="4:4">
      <c r="D2254" s="10"/>
    </row>
    <row r="2255" spans="4:4">
      <c r="D2255" s="10"/>
    </row>
    <row r="2256" spans="4:4">
      <c r="D2256" s="10"/>
    </row>
    <row r="2257" spans="4:4">
      <c r="D2257" s="10"/>
    </row>
    <row r="2258" spans="4:4">
      <c r="D2258" s="10"/>
    </row>
    <row r="2259" spans="4:4">
      <c r="D2259" s="10"/>
    </row>
    <row r="2260" spans="4:4">
      <c r="D2260" s="10"/>
    </row>
    <row r="2261" spans="4:4">
      <c r="D2261" s="10"/>
    </row>
    <row r="2262" spans="4:4">
      <c r="D2262" s="10"/>
    </row>
    <row r="2263" spans="4:4">
      <c r="D2263" s="10"/>
    </row>
    <row r="2264" spans="4:4">
      <c r="D2264" s="10"/>
    </row>
    <row r="2265" spans="4:4">
      <c r="D2265" s="10"/>
    </row>
    <row r="2266" spans="4:4">
      <c r="D2266" s="10"/>
    </row>
    <row r="2267" spans="4:4">
      <c r="D2267" s="10"/>
    </row>
    <row r="2268" spans="4:4">
      <c r="D2268" s="10"/>
    </row>
    <row r="2269" spans="4:4">
      <c r="D2269" s="10"/>
    </row>
    <row r="2270" spans="4:4">
      <c r="D2270" s="10"/>
    </row>
    <row r="2271" spans="4:4">
      <c r="D2271" s="10"/>
    </row>
    <row r="2272" spans="4:4">
      <c r="D2272" s="10"/>
    </row>
    <row r="2273" spans="4:4">
      <c r="D2273" s="10"/>
    </row>
    <row r="2274" spans="4:4">
      <c r="D2274" s="10"/>
    </row>
    <row r="2275" spans="4:4">
      <c r="D2275" s="10"/>
    </row>
    <row r="2276" spans="4:4">
      <c r="D2276" s="10"/>
    </row>
    <row r="2277" spans="4:4">
      <c r="D2277" s="10"/>
    </row>
    <row r="2278" spans="4:4">
      <c r="D2278" s="10"/>
    </row>
    <row r="2279" spans="4:4">
      <c r="D2279" s="10"/>
    </row>
    <row r="2280" spans="4:4">
      <c r="D2280" s="10"/>
    </row>
    <row r="2281" spans="4:4">
      <c r="D2281" s="10"/>
    </row>
    <row r="2282" spans="4:4">
      <c r="D2282" s="10"/>
    </row>
    <row r="2283" spans="4:4">
      <c r="D2283" s="10"/>
    </row>
    <row r="2284" spans="4:4">
      <c r="D2284" s="10"/>
    </row>
    <row r="2285" spans="4:4">
      <c r="D2285" s="10"/>
    </row>
    <row r="2286" spans="4:4">
      <c r="D2286" s="10"/>
    </row>
    <row r="2287" spans="4:4">
      <c r="D2287" s="10"/>
    </row>
    <row r="2288" spans="4:4">
      <c r="D2288" s="10"/>
    </row>
    <row r="2289" spans="4:4">
      <c r="D2289" s="10"/>
    </row>
    <row r="2290" spans="4:4">
      <c r="D2290" s="10"/>
    </row>
    <row r="2291" spans="4:4">
      <c r="D2291" s="10"/>
    </row>
    <row r="2292" spans="4:4">
      <c r="D2292" s="10"/>
    </row>
    <row r="2293" spans="4:4">
      <c r="D2293" s="10"/>
    </row>
    <row r="2294" spans="4:4">
      <c r="D2294" s="10"/>
    </row>
    <row r="2295" spans="4:4">
      <c r="D2295" s="10"/>
    </row>
    <row r="2296" spans="4:4">
      <c r="D2296" s="10"/>
    </row>
    <row r="2297" spans="4:4">
      <c r="D2297" s="10"/>
    </row>
    <row r="2298" spans="4:4">
      <c r="D2298" s="10"/>
    </row>
    <row r="2299" spans="4:4">
      <c r="D2299" s="10"/>
    </row>
    <row r="2300" spans="4:4">
      <c r="D2300" s="10"/>
    </row>
    <row r="2301" spans="4:4">
      <c r="D2301" s="10"/>
    </row>
    <row r="2302" spans="4:4">
      <c r="D2302" s="10"/>
    </row>
    <row r="2303" spans="4:4">
      <c r="D2303" s="10"/>
    </row>
    <row r="2304" spans="4:4">
      <c r="D2304" s="10"/>
    </row>
    <row r="2305" spans="4:4">
      <c r="D2305" s="10"/>
    </row>
    <row r="2306" spans="4:4">
      <c r="D2306" s="10"/>
    </row>
    <row r="2307" spans="4:4">
      <c r="D2307" s="10"/>
    </row>
    <row r="2308" spans="4:4">
      <c r="D2308" s="10"/>
    </row>
    <row r="2309" spans="4:4">
      <c r="D2309" s="10"/>
    </row>
    <row r="2310" spans="4:4">
      <c r="D2310" s="10"/>
    </row>
    <row r="2311" spans="4:4">
      <c r="D2311" s="10"/>
    </row>
    <row r="2312" spans="4:4">
      <c r="D2312" s="10"/>
    </row>
    <row r="2313" spans="4:4">
      <c r="D2313" s="10"/>
    </row>
    <row r="2314" spans="4:4">
      <c r="D2314" s="10"/>
    </row>
    <row r="2315" spans="4:4">
      <c r="D2315" s="10"/>
    </row>
    <row r="2316" spans="4:4">
      <c r="D2316" s="10"/>
    </row>
    <row r="2317" spans="4:4">
      <c r="D2317" s="10"/>
    </row>
    <row r="2318" spans="4:4">
      <c r="D2318" s="10"/>
    </row>
    <row r="2319" spans="4:4">
      <c r="D2319" s="10"/>
    </row>
    <row r="2320" spans="4:4">
      <c r="D2320" s="10"/>
    </row>
    <row r="2321" spans="4:4">
      <c r="D2321" s="10"/>
    </row>
    <row r="2322" spans="4:4">
      <c r="D2322" s="10"/>
    </row>
    <row r="2323" spans="4:4">
      <c r="D2323" s="10"/>
    </row>
    <row r="2324" spans="4:4">
      <c r="D2324" s="10"/>
    </row>
    <row r="2325" spans="4:4">
      <c r="D2325" s="10"/>
    </row>
    <row r="2326" spans="4:4">
      <c r="D2326" s="10"/>
    </row>
    <row r="2327" spans="4:4">
      <c r="D2327" s="10"/>
    </row>
    <row r="2328" spans="4:4">
      <c r="D2328" s="10"/>
    </row>
    <row r="2329" spans="4:4">
      <c r="D2329" s="10"/>
    </row>
    <row r="2330" spans="4:4">
      <c r="D2330" s="10"/>
    </row>
    <row r="2331" spans="4:4">
      <c r="D2331" s="10"/>
    </row>
    <row r="2332" spans="4:4">
      <c r="D2332" s="10"/>
    </row>
    <row r="2333" spans="4:4">
      <c r="D2333" s="10"/>
    </row>
    <row r="2334" spans="4:4">
      <c r="D2334" s="10"/>
    </row>
    <row r="2335" spans="4:4">
      <c r="D2335" s="10"/>
    </row>
    <row r="2336" spans="4:4">
      <c r="D2336" s="10"/>
    </row>
    <row r="2337" spans="4:4">
      <c r="D2337" s="10"/>
    </row>
    <row r="2338" spans="4:4">
      <c r="D2338" s="10"/>
    </row>
    <row r="2339" spans="4:4">
      <c r="D2339" s="10"/>
    </row>
    <row r="2340" spans="4:4">
      <c r="D2340" s="10"/>
    </row>
    <row r="2341" spans="4:4">
      <c r="D2341" s="10"/>
    </row>
    <row r="2342" spans="4:4">
      <c r="D2342" s="10"/>
    </row>
    <row r="2343" spans="4:4">
      <c r="D2343" s="10"/>
    </row>
    <row r="2344" spans="4:4">
      <c r="D2344" s="10"/>
    </row>
    <row r="2345" spans="4:4">
      <c r="D2345" s="10"/>
    </row>
    <row r="2346" spans="4:4">
      <c r="D2346" s="10"/>
    </row>
    <row r="2347" spans="4:4">
      <c r="D2347" s="10"/>
    </row>
    <row r="2348" spans="4:4">
      <c r="D2348" s="10"/>
    </row>
    <row r="2349" spans="4:4">
      <c r="D2349" s="10"/>
    </row>
    <row r="2350" spans="4:4">
      <c r="D2350" s="10"/>
    </row>
    <row r="2351" spans="4:4">
      <c r="D2351" s="10"/>
    </row>
    <row r="2352" spans="4:4">
      <c r="D2352" s="10"/>
    </row>
    <row r="2353" spans="4:4">
      <c r="D2353" s="10"/>
    </row>
    <row r="2354" spans="4:4">
      <c r="D2354" s="10"/>
    </row>
    <row r="2355" spans="4:4">
      <c r="D2355" s="10"/>
    </row>
    <row r="2356" spans="4:4">
      <c r="D2356" s="10"/>
    </row>
    <row r="2357" spans="4:4">
      <c r="D2357" s="10"/>
    </row>
    <row r="2358" spans="4:4">
      <c r="D2358" s="10"/>
    </row>
    <row r="2359" spans="4:4">
      <c r="D2359" s="10"/>
    </row>
    <row r="2360" spans="4:4">
      <c r="D2360" s="10"/>
    </row>
    <row r="2361" spans="4:4">
      <c r="D2361" s="10"/>
    </row>
    <row r="2362" spans="4:4">
      <c r="D2362" s="10"/>
    </row>
    <row r="2363" spans="4:4">
      <c r="D2363" s="10"/>
    </row>
    <row r="2364" spans="4:4">
      <c r="D2364" s="10"/>
    </row>
    <row r="2365" spans="4:4">
      <c r="D2365" s="10"/>
    </row>
    <row r="2366" spans="4:4">
      <c r="D2366" s="10"/>
    </row>
    <row r="2367" spans="4:4">
      <c r="D2367" s="10"/>
    </row>
    <row r="2368" spans="4:4">
      <c r="D2368" s="10"/>
    </row>
    <row r="2369" spans="4:4">
      <c r="D2369" s="10"/>
    </row>
    <row r="2370" spans="4:4">
      <c r="D2370" s="10"/>
    </row>
    <row r="2371" spans="4:4">
      <c r="D2371" s="10"/>
    </row>
    <row r="2372" spans="4:4">
      <c r="D2372" s="10"/>
    </row>
    <row r="2373" spans="4:4">
      <c r="D2373" s="10"/>
    </row>
    <row r="2374" spans="4:4">
      <c r="D2374" s="10"/>
    </row>
    <row r="2375" spans="4:4">
      <c r="D2375" s="10"/>
    </row>
    <row r="2376" spans="4:4">
      <c r="D2376" s="10"/>
    </row>
    <row r="2377" spans="4:4">
      <c r="D2377" s="10"/>
    </row>
    <row r="2378" spans="4:4">
      <c r="D2378" s="10"/>
    </row>
    <row r="2379" spans="4:4">
      <c r="D2379" s="10"/>
    </row>
    <row r="2380" spans="4:4">
      <c r="D2380" s="10"/>
    </row>
    <row r="2381" spans="4:4">
      <c r="D2381" s="10"/>
    </row>
    <row r="2382" spans="4:4">
      <c r="D2382" s="10"/>
    </row>
    <row r="2383" spans="4:4">
      <c r="D2383" s="10"/>
    </row>
    <row r="2384" spans="4:4">
      <c r="D2384" s="10"/>
    </row>
    <row r="2385" spans="4:4">
      <c r="D2385" s="10"/>
    </row>
    <row r="2386" spans="4:4">
      <c r="D2386" s="10"/>
    </row>
    <row r="2387" spans="4:4">
      <c r="D2387" s="10"/>
    </row>
    <row r="2388" spans="4:4">
      <c r="D2388" s="10"/>
    </row>
    <row r="2389" spans="4:4">
      <c r="D2389" s="10"/>
    </row>
    <row r="2390" spans="4:4">
      <c r="D2390" s="10"/>
    </row>
    <row r="2391" spans="4:4">
      <c r="D2391" s="10"/>
    </row>
    <row r="2392" spans="4:4">
      <c r="D2392" s="10"/>
    </row>
    <row r="2393" spans="4:4">
      <c r="D2393" s="10"/>
    </row>
    <row r="2394" spans="4:4">
      <c r="D2394" s="10"/>
    </row>
    <row r="2395" spans="4:4">
      <c r="D2395" s="10"/>
    </row>
    <row r="2396" spans="4:4">
      <c r="D2396" s="10"/>
    </row>
    <row r="2397" spans="4:4">
      <c r="D2397" s="10"/>
    </row>
    <row r="2398" spans="4:4">
      <c r="D2398" s="10"/>
    </row>
    <row r="2399" spans="4:4">
      <c r="D2399" s="10"/>
    </row>
    <row r="2400" spans="4:4">
      <c r="D2400" s="10"/>
    </row>
    <row r="2401" spans="4:4">
      <c r="D2401" s="10"/>
    </row>
    <row r="2402" spans="4:4">
      <c r="D2402" s="10"/>
    </row>
    <row r="2403" spans="4:4">
      <c r="D2403" s="10"/>
    </row>
    <row r="2404" spans="4:4">
      <c r="D2404" s="10"/>
    </row>
    <row r="2405" spans="4:4">
      <c r="D2405" s="10"/>
    </row>
    <row r="2406" spans="4:4">
      <c r="D2406" s="10"/>
    </row>
    <row r="2407" spans="4:4">
      <c r="D2407" s="10"/>
    </row>
    <row r="2408" spans="4:4">
      <c r="D2408" s="10"/>
    </row>
    <row r="2409" spans="4:4">
      <c r="D2409" s="10"/>
    </row>
    <row r="2410" spans="4:4">
      <c r="D2410" s="10"/>
    </row>
    <row r="2411" spans="4:4">
      <c r="D2411" s="10"/>
    </row>
    <row r="2412" spans="4:4">
      <c r="D2412" s="10"/>
    </row>
    <row r="2413" spans="4:4">
      <c r="D2413" s="10"/>
    </row>
    <row r="2414" spans="4:4">
      <c r="D2414" s="10"/>
    </row>
    <row r="2415" spans="4:4">
      <c r="D2415" s="10"/>
    </row>
    <row r="2416" spans="4:4">
      <c r="D2416" s="10"/>
    </row>
    <row r="2417" spans="4:4">
      <c r="D2417" s="10"/>
    </row>
    <row r="2418" spans="4:4">
      <c r="D2418" s="10"/>
    </row>
    <row r="2419" spans="4:4">
      <c r="D2419" s="10"/>
    </row>
    <row r="2420" spans="4:4">
      <c r="D2420" s="10"/>
    </row>
    <row r="2421" spans="4:4">
      <c r="D2421" s="10"/>
    </row>
    <row r="2422" spans="4:4">
      <c r="D2422" s="10"/>
    </row>
    <row r="2423" spans="4:4">
      <c r="D2423" s="10"/>
    </row>
    <row r="2424" spans="4:4">
      <c r="D2424" s="10"/>
    </row>
    <row r="2425" spans="4:4">
      <c r="D2425" s="10"/>
    </row>
    <row r="2426" spans="4:4">
      <c r="D2426" s="10"/>
    </row>
    <row r="2427" spans="4:4">
      <c r="D2427" s="10"/>
    </row>
    <row r="2428" spans="4:4">
      <c r="D2428" s="10"/>
    </row>
    <row r="2429" spans="4:4">
      <c r="D2429" s="10"/>
    </row>
    <row r="2430" spans="4:4">
      <c r="D2430" s="10"/>
    </row>
    <row r="2431" spans="4:4">
      <c r="D2431" s="10"/>
    </row>
    <row r="2432" spans="4:4">
      <c r="D2432" s="10"/>
    </row>
    <row r="2433" spans="4:4">
      <c r="D2433" s="10"/>
    </row>
    <row r="2434" spans="4:4">
      <c r="D2434" s="10"/>
    </row>
    <row r="2435" spans="4:4">
      <c r="D2435" s="10"/>
    </row>
    <row r="2436" spans="4:4">
      <c r="D2436" s="10"/>
    </row>
    <row r="2437" spans="4:4">
      <c r="D2437" s="10"/>
    </row>
    <row r="2438" spans="4:4">
      <c r="D2438" s="10"/>
    </row>
    <row r="2439" spans="4:4">
      <c r="D2439" s="10"/>
    </row>
    <row r="2440" spans="4:4">
      <c r="D2440" s="10"/>
    </row>
    <row r="2441" spans="4:4">
      <c r="D2441" s="10"/>
    </row>
    <row r="2442" spans="4:4">
      <c r="D2442" s="10"/>
    </row>
    <row r="2443" spans="4:4">
      <c r="D2443" s="10"/>
    </row>
    <row r="2444" spans="4:4">
      <c r="D2444" s="10"/>
    </row>
    <row r="2445" spans="4:4">
      <c r="D2445" s="10"/>
    </row>
    <row r="2446" spans="4:4">
      <c r="D2446" s="10"/>
    </row>
    <row r="2447" spans="4:4">
      <c r="D2447" s="10"/>
    </row>
    <row r="2448" spans="4:4">
      <c r="D2448" s="10"/>
    </row>
    <row r="2449" spans="4:4">
      <c r="D2449" s="10"/>
    </row>
    <row r="2450" spans="4:4">
      <c r="D2450" s="10"/>
    </row>
    <row r="2451" spans="4:4">
      <c r="D2451" s="10"/>
    </row>
    <row r="2452" spans="4:4">
      <c r="D2452" s="10"/>
    </row>
    <row r="2453" spans="4:4">
      <c r="D2453" s="10"/>
    </row>
    <row r="2454" spans="4:4">
      <c r="D2454" s="10"/>
    </row>
    <row r="2455" spans="4:4">
      <c r="D2455" s="10"/>
    </row>
    <row r="2456" spans="4:4">
      <c r="D2456" s="10"/>
    </row>
    <row r="2457" spans="4:4">
      <c r="D2457" s="10"/>
    </row>
    <row r="2458" spans="4:4">
      <c r="D2458" s="10"/>
    </row>
    <row r="2459" spans="4:4">
      <c r="D2459" s="10"/>
    </row>
    <row r="2460" spans="4:4">
      <c r="D2460" s="10"/>
    </row>
    <row r="2461" spans="4:4">
      <c r="D2461" s="10"/>
    </row>
    <row r="2462" spans="4:4">
      <c r="D2462" s="10"/>
    </row>
    <row r="2463" spans="4:4">
      <c r="D2463" s="10"/>
    </row>
    <row r="2464" spans="4:4">
      <c r="D2464" s="10"/>
    </row>
    <row r="2465" spans="4:4">
      <c r="D2465" s="10"/>
    </row>
    <row r="2466" spans="4:4">
      <c r="D2466" s="10"/>
    </row>
    <row r="2467" spans="4:4">
      <c r="D2467" s="10"/>
    </row>
    <row r="2468" spans="4:4">
      <c r="D2468" s="10"/>
    </row>
    <row r="2469" spans="4:4">
      <c r="D2469" s="10"/>
    </row>
    <row r="2470" spans="4:4">
      <c r="D2470" s="10"/>
    </row>
    <row r="2471" spans="4:4">
      <c r="D2471" s="10"/>
    </row>
    <row r="2472" spans="4:4">
      <c r="D2472" s="10"/>
    </row>
    <row r="2473" spans="4:4">
      <c r="D2473" s="10"/>
    </row>
    <row r="2474" spans="4:4">
      <c r="D2474" s="10"/>
    </row>
    <row r="2475" spans="4:4">
      <c r="D2475" s="10"/>
    </row>
    <row r="2476" spans="4:4">
      <c r="D2476" s="10"/>
    </row>
    <row r="2477" spans="4:4">
      <c r="D2477" s="10"/>
    </row>
    <row r="2478" spans="4:4">
      <c r="D2478" s="10"/>
    </row>
    <row r="2479" spans="4:4">
      <c r="D2479" s="10"/>
    </row>
    <row r="2480" spans="4:4">
      <c r="D2480" s="10"/>
    </row>
    <row r="2481" spans="4:4">
      <c r="D2481" s="10"/>
    </row>
    <row r="2482" spans="4:4">
      <c r="D2482" s="10"/>
    </row>
    <row r="2483" spans="4:4">
      <c r="D2483" s="10"/>
    </row>
    <row r="2484" spans="4:4">
      <c r="D2484" s="10"/>
    </row>
    <row r="2485" spans="4:4">
      <c r="D2485" s="10"/>
    </row>
    <row r="2486" spans="4:4">
      <c r="D2486" s="10"/>
    </row>
    <row r="2487" spans="4:4">
      <c r="D2487" s="10"/>
    </row>
    <row r="2488" spans="4:4">
      <c r="D2488" s="10"/>
    </row>
    <row r="2489" spans="4:4">
      <c r="D2489" s="10"/>
    </row>
    <row r="2490" spans="4:4">
      <c r="D2490" s="10"/>
    </row>
    <row r="2491" spans="4:4">
      <c r="D2491" s="10"/>
    </row>
    <row r="2492" spans="4:4">
      <c r="D2492" s="10"/>
    </row>
    <row r="2493" spans="4:4">
      <c r="D2493" s="10"/>
    </row>
    <row r="2494" spans="4:4">
      <c r="D2494" s="10"/>
    </row>
    <row r="2495" spans="4:4">
      <c r="D2495" s="10"/>
    </row>
    <row r="2496" spans="4:4">
      <c r="D2496" s="10"/>
    </row>
    <row r="2497" spans="4:4">
      <c r="D2497" s="10"/>
    </row>
    <row r="2498" spans="4:4">
      <c r="D2498" s="10"/>
    </row>
    <row r="2499" spans="4:4">
      <c r="D2499" s="10"/>
    </row>
    <row r="2500" spans="4:4">
      <c r="D2500" s="10"/>
    </row>
    <row r="2501" spans="4:4">
      <c r="D2501" s="10"/>
    </row>
    <row r="2502" spans="4:4">
      <c r="D2502" s="10"/>
    </row>
    <row r="2503" spans="4:4">
      <c r="D2503" s="10"/>
    </row>
    <row r="2504" spans="4:4">
      <c r="D2504" s="10"/>
    </row>
    <row r="2505" spans="4:4">
      <c r="D2505" s="10"/>
    </row>
    <row r="2506" spans="4:4">
      <c r="D2506" s="10"/>
    </row>
    <row r="2507" spans="4:4">
      <c r="D2507" s="10"/>
    </row>
    <row r="2508" spans="4:4">
      <c r="D2508" s="10"/>
    </row>
    <row r="2509" spans="4:4">
      <c r="D2509" s="10"/>
    </row>
    <row r="2510" spans="4:4">
      <c r="D2510" s="10"/>
    </row>
    <row r="2511" spans="4:4">
      <c r="D2511" s="10"/>
    </row>
    <row r="2512" spans="4:4">
      <c r="D2512" s="10"/>
    </row>
    <row r="2513" spans="4:4">
      <c r="D2513" s="10"/>
    </row>
    <row r="2514" spans="4:4">
      <c r="D2514" s="10"/>
    </row>
    <row r="2515" spans="4:4">
      <c r="D2515" s="10"/>
    </row>
    <row r="2516" spans="4:4">
      <c r="D2516" s="10"/>
    </row>
    <row r="2517" spans="4:4">
      <c r="D2517" s="10"/>
    </row>
    <row r="2518" spans="4:4">
      <c r="D2518" s="10"/>
    </row>
    <row r="2519" spans="4:4">
      <c r="D2519" s="10"/>
    </row>
    <row r="2520" spans="4:4">
      <c r="D2520" s="10"/>
    </row>
    <row r="2521" spans="4:4">
      <c r="D2521" s="10"/>
    </row>
    <row r="2522" spans="4:4">
      <c r="D2522" s="10"/>
    </row>
    <row r="2523" spans="4:4">
      <c r="D2523" s="10"/>
    </row>
    <row r="2524" spans="4:4">
      <c r="D2524" s="10"/>
    </row>
    <row r="2525" spans="4:4">
      <c r="D2525" s="10"/>
    </row>
    <row r="2526" spans="4:4">
      <c r="D2526" s="10"/>
    </row>
    <row r="2527" spans="4:4">
      <c r="D2527" s="10"/>
    </row>
    <row r="2528" spans="4:4">
      <c r="D2528" s="10"/>
    </row>
    <row r="2529" spans="4:4">
      <c r="D2529" s="10"/>
    </row>
    <row r="2530" spans="4:4">
      <c r="D2530" s="10"/>
    </row>
    <row r="2531" spans="4:4">
      <c r="D2531" s="10"/>
    </row>
    <row r="2532" spans="4:4">
      <c r="D2532" s="10"/>
    </row>
    <row r="2533" spans="4:4">
      <c r="D2533" s="10"/>
    </row>
    <row r="2534" spans="4:4">
      <c r="D2534" s="10"/>
    </row>
    <row r="2535" spans="4:4">
      <c r="D2535" s="10"/>
    </row>
    <row r="2536" spans="4:4">
      <c r="D2536" s="10"/>
    </row>
    <row r="2537" spans="4:4">
      <c r="D2537" s="10"/>
    </row>
    <row r="2538" spans="4:4">
      <c r="D2538" s="10"/>
    </row>
    <row r="2539" spans="4:4">
      <c r="D2539" s="10"/>
    </row>
    <row r="2540" spans="4:4">
      <c r="D2540" s="10"/>
    </row>
    <row r="2541" spans="4:4">
      <c r="D2541" s="10"/>
    </row>
    <row r="2542" spans="4:4">
      <c r="D2542" s="10"/>
    </row>
    <row r="2543" spans="4:4">
      <c r="D2543" s="10"/>
    </row>
    <row r="2544" spans="4:4">
      <c r="D2544" s="10"/>
    </row>
    <row r="2545" spans="4:4">
      <c r="D2545" s="10"/>
    </row>
    <row r="2546" spans="4:4">
      <c r="D2546" s="10"/>
    </row>
    <row r="2547" spans="4:4">
      <c r="D2547" s="10"/>
    </row>
    <row r="2548" spans="4:4">
      <c r="D2548" s="10"/>
    </row>
    <row r="2549" spans="4:4">
      <c r="D2549" s="10"/>
    </row>
    <row r="2550" spans="4:4">
      <c r="D2550" s="10"/>
    </row>
    <row r="2551" spans="4:4">
      <c r="D2551" s="10"/>
    </row>
    <row r="2552" spans="4:4">
      <c r="D2552" s="10"/>
    </row>
    <row r="2553" spans="4:4">
      <c r="D2553" s="10"/>
    </row>
    <row r="2554" spans="4:4">
      <c r="D2554" s="10"/>
    </row>
    <row r="2555" spans="4:4">
      <c r="D2555" s="10"/>
    </row>
    <row r="2556" spans="4:4">
      <c r="D2556" s="10"/>
    </row>
    <row r="2557" spans="4:4">
      <c r="D2557" s="10"/>
    </row>
    <row r="2558" spans="4:4">
      <c r="D2558" s="10"/>
    </row>
    <row r="2559" spans="4:4">
      <c r="D2559" s="10"/>
    </row>
    <row r="2560" spans="4:4">
      <c r="D2560" s="10"/>
    </row>
    <row r="2561" spans="4:4">
      <c r="D2561" s="10"/>
    </row>
    <row r="2562" spans="4:4">
      <c r="D2562" s="10"/>
    </row>
    <row r="2563" spans="4:4">
      <c r="D2563" s="10"/>
    </row>
    <row r="2564" spans="4:4">
      <c r="D2564" s="10"/>
    </row>
    <row r="2565" spans="4:4">
      <c r="D2565" s="10"/>
    </row>
    <row r="2566" spans="4:4">
      <c r="D2566" s="10"/>
    </row>
    <row r="2567" spans="4:4">
      <c r="D2567" s="10"/>
    </row>
    <row r="2568" spans="4:4">
      <c r="D2568" s="10"/>
    </row>
    <row r="2569" spans="4:4">
      <c r="D2569" s="10"/>
    </row>
    <row r="2570" spans="4:4">
      <c r="D2570" s="10"/>
    </row>
    <row r="2571" spans="4:4">
      <c r="D2571" s="10"/>
    </row>
    <row r="2572" spans="4:4">
      <c r="D2572" s="10"/>
    </row>
    <row r="2573" spans="4:4">
      <c r="D2573" s="10"/>
    </row>
    <row r="2574" spans="4:4">
      <c r="D2574" s="10"/>
    </row>
    <row r="2575" spans="4:4">
      <c r="D2575" s="10"/>
    </row>
    <row r="2576" spans="4:4">
      <c r="D2576" s="10"/>
    </row>
    <row r="2577" spans="4:4">
      <c r="D2577" s="10"/>
    </row>
    <row r="2578" spans="4:4">
      <c r="D2578" s="10"/>
    </row>
    <row r="2579" spans="4:4">
      <c r="D2579" s="10"/>
    </row>
    <row r="2580" spans="4:4">
      <c r="D2580" s="10"/>
    </row>
    <row r="2581" spans="4:4">
      <c r="D2581" s="10"/>
    </row>
    <row r="2582" spans="4:4">
      <c r="D2582" s="10"/>
    </row>
    <row r="2583" spans="4:4">
      <c r="D2583" s="10"/>
    </row>
    <row r="2584" spans="4:4">
      <c r="D2584" s="10"/>
    </row>
    <row r="2585" spans="4:4">
      <c r="D2585" s="10"/>
    </row>
    <row r="2586" spans="4:4">
      <c r="D2586" s="10"/>
    </row>
    <row r="2587" spans="4:4">
      <c r="D2587" s="10"/>
    </row>
    <row r="2588" spans="4:4">
      <c r="D2588" s="10"/>
    </row>
    <row r="2589" spans="4:4">
      <c r="D2589" s="10"/>
    </row>
    <row r="2590" spans="4:4">
      <c r="D2590" s="10"/>
    </row>
    <row r="2591" spans="4:4">
      <c r="D2591" s="10"/>
    </row>
    <row r="2592" spans="4:4">
      <c r="D2592" s="10"/>
    </row>
    <row r="2593" spans="4:4">
      <c r="D2593" s="10"/>
    </row>
    <row r="2594" spans="4:4">
      <c r="D2594" s="10"/>
    </row>
    <row r="2595" spans="4:4">
      <c r="D2595" s="10"/>
    </row>
    <row r="2596" spans="4:4">
      <c r="D2596" s="10"/>
    </row>
    <row r="2597" spans="4:4">
      <c r="D2597" s="10"/>
    </row>
    <row r="2598" spans="4:4">
      <c r="D2598" s="10"/>
    </row>
    <row r="2599" spans="4:4">
      <c r="D2599" s="10"/>
    </row>
    <row r="2600" spans="4:4">
      <c r="D2600" s="10"/>
    </row>
    <row r="2601" spans="4:4">
      <c r="D2601" s="10"/>
    </row>
    <row r="2602" spans="4:4">
      <c r="D2602" s="10"/>
    </row>
    <row r="2603" spans="4:4">
      <c r="D2603" s="10"/>
    </row>
    <row r="2604" spans="4:4">
      <c r="D2604" s="10"/>
    </row>
    <row r="2605" spans="4:4">
      <c r="D2605" s="10"/>
    </row>
    <row r="2606" spans="4:4">
      <c r="D2606" s="10"/>
    </row>
    <row r="2607" spans="4:4">
      <c r="D2607" s="10"/>
    </row>
    <row r="2608" spans="4:4">
      <c r="D2608" s="10"/>
    </row>
    <row r="2609" spans="4:4">
      <c r="D2609" s="10"/>
    </row>
    <row r="2610" spans="4:4">
      <c r="D2610" s="10"/>
    </row>
    <row r="2611" spans="4:4">
      <c r="D2611" s="10"/>
    </row>
    <row r="2612" spans="4:4">
      <c r="D2612" s="10"/>
    </row>
    <row r="2613" spans="4:4">
      <c r="D2613" s="10"/>
    </row>
    <row r="2614" spans="4:4">
      <c r="D2614" s="10"/>
    </row>
    <row r="2615" spans="4:4">
      <c r="D2615" s="10"/>
    </row>
    <row r="2616" spans="4:4">
      <c r="D2616" s="10"/>
    </row>
    <row r="2617" spans="4:4">
      <c r="D2617" s="10"/>
    </row>
    <row r="2618" spans="4:4">
      <c r="D2618" s="10"/>
    </row>
    <row r="2619" spans="4:4">
      <c r="D2619" s="10"/>
    </row>
    <row r="2620" spans="4:4">
      <c r="D2620" s="10"/>
    </row>
    <row r="2621" spans="4:4">
      <c r="D2621" s="10"/>
    </row>
    <row r="2622" spans="4:4">
      <c r="D2622" s="10"/>
    </row>
    <row r="2623" spans="4:4">
      <c r="D2623" s="10"/>
    </row>
    <row r="2624" spans="4:4">
      <c r="D2624" s="10"/>
    </row>
    <row r="2625" spans="4:4">
      <c r="D2625" s="10"/>
    </row>
    <row r="2626" spans="4:4">
      <c r="D2626" s="10"/>
    </row>
    <row r="2627" spans="4:4">
      <c r="D2627" s="10"/>
    </row>
    <row r="2628" spans="4:4">
      <c r="D2628" s="10"/>
    </row>
    <row r="2629" spans="4:4">
      <c r="D2629" s="10"/>
    </row>
    <row r="2630" spans="4:4">
      <c r="D2630" s="10"/>
    </row>
    <row r="2631" spans="4:4">
      <c r="D2631" s="10"/>
    </row>
    <row r="2632" spans="4:4">
      <c r="D2632" s="10"/>
    </row>
    <row r="2633" spans="4:4">
      <c r="D2633" s="10"/>
    </row>
    <row r="2634" spans="4:4">
      <c r="D2634" s="10"/>
    </row>
    <row r="2635" spans="4:4">
      <c r="D2635" s="10"/>
    </row>
    <row r="2636" spans="4:4">
      <c r="D2636" s="10"/>
    </row>
    <row r="2637" spans="4:4">
      <c r="D2637" s="10"/>
    </row>
    <row r="2638" spans="4:4">
      <c r="D2638" s="10"/>
    </row>
    <row r="2639" spans="4:4">
      <c r="D2639" s="10"/>
    </row>
    <row r="2640" spans="4:4">
      <c r="D2640" s="10"/>
    </row>
    <row r="2641" spans="4:4">
      <c r="D2641" s="10"/>
    </row>
    <row r="2642" spans="4:4">
      <c r="D2642" s="10"/>
    </row>
    <row r="2643" spans="4:4">
      <c r="D2643" s="10"/>
    </row>
    <row r="2644" spans="4:4">
      <c r="D2644" s="10"/>
    </row>
    <row r="2645" spans="4:4">
      <c r="D2645" s="10"/>
    </row>
    <row r="2646" spans="4:4">
      <c r="D2646" s="10"/>
    </row>
    <row r="2647" spans="4:4">
      <c r="D2647" s="10"/>
    </row>
    <row r="2648" spans="4:4">
      <c r="D2648" s="10"/>
    </row>
    <row r="2649" spans="4:4">
      <c r="D2649" s="10"/>
    </row>
    <row r="2650" spans="4:4">
      <c r="D2650" s="10"/>
    </row>
    <row r="2651" spans="4:4">
      <c r="D2651" s="10"/>
    </row>
    <row r="2652" spans="4:4">
      <c r="D2652" s="10"/>
    </row>
    <row r="2653" spans="4:4">
      <c r="D2653" s="10"/>
    </row>
    <row r="2654" spans="4:4">
      <c r="D2654" s="10"/>
    </row>
    <row r="2655" spans="4:4">
      <c r="D2655" s="10"/>
    </row>
    <row r="2656" spans="4:4">
      <c r="D2656" s="10"/>
    </row>
    <row r="2657" spans="4:4">
      <c r="D2657" s="10"/>
    </row>
    <row r="2658" spans="4:4">
      <c r="D2658" s="10"/>
    </row>
    <row r="2659" spans="4:4">
      <c r="D2659" s="10"/>
    </row>
    <row r="2660" spans="4:4">
      <c r="D2660" s="10"/>
    </row>
    <row r="2661" spans="4:4">
      <c r="D2661" s="10"/>
    </row>
    <row r="2662" spans="4:4">
      <c r="D2662" s="10"/>
    </row>
    <row r="2663" spans="4:4">
      <c r="D2663" s="10"/>
    </row>
    <row r="2664" spans="4:4">
      <c r="D2664" s="10"/>
    </row>
    <row r="2665" spans="4:4">
      <c r="D2665" s="10"/>
    </row>
    <row r="2666" spans="4:4">
      <c r="D2666" s="10"/>
    </row>
    <row r="2667" spans="4:4">
      <c r="D2667" s="10"/>
    </row>
    <row r="2668" spans="4:4">
      <c r="D2668" s="10"/>
    </row>
    <row r="2669" spans="4:4">
      <c r="D2669" s="10"/>
    </row>
    <row r="2670" spans="4:4">
      <c r="D2670" s="10"/>
    </row>
    <row r="2671" spans="4:4">
      <c r="D2671" s="10"/>
    </row>
    <row r="2672" spans="4:4">
      <c r="D2672" s="10"/>
    </row>
    <row r="2673" spans="4:4">
      <c r="D2673" s="10"/>
    </row>
    <row r="2674" spans="4:4">
      <c r="D2674" s="10"/>
    </row>
    <row r="2675" spans="4:4">
      <c r="D2675" s="10"/>
    </row>
    <row r="2676" spans="4:4">
      <c r="D2676" s="10"/>
    </row>
    <row r="2677" spans="4:4">
      <c r="D2677" s="10"/>
    </row>
    <row r="2678" spans="4:4">
      <c r="D2678" s="10"/>
    </row>
    <row r="2679" spans="4:4">
      <c r="D2679" s="10"/>
    </row>
    <row r="2680" spans="4:4">
      <c r="D2680" s="10"/>
    </row>
    <row r="2681" spans="4:4">
      <c r="D2681" s="10"/>
    </row>
    <row r="2682" spans="4:4">
      <c r="D2682" s="10"/>
    </row>
    <row r="2683" spans="4:4">
      <c r="D2683" s="10"/>
    </row>
    <row r="2684" spans="4:4">
      <c r="D2684" s="10"/>
    </row>
    <row r="2685" spans="4:4">
      <c r="D2685" s="10"/>
    </row>
    <row r="2686" spans="4:4">
      <c r="D2686" s="10"/>
    </row>
    <row r="2687" spans="4:4">
      <c r="D2687" s="10"/>
    </row>
    <row r="2688" spans="4:4">
      <c r="D2688" s="10"/>
    </row>
    <row r="2689" spans="4:4">
      <c r="D2689" s="10"/>
    </row>
    <row r="2690" spans="4:4">
      <c r="D2690" s="10"/>
    </row>
    <row r="2691" spans="4:4">
      <c r="D2691" s="10"/>
    </row>
    <row r="2692" spans="4:4">
      <c r="D2692" s="10"/>
    </row>
    <row r="2693" spans="4:4">
      <c r="D2693" s="10"/>
    </row>
    <row r="2694" spans="4:4">
      <c r="D2694" s="10"/>
    </row>
    <row r="2695" spans="4:4">
      <c r="D2695" s="10"/>
    </row>
    <row r="2696" spans="4:4">
      <c r="D2696" s="10"/>
    </row>
    <row r="2697" spans="4:4">
      <c r="D2697" s="10"/>
    </row>
    <row r="2698" spans="4:4">
      <c r="D2698" s="10"/>
    </row>
    <row r="2699" spans="4:4">
      <c r="D2699" s="10"/>
    </row>
    <row r="2700" spans="4:4">
      <c r="D2700" s="10"/>
    </row>
    <row r="2701" spans="4:4">
      <c r="D2701" s="10"/>
    </row>
    <row r="2702" spans="4:4">
      <c r="D2702" s="10"/>
    </row>
    <row r="2703" spans="4:4">
      <c r="D2703" s="10"/>
    </row>
    <row r="2704" spans="4:4">
      <c r="D2704" s="10"/>
    </row>
    <row r="2705" spans="4:4">
      <c r="D2705" s="10"/>
    </row>
    <row r="2706" spans="4:4">
      <c r="D2706" s="10"/>
    </row>
    <row r="2707" spans="4:4">
      <c r="D2707" s="10"/>
    </row>
    <row r="2708" spans="4:4">
      <c r="D2708" s="10"/>
    </row>
    <row r="2709" spans="4:4">
      <c r="D2709" s="10"/>
    </row>
    <row r="2710" spans="4:4">
      <c r="D2710" s="10"/>
    </row>
    <row r="2711" spans="4:4">
      <c r="D2711" s="10"/>
    </row>
    <row r="2712" spans="4:4">
      <c r="D2712" s="10"/>
    </row>
    <row r="2713" spans="4:4">
      <c r="D2713" s="10"/>
    </row>
    <row r="2714" spans="4:4">
      <c r="D2714" s="10"/>
    </row>
    <row r="2715" spans="4:4">
      <c r="D2715" s="10"/>
    </row>
    <row r="2716" spans="4:4">
      <c r="D2716" s="10"/>
    </row>
    <row r="2717" spans="4:4">
      <c r="D2717" s="10"/>
    </row>
    <row r="2718" spans="4:4">
      <c r="D2718" s="10"/>
    </row>
    <row r="2719" spans="4:4">
      <c r="D2719" s="10"/>
    </row>
    <row r="2720" spans="4:4">
      <c r="D2720" s="10"/>
    </row>
    <row r="2721" spans="4:4">
      <c r="D2721" s="10"/>
    </row>
    <row r="2722" spans="4:4">
      <c r="D2722" s="10"/>
    </row>
    <row r="2723" spans="4:4">
      <c r="D2723" s="10"/>
    </row>
    <row r="2724" spans="4:4">
      <c r="D2724" s="10"/>
    </row>
    <row r="2725" spans="4:4">
      <c r="D2725" s="10"/>
    </row>
    <row r="2726" spans="4:4">
      <c r="D2726" s="10"/>
    </row>
    <row r="2727" spans="4:4">
      <c r="D2727" s="10"/>
    </row>
    <row r="2728" spans="4:4">
      <c r="D2728" s="10"/>
    </row>
    <row r="2729" spans="4:4">
      <c r="D2729" s="10"/>
    </row>
    <row r="2730" spans="4:4">
      <c r="D2730" s="10"/>
    </row>
    <row r="2731" spans="4:4">
      <c r="D2731" s="10"/>
    </row>
    <row r="2732" spans="4:4">
      <c r="D2732" s="10"/>
    </row>
    <row r="2733" spans="4:4">
      <c r="D2733" s="10"/>
    </row>
    <row r="2734" spans="4:4">
      <c r="D2734" s="10"/>
    </row>
    <row r="2735" spans="4:4">
      <c r="D2735" s="10"/>
    </row>
    <row r="2736" spans="4:4">
      <c r="D2736" s="10"/>
    </row>
    <row r="2737" spans="4:4">
      <c r="D2737" s="10"/>
    </row>
    <row r="2738" spans="4:4">
      <c r="D2738" s="10"/>
    </row>
    <row r="2739" spans="4:4">
      <c r="D2739" s="10"/>
    </row>
    <row r="2740" spans="4:4">
      <c r="D2740" s="10"/>
    </row>
    <row r="2741" spans="4:4">
      <c r="D2741" s="10"/>
    </row>
    <row r="2742" spans="4:4">
      <c r="D2742" s="10"/>
    </row>
    <row r="2743" spans="4:4">
      <c r="D2743" s="10"/>
    </row>
    <row r="2744" spans="4:4">
      <c r="D2744" s="10"/>
    </row>
    <row r="2745" spans="4:4">
      <c r="D2745" s="10"/>
    </row>
    <row r="2746" spans="4:4">
      <c r="D2746" s="10"/>
    </row>
    <row r="2747" spans="4:4">
      <c r="D2747" s="10"/>
    </row>
    <row r="2748" spans="4:4">
      <c r="D2748" s="10"/>
    </row>
    <row r="2749" spans="4:4">
      <c r="D2749" s="10"/>
    </row>
    <row r="2750" spans="4:4">
      <c r="D2750" s="10"/>
    </row>
    <row r="2751" spans="4:4">
      <c r="D2751" s="10"/>
    </row>
    <row r="2752" spans="4:4">
      <c r="D2752" s="10"/>
    </row>
    <row r="2753" spans="4:4">
      <c r="D2753" s="10"/>
    </row>
    <row r="2754" spans="4:4">
      <c r="D2754" s="10"/>
    </row>
    <row r="2755" spans="4:4">
      <c r="D2755" s="10"/>
    </row>
    <row r="2756" spans="4:4">
      <c r="D2756" s="10"/>
    </row>
    <row r="2757" spans="4:4">
      <c r="D2757" s="10"/>
    </row>
    <row r="2758" spans="4:4">
      <c r="D2758" s="10"/>
    </row>
    <row r="2759" spans="4:4">
      <c r="D2759" s="10"/>
    </row>
    <row r="2760" spans="4:4">
      <c r="D2760" s="10"/>
    </row>
    <row r="2761" spans="4:4">
      <c r="D2761" s="10"/>
    </row>
    <row r="2762" spans="4:4">
      <c r="D2762" s="10"/>
    </row>
    <row r="2763" spans="4:4">
      <c r="D2763" s="10"/>
    </row>
    <row r="2764" spans="4:4">
      <c r="D2764" s="10"/>
    </row>
    <row r="2765" spans="4:4">
      <c r="D2765" s="10"/>
    </row>
    <row r="2766" spans="4:4">
      <c r="D2766" s="10"/>
    </row>
    <row r="2767" spans="4:4">
      <c r="D2767" s="10"/>
    </row>
    <row r="2768" spans="4:4">
      <c r="D2768" s="10"/>
    </row>
    <row r="2769" spans="4:4">
      <c r="D2769" s="10"/>
    </row>
    <row r="2770" spans="4:4">
      <c r="D2770" s="10"/>
    </row>
    <row r="2771" spans="4:4">
      <c r="D2771" s="10"/>
    </row>
    <row r="2772" spans="4:4">
      <c r="D2772" s="10"/>
    </row>
    <row r="2773" spans="4:4">
      <c r="D2773" s="10"/>
    </row>
    <row r="2774" spans="4:4">
      <c r="D2774" s="10"/>
    </row>
    <row r="2775" spans="4:4">
      <c r="D2775" s="10"/>
    </row>
    <row r="2776" spans="4:4">
      <c r="D2776" s="10"/>
    </row>
    <row r="2777" spans="4:4">
      <c r="D2777" s="10"/>
    </row>
    <row r="2778" spans="4:4">
      <c r="D2778" s="10"/>
    </row>
    <row r="2779" spans="4:4">
      <c r="D2779" s="10"/>
    </row>
    <row r="2780" spans="4:4">
      <c r="D2780" s="10"/>
    </row>
    <row r="2781" spans="4:4">
      <c r="D2781" s="10"/>
    </row>
    <row r="2782" spans="4:4">
      <c r="D2782" s="10"/>
    </row>
    <row r="2783" spans="4:4">
      <c r="D2783" s="10"/>
    </row>
    <row r="2784" spans="4:4">
      <c r="D2784" s="10"/>
    </row>
    <row r="2785" spans="4:4">
      <c r="D2785" s="10"/>
    </row>
    <row r="2786" spans="4:4">
      <c r="D2786" s="10"/>
    </row>
    <row r="2787" spans="4:4">
      <c r="D2787" s="10"/>
    </row>
    <row r="2788" spans="4:4">
      <c r="D2788" s="10"/>
    </row>
    <row r="2789" spans="4:4">
      <c r="D2789" s="10"/>
    </row>
    <row r="2790" spans="4:4">
      <c r="D2790" s="10"/>
    </row>
    <row r="2791" spans="4:4">
      <c r="D2791" s="10"/>
    </row>
    <row r="2792" spans="4:4">
      <c r="D2792" s="10"/>
    </row>
    <row r="2793" spans="4:4">
      <c r="D2793" s="10"/>
    </row>
    <row r="2794" spans="4:4">
      <c r="D2794" s="10"/>
    </row>
    <row r="2795" spans="4:4">
      <c r="D2795" s="10"/>
    </row>
    <row r="2796" spans="4:4">
      <c r="D2796" s="10"/>
    </row>
    <row r="2797" spans="4:4">
      <c r="D2797" s="10"/>
    </row>
    <row r="2798" spans="4:4">
      <c r="D2798" s="10"/>
    </row>
    <row r="2799" spans="4:4">
      <c r="D2799" s="10"/>
    </row>
    <row r="2800" spans="4:4">
      <c r="D2800" s="10"/>
    </row>
    <row r="2801" spans="4:4">
      <c r="D2801" s="10"/>
    </row>
    <row r="2802" spans="4:4">
      <c r="D2802" s="10"/>
    </row>
    <row r="2803" spans="4:4">
      <c r="D2803" s="10"/>
    </row>
    <row r="2804" spans="4:4">
      <c r="D2804" s="10"/>
    </row>
    <row r="2805" spans="4:4">
      <c r="D2805" s="10"/>
    </row>
    <row r="2806" spans="4:4">
      <c r="D2806" s="10"/>
    </row>
    <row r="2807" spans="4:4">
      <c r="D2807" s="10"/>
    </row>
    <row r="2808" spans="4:4">
      <c r="D2808" s="10"/>
    </row>
    <row r="2809" spans="4:4">
      <c r="D2809" s="10"/>
    </row>
    <row r="2810" spans="4:4">
      <c r="D2810" s="10"/>
    </row>
    <row r="2811" spans="4:4">
      <c r="D2811" s="10"/>
    </row>
    <row r="2812" spans="4:4">
      <c r="D2812" s="10"/>
    </row>
    <row r="2813" spans="4:4">
      <c r="D2813" s="10"/>
    </row>
    <row r="2814" spans="4:4">
      <c r="D2814" s="10"/>
    </row>
    <row r="2815" spans="4:4">
      <c r="D2815" s="10"/>
    </row>
    <row r="2816" spans="4:4">
      <c r="D2816" s="10"/>
    </row>
    <row r="2817" spans="4:4">
      <c r="D2817" s="10"/>
    </row>
    <row r="2818" spans="4:4">
      <c r="D2818" s="10"/>
    </row>
    <row r="2819" spans="4:4">
      <c r="D2819" s="10"/>
    </row>
    <row r="2820" spans="4:4">
      <c r="D2820" s="10"/>
    </row>
    <row r="2821" spans="4:4">
      <c r="D2821" s="10"/>
    </row>
    <row r="2822" spans="4:4">
      <c r="D2822" s="10"/>
    </row>
    <row r="2823" spans="4:4">
      <c r="D2823" s="10"/>
    </row>
    <row r="2824" spans="4:4">
      <c r="D2824" s="10"/>
    </row>
    <row r="2825" spans="4:4">
      <c r="D2825" s="10"/>
    </row>
    <row r="2826" spans="4:4">
      <c r="D2826" s="10"/>
    </row>
    <row r="2827" spans="4:4">
      <c r="D2827" s="10"/>
    </row>
    <row r="2828" spans="4:4">
      <c r="D2828" s="10"/>
    </row>
    <row r="2829" spans="4:4">
      <c r="D2829" s="10"/>
    </row>
    <row r="2830" spans="4:4">
      <c r="D2830" s="10"/>
    </row>
    <row r="2831" spans="4:4">
      <c r="D2831" s="10"/>
    </row>
    <row r="2832" spans="4:4">
      <c r="D2832" s="10"/>
    </row>
    <row r="2833" spans="4:4">
      <c r="D2833" s="10"/>
    </row>
    <row r="2834" spans="4:4">
      <c r="D2834" s="10"/>
    </row>
    <row r="2835" spans="4:4">
      <c r="D2835" s="10"/>
    </row>
    <row r="2836" spans="4:4">
      <c r="D2836" s="10"/>
    </row>
    <row r="2837" spans="4:4">
      <c r="D2837" s="10"/>
    </row>
    <row r="2838" spans="4:4">
      <c r="D2838" s="10"/>
    </row>
    <row r="2839" spans="4:4">
      <c r="D2839" s="10"/>
    </row>
    <row r="2840" spans="4:4">
      <c r="D2840" s="10"/>
    </row>
    <row r="2841" spans="4:4">
      <c r="D2841" s="10"/>
    </row>
    <row r="2842" spans="4:4">
      <c r="D2842" s="10"/>
    </row>
    <row r="2843" spans="4:4">
      <c r="D2843" s="10"/>
    </row>
    <row r="2844" spans="4:4">
      <c r="D2844" s="10"/>
    </row>
    <row r="2845" spans="4:4">
      <c r="D2845" s="10"/>
    </row>
    <row r="2846" spans="4:4">
      <c r="D2846" s="10"/>
    </row>
    <row r="2847" spans="4:4">
      <c r="D2847" s="10"/>
    </row>
    <row r="2848" spans="4:4">
      <c r="D2848" s="10"/>
    </row>
    <row r="2849" spans="4:4">
      <c r="D2849" s="10"/>
    </row>
    <row r="2850" spans="4:4">
      <c r="D2850" s="10"/>
    </row>
    <row r="2851" spans="4:4">
      <c r="D2851" s="10"/>
    </row>
    <row r="2852" spans="4:4">
      <c r="D2852" s="10"/>
    </row>
    <row r="2853" spans="4:4">
      <c r="D2853" s="10"/>
    </row>
    <row r="2854" spans="4:4">
      <c r="D2854" s="10"/>
    </row>
    <row r="2855" spans="4:4">
      <c r="D2855" s="10"/>
    </row>
    <row r="2856" spans="4:4">
      <c r="D2856" s="10"/>
    </row>
    <row r="2857" spans="4:4">
      <c r="D2857" s="10"/>
    </row>
    <row r="2858" spans="4:4">
      <c r="D2858" s="10"/>
    </row>
    <row r="2859" spans="4:4">
      <c r="D2859" s="10"/>
    </row>
    <row r="2860" spans="4:4">
      <c r="D2860" s="10"/>
    </row>
    <row r="2861" spans="4:4">
      <c r="D2861" s="10"/>
    </row>
    <row r="2862" spans="4:4">
      <c r="D2862" s="10"/>
    </row>
    <row r="2863" spans="4:4">
      <c r="D2863" s="10"/>
    </row>
    <row r="2864" spans="4:4">
      <c r="D2864" s="10"/>
    </row>
    <row r="2865" spans="4:4">
      <c r="D2865" s="10"/>
    </row>
    <row r="2866" spans="4:4">
      <c r="D2866" s="10"/>
    </row>
    <row r="2867" spans="4:4">
      <c r="D2867" s="10"/>
    </row>
    <row r="2868" spans="4:4">
      <c r="D2868" s="10"/>
    </row>
    <row r="2869" spans="4:4">
      <c r="D2869" s="10"/>
    </row>
    <row r="2870" spans="4:4">
      <c r="D2870" s="10"/>
    </row>
    <row r="2871" spans="4:4">
      <c r="D2871" s="10"/>
    </row>
    <row r="2872" spans="4:4">
      <c r="D2872" s="10"/>
    </row>
    <row r="2873" spans="4:4">
      <c r="D2873" s="10"/>
    </row>
    <row r="2874" spans="4:4">
      <c r="D2874" s="10"/>
    </row>
    <row r="2875" spans="4:4">
      <c r="D2875" s="10"/>
    </row>
    <row r="2876" spans="4:4">
      <c r="D2876" s="10"/>
    </row>
    <row r="2877" spans="4:4">
      <c r="D2877" s="10"/>
    </row>
    <row r="2878" spans="4:4">
      <c r="D2878" s="10"/>
    </row>
    <row r="2879" spans="4:4">
      <c r="D2879" s="10"/>
    </row>
    <row r="2880" spans="4:4">
      <c r="D2880" s="10"/>
    </row>
    <row r="2881" spans="4:4">
      <c r="D2881" s="10"/>
    </row>
    <row r="2882" spans="4:4">
      <c r="D2882" s="10"/>
    </row>
    <row r="2883" spans="4:4">
      <c r="D2883" s="10"/>
    </row>
    <row r="2884" spans="4:4">
      <c r="D2884" s="10"/>
    </row>
    <row r="2885" spans="4:4">
      <c r="D2885" s="10"/>
    </row>
    <row r="2886" spans="4:4">
      <c r="D2886" s="10"/>
    </row>
    <row r="2887" spans="4:4">
      <c r="D2887" s="10"/>
    </row>
    <row r="2888" spans="4:4">
      <c r="D2888" s="10"/>
    </row>
    <row r="2889" spans="4:4">
      <c r="D2889" s="10"/>
    </row>
    <row r="2890" spans="4:4">
      <c r="D2890" s="10"/>
    </row>
    <row r="2891" spans="4:4">
      <c r="D2891" s="10"/>
    </row>
    <row r="2892" spans="4:4">
      <c r="D2892" s="10"/>
    </row>
    <row r="2893" spans="4:4">
      <c r="D2893" s="10"/>
    </row>
    <row r="2894" spans="4:4">
      <c r="D2894" s="10"/>
    </row>
    <row r="2895" spans="4:4">
      <c r="D2895" s="10"/>
    </row>
    <row r="2896" spans="4:4">
      <c r="D2896" s="10"/>
    </row>
    <row r="2897" spans="4:4">
      <c r="D2897" s="10"/>
    </row>
    <row r="2898" spans="4:4">
      <c r="D2898" s="10"/>
    </row>
    <row r="2899" spans="4:4">
      <c r="D2899" s="10"/>
    </row>
    <row r="2900" spans="4:4">
      <c r="D2900" s="10"/>
    </row>
    <row r="2901" spans="4:4">
      <c r="D2901" s="10"/>
    </row>
    <row r="2902" spans="4:4">
      <c r="D2902" s="10"/>
    </row>
    <row r="2903" spans="4:4">
      <c r="D2903" s="10"/>
    </row>
    <row r="2904" spans="4:4">
      <c r="D2904" s="10"/>
    </row>
    <row r="2905" spans="4:4">
      <c r="D2905" s="10"/>
    </row>
    <row r="2906" spans="4:4">
      <c r="D2906" s="10"/>
    </row>
    <row r="2907" spans="4:4">
      <c r="D2907" s="10"/>
    </row>
    <row r="2908" spans="4:4">
      <c r="D2908" s="10"/>
    </row>
    <row r="2909" spans="4:4">
      <c r="D2909" s="10"/>
    </row>
    <row r="2910" spans="4:4">
      <c r="D2910" s="10"/>
    </row>
    <row r="2911" spans="4:4">
      <c r="D2911" s="10"/>
    </row>
    <row r="2912" spans="4:4">
      <c r="D2912" s="10"/>
    </row>
    <row r="2913" spans="4:4">
      <c r="D2913" s="10"/>
    </row>
    <row r="2914" spans="4:4">
      <c r="D2914" s="10"/>
    </row>
    <row r="2915" spans="4:4">
      <c r="D2915" s="10"/>
    </row>
    <row r="2916" spans="4:4">
      <c r="D2916" s="10"/>
    </row>
    <row r="2917" spans="4:4">
      <c r="D2917" s="10"/>
    </row>
    <row r="2918" spans="4:4">
      <c r="D2918" s="10"/>
    </row>
    <row r="2919" spans="4:4">
      <c r="D2919" s="10"/>
    </row>
    <row r="2920" spans="4:4">
      <c r="D2920" s="10"/>
    </row>
    <row r="2921" spans="4:4">
      <c r="D2921" s="10"/>
    </row>
    <row r="2922" spans="4:4">
      <c r="D2922" s="10"/>
    </row>
    <row r="2923" spans="4:4">
      <c r="D2923" s="10"/>
    </row>
    <row r="2924" spans="4:4">
      <c r="D2924" s="10"/>
    </row>
    <row r="2925" spans="4:4">
      <c r="D2925" s="10"/>
    </row>
    <row r="2926" spans="4:4">
      <c r="D2926" s="10"/>
    </row>
    <row r="2927" spans="4:4">
      <c r="D2927" s="10"/>
    </row>
    <row r="2928" spans="4:4">
      <c r="D2928" s="10"/>
    </row>
    <row r="2929" spans="4:4">
      <c r="D2929" s="10"/>
    </row>
    <row r="2930" spans="4:4">
      <c r="D2930" s="10"/>
    </row>
    <row r="2931" spans="4:4">
      <c r="D2931" s="10"/>
    </row>
    <row r="2932" spans="4:4">
      <c r="D2932" s="10"/>
    </row>
    <row r="2933" spans="4:4">
      <c r="D2933" s="10"/>
    </row>
    <row r="2934" spans="4:4">
      <c r="D2934" s="10"/>
    </row>
    <row r="2935" spans="4:4">
      <c r="D2935" s="10"/>
    </row>
    <row r="2936" spans="4:4">
      <c r="D2936" s="10"/>
    </row>
    <row r="2937" spans="4:4">
      <c r="D2937" s="10"/>
    </row>
    <row r="2938" spans="4:4">
      <c r="D2938" s="10"/>
    </row>
    <row r="2939" spans="4:4">
      <c r="D2939" s="10"/>
    </row>
    <row r="2940" spans="4:4">
      <c r="D2940" s="10"/>
    </row>
    <row r="2941" spans="4:4">
      <c r="D2941" s="10"/>
    </row>
    <row r="2942" spans="4:4">
      <c r="D2942" s="10"/>
    </row>
    <row r="2943" spans="4:4">
      <c r="D2943" s="10"/>
    </row>
    <row r="2944" spans="4:4">
      <c r="D2944" s="10"/>
    </row>
    <row r="2945" spans="4:4">
      <c r="D2945" s="10"/>
    </row>
    <row r="2946" spans="4:4">
      <c r="D2946" s="10"/>
    </row>
    <row r="2947" spans="4:4">
      <c r="D2947" s="10"/>
    </row>
    <row r="2948" spans="4:4">
      <c r="D2948" s="10"/>
    </row>
    <row r="2949" spans="4:4">
      <c r="D2949" s="10"/>
    </row>
    <row r="2950" spans="4:4">
      <c r="D2950" s="10"/>
    </row>
    <row r="2951" spans="4:4">
      <c r="D2951" s="10"/>
    </row>
    <row r="2952" spans="4:4">
      <c r="D2952" s="10"/>
    </row>
    <row r="2953" spans="4:4">
      <c r="D2953" s="10"/>
    </row>
    <row r="2954" spans="4:4">
      <c r="D2954" s="10"/>
    </row>
    <row r="2955" spans="4:4">
      <c r="D2955" s="10"/>
    </row>
    <row r="2956" spans="4:4">
      <c r="D2956" s="10"/>
    </row>
    <row r="2957" spans="4:4">
      <c r="D2957" s="10"/>
    </row>
    <row r="2958" spans="4:4">
      <c r="D2958" s="10"/>
    </row>
    <row r="2959" spans="4:4">
      <c r="D2959" s="10"/>
    </row>
    <row r="2960" spans="4:4">
      <c r="D2960" s="10"/>
    </row>
    <row r="2961" spans="4:4">
      <c r="D2961" s="10"/>
    </row>
    <row r="2962" spans="4:4">
      <c r="D2962" s="10"/>
    </row>
    <row r="2963" spans="4:4">
      <c r="D2963" s="10"/>
    </row>
    <row r="2964" spans="4:4">
      <c r="D2964" s="10"/>
    </row>
    <row r="2965" spans="4:4">
      <c r="D2965" s="10"/>
    </row>
    <row r="2966" spans="4:4">
      <c r="D2966" s="10"/>
    </row>
    <row r="2967" spans="4:4">
      <c r="D2967" s="10"/>
    </row>
    <row r="2968" spans="4:4">
      <c r="D2968" s="10"/>
    </row>
    <row r="2969" spans="4:4">
      <c r="D2969" s="10"/>
    </row>
    <row r="2970" spans="4:4">
      <c r="D2970" s="10"/>
    </row>
    <row r="2971" spans="4:4">
      <c r="D2971" s="10"/>
    </row>
    <row r="2972" spans="4:4">
      <c r="D2972" s="10"/>
    </row>
    <row r="2973" spans="4:4">
      <c r="D2973" s="10"/>
    </row>
    <row r="2974" spans="4:4">
      <c r="D2974" s="10"/>
    </row>
    <row r="2975" spans="4:4">
      <c r="D2975" s="10"/>
    </row>
    <row r="2976" spans="4:4">
      <c r="D2976" s="10"/>
    </row>
    <row r="2977" spans="4:4">
      <c r="D2977" s="10"/>
    </row>
    <row r="2978" spans="4:4">
      <c r="D2978" s="10"/>
    </row>
    <row r="2979" spans="4:4">
      <c r="D2979" s="10"/>
    </row>
    <row r="2980" spans="4:4">
      <c r="D2980" s="10"/>
    </row>
    <row r="2981" spans="4:4">
      <c r="D2981" s="10"/>
    </row>
    <row r="2982" spans="4:4">
      <c r="D2982" s="10"/>
    </row>
    <row r="2983" spans="4:4">
      <c r="D2983" s="10"/>
    </row>
    <row r="2984" spans="4:4">
      <c r="D2984" s="10"/>
    </row>
    <row r="2985" spans="4:4">
      <c r="D2985" s="10"/>
    </row>
    <row r="2986" spans="4:4">
      <c r="D2986" s="10"/>
    </row>
    <row r="2987" spans="4:4">
      <c r="D2987" s="10"/>
    </row>
    <row r="2988" spans="4:4">
      <c r="D2988" s="10"/>
    </row>
    <row r="2989" spans="4:4">
      <c r="D2989" s="10"/>
    </row>
    <row r="2990" spans="4:4">
      <c r="D2990" s="10"/>
    </row>
    <row r="2991" spans="4:4">
      <c r="D2991" s="10"/>
    </row>
    <row r="2992" spans="4:4">
      <c r="D2992" s="10"/>
    </row>
    <row r="2993" spans="4:4">
      <c r="D2993" s="10"/>
    </row>
    <row r="2994" spans="4:4">
      <c r="D2994" s="10"/>
    </row>
    <row r="2995" spans="4:4">
      <c r="D2995" s="10"/>
    </row>
    <row r="2996" spans="4:4">
      <c r="D2996" s="10"/>
    </row>
    <row r="2997" spans="4:4">
      <c r="D2997" s="10"/>
    </row>
    <row r="2998" spans="4:4">
      <c r="D2998" s="10"/>
    </row>
    <row r="2999" spans="4:4">
      <c r="D2999" s="10"/>
    </row>
    <row r="3000" spans="4:4">
      <c r="D3000" s="10"/>
    </row>
    <row r="3001" spans="4:4">
      <c r="D3001" s="10"/>
    </row>
    <row r="3002" spans="4:4">
      <c r="D3002" s="10"/>
    </row>
    <row r="3003" spans="4:4">
      <c r="D3003" s="10"/>
    </row>
    <row r="3004" spans="4:4">
      <c r="D3004" s="10"/>
    </row>
    <row r="3005" spans="4:4">
      <c r="D3005" s="10"/>
    </row>
    <row r="3006" spans="4:4">
      <c r="D3006" s="10"/>
    </row>
    <row r="3007" spans="4:4">
      <c r="D3007" s="10"/>
    </row>
    <row r="3008" spans="4:4">
      <c r="D3008" s="10"/>
    </row>
    <row r="3009" spans="4:4">
      <c r="D3009" s="10"/>
    </row>
    <row r="3010" spans="4:4">
      <c r="D3010" s="10"/>
    </row>
    <row r="3011" spans="4:4">
      <c r="D3011" s="10"/>
    </row>
    <row r="3012" spans="4:4">
      <c r="D3012" s="10"/>
    </row>
    <row r="3013" spans="4:4">
      <c r="D3013" s="10"/>
    </row>
    <row r="3014" spans="4:4">
      <c r="D3014" s="10"/>
    </row>
    <row r="3015" spans="4:4">
      <c r="D3015" s="10"/>
    </row>
    <row r="3016" spans="4:4">
      <c r="D3016" s="10"/>
    </row>
    <row r="3017" spans="4:4">
      <c r="D3017" s="10"/>
    </row>
    <row r="3018" spans="4:4">
      <c r="D3018" s="10"/>
    </row>
    <row r="3019" spans="4:4">
      <c r="D3019" s="10"/>
    </row>
    <row r="3020" spans="4:4">
      <c r="D3020" s="10"/>
    </row>
    <row r="3021" spans="4:4">
      <c r="D3021" s="10"/>
    </row>
    <row r="3022" spans="4:4">
      <c r="D3022" s="10"/>
    </row>
    <row r="3023" spans="4:4">
      <c r="D3023" s="10"/>
    </row>
    <row r="3024" spans="4:4">
      <c r="D3024" s="10"/>
    </row>
    <row r="3025" spans="4:4">
      <c r="D3025" s="10"/>
    </row>
    <row r="3026" spans="4:4">
      <c r="D3026" s="10"/>
    </row>
    <row r="3027" spans="4:4">
      <c r="D3027" s="10"/>
    </row>
    <row r="3028" spans="4:4">
      <c r="D3028" s="10"/>
    </row>
    <row r="3029" spans="4:4">
      <c r="D3029" s="10"/>
    </row>
    <row r="3030" spans="4:4">
      <c r="D3030" s="10"/>
    </row>
    <row r="3031" spans="4:4">
      <c r="D3031" s="10"/>
    </row>
    <row r="3032" spans="4:4">
      <c r="D3032" s="10"/>
    </row>
    <row r="3033" spans="4:4">
      <c r="D3033" s="10"/>
    </row>
    <row r="3034" spans="4:4">
      <c r="D3034" s="10"/>
    </row>
    <row r="3035" spans="4:4">
      <c r="D3035" s="10"/>
    </row>
    <row r="3036" spans="4:4">
      <c r="D3036" s="10"/>
    </row>
    <row r="3037" spans="4:4">
      <c r="D3037" s="10"/>
    </row>
    <row r="3038" spans="4:4">
      <c r="D3038" s="10"/>
    </row>
    <row r="3039" spans="4:4">
      <c r="D3039" s="10"/>
    </row>
    <row r="3040" spans="4:4">
      <c r="D3040" s="10"/>
    </row>
    <row r="3041" spans="4:4">
      <c r="D3041" s="10"/>
    </row>
    <row r="3042" spans="4:4">
      <c r="D3042" s="10"/>
    </row>
    <row r="3043" spans="4:4">
      <c r="D3043" s="10"/>
    </row>
    <row r="3044" spans="4:4">
      <c r="D3044" s="10"/>
    </row>
    <row r="3045" spans="4:4">
      <c r="D3045" s="10"/>
    </row>
    <row r="3046" spans="4:4">
      <c r="D3046" s="10"/>
    </row>
    <row r="3047" spans="4:4">
      <c r="D3047" s="10"/>
    </row>
    <row r="3048" spans="4:4">
      <c r="D3048" s="10"/>
    </row>
    <row r="3049" spans="4:4">
      <c r="D3049" s="10"/>
    </row>
    <row r="3050" spans="4:4">
      <c r="D3050" s="10"/>
    </row>
    <row r="3051" spans="4:4">
      <c r="D3051" s="10"/>
    </row>
    <row r="3052" spans="4:4">
      <c r="D3052" s="10"/>
    </row>
    <row r="3053" spans="4:4">
      <c r="D3053" s="10"/>
    </row>
    <row r="3054" spans="4:4">
      <c r="D3054" s="10"/>
    </row>
    <row r="3055" spans="4:4">
      <c r="D3055" s="10"/>
    </row>
    <row r="3056" spans="4:4">
      <c r="D3056" s="10"/>
    </row>
    <row r="3057" spans="4:4">
      <c r="D3057" s="10"/>
    </row>
    <row r="3058" spans="4:4">
      <c r="D3058" s="10"/>
    </row>
    <row r="3059" spans="4:4">
      <c r="D3059" s="10"/>
    </row>
    <row r="3060" spans="4:4">
      <c r="D3060" s="10"/>
    </row>
    <row r="3061" spans="4:4">
      <c r="D3061" s="10"/>
    </row>
    <row r="3062" spans="4:4">
      <c r="D3062" s="10"/>
    </row>
    <row r="3063" spans="4:4">
      <c r="D3063" s="10"/>
    </row>
    <row r="3064" spans="4:4">
      <c r="D3064" s="10"/>
    </row>
    <row r="3065" spans="4:4">
      <c r="D3065" s="10"/>
    </row>
    <row r="3066" spans="4:4">
      <c r="D3066" s="10"/>
    </row>
    <row r="3067" spans="4:4">
      <c r="D3067" s="10"/>
    </row>
    <row r="3068" spans="4:4">
      <c r="D3068" s="10"/>
    </row>
    <row r="3069" spans="4:4">
      <c r="D3069" s="10"/>
    </row>
    <row r="3070" spans="4:4">
      <c r="D3070" s="10"/>
    </row>
    <row r="3071" spans="4:4">
      <c r="D3071" s="10"/>
    </row>
    <row r="3072" spans="4:4">
      <c r="D3072" s="10"/>
    </row>
    <row r="3073" spans="4:4">
      <c r="D3073" s="10"/>
    </row>
    <row r="3074" spans="4:4">
      <c r="D3074" s="10"/>
    </row>
    <row r="3075" spans="4:4">
      <c r="D3075" s="10"/>
    </row>
    <row r="3076" spans="4:4">
      <c r="D3076" s="10"/>
    </row>
    <row r="3077" spans="4:4">
      <c r="D3077" s="10"/>
    </row>
    <row r="3078" spans="4:4">
      <c r="D3078" s="10"/>
    </row>
    <row r="3079" spans="4:4">
      <c r="D3079" s="10"/>
    </row>
    <row r="3080" spans="4:4">
      <c r="D3080" s="10"/>
    </row>
    <row r="3081" spans="4:4">
      <c r="D3081" s="10"/>
    </row>
    <row r="3082" spans="4:4">
      <c r="D3082" s="10"/>
    </row>
    <row r="3083" spans="4:4">
      <c r="D3083" s="10"/>
    </row>
    <row r="3084" spans="4:4">
      <c r="D3084" s="10"/>
    </row>
    <row r="3085" spans="4:4">
      <c r="D3085" s="10"/>
    </row>
    <row r="3086" spans="4:4">
      <c r="D3086" s="10"/>
    </row>
    <row r="3087" spans="4:4">
      <c r="D3087" s="10"/>
    </row>
    <row r="3088" spans="4:4">
      <c r="D3088" s="10"/>
    </row>
    <row r="3089" spans="4:4">
      <c r="D3089" s="10"/>
    </row>
    <row r="3090" spans="4:4">
      <c r="D3090" s="10"/>
    </row>
    <row r="3091" spans="4:4">
      <c r="D3091" s="10"/>
    </row>
    <row r="3092" spans="4:4">
      <c r="D3092" s="10"/>
    </row>
    <row r="3093" spans="4:4">
      <c r="D3093" s="10"/>
    </row>
    <row r="3094" spans="4:4">
      <c r="D3094" s="10"/>
    </row>
    <row r="3095" spans="4:4">
      <c r="D3095" s="10"/>
    </row>
    <row r="3096" spans="4:4">
      <c r="D3096" s="10"/>
    </row>
    <row r="3097" spans="4:4">
      <c r="D3097" s="10"/>
    </row>
    <row r="3098" spans="4:4">
      <c r="D3098" s="10"/>
    </row>
    <row r="3099" spans="4:4">
      <c r="D3099" s="10"/>
    </row>
    <row r="3100" spans="4:4">
      <c r="D3100" s="10"/>
    </row>
    <row r="3101" spans="4:4">
      <c r="D3101" s="10"/>
    </row>
    <row r="3102" spans="4:4">
      <c r="D3102" s="10"/>
    </row>
    <row r="3103" spans="4:4">
      <c r="D3103" s="10"/>
    </row>
    <row r="3104" spans="4:4">
      <c r="D3104" s="10"/>
    </row>
    <row r="3105" spans="4:4">
      <c r="D3105" s="10"/>
    </row>
    <row r="3106" spans="4:4">
      <c r="D3106" s="10"/>
    </row>
    <row r="3107" spans="4:4">
      <c r="D3107" s="10"/>
    </row>
    <row r="3108" spans="4:4">
      <c r="D3108" s="10"/>
    </row>
    <row r="3109" spans="4:4">
      <c r="D3109" s="10"/>
    </row>
    <row r="3110" spans="4:4">
      <c r="D3110" s="10"/>
    </row>
    <row r="3111" spans="4:4">
      <c r="D3111" s="10"/>
    </row>
    <row r="3112" spans="4:4">
      <c r="D3112" s="10"/>
    </row>
    <row r="3113" spans="4:4">
      <c r="D3113" s="10"/>
    </row>
    <row r="3114" spans="4:4">
      <c r="D3114" s="10"/>
    </row>
    <row r="3115" spans="4:4">
      <c r="D3115" s="10"/>
    </row>
    <row r="3116" spans="4:4">
      <c r="D3116" s="10"/>
    </row>
    <row r="3117" spans="4:4">
      <c r="D3117" s="10"/>
    </row>
    <row r="3118" spans="4:4">
      <c r="D3118" s="10"/>
    </row>
    <row r="3119" spans="4:4">
      <c r="D3119" s="10"/>
    </row>
    <row r="3120" spans="4:4">
      <c r="D3120" s="10"/>
    </row>
    <row r="3121" spans="4:4">
      <c r="D3121" s="10"/>
    </row>
    <row r="3122" spans="4:4">
      <c r="D3122" s="10"/>
    </row>
    <row r="3123" spans="4:4">
      <c r="D3123" s="10"/>
    </row>
    <row r="3124" spans="4:4">
      <c r="D3124" s="10"/>
    </row>
    <row r="3125" spans="4:4">
      <c r="D3125" s="10"/>
    </row>
    <row r="3126" spans="4:4">
      <c r="D3126" s="10"/>
    </row>
    <row r="3127" spans="4:4">
      <c r="D3127" s="10"/>
    </row>
    <row r="3128" spans="4:4">
      <c r="D3128" s="10"/>
    </row>
    <row r="3129" spans="4:4">
      <c r="D3129" s="10"/>
    </row>
    <row r="3130" spans="4:4">
      <c r="D3130" s="10"/>
    </row>
    <row r="3131" spans="4:4">
      <c r="D3131" s="10"/>
    </row>
    <row r="3132" spans="4:4">
      <c r="D3132" s="10"/>
    </row>
    <row r="3133" spans="4:4">
      <c r="D3133" s="10"/>
    </row>
    <row r="3134" spans="4:4">
      <c r="D3134" s="10"/>
    </row>
    <row r="3135" spans="4:4">
      <c r="D3135" s="10"/>
    </row>
    <row r="3136" spans="4:4">
      <c r="D3136" s="10"/>
    </row>
    <row r="3137" spans="4:4">
      <c r="D3137" s="10"/>
    </row>
    <row r="3138" spans="4:4">
      <c r="D3138" s="10"/>
    </row>
    <row r="3139" spans="4:4">
      <c r="D3139" s="10"/>
    </row>
    <row r="3140" spans="4:4">
      <c r="D3140" s="10"/>
    </row>
    <row r="3141" spans="4:4">
      <c r="D3141" s="10"/>
    </row>
    <row r="3142" spans="4:4">
      <c r="D3142" s="10"/>
    </row>
    <row r="3143" spans="4:4">
      <c r="D3143" s="10"/>
    </row>
    <row r="3144" spans="4:4">
      <c r="D3144" s="10"/>
    </row>
    <row r="3145" spans="4:4">
      <c r="D3145" s="10"/>
    </row>
    <row r="3146" spans="4:4">
      <c r="D3146" s="10"/>
    </row>
    <row r="3147" spans="4:4">
      <c r="D3147" s="10"/>
    </row>
    <row r="3148" spans="4:4">
      <c r="D3148" s="10"/>
    </row>
    <row r="3149" spans="4:4">
      <c r="D3149" s="10"/>
    </row>
    <row r="3150" spans="4:4">
      <c r="D3150" s="10"/>
    </row>
    <row r="3151" spans="4:4">
      <c r="D3151" s="10"/>
    </row>
    <row r="3152" spans="4:4">
      <c r="D3152" s="10"/>
    </row>
    <row r="3153" spans="4:4">
      <c r="D3153" s="10"/>
    </row>
    <row r="3154" spans="4:4">
      <c r="D3154" s="10"/>
    </row>
    <row r="3155" spans="4:4">
      <c r="D3155" s="10"/>
    </row>
    <row r="3156" spans="4:4">
      <c r="D3156" s="10"/>
    </row>
    <row r="3157" spans="4:4">
      <c r="D3157" s="10"/>
    </row>
    <row r="3158" spans="4:4">
      <c r="D3158" s="10"/>
    </row>
    <row r="3159" spans="4:4">
      <c r="D3159" s="10"/>
    </row>
    <row r="3160" spans="4:4">
      <c r="D3160" s="10"/>
    </row>
    <row r="3161" spans="4:4">
      <c r="D3161" s="10"/>
    </row>
    <row r="3162" spans="4:4">
      <c r="D3162" s="10"/>
    </row>
    <row r="3163" spans="4:4">
      <c r="D3163" s="10"/>
    </row>
    <row r="3164" spans="4:4">
      <c r="D3164" s="10"/>
    </row>
    <row r="3165" spans="4:4">
      <c r="D3165" s="10"/>
    </row>
    <row r="3166" spans="4:4">
      <c r="D3166" s="10"/>
    </row>
    <row r="3167" spans="4:4">
      <c r="D3167" s="10"/>
    </row>
    <row r="3168" spans="4:4">
      <c r="D3168" s="10"/>
    </row>
    <row r="3169" spans="4:4">
      <c r="D3169" s="10"/>
    </row>
    <row r="3170" spans="4:4">
      <c r="D3170" s="10"/>
    </row>
    <row r="3171" spans="4:4">
      <c r="D3171" s="10"/>
    </row>
    <row r="3172" spans="4:4">
      <c r="D3172" s="10"/>
    </row>
    <row r="3173" spans="4:4">
      <c r="D3173" s="10"/>
    </row>
    <row r="3174" spans="4:4">
      <c r="D3174" s="10"/>
    </row>
    <row r="3175" spans="4:4">
      <c r="D3175" s="10"/>
    </row>
    <row r="3176" spans="4:4">
      <c r="D3176" s="10"/>
    </row>
    <row r="3177" spans="4:4">
      <c r="D3177" s="10"/>
    </row>
    <row r="3178" spans="4:4">
      <c r="D3178" s="10"/>
    </row>
    <row r="3179" spans="4:4">
      <c r="D3179" s="10"/>
    </row>
    <row r="3180" spans="4:4">
      <c r="D3180" s="10"/>
    </row>
    <row r="3181" spans="4:4">
      <c r="D3181" s="10"/>
    </row>
    <row r="3182" spans="4:4">
      <c r="D3182" s="10"/>
    </row>
    <row r="3183" spans="4:4">
      <c r="D3183" s="10"/>
    </row>
    <row r="3184" spans="4:4">
      <c r="D3184" s="10"/>
    </row>
    <row r="3185" spans="4:4">
      <c r="D3185" s="10"/>
    </row>
    <row r="3186" spans="4:4">
      <c r="D3186" s="10"/>
    </row>
    <row r="3187" spans="4:4">
      <c r="D3187" s="10"/>
    </row>
    <row r="3188" spans="4:4">
      <c r="D3188" s="10"/>
    </row>
    <row r="3189" spans="4:4">
      <c r="D3189" s="10"/>
    </row>
    <row r="3190" spans="4:4">
      <c r="D3190" s="10"/>
    </row>
    <row r="3191" spans="4:4">
      <c r="D3191" s="10"/>
    </row>
    <row r="3192" spans="4:4">
      <c r="D3192" s="10"/>
    </row>
    <row r="3193" spans="4:4">
      <c r="D3193" s="10"/>
    </row>
    <row r="3194" spans="4:4">
      <c r="D3194" s="10"/>
    </row>
    <row r="3195" spans="4:4">
      <c r="D3195" s="10"/>
    </row>
    <row r="3196" spans="4:4">
      <c r="D3196" s="10"/>
    </row>
    <row r="3197" spans="4:4">
      <c r="D3197" s="10"/>
    </row>
    <row r="3198" spans="4:4">
      <c r="D3198" s="10"/>
    </row>
    <row r="3199" spans="4:4">
      <c r="D3199" s="10"/>
    </row>
    <row r="3200" spans="4:4">
      <c r="D3200" s="10"/>
    </row>
    <row r="3201" spans="4:4">
      <c r="D3201" s="10"/>
    </row>
    <row r="3202" spans="4:4">
      <c r="D3202" s="10"/>
    </row>
    <row r="3203" spans="4:4">
      <c r="D3203" s="10"/>
    </row>
    <row r="3204" spans="4:4">
      <c r="D3204" s="10"/>
    </row>
    <row r="3205" spans="4:4">
      <c r="D3205" s="10"/>
    </row>
    <row r="3206" spans="4:4">
      <c r="D3206" s="10"/>
    </row>
    <row r="3207" spans="4:4">
      <c r="D3207" s="10"/>
    </row>
    <row r="3208" spans="4:4">
      <c r="D3208" s="10"/>
    </row>
    <row r="3209" spans="4:4">
      <c r="D3209" s="10"/>
    </row>
    <row r="3210" spans="4:4">
      <c r="D3210" s="10"/>
    </row>
    <row r="3211" spans="4:4">
      <c r="D3211" s="10"/>
    </row>
    <row r="3212" spans="4:4">
      <c r="D3212" s="10"/>
    </row>
    <row r="3213" spans="4:4">
      <c r="D3213" s="10"/>
    </row>
    <row r="3214" spans="4:4">
      <c r="D3214" s="10"/>
    </row>
    <row r="3215" spans="4:4">
      <c r="D3215" s="10"/>
    </row>
    <row r="3216" spans="4:4">
      <c r="D3216" s="10"/>
    </row>
    <row r="3217" spans="4:4">
      <c r="D3217" s="10"/>
    </row>
    <row r="3218" spans="4:4">
      <c r="D3218" s="10"/>
    </row>
    <row r="3219" spans="4:4">
      <c r="D3219" s="10"/>
    </row>
    <row r="3220" spans="4:4">
      <c r="D3220" s="10"/>
    </row>
    <row r="3221" spans="4:4">
      <c r="D3221" s="10"/>
    </row>
    <row r="3222" spans="4:4">
      <c r="D3222" s="10"/>
    </row>
    <row r="3223" spans="4:4">
      <c r="D3223" s="10"/>
    </row>
    <row r="3224" spans="4:4">
      <c r="D3224" s="10"/>
    </row>
    <row r="3225" spans="4:4">
      <c r="D3225" s="10"/>
    </row>
    <row r="3226" spans="4:4">
      <c r="D3226" s="10"/>
    </row>
    <row r="3227" spans="4:4">
      <c r="D3227" s="10"/>
    </row>
    <row r="3228" spans="4:4">
      <c r="D3228" s="10"/>
    </row>
    <row r="3229" spans="4:4">
      <c r="D3229" s="10"/>
    </row>
    <row r="3230" spans="4:4">
      <c r="D3230" s="10"/>
    </row>
    <row r="3231" spans="4:4">
      <c r="D3231" s="10"/>
    </row>
    <row r="3232" spans="4:4">
      <c r="D3232" s="10"/>
    </row>
    <row r="3233" spans="4:4">
      <c r="D3233" s="10"/>
    </row>
    <row r="3234" spans="4:4">
      <c r="D3234" s="10"/>
    </row>
    <row r="3235" spans="4:4">
      <c r="D3235" s="10"/>
    </row>
    <row r="3236" spans="4:4">
      <c r="D3236" s="10"/>
    </row>
    <row r="3237" spans="4:4">
      <c r="D3237" s="10"/>
    </row>
    <row r="3238" spans="4:4">
      <c r="D3238" s="10"/>
    </row>
    <row r="3239" spans="4:4">
      <c r="D3239" s="10"/>
    </row>
    <row r="3240" spans="4:4">
      <c r="D3240" s="10"/>
    </row>
    <row r="3241" spans="4:4">
      <c r="D3241" s="10"/>
    </row>
    <row r="3242" spans="4:4">
      <c r="D3242" s="10"/>
    </row>
    <row r="3243" spans="4:4">
      <c r="D3243" s="10"/>
    </row>
    <row r="3244" spans="4:4">
      <c r="D3244" s="10"/>
    </row>
    <row r="3245" spans="4:4">
      <c r="D3245" s="10"/>
    </row>
    <row r="3246" spans="4:4">
      <c r="D3246" s="10"/>
    </row>
    <row r="3247" spans="4:4">
      <c r="D3247" s="10"/>
    </row>
    <row r="3248" spans="4:4">
      <c r="D3248" s="10"/>
    </row>
    <row r="3249" spans="4:4">
      <c r="D3249" s="10"/>
    </row>
    <row r="3250" spans="4:4">
      <c r="D3250" s="10"/>
    </row>
    <row r="3251" spans="4:4">
      <c r="D3251" s="10"/>
    </row>
    <row r="3252" spans="4:4">
      <c r="D3252" s="10"/>
    </row>
    <row r="3253" spans="4:4">
      <c r="D3253" s="10"/>
    </row>
    <row r="3254" spans="4:4">
      <c r="D3254" s="10"/>
    </row>
    <row r="3255" spans="4:4">
      <c r="D3255" s="10"/>
    </row>
    <row r="3256" spans="4:4">
      <c r="D3256" s="10"/>
    </row>
    <row r="3257" spans="4:4">
      <c r="D3257" s="10"/>
    </row>
    <row r="3258" spans="4:4">
      <c r="D3258" s="10"/>
    </row>
    <row r="3259" spans="4:4">
      <c r="D3259" s="10"/>
    </row>
    <row r="3260" spans="4:4">
      <c r="D3260" s="10"/>
    </row>
    <row r="3261" spans="4:4">
      <c r="D3261" s="10"/>
    </row>
    <row r="3262" spans="4:4">
      <c r="D3262" s="10"/>
    </row>
    <row r="3263" spans="4:4">
      <c r="D3263" s="10"/>
    </row>
    <row r="3264" spans="4:4">
      <c r="D3264" s="10"/>
    </row>
    <row r="3265" spans="4:4">
      <c r="D3265" s="10"/>
    </row>
    <row r="3266" spans="4:4">
      <c r="D3266" s="10"/>
    </row>
    <row r="3267" spans="4:4">
      <c r="D3267" s="10"/>
    </row>
    <row r="3268" spans="4:4">
      <c r="D3268" s="10"/>
    </row>
    <row r="3269" spans="4:4">
      <c r="D3269" s="10"/>
    </row>
    <row r="3270" spans="4:4">
      <c r="D3270" s="10"/>
    </row>
    <row r="3271" spans="4:4">
      <c r="D3271" s="10"/>
    </row>
    <row r="3272" spans="4:4">
      <c r="D3272" s="10"/>
    </row>
    <row r="3273" spans="4:4">
      <c r="D3273" s="10"/>
    </row>
    <row r="3274" spans="4:4">
      <c r="D3274" s="10"/>
    </row>
    <row r="3275" spans="4:4">
      <c r="D3275" s="10"/>
    </row>
    <row r="3276" spans="4:4">
      <c r="D3276" s="10"/>
    </row>
    <row r="3277" spans="4:4">
      <c r="D3277" s="10"/>
    </row>
    <row r="3278" spans="4:4">
      <c r="D3278" s="10"/>
    </row>
    <row r="3279" spans="4:4">
      <c r="D3279" s="10"/>
    </row>
    <row r="3280" spans="4:4">
      <c r="D3280" s="10"/>
    </row>
    <row r="3281" spans="4:4">
      <c r="D3281" s="10"/>
    </row>
    <row r="3282" spans="4:4">
      <c r="D3282" s="10"/>
    </row>
    <row r="3283" spans="4:4">
      <c r="D3283" s="10"/>
    </row>
    <row r="3284" spans="4:4">
      <c r="D3284" s="10"/>
    </row>
    <row r="3285" spans="4:4">
      <c r="D3285" s="10"/>
    </row>
    <row r="3286" spans="4:4">
      <c r="D3286" s="10"/>
    </row>
    <row r="3287" spans="4:4">
      <c r="D3287" s="10"/>
    </row>
    <row r="3288" spans="4:4">
      <c r="D3288" s="10"/>
    </row>
    <row r="3289" spans="4:4">
      <c r="D3289" s="10"/>
    </row>
    <row r="3290" spans="4:4">
      <c r="D3290" s="10"/>
    </row>
    <row r="3291" spans="4:4">
      <c r="D3291" s="10"/>
    </row>
    <row r="3292" spans="4:4">
      <c r="D3292" s="10"/>
    </row>
    <row r="3293" spans="4:4">
      <c r="D3293" s="10"/>
    </row>
    <row r="3294" spans="4:4">
      <c r="D3294" s="10"/>
    </row>
    <row r="3295" spans="4:4">
      <c r="D3295" s="10"/>
    </row>
    <row r="3296" spans="4:4">
      <c r="D3296" s="10"/>
    </row>
    <row r="3297" spans="4:4">
      <c r="D3297" s="10"/>
    </row>
    <row r="3298" spans="4:4">
      <c r="D3298" s="10"/>
    </row>
    <row r="3299" spans="4:4">
      <c r="D3299" s="10"/>
    </row>
    <row r="3300" spans="4:4">
      <c r="D3300" s="10"/>
    </row>
    <row r="3301" spans="4:4">
      <c r="D3301" s="10"/>
    </row>
    <row r="3302" spans="4:4">
      <c r="D3302" s="10"/>
    </row>
    <row r="3303" spans="4:4">
      <c r="D3303" s="10"/>
    </row>
    <row r="3304" spans="4:4">
      <c r="D3304" s="10"/>
    </row>
    <row r="3305" spans="4:4">
      <c r="D3305" s="10"/>
    </row>
    <row r="3306" spans="4:4">
      <c r="D3306" s="10"/>
    </row>
    <row r="3307" spans="4:4">
      <c r="D3307" s="10"/>
    </row>
    <row r="3308" spans="4:4">
      <c r="D3308" s="10"/>
    </row>
    <row r="3309" spans="4:4">
      <c r="D3309" s="10"/>
    </row>
    <row r="3310" spans="4:4">
      <c r="D3310" s="10"/>
    </row>
    <row r="3311" spans="4:4">
      <c r="D3311" s="10"/>
    </row>
    <row r="3312" spans="4:4">
      <c r="D3312" s="10"/>
    </row>
    <row r="3313" spans="4:4">
      <c r="D3313" s="10"/>
    </row>
    <row r="3314" spans="4:4">
      <c r="D3314" s="10"/>
    </row>
    <row r="3315" spans="4:4">
      <c r="D3315" s="10"/>
    </row>
    <row r="3316" spans="4:4">
      <c r="D3316" s="10"/>
    </row>
    <row r="3317" spans="4:4">
      <c r="D3317" s="10"/>
    </row>
    <row r="3318" spans="4:4">
      <c r="D3318" s="10"/>
    </row>
    <row r="3319" spans="4:4">
      <c r="D3319" s="10"/>
    </row>
    <row r="3320" spans="4:4">
      <c r="D3320" s="10"/>
    </row>
    <row r="3321" spans="4:4">
      <c r="D3321" s="10"/>
    </row>
    <row r="3322" spans="4:4">
      <c r="D3322" s="10"/>
    </row>
    <row r="3323" spans="4:4">
      <c r="D3323" s="10"/>
    </row>
    <row r="3324" spans="4:4">
      <c r="D3324" s="10"/>
    </row>
    <row r="3325" spans="4:4">
      <c r="D3325" s="10"/>
    </row>
    <row r="3326" spans="4:4">
      <c r="D3326" s="10"/>
    </row>
    <row r="3327" spans="4:4">
      <c r="D3327" s="10"/>
    </row>
    <row r="3328" spans="4:4">
      <c r="D3328" s="10"/>
    </row>
    <row r="3329" spans="4:4">
      <c r="D3329" s="10"/>
    </row>
    <row r="3330" spans="4:4">
      <c r="D3330" s="10"/>
    </row>
    <row r="3331" spans="4:4">
      <c r="D3331" s="10"/>
    </row>
    <row r="3332" spans="4:4">
      <c r="D3332" s="10"/>
    </row>
    <row r="3333" spans="4:4">
      <c r="D3333" s="10"/>
    </row>
    <row r="3334" spans="4:4">
      <c r="D3334" s="10"/>
    </row>
    <row r="3335" spans="4:4">
      <c r="D3335" s="10"/>
    </row>
    <row r="3336" spans="4:4">
      <c r="D3336" s="10"/>
    </row>
    <row r="3337" spans="4:4">
      <c r="D3337" s="10"/>
    </row>
    <row r="3338" spans="4:4">
      <c r="D3338" s="10"/>
    </row>
    <row r="3339" spans="4:4">
      <c r="D3339" s="10"/>
    </row>
    <row r="3340" spans="4:4">
      <c r="D3340" s="10"/>
    </row>
    <row r="3341" spans="4:4">
      <c r="D3341" s="10"/>
    </row>
    <row r="3342" spans="4:4">
      <c r="D3342" s="10"/>
    </row>
    <row r="3343" spans="4:4">
      <c r="D3343" s="10"/>
    </row>
    <row r="3344" spans="4:4">
      <c r="D3344" s="10"/>
    </row>
    <row r="3345" spans="4:4">
      <c r="D3345" s="10"/>
    </row>
    <row r="3346" spans="4:4">
      <c r="D3346" s="10"/>
    </row>
    <row r="3347" spans="4:4">
      <c r="D3347" s="10"/>
    </row>
    <row r="3348" spans="4:4">
      <c r="D3348" s="10"/>
    </row>
    <row r="3349" spans="4:4">
      <c r="D3349" s="10"/>
    </row>
    <row r="3350" spans="4:4">
      <c r="D3350" s="10"/>
    </row>
    <row r="3351" spans="4:4">
      <c r="D3351" s="10"/>
    </row>
    <row r="3352" spans="4:4">
      <c r="D3352" s="10"/>
    </row>
    <row r="3353" spans="4:4">
      <c r="D3353" s="10"/>
    </row>
    <row r="3354" spans="4:4">
      <c r="D3354" s="10"/>
    </row>
    <row r="3355" spans="4:4">
      <c r="D3355" s="10"/>
    </row>
    <row r="3356" spans="4:4">
      <c r="D3356" s="10"/>
    </row>
    <row r="3357" spans="4:4">
      <c r="D3357" s="10"/>
    </row>
    <row r="3358" spans="4:4">
      <c r="D3358" s="10"/>
    </row>
    <row r="3359" spans="4:4">
      <c r="D3359" s="10"/>
    </row>
    <row r="3360" spans="4:4">
      <c r="D3360" s="10"/>
    </row>
    <row r="3361" spans="4:4">
      <c r="D3361" s="10"/>
    </row>
    <row r="3362" spans="4:4">
      <c r="D3362" s="10"/>
    </row>
    <row r="3363" spans="4:4">
      <c r="D3363" s="10"/>
    </row>
    <row r="3364" spans="4:4">
      <c r="D3364" s="10"/>
    </row>
    <row r="3365" spans="4:4">
      <c r="D3365" s="10"/>
    </row>
    <row r="3366" spans="4:4">
      <c r="D3366" s="10"/>
    </row>
    <row r="3367" spans="4:4">
      <c r="D3367" s="10"/>
    </row>
    <row r="3368" spans="4:4">
      <c r="D3368" s="10"/>
    </row>
    <row r="3369" spans="4:4">
      <c r="D3369" s="10"/>
    </row>
    <row r="3370" spans="4:4">
      <c r="D3370" s="10"/>
    </row>
    <row r="3371" spans="4:4">
      <c r="D3371" s="10"/>
    </row>
    <row r="3372" spans="4:4">
      <c r="D3372" s="10"/>
    </row>
    <row r="3373" spans="4:4">
      <c r="D3373" s="10"/>
    </row>
    <row r="3374" spans="4:4">
      <c r="D3374" s="10"/>
    </row>
    <row r="3375" spans="4:4">
      <c r="D3375" s="10"/>
    </row>
    <row r="3376" spans="4:4">
      <c r="D3376" s="10"/>
    </row>
    <row r="3377" spans="4:4">
      <c r="D3377" s="10"/>
    </row>
    <row r="3378" spans="4:4">
      <c r="D3378" s="10"/>
    </row>
    <row r="3379" spans="4:4">
      <c r="D3379" s="10"/>
    </row>
    <row r="3380" spans="4:4">
      <c r="D3380" s="10"/>
    </row>
    <row r="3381" spans="4:4">
      <c r="D3381" s="10"/>
    </row>
    <row r="3382" spans="4:4">
      <c r="D3382" s="10"/>
    </row>
    <row r="3383" spans="4:4">
      <c r="D3383" s="10"/>
    </row>
    <row r="3384" spans="4:4">
      <c r="D3384" s="10"/>
    </row>
    <row r="3385" spans="4:4">
      <c r="D3385" s="10"/>
    </row>
    <row r="3386" spans="4:4">
      <c r="D3386" s="10"/>
    </row>
    <row r="3387" spans="4:4">
      <c r="D3387" s="10"/>
    </row>
    <row r="3388" spans="4:4">
      <c r="D3388" s="10"/>
    </row>
    <row r="3389" spans="4:4">
      <c r="D3389" s="10"/>
    </row>
    <row r="3390" spans="4:4">
      <c r="D3390" s="10"/>
    </row>
    <row r="3391" spans="4:4">
      <c r="D3391" s="10"/>
    </row>
    <row r="3392" spans="4:4">
      <c r="D3392" s="10"/>
    </row>
    <row r="3393" spans="4:4">
      <c r="D3393" s="10"/>
    </row>
    <row r="3394" spans="4:4">
      <c r="D3394" s="10"/>
    </row>
    <row r="3395" spans="4:4">
      <c r="D3395" s="10"/>
    </row>
    <row r="3396" spans="4:4">
      <c r="D3396" s="10"/>
    </row>
    <row r="3397" spans="4:4">
      <c r="D3397" s="10"/>
    </row>
    <row r="3398" spans="4:4">
      <c r="D3398" s="10"/>
    </row>
    <row r="3399" spans="4:4">
      <c r="D3399" s="10"/>
    </row>
    <row r="3400" spans="4:4">
      <c r="D3400" s="10"/>
    </row>
    <row r="3401" spans="4:4">
      <c r="D3401" s="10"/>
    </row>
    <row r="3402" spans="4:4">
      <c r="D3402" s="10"/>
    </row>
    <row r="3403" spans="4:4">
      <c r="D3403" s="10"/>
    </row>
    <row r="3404" spans="4:4">
      <c r="D3404" s="10"/>
    </row>
    <row r="3405" spans="4:4">
      <c r="D3405" s="10"/>
    </row>
    <row r="3406" spans="4:4">
      <c r="D3406" s="10"/>
    </row>
    <row r="3407" spans="4:4">
      <c r="D3407" s="10"/>
    </row>
    <row r="3408" spans="4:4">
      <c r="D3408" s="10"/>
    </row>
    <row r="3409" spans="4:4">
      <c r="D3409" s="10"/>
    </row>
    <row r="3410" spans="4:4">
      <c r="D3410" s="10"/>
    </row>
    <row r="3411" spans="4:4">
      <c r="D3411" s="10"/>
    </row>
    <row r="3412" spans="4:4">
      <c r="D3412" s="10"/>
    </row>
    <row r="3413" spans="4:4">
      <c r="D3413" s="10"/>
    </row>
    <row r="3414" spans="4:4">
      <c r="D3414" s="10"/>
    </row>
    <row r="3415" spans="4:4">
      <c r="D3415" s="10"/>
    </row>
    <row r="3416" spans="4:4">
      <c r="D3416" s="10"/>
    </row>
    <row r="3417" spans="4:4">
      <c r="D3417" s="10"/>
    </row>
    <row r="3418" spans="4:4">
      <c r="D3418" s="10"/>
    </row>
    <row r="3419" spans="4:4">
      <c r="D3419" s="10"/>
    </row>
    <row r="3420" spans="4:4">
      <c r="D3420" s="10"/>
    </row>
    <row r="3421" spans="4:4">
      <c r="D3421" s="10"/>
    </row>
    <row r="3422" spans="4:4">
      <c r="D3422" s="10"/>
    </row>
    <row r="3423" spans="4:4">
      <c r="D3423" s="10"/>
    </row>
    <row r="3424" spans="4:4">
      <c r="D3424" s="10"/>
    </row>
    <row r="3425" spans="4:4">
      <c r="D3425" s="10"/>
    </row>
    <row r="3426" spans="4:4">
      <c r="D3426" s="10"/>
    </row>
    <row r="3427" spans="4:4">
      <c r="D3427" s="10"/>
    </row>
    <row r="3428" spans="4:4">
      <c r="D3428" s="10"/>
    </row>
    <row r="3429" spans="4:4">
      <c r="D3429" s="10"/>
    </row>
    <row r="3430" spans="4:4">
      <c r="D3430" s="10"/>
    </row>
    <row r="3431" spans="4:4">
      <c r="D3431" s="10"/>
    </row>
    <row r="3432" spans="4:4">
      <c r="D3432" s="10"/>
    </row>
    <row r="3433" spans="4:4">
      <c r="D3433" s="10"/>
    </row>
    <row r="3434" spans="4:4">
      <c r="D3434" s="10"/>
    </row>
    <row r="3435" spans="4:4">
      <c r="D3435" s="10"/>
    </row>
    <row r="3436" spans="4:4">
      <c r="D3436" s="10"/>
    </row>
    <row r="3437" spans="4:4">
      <c r="D3437" s="10"/>
    </row>
    <row r="3438" spans="4:4">
      <c r="D3438" s="10"/>
    </row>
    <row r="3439" spans="4:4">
      <c r="D3439" s="10"/>
    </row>
    <row r="3440" spans="4:4">
      <c r="D3440" s="10"/>
    </row>
    <row r="3441" spans="4:4">
      <c r="D3441" s="10"/>
    </row>
    <row r="3442" spans="4:4">
      <c r="D3442" s="10"/>
    </row>
    <row r="3443" spans="4:4">
      <c r="D3443" s="10"/>
    </row>
    <row r="3444" spans="4:4">
      <c r="D3444" s="10"/>
    </row>
    <row r="3445" spans="4:4">
      <c r="D3445" s="10"/>
    </row>
    <row r="3446" spans="4:4">
      <c r="D3446" s="10"/>
    </row>
    <row r="3447" spans="4:4">
      <c r="D3447" s="10"/>
    </row>
    <row r="3448" spans="4:4">
      <c r="D3448" s="10"/>
    </row>
    <row r="3449" spans="4:4">
      <c r="D3449" s="10"/>
    </row>
    <row r="3450" spans="4:4">
      <c r="D3450" s="10"/>
    </row>
    <row r="3451" spans="4:4">
      <c r="D3451" s="10"/>
    </row>
    <row r="3452" spans="4:4">
      <c r="D3452" s="10"/>
    </row>
    <row r="3453" spans="4:4">
      <c r="D3453" s="10"/>
    </row>
    <row r="3454" spans="4:4">
      <c r="D3454" s="10"/>
    </row>
    <row r="3455" spans="4:4">
      <c r="D3455" s="10"/>
    </row>
    <row r="3456" spans="4:4">
      <c r="D3456" s="10"/>
    </row>
    <row r="3457" spans="4:4">
      <c r="D3457" s="10"/>
    </row>
    <row r="3458" spans="4:4">
      <c r="D3458" s="10"/>
    </row>
    <row r="3459" spans="4:4">
      <c r="D3459" s="10"/>
    </row>
    <row r="3460" spans="4:4">
      <c r="D3460" s="10"/>
    </row>
    <row r="3461" spans="4:4">
      <c r="D3461" s="10"/>
    </row>
    <row r="3462" spans="4:4">
      <c r="D3462" s="10"/>
    </row>
    <row r="3463" spans="4:4">
      <c r="D3463" s="10"/>
    </row>
    <row r="3464" spans="4:4">
      <c r="D3464" s="10"/>
    </row>
    <row r="3465" spans="4:4">
      <c r="D3465" s="10"/>
    </row>
    <row r="3466" spans="4:4">
      <c r="D3466" s="10"/>
    </row>
    <row r="3467" spans="4:4">
      <c r="D3467" s="10"/>
    </row>
    <row r="3468" spans="4:4">
      <c r="D3468" s="10"/>
    </row>
    <row r="3469" spans="4:4">
      <c r="D3469" s="10"/>
    </row>
    <row r="3470" spans="4:4">
      <c r="D3470" s="10"/>
    </row>
    <row r="3471" spans="4:4">
      <c r="D3471" s="10"/>
    </row>
    <row r="3472" spans="4:4">
      <c r="D3472" s="10"/>
    </row>
    <row r="3473" spans="4:4">
      <c r="D3473" s="10"/>
    </row>
    <row r="3474" spans="4:4">
      <c r="D3474" s="10"/>
    </row>
    <row r="3475" spans="4:4">
      <c r="D3475" s="10"/>
    </row>
    <row r="3476" spans="4:4">
      <c r="D3476" s="10"/>
    </row>
    <row r="3477" spans="4:4">
      <c r="D3477" s="10"/>
    </row>
    <row r="3478" spans="4:4">
      <c r="D3478" s="10"/>
    </row>
    <row r="3479" spans="4:4">
      <c r="D3479" s="10"/>
    </row>
    <row r="3480" spans="4:4">
      <c r="D3480" s="10"/>
    </row>
    <row r="3481" spans="4:4">
      <c r="D3481" s="10"/>
    </row>
    <row r="3482" spans="4:4">
      <c r="D3482" s="10"/>
    </row>
    <row r="3483" spans="4:4">
      <c r="D3483" s="10"/>
    </row>
    <row r="3484" spans="4:4">
      <c r="D3484" s="10"/>
    </row>
    <row r="3485" spans="4:4">
      <c r="D3485" s="10"/>
    </row>
    <row r="3486" spans="4:4">
      <c r="D3486" s="10"/>
    </row>
    <row r="3487" spans="4:4">
      <c r="D3487" s="10"/>
    </row>
    <row r="3488" spans="4:4">
      <c r="D3488" s="10"/>
    </row>
    <row r="3489" spans="4:4">
      <c r="D3489" s="10"/>
    </row>
    <row r="3490" spans="4:4">
      <c r="D3490" s="10"/>
    </row>
    <row r="3491" spans="4:4">
      <c r="D3491" s="10"/>
    </row>
    <row r="3492" spans="4:4">
      <c r="D3492" s="10"/>
    </row>
    <row r="3493" spans="4:4">
      <c r="D3493" s="10"/>
    </row>
    <row r="3494" spans="4:4">
      <c r="D3494" s="10"/>
    </row>
    <row r="3495" spans="4:4">
      <c r="D3495" s="10"/>
    </row>
    <row r="3496" spans="4:4">
      <c r="D3496" s="10"/>
    </row>
    <row r="3497" spans="4:4">
      <c r="D3497" s="10"/>
    </row>
    <row r="3498" spans="4:4">
      <c r="D3498" s="10"/>
    </row>
    <row r="3499" spans="4:4">
      <c r="D3499" s="10"/>
    </row>
    <row r="3500" spans="4:4">
      <c r="D3500" s="10"/>
    </row>
    <row r="3501" spans="4:4">
      <c r="D3501" s="10"/>
    </row>
    <row r="3502" spans="4:4">
      <c r="D3502" s="10"/>
    </row>
    <row r="3503" spans="4:4">
      <c r="D3503" s="10"/>
    </row>
    <row r="3504" spans="4:4">
      <c r="D3504" s="10"/>
    </row>
    <row r="3505" spans="4:4">
      <c r="D3505" s="10"/>
    </row>
    <row r="3506" spans="4:4">
      <c r="D3506" s="10"/>
    </row>
    <row r="3507" spans="4:4">
      <c r="D3507" s="10"/>
    </row>
    <row r="3508" spans="4:4">
      <c r="D3508" s="10"/>
    </row>
    <row r="3509" spans="4:4">
      <c r="D3509" s="10"/>
    </row>
    <row r="3510" spans="4:4">
      <c r="D3510" s="10"/>
    </row>
    <row r="3511" spans="4:4">
      <c r="D3511" s="10"/>
    </row>
    <row r="3512" spans="4:4">
      <c r="D3512" s="10"/>
    </row>
    <row r="3513" spans="4:4">
      <c r="D3513" s="10"/>
    </row>
    <row r="3514" spans="4:4">
      <c r="D3514" s="10"/>
    </row>
    <row r="3515" spans="4:4">
      <c r="D3515" s="10"/>
    </row>
    <row r="3516" spans="4:4">
      <c r="D3516" s="10"/>
    </row>
    <row r="3517" spans="4:4">
      <c r="D3517" s="10"/>
    </row>
    <row r="3518" spans="4:4">
      <c r="D3518" s="10"/>
    </row>
    <row r="3519" spans="4:4">
      <c r="D3519" s="10"/>
    </row>
    <row r="3520" spans="4:4">
      <c r="D3520" s="10"/>
    </row>
    <row r="3521" spans="4:4">
      <c r="D3521" s="10"/>
    </row>
    <row r="3522" spans="4:4">
      <c r="D3522" s="10"/>
    </row>
    <row r="3523" spans="4:4">
      <c r="D3523" s="10"/>
    </row>
    <row r="3524" spans="4:4">
      <c r="D3524" s="10"/>
    </row>
    <row r="3525" spans="4:4">
      <c r="D3525" s="10"/>
    </row>
    <row r="3526" spans="4:4">
      <c r="D3526" s="10"/>
    </row>
    <row r="3527" spans="4:4">
      <c r="D3527" s="10"/>
    </row>
    <row r="3528" spans="4:4">
      <c r="D3528" s="10"/>
    </row>
    <row r="3529" spans="4:4">
      <c r="D3529" s="10"/>
    </row>
    <row r="3530" spans="4:4">
      <c r="D3530" s="10"/>
    </row>
    <row r="3531" spans="4:4">
      <c r="D3531" s="10"/>
    </row>
    <row r="3532" spans="4:4">
      <c r="D3532" s="10"/>
    </row>
    <row r="3533" spans="4:4">
      <c r="D3533" s="10"/>
    </row>
    <row r="3534" spans="4:4">
      <c r="D3534" s="10"/>
    </row>
    <row r="3535" spans="4:4">
      <c r="D3535" s="10"/>
    </row>
    <row r="3536" spans="4:4">
      <c r="D3536" s="10"/>
    </row>
    <row r="3537" spans="4:4">
      <c r="D3537" s="10"/>
    </row>
    <row r="3538" spans="4:4">
      <c r="D3538" s="10"/>
    </row>
    <row r="3539" spans="4:4">
      <c r="D3539" s="10"/>
    </row>
    <row r="3540" spans="4:4">
      <c r="D3540" s="10"/>
    </row>
    <row r="3541" spans="4:4">
      <c r="D3541" s="10"/>
    </row>
    <row r="3542" spans="4:4">
      <c r="D3542" s="10"/>
    </row>
    <row r="3543" spans="4:4">
      <c r="D3543" s="10"/>
    </row>
    <row r="3544" spans="4:4">
      <c r="D3544" s="10"/>
    </row>
    <row r="3545" spans="4:4">
      <c r="D3545" s="10"/>
    </row>
    <row r="3546" spans="4:4">
      <c r="D3546" s="10"/>
    </row>
    <row r="3547" spans="4:4">
      <c r="D3547" s="10"/>
    </row>
    <row r="3548" spans="4:4">
      <c r="D3548" s="10"/>
    </row>
    <row r="3549" spans="4:4">
      <c r="D3549" s="10"/>
    </row>
    <row r="3550" spans="4:4">
      <c r="D3550" s="10"/>
    </row>
    <row r="3551" spans="4:4">
      <c r="D3551" s="10"/>
    </row>
    <row r="3552" spans="4:4">
      <c r="D3552" s="10"/>
    </row>
    <row r="3553" spans="4:4">
      <c r="D3553" s="10"/>
    </row>
    <row r="3554" spans="4:4">
      <c r="D3554" s="10"/>
    </row>
    <row r="3555" spans="4:4">
      <c r="D3555" s="10"/>
    </row>
    <row r="3556" spans="4:4">
      <c r="D3556" s="10"/>
    </row>
    <row r="3557" spans="4:4">
      <c r="D3557" s="10"/>
    </row>
    <row r="3558" spans="4:4">
      <c r="D3558" s="10"/>
    </row>
    <row r="3559" spans="4:4">
      <c r="D3559" s="10"/>
    </row>
    <row r="3560" spans="4:4">
      <c r="D3560" s="10"/>
    </row>
    <row r="3561" spans="4:4">
      <c r="D3561" s="10"/>
    </row>
    <row r="3562" spans="4:4">
      <c r="D3562" s="10"/>
    </row>
    <row r="3563" spans="4:4">
      <c r="D3563" s="10"/>
    </row>
    <row r="3564" spans="4:4">
      <c r="D3564" s="10"/>
    </row>
    <row r="3565" spans="4:4">
      <c r="D3565" s="10"/>
    </row>
    <row r="3566" spans="4:4">
      <c r="D3566" s="10"/>
    </row>
    <row r="3567" spans="4:4">
      <c r="D3567" s="10"/>
    </row>
    <row r="3568" spans="4:4">
      <c r="D3568" s="10"/>
    </row>
    <row r="3569" spans="4:4">
      <c r="D3569" s="10"/>
    </row>
    <row r="3570" spans="4:4">
      <c r="D3570" s="10"/>
    </row>
    <row r="3571" spans="4:4">
      <c r="D3571" s="10"/>
    </row>
    <row r="3572" spans="4:4">
      <c r="D3572" s="10"/>
    </row>
    <row r="3573" spans="4:4">
      <c r="D3573" s="10"/>
    </row>
    <row r="3574" spans="4:4">
      <c r="D3574" s="10"/>
    </row>
    <row r="3575" spans="4:4">
      <c r="D3575" s="10"/>
    </row>
    <row r="3576" spans="4:4">
      <c r="D3576" s="10"/>
    </row>
    <row r="3577" spans="4:4">
      <c r="D3577" s="10"/>
    </row>
    <row r="3578" spans="4:4">
      <c r="D3578" s="10"/>
    </row>
    <row r="3579" spans="4:4">
      <c r="D3579" s="10"/>
    </row>
    <row r="3580" spans="4:4">
      <c r="D3580" s="10"/>
    </row>
    <row r="3581" spans="4:4">
      <c r="D3581" s="10"/>
    </row>
    <row r="3582" spans="4:4">
      <c r="D3582" s="10"/>
    </row>
    <row r="3583" spans="4:4">
      <c r="D3583" s="10"/>
    </row>
    <row r="3584" spans="4:4">
      <c r="D3584" s="10"/>
    </row>
    <row r="3585" spans="4:4">
      <c r="D3585" s="10"/>
    </row>
    <row r="3586" spans="4:4">
      <c r="D3586" s="10"/>
    </row>
    <row r="3587" spans="4:4">
      <c r="D3587" s="10"/>
    </row>
    <row r="3588" spans="4:4">
      <c r="D3588" s="10"/>
    </row>
    <row r="3589" spans="4:4">
      <c r="D3589" s="10"/>
    </row>
    <row r="3590" spans="4:4">
      <c r="D3590" s="10"/>
    </row>
    <row r="3591" spans="4:4">
      <c r="D3591" s="10"/>
    </row>
    <row r="3592" spans="4:4">
      <c r="D3592" s="10"/>
    </row>
    <row r="3593" spans="4:4">
      <c r="D3593" s="10"/>
    </row>
    <row r="3594" spans="4:4">
      <c r="D3594" s="10"/>
    </row>
    <row r="3595" spans="4:4">
      <c r="D3595" s="10"/>
    </row>
    <row r="3596" spans="4:4">
      <c r="D3596" s="10"/>
    </row>
    <row r="3597" spans="4:4">
      <c r="D3597" s="10"/>
    </row>
    <row r="3598" spans="4:4">
      <c r="D3598" s="10"/>
    </row>
    <row r="3599" spans="4:4">
      <c r="D3599" s="10"/>
    </row>
    <row r="3600" spans="4:4">
      <c r="D3600" s="10"/>
    </row>
    <row r="3601" spans="4:4">
      <c r="D3601" s="10"/>
    </row>
    <row r="3602" spans="4:4">
      <c r="D3602" s="10"/>
    </row>
    <row r="3603" spans="4:4">
      <c r="D3603" s="10"/>
    </row>
    <row r="3604" spans="4:4">
      <c r="D3604" s="10"/>
    </row>
    <row r="3605" spans="4:4">
      <c r="D3605" s="10"/>
    </row>
    <row r="3606" spans="4:4">
      <c r="D3606" s="10"/>
    </row>
    <row r="3607" spans="4:4">
      <c r="D3607" s="10"/>
    </row>
    <row r="3608" spans="4:4">
      <c r="D3608" s="10"/>
    </row>
    <row r="3609" spans="4:4">
      <c r="D3609" s="10"/>
    </row>
    <row r="3610" spans="4:4">
      <c r="D3610" s="10"/>
    </row>
    <row r="3611" spans="4:4">
      <c r="D3611" s="10"/>
    </row>
    <row r="3612" spans="4:4">
      <c r="D3612" s="10"/>
    </row>
    <row r="3613" spans="4:4">
      <c r="D3613" s="10"/>
    </row>
    <row r="3614" spans="4:4">
      <c r="D3614" s="10"/>
    </row>
    <row r="3615" spans="4:4">
      <c r="D3615" s="10"/>
    </row>
    <row r="3616" spans="4:4">
      <c r="D3616" s="10"/>
    </row>
    <row r="3617" spans="4:4">
      <c r="D3617" s="10"/>
    </row>
    <row r="3618" spans="4:4">
      <c r="D3618" s="10"/>
    </row>
    <row r="3619" spans="4:4">
      <c r="D3619" s="10"/>
    </row>
    <row r="3620" spans="4:4">
      <c r="D3620" s="10"/>
    </row>
    <row r="3621" spans="4:4">
      <c r="D3621" s="10"/>
    </row>
    <row r="3622" spans="4:4">
      <c r="D3622" s="10"/>
    </row>
    <row r="3623" spans="4:4">
      <c r="D3623" s="10"/>
    </row>
    <row r="3624" spans="4:4">
      <c r="D3624" s="10"/>
    </row>
    <row r="3625" spans="4:4">
      <c r="D3625" s="10"/>
    </row>
    <row r="3626" spans="4:4">
      <c r="D3626" s="10"/>
    </row>
    <row r="3627" spans="4:4">
      <c r="D3627" s="10"/>
    </row>
    <row r="3628" spans="4:4">
      <c r="D3628" s="10"/>
    </row>
    <row r="3629" spans="4:4">
      <c r="D3629" s="10"/>
    </row>
    <row r="3630" spans="4:4">
      <c r="D3630" s="10"/>
    </row>
    <row r="3631" spans="4:4">
      <c r="D3631" s="10"/>
    </row>
    <row r="3632" spans="4:4">
      <c r="D3632" s="10"/>
    </row>
    <row r="3633" spans="4:4">
      <c r="D3633" s="10"/>
    </row>
    <row r="3634" spans="4:4">
      <c r="D3634" s="10"/>
    </row>
    <row r="3635" spans="4:4">
      <c r="D3635" s="10"/>
    </row>
    <row r="3636" spans="4:4">
      <c r="D3636" s="10"/>
    </row>
    <row r="3637" spans="4:4">
      <c r="D3637" s="10"/>
    </row>
    <row r="3638" spans="4:4">
      <c r="D3638" s="10"/>
    </row>
    <row r="3639" spans="4:4">
      <c r="D3639" s="10"/>
    </row>
    <row r="3640" spans="4:4">
      <c r="D3640" s="10"/>
    </row>
    <row r="3641" spans="4:4">
      <c r="D3641" s="10"/>
    </row>
    <row r="3642" spans="4:4">
      <c r="D3642" s="10"/>
    </row>
    <row r="3643" spans="4:4">
      <c r="D3643" s="10"/>
    </row>
    <row r="3644" spans="4:4">
      <c r="D3644" s="10"/>
    </row>
    <row r="3645" spans="4:4">
      <c r="D3645" s="10"/>
    </row>
    <row r="3646" spans="4:4">
      <c r="D3646" s="10"/>
    </row>
    <row r="3647" spans="4:4">
      <c r="D3647" s="10"/>
    </row>
    <row r="3648" spans="4:4">
      <c r="D3648" s="10"/>
    </row>
    <row r="3649" spans="4:4">
      <c r="D3649" s="10"/>
    </row>
    <row r="3650" spans="4:4">
      <c r="D3650" s="10"/>
    </row>
    <row r="3651" spans="4:4">
      <c r="D3651" s="10"/>
    </row>
    <row r="3652" spans="4:4">
      <c r="D3652" s="10"/>
    </row>
    <row r="3653" spans="4:4">
      <c r="D3653" s="10"/>
    </row>
    <row r="3654" spans="4:4">
      <c r="D3654" s="10"/>
    </row>
    <row r="3655" spans="4:4">
      <c r="D3655" s="10"/>
    </row>
    <row r="3656" spans="4:4">
      <c r="D3656" s="10"/>
    </row>
    <row r="3657" spans="4:4">
      <c r="D3657" s="10"/>
    </row>
    <row r="3658" spans="4:4">
      <c r="D3658" s="10"/>
    </row>
    <row r="3659" spans="4:4">
      <c r="D3659" s="10"/>
    </row>
    <row r="3660" spans="4:4">
      <c r="D3660" s="10"/>
    </row>
    <row r="3661" spans="4:4">
      <c r="D3661" s="10"/>
    </row>
    <row r="3662" spans="4:4">
      <c r="D3662" s="10"/>
    </row>
    <row r="3663" spans="4:4">
      <c r="D3663" s="10"/>
    </row>
    <row r="3664" spans="4:4">
      <c r="D3664" s="10"/>
    </row>
    <row r="3665" spans="4:4">
      <c r="D3665" s="10"/>
    </row>
    <row r="3666" spans="4:4">
      <c r="D3666" s="10"/>
    </row>
    <row r="3667" spans="4:4">
      <c r="D3667" s="10"/>
    </row>
    <row r="3668" spans="4:4">
      <c r="D3668" s="10"/>
    </row>
    <row r="3669" spans="4:4">
      <c r="D3669" s="10"/>
    </row>
    <row r="3670" spans="4:4">
      <c r="D3670" s="10"/>
    </row>
    <row r="3671" spans="4:4">
      <c r="D3671" s="10"/>
    </row>
    <row r="3672" spans="4:4">
      <c r="D3672" s="10"/>
    </row>
    <row r="3673" spans="4:4">
      <c r="D3673" s="10"/>
    </row>
    <row r="3674" spans="4:4">
      <c r="D3674" s="10"/>
    </row>
    <row r="3675" spans="4:4">
      <c r="D3675" s="10"/>
    </row>
    <row r="3676" spans="4:4">
      <c r="D3676" s="10"/>
    </row>
    <row r="3677" spans="4:4">
      <c r="D3677" s="10"/>
    </row>
    <row r="3678" spans="4:4">
      <c r="D3678" s="10"/>
    </row>
    <row r="3679" spans="4:4">
      <c r="D3679" s="10"/>
    </row>
    <row r="3680" spans="4:4">
      <c r="D3680" s="10"/>
    </row>
    <row r="3681" spans="4:4">
      <c r="D3681" s="10"/>
    </row>
    <row r="3682" spans="4:4">
      <c r="D3682" s="10"/>
    </row>
    <row r="3683" spans="4:4">
      <c r="D3683" s="10"/>
    </row>
    <row r="3684" spans="4:4">
      <c r="D3684" s="10"/>
    </row>
    <row r="3685" spans="4:4">
      <c r="D3685" s="10"/>
    </row>
    <row r="3686" spans="4:4">
      <c r="D3686" s="10"/>
    </row>
    <row r="3687" spans="4:4">
      <c r="D3687" s="10"/>
    </row>
    <row r="3688" spans="4:4">
      <c r="D3688" s="10"/>
    </row>
    <row r="3689" spans="4:4">
      <c r="D3689" s="10"/>
    </row>
    <row r="3690" spans="4:4">
      <c r="D3690" s="10"/>
    </row>
    <row r="3691" spans="4:4">
      <c r="D3691" s="10"/>
    </row>
    <row r="3692" spans="4:4">
      <c r="D3692" s="10"/>
    </row>
    <row r="3693" spans="4:4">
      <c r="D3693" s="10"/>
    </row>
    <row r="3694" spans="4:4">
      <c r="D3694" s="10"/>
    </row>
    <row r="3695" spans="4:4">
      <c r="D3695" s="10"/>
    </row>
    <row r="3696" spans="4:4">
      <c r="D3696" s="10"/>
    </row>
    <row r="3697" spans="4:4">
      <c r="D3697" s="10"/>
    </row>
    <row r="3698" spans="4:4">
      <c r="D3698" s="10"/>
    </row>
    <row r="3699" spans="4:4">
      <c r="D3699" s="10"/>
    </row>
    <row r="3700" spans="4:4">
      <c r="D3700" s="10"/>
    </row>
    <row r="3701" spans="4:4">
      <c r="D3701" s="10"/>
    </row>
    <row r="3702" spans="4:4">
      <c r="D3702" s="10"/>
    </row>
    <row r="3703" spans="4:4">
      <c r="D3703" s="10"/>
    </row>
    <row r="3704" spans="4:4">
      <c r="D3704" s="10"/>
    </row>
    <row r="3705" spans="4:4">
      <c r="D3705" s="10"/>
    </row>
    <row r="3706" spans="4:4">
      <c r="D3706" s="10"/>
    </row>
    <row r="3707" spans="4:4">
      <c r="D3707" s="10"/>
    </row>
    <row r="3708" spans="4:4">
      <c r="D3708" s="10"/>
    </row>
    <row r="3709" spans="4:4">
      <c r="D3709" s="10"/>
    </row>
    <row r="3710" spans="4:4">
      <c r="D3710" s="10"/>
    </row>
    <row r="3711" spans="4:4">
      <c r="D3711" s="10"/>
    </row>
    <row r="3712" spans="4:4">
      <c r="D3712" s="10"/>
    </row>
    <row r="3713" spans="4:4">
      <c r="D3713" s="10"/>
    </row>
    <row r="3714" spans="4:4">
      <c r="D3714" s="10"/>
    </row>
    <row r="3715" spans="4:4">
      <c r="D3715" s="10"/>
    </row>
    <row r="3716" spans="4:4">
      <c r="D3716" s="10"/>
    </row>
    <row r="3717" spans="4:4">
      <c r="D3717" s="10"/>
    </row>
    <row r="3718" spans="4:4">
      <c r="D3718" s="10"/>
    </row>
    <row r="3719" spans="4:4">
      <c r="D3719" s="10"/>
    </row>
    <row r="3720" spans="4:4">
      <c r="D3720" s="10"/>
    </row>
    <row r="3721" spans="4:4">
      <c r="D3721" s="10"/>
    </row>
    <row r="3722" spans="4:4">
      <c r="D3722" s="10"/>
    </row>
    <row r="3723" spans="4:4">
      <c r="D3723" s="10"/>
    </row>
    <row r="3724" spans="4:4">
      <c r="D3724" s="10"/>
    </row>
    <row r="3725" spans="4:4">
      <c r="D3725" s="10"/>
    </row>
    <row r="3726" spans="4:4">
      <c r="D3726" s="10"/>
    </row>
    <row r="3727" spans="4:4">
      <c r="D3727" s="10"/>
    </row>
    <row r="3728" spans="4:4">
      <c r="D3728" s="10"/>
    </row>
    <row r="3729" spans="4:4">
      <c r="D3729" s="10"/>
    </row>
    <row r="3730" spans="4:4">
      <c r="D3730" s="10"/>
    </row>
    <row r="3731" spans="4:4">
      <c r="D3731" s="10"/>
    </row>
    <row r="3732" spans="4:4">
      <c r="D3732" s="10"/>
    </row>
    <row r="3733" spans="4:4">
      <c r="D3733" s="10"/>
    </row>
    <row r="3734" spans="4:4">
      <c r="D3734" s="10"/>
    </row>
    <row r="3735" spans="4:4">
      <c r="D3735" s="10"/>
    </row>
    <row r="3736" spans="4:4">
      <c r="D3736" s="10"/>
    </row>
    <row r="3737" spans="4:4">
      <c r="D3737" s="10"/>
    </row>
    <row r="3738" spans="4:4">
      <c r="D3738" s="10"/>
    </row>
    <row r="3739" spans="4:4">
      <c r="D3739" s="10"/>
    </row>
    <row r="3740" spans="4:4">
      <c r="D3740" s="10"/>
    </row>
    <row r="3741" spans="4:4">
      <c r="D3741" s="10"/>
    </row>
    <row r="3742" spans="4:4">
      <c r="D3742" s="10"/>
    </row>
    <row r="3743" spans="4:4">
      <c r="D3743" s="10"/>
    </row>
    <row r="3744" spans="4:4">
      <c r="D3744" s="10"/>
    </row>
    <row r="3745" spans="4:4">
      <c r="D3745" s="10"/>
    </row>
    <row r="3746" spans="4:4">
      <c r="D3746" s="10"/>
    </row>
    <row r="3747" spans="4:4">
      <c r="D3747" s="10"/>
    </row>
    <row r="3748" spans="4:4">
      <c r="D3748" s="10"/>
    </row>
    <row r="3749" spans="4:4">
      <c r="D3749" s="10"/>
    </row>
    <row r="3750" spans="4:4">
      <c r="D3750" s="10"/>
    </row>
    <row r="3751" spans="4:4">
      <c r="D3751" s="10"/>
    </row>
    <row r="3752" spans="4:4">
      <c r="D3752" s="10"/>
    </row>
    <row r="3753" spans="4:4">
      <c r="D3753" s="10"/>
    </row>
    <row r="3754" spans="4:4">
      <c r="D3754" s="10"/>
    </row>
    <row r="3755" spans="4:4">
      <c r="D3755" s="10"/>
    </row>
    <row r="3756" spans="4:4">
      <c r="D3756" s="10"/>
    </row>
    <row r="3757" spans="4:4">
      <c r="D3757" s="10"/>
    </row>
    <row r="3758" spans="4:4">
      <c r="D3758" s="10"/>
    </row>
    <row r="3759" spans="4:4">
      <c r="D3759" s="10"/>
    </row>
    <row r="3760" spans="4:4">
      <c r="D3760" s="10"/>
    </row>
    <row r="3761" spans="4:4">
      <c r="D3761" s="10"/>
    </row>
    <row r="3762" spans="4:4">
      <c r="D3762" s="10"/>
    </row>
    <row r="3763" spans="4:4">
      <c r="D3763" s="10"/>
    </row>
    <row r="3764" spans="4:4">
      <c r="D3764" s="10"/>
    </row>
    <row r="3765" spans="4:4">
      <c r="D3765" s="10"/>
    </row>
    <row r="3766" spans="4:4">
      <c r="D3766" s="10"/>
    </row>
    <row r="3767" spans="4:4">
      <c r="D3767" s="10"/>
    </row>
    <row r="3768" spans="4:4">
      <c r="D3768" s="10"/>
    </row>
    <row r="3769" spans="4:4">
      <c r="D3769" s="10"/>
    </row>
    <row r="3770" spans="4:4">
      <c r="D3770" s="10"/>
    </row>
    <row r="3771" spans="4:4">
      <c r="D3771" s="10"/>
    </row>
    <row r="3772" spans="4:4">
      <c r="D3772" s="10"/>
    </row>
    <row r="3773" spans="4:4">
      <c r="D3773" s="10"/>
    </row>
    <row r="3774" spans="4:4">
      <c r="D3774" s="10"/>
    </row>
    <row r="3775" spans="4:4">
      <c r="D3775" s="10"/>
    </row>
    <row r="3776" spans="4:4">
      <c r="D3776" s="10"/>
    </row>
    <row r="3777" spans="4:4">
      <c r="D3777" s="10"/>
    </row>
    <row r="3778" spans="4:4">
      <c r="D3778" s="10"/>
    </row>
    <row r="3779" spans="4:4">
      <c r="D3779" s="10"/>
    </row>
    <row r="3780" spans="4:4">
      <c r="D3780" s="10"/>
    </row>
    <row r="3781" spans="4:4">
      <c r="D3781" s="10"/>
    </row>
    <row r="3782" spans="4:4">
      <c r="D3782" s="10"/>
    </row>
    <row r="3783" spans="4:4">
      <c r="D3783" s="10"/>
    </row>
    <row r="3784" spans="4:4">
      <c r="D3784" s="10"/>
    </row>
    <row r="3785" spans="4:4">
      <c r="D3785" s="10"/>
    </row>
    <row r="3786" spans="4:4">
      <c r="D3786" s="10"/>
    </row>
    <row r="3787" spans="4:4">
      <c r="D3787" s="10"/>
    </row>
    <row r="3788" spans="4:4">
      <c r="D3788" s="10"/>
    </row>
    <row r="3789" spans="4:4">
      <c r="D3789" s="10"/>
    </row>
    <row r="3790" spans="4:4">
      <c r="D3790" s="10"/>
    </row>
    <row r="3791" spans="4:4">
      <c r="D3791" s="10"/>
    </row>
    <row r="3792" spans="4:4">
      <c r="D3792" s="10"/>
    </row>
    <row r="3793" spans="4:4">
      <c r="D3793" s="10"/>
    </row>
    <row r="3794" spans="4:4">
      <c r="D3794" s="10"/>
    </row>
    <row r="3795" spans="4:4">
      <c r="D3795" s="10"/>
    </row>
    <row r="3796" spans="4:4">
      <c r="D3796" s="10"/>
    </row>
    <row r="3797" spans="4:4">
      <c r="D3797" s="10"/>
    </row>
    <row r="3798" spans="4:4">
      <c r="D3798" s="10"/>
    </row>
    <row r="3799" spans="4:4">
      <c r="D3799" s="10"/>
    </row>
    <row r="3800" spans="4:4">
      <c r="D3800" s="10"/>
    </row>
    <row r="3801" spans="4:4">
      <c r="D3801" s="10"/>
    </row>
    <row r="3802" spans="4:4">
      <c r="D3802" s="10"/>
    </row>
    <row r="3803" spans="4:4">
      <c r="D3803" s="10"/>
    </row>
    <row r="3804" spans="4:4">
      <c r="D3804" s="10"/>
    </row>
    <row r="3805" spans="4:4">
      <c r="D3805" s="10"/>
    </row>
    <row r="3806" spans="4:4">
      <c r="D3806" s="10"/>
    </row>
    <row r="3807" spans="4:4">
      <c r="D3807" s="10"/>
    </row>
    <row r="3808" spans="4:4">
      <c r="D3808" s="10"/>
    </row>
    <row r="3809" spans="4:4">
      <c r="D3809" s="10"/>
    </row>
    <row r="3810" spans="4:4">
      <c r="D3810" s="10"/>
    </row>
    <row r="3811" spans="4:4">
      <c r="D3811" s="10"/>
    </row>
    <row r="3812" spans="4:4">
      <c r="D3812" s="10"/>
    </row>
    <row r="3813" spans="4:4">
      <c r="D3813" s="10"/>
    </row>
    <row r="3814" spans="4:4">
      <c r="D3814" s="10"/>
    </row>
    <row r="3815" spans="4:4">
      <c r="D3815" s="10"/>
    </row>
    <row r="3816" spans="4:4">
      <c r="D3816" s="10"/>
    </row>
    <row r="3817" spans="4:4">
      <c r="D3817" s="10"/>
    </row>
    <row r="3818" spans="4:4">
      <c r="D3818" s="10"/>
    </row>
    <row r="3819" spans="4:4">
      <c r="D3819" s="10"/>
    </row>
    <row r="3820" spans="4:4">
      <c r="D3820" s="10"/>
    </row>
    <row r="3821" spans="4:4">
      <c r="D3821" s="10"/>
    </row>
    <row r="3822" spans="4:4">
      <c r="D3822" s="10"/>
    </row>
    <row r="3823" spans="4:4">
      <c r="D3823" s="10"/>
    </row>
    <row r="3824" spans="4:4">
      <c r="D3824" s="10"/>
    </row>
    <row r="3825" spans="4:4">
      <c r="D3825" s="10"/>
    </row>
    <row r="3826" spans="4:4">
      <c r="D3826" s="10"/>
    </row>
    <row r="3827" spans="4:4">
      <c r="D3827" s="10"/>
    </row>
    <row r="3828" spans="4:4">
      <c r="D3828" s="10"/>
    </row>
    <row r="3829" spans="4:4">
      <c r="D3829" s="10"/>
    </row>
    <row r="3830" spans="4:4">
      <c r="D3830" s="10"/>
    </row>
    <row r="3831" spans="4:4">
      <c r="D3831" s="10"/>
    </row>
    <row r="3832" spans="4:4">
      <c r="D3832" s="10"/>
    </row>
    <row r="3833" spans="4:4">
      <c r="D3833" s="10"/>
    </row>
    <row r="3834" spans="4:4">
      <c r="D3834" s="10"/>
    </row>
    <row r="3835" spans="4:4">
      <c r="D3835" s="10"/>
    </row>
    <row r="3836" spans="4:4">
      <c r="D3836" s="10"/>
    </row>
    <row r="3837" spans="4:4">
      <c r="D3837" s="10"/>
    </row>
    <row r="3838" spans="4:4">
      <c r="D3838" s="10"/>
    </row>
    <row r="3839" spans="4:4">
      <c r="D3839" s="10"/>
    </row>
    <row r="3840" spans="4:4">
      <c r="D3840" s="10"/>
    </row>
    <row r="3841" spans="4:4">
      <c r="D3841" s="10"/>
    </row>
    <row r="3842" spans="4:4">
      <c r="D3842" s="10"/>
    </row>
    <row r="3843" spans="4:4">
      <c r="D3843" s="10"/>
    </row>
    <row r="3844" spans="4:4">
      <c r="D3844" s="10"/>
    </row>
    <row r="3845" spans="4:4">
      <c r="D3845" s="10"/>
    </row>
    <row r="3846" spans="4:4">
      <c r="D3846" s="10"/>
    </row>
    <row r="3847" spans="4:4">
      <c r="D3847" s="10"/>
    </row>
    <row r="3848" spans="4:4">
      <c r="D3848" s="10"/>
    </row>
    <row r="3849" spans="4:4">
      <c r="D3849" s="10"/>
    </row>
    <row r="3850" spans="4:4">
      <c r="D3850" s="10"/>
    </row>
    <row r="3851" spans="4:4">
      <c r="D3851" s="10"/>
    </row>
    <row r="3852" spans="4:4">
      <c r="D3852" s="10"/>
    </row>
    <row r="3853" spans="4:4">
      <c r="D3853" s="10"/>
    </row>
    <row r="3854" spans="4:4">
      <c r="D3854" s="10"/>
    </row>
    <row r="3855" spans="4:4">
      <c r="D3855" s="10"/>
    </row>
    <row r="3856" spans="4:4">
      <c r="D3856" s="10"/>
    </row>
    <row r="3857" spans="4:4">
      <c r="D3857" s="10"/>
    </row>
    <row r="3858" spans="4:4">
      <c r="D3858" s="10"/>
    </row>
    <row r="3859" spans="4:4">
      <c r="D3859" s="10"/>
    </row>
    <row r="3860" spans="4:4">
      <c r="D3860" s="10"/>
    </row>
    <row r="3861" spans="4:4">
      <c r="D3861" s="10"/>
    </row>
    <row r="3862" spans="4:4">
      <c r="D3862" s="10"/>
    </row>
    <row r="3863" spans="4:4">
      <c r="D3863" s="10"/>
    </row>
    <row r="3864" spans="4:4">
      <c r="D3864" s="10"/>
    </row>
    <row r="3865" spans="4:4">
      <c r="D3865" s="10"/>
    </row>
    <row r="3866" spans="4:4">
      <c r="D3866" s="10"/>
    </row>
    <row r="3867" spans="4:4">
      <c r="D3867" s="10"/>
    </row>
    <row r="3868" spans="4:4">
      <c r="D3868" s="10"/>
    </row>
    <row r="3869" spans="4:4">
      <c r="D3869" s="10"/>
    </row>
    <row r="3870" spans="4:4">
      <c r="D3870" s="10"/>
    </row>
    <row r="3871" spans="4:4">
      <c r="D3871" s="10"/>
    </row>
    <row r="3872" spans="4:4">
      <c r="D3872" s="10"/>
    </row>
    <row r="3873" spans="4:4">
      <c r="D3873" s="10"/>
    </row>
    <row r="3874" spans="4:4">
      <c r="D3874" s="10"/>
    </row>
    <row r="3875" spans="4:4">
      <c r="D3875" s="10"/>
    </row>
    <row r="3876" spans="4:4">
      <c r="D3876" s="10"/>
    </row>
    <row r="3877" spans="4:4">
      <c r="D3877" s="10"/>
    </row>
    <row r="3878" spans="4:4">
      <c r="D3878" s="10"/>
    </row>
    <row r="3879" spans="4:4">
      <c r="D3879" s="10"/>
    </row>
    <row r="3880" spans="4:4">
      <c r="D3880" s="10"/>
    </row>
    <row r="3881" spans="4:4">
      <c r="D3881" s="10"/>
    </row>
    <row r="3882" spans="4:4">
      <c r="D3882" s="10"/>
    </row>
    <row r="3883" spans="4:4">
      <c r="D3883" s="10"/>
    </row>
    <row r="3884" spans="4:4">
      <c r="D3884" s="10"/>
    </row>
    <row r="3885" spans="4:4">
      <c r="D3885" s="10"/>
    </row>
    <row r="3886" spans="4:4">
      <c r="D3886" s="10"/>
    </row>
    <row r="3887" spans="4:4">
      <c r="D3887" s="10"/>
    </row>
    <row r="3888" spans="4:4">
      <c r="D3888" s="10"/>
    </row>
    <row r="3889" spans="4:4">
      <c r="D3889" s="10"/>
    </row>
    <row r="3890" spans="4:4">
      <c r="D3890" s="10"/>
    </row>
    <row r="3891" spans="4:4">
      <c r="D3891" s="10"/>
    </row>
    <row r="3892" spans="4:4">
      <c r="D3892" s="10"/>
    </row>
    <row r="3893" spans="4:4">
      <c r="D3893" s="10"/>
    </row>
    <row r="3894" spans="4:4">
      <c r="D3894" s="10"/>
    </row>
    <row r="3895" spans="4:4">
      <c r="D3895" s="10"/>
    </row>
    <row r="3896" spans="4:4">
      <c r="D3896" s="10"/>
    </row>
    <row r="3897" spans="4:4">
      <c r="D3897" s="10"/>
    </row>
    <row r="3898" spans="4:4">
      <c r="D3898" s="10"/>
    </row>
    <row r="3899" spans="4:4">
      <c r="D3899" s="10"/>
    </row>
    <row r="3900" spans="4:4">
      <c r="D3900" s="10"/>
    </row>
    <row r="3901" spans="4:4">
      <c r="D3901" s="10"/>
    </row>
    <row r="3902" spans="4:4">
      <c r="D3902" s="10"/>
    </row>
    <row r="3903" spans="4:4">
      <c r="D3903" s="10"/>
    </row>
    <row r="3904" spans="4:4">
      <c r="D3904" s="10"/>
    </row>
    <row r="3905" spans="4:4">
      <c r="D3905" s="10"/>
    </row>
    <row r="3906" spans="4:4">
      <c r="D3906" s="10"/>
    </row>
    <row r="3907" spans="4:4">
      <c r="D3907" s="10"/>
    </row>
    <row r="3908" spans="4:4">
      <c r="D3908" s="10"/>
    </row>
    <row r="3909" spans="4:4">
      <c r="D3909" s="10"/>
    </row>
    <row r="3910" spans="4:4">
      <c r="D3910" s="10"/>
    </row>
    <row r="3911" spans="4:4">
      <c r="D3911" s="10"/>
    </row>
    <row r="3912" spans="4:4">
      <c r="D3912" s="10"/>
    </row>
    <row r="3913" spans="4:4">
      <c r="D3913" s="10"/>
    </row>
    <row r="3914" spans="4:4">
      <c r="D3914" s="10"/>
    </row>
    <row r="3915" spans="4:4">
      <c r="D3915" s="10"/>
    </row>
    <row r="3916" spans="4:4">
      <c r="D3916" s="10"/>
    </row>
    <row r="3917" spans="4:4">
      <c r="D3917" s="10"/>
    </row>
    <row r="3918" spans="4:4">
      <c r="D3918" s="10"/>
    </row>
    <row r="3919" spans="4:4">
      <c r="D3919" s="10"/>
    </row>
    <row r="3920" spans="4:4">
      <c r="D3920" s="10"/>
    </row>
    <row r="3921" spans="4:4">
      <c r="D3921" s="10"/>
    </row>
    <row r="3922" spans="4:4">
      <c r="D3922" s="10"/>
    </row>
    <row r="3923" spans="4:4">
      <c r="D3923" s="10"/>
    </row>
    <row r="3924" spans="4:4">
      <c r="D3924" s="10"/>
    </row>
    <row r="3925" spans="4:4">
      <c r="D3925" s="10"/>
    </row>
    <row r="3926" spans="4:4">
      <c r="D3926" s="10"/>
    </row>
    <row r="3927" spans="4:4">
      <c r="D3927" s="10"/>
    </row>
    <row r="3928" spans="4:4">
      <c r="D3928" s="10"/>
    </row>
    <row r="3929" spans="4:4">
      <c r="D3929" s="10"/>
    </row>
    <row r="3930" spans="4:4">
      <c r="D3930" s="10"/>
    </row>
    <row r="3931" spans="4:4">
      <c r="D3931" s="10"/>
    </row>
    <row r="3932" spans="4:4">
      <c r="D3932" s="10"/>
    </row>
    <row r="3933" spans="4:4">
      <c r="D3933" s="10"/>
    </row>
    <row r="3934" spans="4:4">
      <c r="D3934" s="10"/>
    </row>
    <row r="3935" spans="4:4">
      <c r="D3935" s="10"/>
    </row>
    <row r="3936" spans="4:4">
      <c r="D3936" s="10"/>
    </row>
    <row r="3937" spans="4:4">
      <c r="D3937" s="10"/>
    </row>
    <row r="3938" spans="4:4">
      <c r="D3938" s="10"/>
    </row>
    <row r="3939" spans="4:4">
      <c r="D3939" s="10"/>
    </row>
    <row r="3940" spans="4:4">
      <c r="D3940" s="10"/>
    </row>
    <row r="3941" spans="4:4">
      <c r="D3941" s="10"/>
    </row>
    <row r="3942" spans="4:4">
      <c r="D3942" s="10"/>
    </row>
    <row r="3943" spans="4:4">
      <c r="D3943" s="10"/>
    </row>
    <row r="3944" spans="4:4">
      <c r="D3944" s="10"/>
    </row>
    <row r="3945" spans="4:4">
      <c r="D3945" s="10"/>
    </row>
    <row r="3946" spans="4:4">
      <c r="D3946" s="10"/>
    </row>
    <row r="3947" spans="4:4">
      <c r="D3947" s="10"/>
    </row>
    <row r="3948" spans="4:4">
      <c r="D3948" s="10"/>
    </row>
    <row r="3949" spans="4:4">
      <c r="D3949" s="10"/>
    </row>
    <row r="3950" spans="4:4">
      <c r="D3950" s="10"/>
    </row>
    <row r="3951" spans="4:4">
      <c r="D3951" s="10"/>
    </row>
    <row r="3952" spans="4:4">
      <c r="D3952" s="10"/>
    </row>
    <row r="3953" spans="4:4">
      <c r="D3953" s="10"/>
    </row>
    <row r="3954" spans="4:4">
      <c r="D3954" s="10"/>
    </row>
    <row r="3955" spans="4:4">
      <c r="D3955" s="10"/>
    </row>
    <row r="3956" spans="4:4">
      <c r="D3956" s="10"/>
    </row>
    <row r="3957" spans="4:4">
      <c r="D3957" s="10"/>
    </row>
    <row r="3958" spans="4:4">
      <c r="D3958" s="10"/>
    </row>
    <row r="3959" spans="4:4">
      <c r="D3959" s="10"/>
    </row>
    <row r="3960" spans="4:4">
      <c r="D3960" s="10"/>
    </row>
    <row r="3961" spans="4:4">
      <c r="D3961" s="10"/>
    </row>
    <row r="3962" spans="4:4">
      <c r="D3962" s="10"/>
    </row>
    <row r="3963" spans="4:4">
      <c r="D3963" s="10"/>
    </row>
    <row r="3964" spans="4:4">
      <c r="D3964" s="10"/>
    </row>
    <row r="3965" spans="4:4">
      <c r="D3965" s="10"/>
    </row>
    <row r="3966" spans="4:4">
      <c r="D3966" s="10"/>
    </row>
    <row r="3967" spans="4:4">
      <c r="D3967" s="10"/>
    </row>
    <row r="3968" spans="4:4">
      <c r="D3968" s="10"/>
    </row>
    <row r="3969" spans="4:4">
      <c r="D3969" s="10"/>
    </row>
    <row r="3970" spans="4:4">
      <c r="D3970" s="10"/>
    </row>
    <row r="3971" spans="4:4">
      <c r="D3971" s="10"/>
    </row>
    <row r="3972" spans="4:4">
      <c r="D3972" s="10"/>
    </row>
    <row r="3973" spans="4:4">
      <c r="D3973" s="10"/>
    </row>
    <row r="3974" spans="4:4">
      <c r="D3974" s="10"/>
    </row>
    <row r="3975" spans="4:4">
      <c r="D3975" s="10"/>
    </row>
    <row r="3976" spans="4:4">
      <c r="D3976" s="10"/>
    </row>
    <row r="3977" spans="4:4">
      <c r="D3977" s="10"/>
    </row>
    <row r="3978" spans="4:4">
      <c r="D3978" s="10"/>
    </row>
    <row r="3979" spans="4:4">
      <c r="D3979" s="10"/>
    </row>
    <row r="3980" spans="4:4">
      <c r="D3980" s="10"/>
    </row>
    <row r="3981" spans="4:4">
      <c r="D3981" s="10"/>
    </row>
    <row r="3982" spans="4:4">
      <c r="D3982" s="10"/>
    </row>
    <row r="3983" spans="4:4">
      <c r="D3983" s="10"/>
    </row>
    <row r="3984" spans="4:4">
      <c r="D3984" s="10"/>
    </row>
    <row r="3985" spans="4:4">
      <c r="D3985" s="10"/>
    </row>
    <row r="3986" spans="4:4">
      <c r="D3986" s="10"/>
    </row>
    <row r="3987" spans="4:4">
      <c r="D3987" s="10"/>
    </row>
    <row r="3988" spans="4:4">
      <c r="D3988" s="10"/>
    </row>
    <row r="3989" spans="4:4">
      <c r="D3989" s="10"/>
    </row>
    <row r="3990" spans="4:4">
      <c r="D3990" s="10"/>
    </row>
    <row r="3991" spans="4:4">
      <c r="D3991" s="10"/>
    </row>
    <row r="3992" spans="4:4">
      <c r="D3992" s="10"/>
    </row>
    <row r="3993" spans="4:4">
      <c r="D3993" s="10"/>
    </row>
    <row r="3994" spans="4:4">
      <c r="D3994" s="10"/>
    </row>
    <row r="3995" spans="4:4">
      <c r="D3995" s="10"/>
    </row>
    <row r="3996" spans="4:4">
      <c r="D3996" s="10"/>
    </row>
    <row r="3997" spans="4:4">
      <c r="D3997" s="10"/>
    </row>
    <row r="3998" spans="4:4">
      <c r="D3998" s="10"/>
    </row>
    <row r="3999" spans="4:4">
      <c r="D3999" s="10"/>
    </row>
    <row r="4000" spans="4:4">
      <c r="D4000" s="10"/>
    </row>
    <row r="4001" spans="4:4">
      <c r="D4001" s="10"/>
    </row>
    <row r="4002" spans="4:4">
      <c r="D4002" s="10"/>
    </row>
    <row r="4003" spans="4:4">
      <c r="D4003" s="10"/>
    </row>
    <row r="4004" spans="4:4">
      <c r="D4004" s="10"/>
    </row>
    <row r="4005" spans="4:4">
      <c r="D4005" s="10"/>
    </row>
    <row r="4006" spans="4:4">
      <c r="D4006" s="10"/>
    </row>
    <row r="4007" spans="4:4">
      <c r="D4007" s="10"/>
    </row>
    <row r="4008" spans="4:4">
      <c r="D4008" s="10"/>
    </row>
    <row r="4009" spans="4:4">
      <c r="D4009" s="10"/>
    </row>
    <row r="4010" spans="4:4">
      <c r="D4010" s="10"/>
    </row>
    <row r="4011" spans="4:4">
      <c r="D4011" s="10"/>
    </row>
    <row r="4012" spans="4:4">
      <c r="D4012" s="10"/>
    </row>
    <row r="4013" spans="4:4">
      <c r="D4013" s="10"/>
    </row>
    <row r="4014" spans="4:4">
      <c r="D4014" s="10"/>
    </row>
    <row r="4015" spans="4:4">
      <c r="D4015" s="10"/>
    </row>
    <row r="4016" spans="4:4">
      <c r="D4016" s="10"/>
    </row>
    <row r="4017" spans="4:4">
      <c r="D4017" s="10"/>
    </row>
    <row r="4018" spans="4:4">
      <c r="D4018" s="10"/>
    </row>
    <row r="4019" spans="4:4">
      <c r="D4019" s="10"/>
    </row>
    <row r="4020" spans="4:4">
      <c r="D4020" s="10"/>
    </row>
    <row r="4021" spans="4:4">
      <c r="D4021" s="10"/>
    </row>
    <row r="4022" spans="4:4">
      <c r="D4022" s="10"/>
    </row>
    <row r="4023" spans="4:4">
      <c r="D4023" s="10"/>
    </row>
    <row r="4024" spans="4:4">
      <c r="D4024" s="10"/>
    </row>
    <row r="4025" spans="4:4">
      <c r="D4025" s="10"/>
    </row>
    <row r="4026" spans="4:4">
      <c r="D4026" s="10"/>
    </row>
    <row r="4027" spans="4:4">
      <c r="D4027" s="10"/>
    </row>
    <row r="4028" spans="4:4">
      <c r="D4028" s="10"/>
    </row>
    <row r="4029" spans="4:4">
      <c r="D4029" s="10"/>
    </row>
    <row r="4030" spans="4:4">
      <c r="D4030" s="10"/>
    </row>
    <row r="4031" spans="4:4">
      <c r="D4031" s="10"/>
    </row>
    <row r="4032" spans="4:4">
      <c r="D4032" s="10"/>
    </row>
    <row r="4033" spans="4:4">
      <c r="D4033" s="10"/>
    </row>
    <row r="4034" spans="4:4">
      <c r="D4034" s="10"/>
    </row>
    <row r="4035" spans="4:4">
      <c r="D4035" s="10"/>
    </row>
    <row r="4036" spans="4:4">
      <c r="D4036" s="10"/>
    </row>
    <row r="4037" spans="4:4">
      <c r="D4037" s="10"/>
    </row>
    <row r="4038" spans="4:4">
      <c r="D4038" s="10"/>
    </row>
    <row r="4039" spans="4:4">
      <c r="D4039" s="10"/>
    </row>
    <row r="4040" spans="4:4">
      <c r="D4040" s="10"/>
    </row>
    <row r="4041" spans="4:4">
      <c r="D4041" s="10"/>
    </row>
    <row r="4042" spans="4:4">
      <c r="D4042" s="10"/>
    </row>
    <row r="4043" spans="4:4">
      <c r="D4043" s="10"/>
    </row>
    <row r="4044" spans="4:4">
      <c r="D4044" s="10"/>
    </row>
    <row r="4045" spans="4:4">
      <c r="D4045" s="10"/>
    </row>
    <row r="4046" spans="4:4">
      <c r="D4046" s="10"/>
    </row>
    <row r="4047" spans="4:4">
      <c r="D4047" s="10"/>
    </row>
    <row r="4048" spans="4:4">
      <c r="D4048" s="10"/>
    </row>
    <row r="4049" spans="4:4">
      <c r="D4049" s="10"/>
    </row>
    <row r="4050" spans="4:4">
      <c r="D4050" s="10"/>
    </row>
    <row r="4051" spans="4:4">
      <c r="D4051" s="10"/>
    </row>
    <row r="4052" spans="4:4">
      <c r="D4052" s="10"/>
    </row>
    <row r="4053" spans="4:4">
      <c r="D4053" s="10"/>
    </row>
    <row r="4054" spans="4:4">
      <c r="D4054" s="10"/>
    </row>
    <row r="4055" spans="4:4">
      <c r="D4055" s="10"/>
    </row>
    <row r="4056" spans="4:4">
      <c r="D4056" s="10"/>
    </row>
    <row r="4057" spans="4:4">
      <c r="D4057" s="10"/>
    </row>
    <row r="4058" spans="4:4">
      <c r="D4058" s="10"/>
    </row>
    <row r="4059" spans="4:4">
      <c r="D4059" s="10"/>
    </row>
    <row r="4060" spans="4:4">
      <c r="D4060" s="10"/>
    </row>
    <row r="4061" spans="4:4">
      <c r="D4061" s="10"/>
    </row>
    <row r="4062" spans="4:4">
      <c r="D4062" s="10"/>
    </row>
    <row r="4063" spans="4:4">
      <c r="D4063" s="10"/>
    </row>
    <row r="4064" spans="4:4">
      <c r="D4064" s="10"/>
    </row>
    <row r="4065" spans="4:4">
      <c r="D4065" s="10"/>
    </row>
    <row r="4066" spans="4:4">
      <c r="D4066" s="10"/>
    </row>
    <row r="4067" spans="4:4">
      <c r="D4067" s="10"/>
    </row>
    <row r="4068" spans="4:4">
      <c r="D4068" s="10"/>
    </row>
    <row r="4069" spans="4:4">
      <c r="D4069" s="10"/>
    </row>
    <row r="4070" spans="4:4">
      <c r="D4070" s="10"/>
    </row>
    <row r="4071" spans="4:4">
      <c r="D4071" s="10"/>
    </row>
    <row r="4072" spans="4:4">
      <c r="D4072" s="10"/>
    </row>
    <row r="4073" spans="4:4">
      <c r="D4073" s="10"/>
    </row>
    <row r="4074" spans="4:4">
      <c r="D4074" s="10"/>
    </row>
    <row r="4075" spans="4:4">
      <c r="D4075" s="10"/>
    </row>
    <row r="4076" spans="4:4">
      <c r="D4076" s="10"/>
    </row>
    <row r="4077" spans="4:4">
      <c r="D4077" s="10"/>
    </row>
    <row r="4078" spans="4:4">
      <c r="D4078" s="10"/>
    </row>
    <row r="4079" spans="4:4">
      <c r="D4079" s="10"/>
    </row>
    <row r="4080" spans="4:4">
      <c r="D4080" s="10"/>
    </row>
    <row r="4081" spans="4:4">
      <c r="D4081" s="10"/>
    </row>
    <row r="4082" spans="4:4">
      <c r="D4082" s="10"/>
    </row>
    <row r="4083" spans="4:4">
      <c r="D4083" s="10"/>
    </row>
    <row r="4084" spans="4:4">
      <c r="D4084" s="10"/>
    </row>
    <row r="4085" spans="4:4">
      <c r="D4085" s="10"/>
    </row>
    <row r="4086" spans="4:4">
      <c r="D4086" s="10"/>
    </row>
    <row r="4087" spans="4:4">
      <c r="D4087" s="10"/>
    </row>
    <row r="4088" spans="4:4">
      <c r="D4088" s="10"/>
    </row>
    <row r="4089" spans="4:4">
      <c r="D4089" s="10"/>
    </row>
    <row r="4090" spans="4:4">
      <c r="D4090" s="10"/>
    </row>
    <row r="4091" spans="4:4">
      <c r="D4091" s="10"/>
    </row>
    <row r="4092" spans="4:4">
      <c r="D4092" s="10"/>
    </row>
    <row r="4093" spans="4:4">
      <c r="D4093" s="10"/>
    </row>
    <row r="4094" spans="4:4">
      <c r="D4094" s="10"/>
    </row>
    <row r="4095" spans="4:4">
      <c r="D4095" s="10"/>
    </row>
    <row r="4096" spans="4:4">
      <c r="D4096" s="10"/>
    </row>
    <row r="4097" spans="4:4">
      <c r="D4097" s="10"/>
    </row>
    <row r="4098" spans="4:4">
      <c r="D4098" s="10"/>
    </row>
    <row r="4099" spans="4:4">
      <c r="D4099" s="10"/>
    </row>
    <row r="4100" spans="4:4">
      <c r="D4100" s="10"/>
    </row>
    <row r="4101" spans="4:4">
      <c r="D4101" s="10"/>
    </row>
    <row r="4102" spans="4:4">
      <c r="D4102" s="10"/>
    </row>
    <row r="4103" spans="4:4">
      <c r="D4103" s="10"/>
    </row>
    <row r="4104" spans="4:4">
      <c r="D4104" s="10"/>
    </row>
    <row r="4105" spans="4:4">
      <c r="D4105" s="10"/>
    </row>
    <row r="4106" spans="4:4">
      <c r="D4106" s="10"/>
    </row>
    <row r="4107" spans="4:4">
      <c r="D4107" s="10"/>
    </row>
    <row r="4108" spans="4:4">
      <c r="D4108" s="10"/>
    </row>
    <row r="4109" spans="4:4">
      <c r="D4109" s="10"/>
    </row>
    <row r="4110" spans="4:4">
      <c r="D4110" s="10"/>
    </row>
    <row r="4111" spans="4:4">
      <c r="D4111" s="10"/>
    </row>
    <row r="4112" spans="4:4">
      <c r="D4112" s="10"/>
    </row>
    <row r="4113" spans="4:4">
      <c r="D4113" s="10"/>
    </row>
    <row r="4114" spans="4:4">
      <c r="D4114" s="10"/>
    </row>
    <row r="4115" spans="4:4">
      <c r="D4115" s="10"/>
    </row>
    <row r="4116" spans="4:4">
      <c r="D4116" s="10"/>
    </row>
    <row r="4117" spans="4:4">
      <c r="D4117" s="10"/>
    </row>
    <row r="4118" spans="4:4">
      <c r="D4118" s="10"/>
    </row>
    <row r="4119" spans="4:4">
      <c r="D4119" s="10"/>
    </row>
    <row r="4120" spans="4:4">
      <c r="D4120" s="10"/>
    </row>
    <row r="4121" spans="4:4">
      <c r="D4121" s="10"/>
    </row>
    <row r="4122" spans="4:4">
      <c r="D4122" s="10"/>
    </row>
    <row r="4123" spans="4:4">
      <c r="D4123" s="10"/>
    </row>
    <row r="4124" spans="4:4">
      <c r="D4124" s="10"/>
    </row>
    <row r="4125" spans="4:4">
      <c r="D4125" s="10"/>
    </row>
    <row r="4126" spans="4:4">
      <c r="D4126" s="10"/>
    </row>
    <row r="4127" spans="4:4">
      <c r="D4127" s="10"/>
    </row>
    <row r="4128" spans="4:4">
      <c r="D4128" s="10"/>
    </row>
    <row r="4129" spans="4:4">
      <c r="D4129" s="10"/>
    </row>
    <row r="4130" spans="4:4">
      <c r="D4130" s="10"/>
    </row>
    <row r="4131" spans="4:4">
      <c r="D4131" s="10"/>
    </row>
    <row r="4132" spans="4:4">
      <c r="D4132" s="10"/>
    </row>
    <row r="4133" spans="4:4">
      <c r="D4133" s="10"/>
    </row>
    <row r="4134" spans="4:4">
      <c r="D4134" s="10"/>
    </row>
    <row r="4135" spans="4:4">
      <c r="D4135" s="10"/>
    </row>
    <row r="4136" spans="4:4">
      <c r="D4136" s="10"/>
    </row>
    <row r="4137" spans="4:4">
      <c r="D4137" s="10"/>
    </row>
    <row r="4138" spans="4:4">
      <c r="D4138" s="10"/>
    </row>
    <row r="4139" spans="4:4">
      <c r="D4139" s="10"/>
    </row>
    <row r="4140" spans="4:4">
      <c r="D4140" s="10"/>
    </row>
    <row r="4141" spans="4:4">
      <c r="D4141" s="10"/>
    </row>
    <row r="4142" spans="4:4">
      <c r="D4142" s="10"/>
    </row>
    <row r="4143" spans="4:4">
      <c r="D4143" s="10"/>
    </row>
    <row r="4144" spans="4:4">
      <c r="D4144" s="10"/>
    </row>
    <row r="4145" spans="4:4">
      <c r="D4145" s="10"/>
    </row>
    <row r="4146" spans="4:4">
      <c r="D4146" s="10"/>
    </row>
    <row r="4147" spans="4:4">
      <c r="D4147" s="10"/>
    </row>
    <row r="4148" spans="4:4">
      <c r="D4148" s="10"/>
    </row>
    <row r="4149" spans="4:4">
      <c r="D4149" s="10"/>
    </row>
    <row r="4150" spans="4:4">
      <c r="D4150" s="10"/>
    </row>
    <row r="4151" spans="4:4">
      <c r="D4151" s="10"/>
    </row>
    <row r="4152" spans="4:4">
      <c r="D4152" s="10"/>
    </row>
    <row r="4153" spans="4:4">
      <c r="D4153" s="10"/>
    </row>
    <row r="4154" spans="4:4">
      <c r="D4154" s="10"/>
    </row>
    <row r="4155" spans="4:4">
      <c r="D4155" s="10"/>
    </row>
    <row r="4156" spans="4:4">
      <c r="D4156" s="10"/>
    </row>
    <row r="4157" spans="4:4">
      <c r="D4157" s="10"/>
    </row>
    <row r="4158" spans="4:4">
      <c r="D4158" s="10"/>
    </row>
    <row r="4159" spans="4:4">
      <c r="D4159" s="10"/>
    </row>
    <row r="4160" spans="4:4">
      <c r="D4160" s="10"/>
    </row>
    <row r="4161" spans="4:4">
      <c r="D4161" s="10"/>
    </row>
    <row r="4162" spans="4:4">
      <c r="D4162" s="10"/>
    </row>
    <row r="4163" spans="4:4">
      <c r="D4163" s="10"/>
    </row>
    <row r="4164" spans="4:4">
      <c r="D4164" s="10"/>
    </row>
    <row r="4165" spans="4:4">
      <c r="D4165" s="10"/>
    </row>
    <row r="4166" spans="4:4">
      <c r="D4166" s="10"/>
    </row>
    <row r="4167" spans="4:4">
      <c r="D4167" s="10"/>
    </row>
    <row r="4168" spans="4:4">
      <c r="D4168" s="10"/>
    </row>
    <row r="4169" spans="4:4">
      <c r="D4169" s="10"/>
    </row>
    <row r="4170" spans="4:4">
      <c r="D4170" s="10"/>
    </row>
    <row r="4171" spans="4:4">
      <c r="D4171" s="10"/>
    </row>
    <row r="4172" spans="4:4">
      <c r="D4172" s="10"/>
    </row>
    <row r="4173" spans="4:4">
      <c r="D4173" s="10"/>
    </row>
    <row r="4174" spans="4:4">
      <c r="D4174" s="10"/>
    </row>
    <row r="4175" spans="4:4">
      <c r="D4175" s="10"/>
    </row>
    <row r="4176" spans="4:4">
      <c r="D4176" s="10"/>
    </row>
    <row r="4177" spans="4:4">
      <c r="D4177" s="10"/>
    </row>
    <row r="4178" spans="4:4">
      <c r="D4178" s="10"/>
    </row>
    <row r="4179" spans="4:4">
      <c r="D4179" s="10"/>
    </row>
    <row r="4180" spans="4:4">
      <c r="D4180" s="10"/>
    </row>
    <row r="4181" spans="4:4">
      <c r="D4181" s="10"/>
    </row>
    <row r="4182" spans="4:4">
      <c r="D4182" s="10"/>
    </row>
    <row r="4183" spans="4:4">
      <c r="D4183" s="10"/>
    </row>
    <row r="4184" spans="4:4">
      <c r="D4184" s="10"/>
    </row>
    <row r="4185" spans="4:4">
      <c r="D4185" s="10"/>
    </row>
    <row r="4186" spans="4:4">
      <c r="D4186" s="10"/>
    </row>
    <row r="4187" spans="4:4">
      <c r="D4187" s="10"/>
    </row>
    <row r="4188" spans="4:4">
      <c r="D4188" s="10"/>
    </row>
    <row r="4189" spans="4:4">
      <c r="D4189" s="10"/>
    </row>
    <row r="4190" spans="4:4">
      <c r="D4190" s="10"/>
    </row>
    <row r="4191" spans="4:4">
      <c r="D4191" s="10"/>
    </row>
    <row r="4192" spans="4:4">
      <c r="D4192" s="10"/>
    </row>
    <row r="4193" spans="4:4">
      <c r="D4193" s="10"/>
    </row>
    <row r="4194" spans="4:4">
      <c r="D4194" s="10"/>
    </row>
    <row r="4195" spans="4:4">
      <c r="D4195" s="10"/>
    </row>
    <row r="4196" spans="4:4">
      <c r="D4196" s="10"/>
    </row>
    <row r="4197" spans="4:4">
      <c r="D4197" s="10"/>
    </row>
    <row r="4198" spans="4:4">
      <c r="D4198" s="10"/>
    </row>
    <row r="4199" spans="4:4">
      <c r="D4199" s="10"/>
    </row>
    <row r="4200" spans="4:4">
      <c r="D4200" s="10"/>
    </row>
    <row r="4201" spans="4:4">
      <c r="D4201" s="10"/>
    </row>
    <row r="4202" spans="4:4">
      <c r="D4202" s="10"/>
    </row>
    <row r="4203" spans="4:4">
      <c r="D4203" s="10"/>
    </row>
    <row r="4204" spans="4:4">
      <c r="D4204" s="10"/>
    </row>
    <row r="4205" spans="4:4">
      <c r="D4205" s="10"/>
    </row>
    <row r="4206" spans="4:4">
      <c r="D4206" s="10"/>
    </row>
    <row r="4207" spans="4:4">
      <c r="D4207" s="10"/>
    </row>
    <row r="4208" spans="4:4">
      <c r="D4208" s="10"/>
    </row>
    <row r="4209" spans="4:4">
      <c r="D4209" s="10"/>
    </row>
    <row r="4210" spans="4:4">
      <c r="D4210" s="10"/>
    </row>
    <row r="4211" spans="4:4">
      <c r="D4211" s="10"/>
    </row>
    <row r="4212" spans="4:4">
      <c r="D4212" s="10"/>
    </row>
    <row r="4213" spans="4:4">
      <c r="D4213" s="10"/>
    </row>
    <row r="4214" spans="4:4">
      <c r="D4214" s="10"/>
    </row>
    <row r="4215" spans="4:4">
      <c r="D4215" s="10"/>
    </row>
    <row r="4216" spans="4:4">
      <c r="D4216" s="10"/>
    </row>
    <row r="4217" spans="4:4">
      <c r="D4217" s="10"/>
    </row>
    <row r="4218" spans="4:4">
      <c r="D4218" s="10"/>
    </row>
    <row r="4219" spans="4:4">
      <c r="D4219" s="10"/>
    </row>
    <row r="4220" spans="4:4">
      <c r="D4220" s="10"/>
    </row>
    <row r="4221" spans="4:4">
      <c r="D4221" s="10"/>
    </row>
    <row r="4222" spans="4:4">
      <c r="D4222" s="10"/>
    </row>
    <row r="4223" spans="4:4">
      <c r="D4223" s="10"/>
    </row>
    <row r="4224" spans="4:4">
      <c r="D4224" s="10"/>
    </row>
    <row r="4225" spans="4:4">
      <c r="D4225" s="10"/>
    </row>
    <row r="4226" spans="4:4">
      <c r="D4226" s="10"/>
    </row>
    <row r="4227" spans="4:4">
      <c r="D4227" s="10"/>
    </row>
    <row r="4228" spans="4:4">
      <c r="D4228" s="10"/>
    </row>
    <row r="4229" spans="4:4">
      <c r="D4229" s="10"/>
    </row>
    <row r="4230" spans="4:4">
      <c r="D4230" s="10"/>
    </row>
    <row r="4231" spans="4:4">
      <c r="D4231" s="10"/>
    </row>
    <row r="4232" spans="4:4">
      <c r="D4232" s="10"/>
    </row>
    <row r="4233" spans="4:4">
      <c r="D4233" s="10"/>
    </row>
    <row r="4234" spans="4:4">
      <c r="D4234" s="10"/>
    </row>
    <row r="4235" spans="4:4">
      <c r="D4235" s="10"/>
    </row>
    <row r="4236" spans="4:4">
      <c r="D4236" s="10"/>
    </row>
    <row r="4237" spans="4:4">
      <c r="D4237" s="10"/>
    </row>
    <row r="4238" spans="4:4">
      <c r="D4238" s="10"/>
    </row>
    <row r="4239" spans="4:4">
      <c r="D4239" s="10"/>
    </row>
    <row r="4240" spans="4:4">
      <c r="D4240" s="10"/>
    </row>
    <row r="4241" spans="4:4">
      <c r="D4241" s="10"/>
    </row>
    <row r="4242" spans="4:4">
      <c r="D4242" s="10"/>
    </row>
    <row r="4243" spans="4:4">
      <c r="D4243" s="10"/>
    </row>
    <row r="4244" spans="4:4">
      <c r="D4244" s="10"/>
    </row>
    <row r="4245" spans="4:4">
      <c r="D4245" s="10"/>
    </row>
    <row r="4246" spans="4:4">
      <c r="D4246" s="10"/>
    </row>
    <row r="4247" spans="4:4">
      <c r="D4247" s="10"/>
    </row>
    <row r="4248" spans="4:4">
      <c r="D4248" s="10"/>
    </row>
    <row r="4249" spans="4:4">
      <c r="D4249" s="10"/>
    </row>
    <row r="4250" spans="4:4">
      <c r="D4250" s="10"/>
    </row>
    <row r="4251" spans="4:4">
      <c r="D4251" s="10"/>
    </row>
    <row r="4252" spans="4:4">
      <c r="D4252" s="10"/>
    </row>
    <row r="4253" spans="4:4">
      <c r="D4253" s="10"/>
    </row>
    <row r="4254" spans="4:4">
      <c r="D4254" s="10"/>
    </row>
    <row r="4255" spans="4:4">
      <c r="D4255" s="10"/>
    </row>
    <row r="4256" spans="4:4">
      <c r="D4256" s="10"/>
    </row>
    <row r="4257" spans="4:4">
      <c r="D4257" s="10"/>
    </row>
    <row r="4258" spans="4:4">
      <c r="D4258" s="10"/>
    </row>
    <row r="4259" spans="4:4">
      <c r="D4259" s="10"/>
    </row>
    <row r="4260" spans="4:4">
      <c r="D4260" s="10"/>
    </row>
    <row r="4261" spans="4:4">
      <c r="D4261" s="10"/>
    </row>
    <row r="4262" spans="4:4">
      <c r="D4262" s="10"/>
    </row>
    <row r="4263" spans="4:4">
      <c r="D4263" s="10"/>
    </row>
    <row r="4264" spans="4:4">
      <c r="D4264" s="10"/>
    </row>
    <row r="4265" spans="4:4">
      <c r="D4265" s="10"/>
    </row>
    <row r="4266" spans="4:4">
      <c r="D4266" s="10"/>
    </row>
    <row r="4267" spans="4:4">
      <c r="D4267" s="10"/>
    </row>
    <row r="4268" spans="4:4">
      <c r="D4268" s="10"/>
    </row>
    <row r="4269" spans="4:4">
      <c r="D4269" s="10"/>
    </row>
    <row r="4270" spans="4:4">
      <c r="D4270" s="10"/>
    </row>
    <row r="4271" spans="4:4">
      <c r="D4271" s="10"/>
    </row>
    <row r="4272" spans="4:4">
      <c r="D4272" s="10"/>
    </row>
    <row r="4273" spans="4:4">
      <c r="D4273" s="10"/>
    </row>
    <row r="4274" spans="4:4">
      <c r="D4274" s="10"/>
    </row>
    <row r="4275" spans="4:4">
      <c r="D4275" s="10"/>
    </row>
    <row r="4276" spans="4:4">
      <c r="D4276" s="10"/>
    </row>
    <row r="4277" spans="4:4">
      <c r="D4277" s="10"/>
    </row>
    <row r="4278" spans="4:4">
      <c r="D4278" s="10"/>
    </row>
    <row r="4279" spans="4:4">
      <c r="D4279" s="10"/>
    </row>
    <row r="4280" spans="4:4">
      <c r="D4280" s="10"/>
    </row>
    <row r="4281" spans="4:4">
      <c r="D4281" s="10"/>
    </row>
    <row r="4282" spans="4:4">
      <c r="D4282" s="10"/>
    </row>
    <row r="4283" spans="4:4">
      <c r="D4283" s="10"/>
    </row>
    <row r="4284" spans="4:4">
      <c r="D4284" s="10"/>
    </row>
    <row r="4285" spans="4:4">
      <c r="D4285" s="10"/>
    </row>
    <row r="4286" spans="4:4">
      <c r="D4286" s="10"/>
    </row>
    <row r="4287" spans="4:4">
      <c r="D4287" s="10"/>
    </row>
    <row r="4288" spans="4:4">
      <c r="D4288" s="10"/>
    </row>
    <row r="4289" spans="4:4">
      <c r="D4289" s="10"/>
    </row>
    <row r="4290" spans="4:4">
      <c r="D4290" s="10"/>
    </row>
    <row r="4291" spans="4:4">
      <c r="D4291" s="10"/>
    </row>
    <row r="4292" spans="4:4">
      <c r="D4292" s="10"/>
    </row>
    <row r="4293" spans="4:4">
      <c r="D4293" s="10"/>
    </row>
    <row r="4294" spans="4:4">
      <c r="D4294" s="10"/>
    </row>
    <row r="4295" spans="4:4">
      <c r="D4295" s="10"/>
    </row>
    <row r="4296" spans="4:4">
      <c r="D4296" s="10"/>
    </row>
    <row r="4297" spans="4:4">
      <c r="D4297" s="10"/>
    </row>
    <row r="4298" spans="4:4">
      <c r="D4298" s="10"/>
    </row>
    <row r="4299" spans="4:4">
      <c r="D4299" s="10"/>
    </row>
    <row r="4300" spans="4:4">
      <c r="D4300" s="10"/>
    </row>
    <row r="4301" spans="4:4">
      <c r="D4301" s="10"/>
    </row>
    <row r="4302" spans="4:4">
      <c r="D4302" s="10"/>
    </row>
    <row r="4303" spans="4:4">
      <c r="D4303" s="10"/>
    </row>
    <row r="4304" spans="4:4">
      <c r="D4304" s="10"/>
    </row>
    <row r="4305" spans="4:4">
      <c r="D4305" s="10"/>
    </row>
    <row r="4306" spans="4:4">
      <c r="D4306" s="10"/>
    </row>
    <row r="4307" spans="4:4">
      <c r="D4307" s="10"/>
    </row>
    <row r="4308" spans="4:4">
      <c r="D4308" s="10"/>
    </row>
    <row r="4309" spans="4:4">
      <c r="D4309" s="10"/>
    </row>
    <row r="4310" spans="4:4">
      <c r="D4310" s="10"/>
    </row>
    <row r="4311" spans="4:4">
      <c r="D4311" s="10"/>
    </row>
    <row r="4312" spans="4:4">
      <c r="D4312" s="10"/>
    </row>
    <row r="4313" spans="4:4">
      <c r="D4313" s="10"/>
    </row>
    <row r="4314" spans="4:4">
      <c r="D4314" s="10"/>
    </row>
    <row r="4315" spans="4:4">
      <c r="D4315" s="10"/>
    </row>
    <row r="4316" spans="4:4">
      <c r="D4316" s="10"/>
    </row>
    <row r="4317" spans="4:4">
      <c r="D4317" s="10"/>
    </row>
    <row r="4318" spans="4:4">
      <c r="D4318" s="10"/>
    </row>
    <row r="4319" spans="4:4">
      <c r="D4319" s="10"/>
    </row>
    <row r="4320" spans="4:4">
      <c r="D4320" s="10"/>
    </row>
    <row r="4321" spans="4:4">
      <c r="D4321" s="10"/>
    </row>
    <row r="4322" spans="4:4">
      <c r="D4322" s="10"/>
    </row>
    <row r="4323" spans="4:4">
      <c r="D4323" s="10"/>
    </row>
    <row r="4324" spans="4:4">
      <c r="D4324" s="10"/>
    </row>
    <row r="4325" spans="4:4">
      <c r="D4325" s="10"/>
    </row>
    <row r="4326" spans="4:4">
      <c r="D4326" s="10"/>
    </row>
    <row r="4327" spans="4:4">
      <c r="D4327" s="10"/>
    </row>
    <row r="4328" spans="4:4">
      <c r="D4328" s="10"/>
    </row>
    <row r="4329" spans="4:4">
      <c r="D4329" s="10"/>
    </row>
    <row r="4330" spans="4:4">
      <c r="D4330" s="10"/>
    </row>
    <row r="4331" spans="4:4">
      <c r="D4331" s="10"/>
    </row>
    <row r="4332" spans="4:4">
      <c r="D4332" s="10"/>
    </row>
    <row r="4333" spans="4:4">
      <c r="D4333" s="10"/>
    </row>
    <row r="4334" spans="4:4">
      <c r="D4334" s="10"/>
    </row>
    <row r="4335" spans="4:4">
      <c r="D4335" s="10"/>
    </row>
    <row r="4336" spans="4:4">
      <c r="D4336" s="10"/>
    </row>
    <row r="4337" spans="4:4">
      <c r="D4337" s="10"/>
    </row>
    <row r="4338" spans="4:4">
      <c r="D4338" s="10"/>
    </row>
    <row r="4339" spans="4:4">
      <c r="D4339" s="10"/>
    </row>
    <row r="4340" spans="4:4">
      <c r="D4340" s="10"/>
    </row>
    <row r="4341" spans="4:4">
      <c r="D4341" s="10"/>
    </row>
    <row r="4342" spans="4:4">
      <c r="D4342" s="10"/>
    </row>
    <row r="4343" spans="4:4">
      <c r="D4343" s="10"/>
    </row>
    <row r="4344" spans="4:4">
      <c r="D4344" s="10"/>
    </row>
    <row r="4345" spans="4:4">
      <c r="D4345" s="10"/>
    </row>
    <row r="4346" spans="4:4">
      <c r="D4346" s="10"/>
    </row>
    <row r="4347" spans="4:4">
      <c r="D4347" s="10"/>
    </row>
    <row r="4348" spans="4:4">
      <c r="D4348" s="10"/>
    </row>
    <row r="4349" spans="4:4">
      <c r="D4349" s="10"/>
    </row>
    <row r="4350" spans="4:4">
      <c r="D4350" s="10"/>
    </row>
    <row r="4351" spans="4:4">
      <c r="D4351" s="10"/>
    </row>
    <row r="4352" spans="4:4">
      <c r="D4352" s="10"/>
    </row>
    <row r="4353" spans="4:4">
      <c r="D4353" s="10"/>
    </row>
    <row r="4354" spans="4:4">
      <c r="D4354" s="10"/>
    </row>
    <row r="4355" spans="4:4">
      <c r="D4355" s="10"/>
    </row>
    <row r="4356" spans="4:4">
      <c r="D4356" s="10"/>
    </row>
    <row r="4357" spans="4:4">
      <c r="D4357" s="10"/>
    </row>
    <row r="4358" spans="4:4">
      <c r="D4358" s="10"/>
    </row>
    <row r="4359" spans="4:4">
      <c r="D4359" s="10"/>
    </row>
    <row r="4360" spans="4:4">
      <c r="D4360" s="10"/>
    </row>
    <row r="4361" spans="4:4">
      <c r="D4361" s="10"/>
    </row>
    <row r="4362" spans="4:4">
      <c r="D4362" s="10"/>
    </row>
    <row r="4363" spans="4:4">
      <c r="D4363" s="10"/>
    </row>
    <row r="4364" spans="4:4">
      <c r="D4364" s="10"/>
    </row>
    <row r="4365" spans="4:4">
      <c r="D4365" s="10"/>
    </row>
    <row r="4366" spans="4:4">
      <c r="D4366" s="10"/>
    </row>
    <row r="4367" spans="4:4">
      <c r="D4367" s="10"/>
    </row>
    <row r="4368" spans="4:4">
      <c r="D4368" s="10"/>
    </row>
    <row r="4369" spans="4:4">
      <c r="D4369" s="10"/>
    </row>
    <row r="4370" spans="4:4">
      <c r="D4370" s="10"/>
    </row>
    <row r="4371" spans="4:4">
      <c r="D4371" s="10"/>
    </row>
    <row r="4372" spans="4:4">
      <c r="D4372" s="10"/>
    </row>
    <row r="4373" spans="4:4">
      <c r="D4373" s="10"/>
    </row>
    <row r="4374" spans="4:4">
      <c r="D4374" s="10"/>
    </row>
    <row r="4375" spans="4:4">
      <c r="D4375" s="10"/>
    </row>
    <row r="4376" spans="4:4">
      <c r="D4376" s="10"/>
    </row>
    <row r="4377" spans="4:4">
      <c r="D4377" s="10"/>
    </row>
    <row r="4378" spans="4:4">
      <c r="D4378" s="10"/>
    </row>
    <row r="4379" spans="4:4">
      <c r="D4379" s="10"/>
    </row>
    <row r="4380" spans="4:4">
      <c r="D4380" s="10"/>
    </row>
    <row r="4381" spans="4:4">
      <c r="D4381" s="10"/>
    </row>
    <row r="4382" spans="4:4">
      <c r="D4382" s="10"/>
    </row>
    <row r="4383" spans="4:4">
      <c r="D4383" s="10"/>
    </row>
    <row r="4384" spans="4:4">
      <c r="D4384" s="10"/>
    </row>
    <row r="4385" spans="4:4">
      <c r="D4385" s="10"/>
    </row>
    <row r="4386" spans="4:4">
      <c r="D4386" s="10"/>
    </row>
    <row r="4387" spans="4:4">
      <c r="D4387" s="10"/>
    </row>
    <row r="4388" spans="4:4">
      <c r="D4388" s="10"/>
    </row>
    <row r="4389" spans="4:4">
      <c r="D4389" s="10"/>
    </row>
    <row r="4390" spans="4:4">
      <c r="D4390" s="10"/>
    </row>
    <row r="4391" spans="4:4">
      <c r="D4391" s="10"/>
    </row>
    <row r="4392" spans="4:4">
      <c r="D4392" s="10"/>
    </row>
    <row r="4393" spans="4:4">
      <c r="D4393" s="10"/>
    </row>
    <row r="4394" spans="4:4">
      <c r="D4394" s="10"/>
    </row>
    <row r="4395" spans="4:4">
      <c r="D4395" s="10"/>
    </row>
    <row r="4396" spans="4:4">
      <c r="D4396" s="10"/>
    </row>
    <row r="4397" spans="4:4">
      <c r="D4397" s="10"/>
    </row>
    <row r="4398" spans="4:4">
      <c r="D4398" s="10"/>
    </row>
    <row r="4399" spans="4:4">
      <c r="D4399" s="10"/>
    </row>
    <row r="4400" spans="4:4">
      <c r="D4400" s="10"/>
    </row>
    <row r="4401" spans="4:4">
      <c r="D4401" s="10"/>
    </row>
    <row r="4402" spans="4:4">
      <c r="D4402" s="10"/>
    </row>
    <row r="4403" spans="4:4">
      <c r="D4403" s="10"/>
    </row>
    <row r="4404" spans="4:4">
      <c r="D4404" s="10"/>
    </row>
    <row r="4405" spans="4:4">
      <c r="D4405" s="10"/>
    </row>
    <row r="4406" spans="4:4">
      <c r="D4406" s="10"/>
    </row>
    <row r="4407" spans="4:4">
      <c r="D4407" s="10"/>
    </row>
    <row r="4408" spans="4:4">
      <c r="D4408" s="10"/>
    </row>
    <row r="4409" spans="4:4">
      <c r="D4409" s="10"/>
    </row>
    <row r="4410" spans="4:4">
      <c r="D4410" s="10"/>
    </row>
    <row r="4411" spans="4:4">
      <c r="D4411" s="10"/>
    </row>
    <row r="4412" spans="4:4">
      <c r="D4412" s="10"/>
    </row>
    <row r="4413" spans="4:4">
      <c r="D4413" s="10"/>
    </row>
    <row r="4414" spans="4:4">
      <c r="D4414" s="10"/>
    </row>
    <row r="4415" spans="4:4">
      <c r="D4415" s="10"/>
    </row>
    <row r="4416" spans="4:4">
      <c r="D4416" s="10"/>
    </row>
    <row r="4417" spans="4:4">
      <c r="D4417" s="10"/>
    </row>
    <row r="4418" spans="4:4">
      <c r="D4418" s="10"/>
    </row>
    <row r="4419" spans="4:4">
      <c r="D4419" s="10"/>
    </row>
    <row r="4420" spans="4:4">
      <c r="D4420" s="10"/>
    </row>
    <row r="4421" spans="4:4">
      <c r="D4421" s="10"/>
    </row>
    <row r="4422" spans="4:4">
      <c r="D4422" s="10"/>
    </row>
    <row r="4423" spans="4:4">
      <c r="D4423" s="10"/>
    </row>
    <row r="4424" spans="4:4">
      <c r="D4424" s="10"/>
    </row>
    <row r="4425" spans="4:4">
      <c r="D4425" s="10"/>
    </row>
    <row r="4426" spans="4:4">
      <c r="D4426" s="10"/>
    </row>
    <row r="4427" spans="4:4">
      <c r="D4427" s="10"/>
    </row>
    <row r="4428" spans="4:4">
      <c r="D4428" s="10"/>
    </row>
    <row r="4429" spans="4:4">
      <c r="D4429" s="10"/>
    </row>
    <row r="4430" spans="4:4">
      <c r="D4430" s="10"/>
    </row>
    <row r="4431" spans="4:4">
      <c r="D4431" s="10"/>
    </row>
    <row r="4432" spans="4:4">
      <c r="D4432" s="10"/>
    </row>
    <row r="4433" spans="4:4">
      <c r="D4433" s="10"/>
    </row>
    <row r="4434" spans="4:4">
      <c r="D4434" s="10"/>
    </row>
    <row r="4435" spans="4:4">
      <c r="D4435" s="10"/>
    </row>
    <row r="4436" spans="4:4">
      <c r="D4436" s="10"/>
    </row>
    <row r="4437" spans="4:4">
      <c r="D4437" s="10"/>
    </row>
    <row r="4438" spans="4:4">
      <c r="D4438" s="10"/>
    </row>
    <row r="4439" spans="4:4">
      <c r="D4439" s="10"/>
    </row>
    <row r="4440" spans="4:4">
      <c r="D4440" s="10"/>
    </row>
    <row r="4441" spans="4:4">
      <c r="D4441" s="10"/>
    </row>
    <row r="4442" spans="4:4">
      <c r="D4442" s="10"/>
    </row>
    <row r="4443" spans="4:4">
      <c r="D4443" s="10"/>
    </row>
    <row r="4444" spans="4:4">
      <c r="D4444" s="10"/>
    </row>
    <row r="4445" spans="4:4">
      <c r="D4445" s="10"/>
    </row>
    <row r="4446" spans="4:4">
      <c r="D4446" s="10"/>
    </row>
    <row r="4447" spans="4:4">
      <c r="D4447" s="10"/>
    </row>
    <row r="4448" spans="4:4">
      <c r="D4448" s="10"/>
    </row>
    <row r="4449" spans="4:4">
      <c r="D4449" s="10"/>
    </row>
    <row r="4450" spans="4:4">
      <c r="D4450" s="10"/>
    </row>
    <row r="4451" spans="4:4">
      <c r="D4451" s="10"/>
    </row>
    <row r="4452" spans="4:4">
      <c r="D4452" s="10"/>
    </row>
    <row r="4453" spans="4:4">
      <c r="D4453" s="10"/>
    </row>
    <row r="4454" spans="4:4">
      <c r="D4454" s="10"/>
    </row>
    <row r="4455" spans="4:4">
      <c r="D4455" s="10"/>
    </row>
    <row r="4456" spans="4:4">
      <c r="D4456" s="10"/>
    </row>
    <row r="4457" spans="4:4">
      <c r="D4457" s="10"/>
    </row>
    <row r="4458" spans="4:4">
      <c r="D4458" s="10"/>
    </row>
    <row r="4459" spans="4:4">
      <c r="D4459" s="10"/>
    </row>
    <row r="4460" spans="4:4">
      <c r="D4460" s="10"/>
    </row>
    <row r="4461" spans="4:4">
      <c r="D4461" s="10"/>
    </row>
    <row r="4462" spans="4:4">
      <c r="D4462" s="10"/>
    </row>
    <row r="4463" spans="4:4">
      <c r="D4463" s="10"/>
    </row>
    <row r="4464" spans="4:4">
      <c r="D4464" s="10"/>
    </row>
    <row r="4465" spans="4:4">
      <c r="D4465" s="10"/>
    </row>
    <row r="4466" spans="4:4">
      <c r="D4466" s="10"/>
    </row>
    <row r="4467" spans="4:4">
      <c r="D4467" s="10"/>
    </row>
    <row r="4468" spans="4:4">
      <c r="D4468" s="10"/>
    </row>
    <row r="4469" spans="4:4">
      <c r="D4469" s="10"/>
    </row>
    <row r="4470" spans="4:4">
      <c r="D4470" s="10"/>
    </row>
    <row r="4471" spans="4:4">
      <c r="D4471" s="10"/>
    </row>
    <row r="4472" spans="4:4">
      <c r="D4472" s="10"/>
    </row>
    <row r="4473" spans="4:4">
      <c r="D4473" s="10"/>
    </row>
    <row r="4474" spans="4:4">
      <c r="D4474" s="10"/>
    </row>
    <row r="4475" spans="4:4">
      <c r="D4475" s="10"/>
    </row>
    <row r="4476" spans="4:4">
      <c r="D4476" s="10"/>
    </row>
    <row r="4477" spans="4:4">
      <c r="D4477" s="10"/>
    </row>
    <row r="4478" spans="4:4">
      <c r="D4478" s="10"/>
    </row>
    <row r="4479" spans="4:4">
      <c r="D4479" s="10"/>
    </row>
    <row r="4480" spans="4:4">
      <c r="D4480" s="10"/>
    </row>
    <row r="4481" spans="4:4">
      <c r="D4481" s="10"/>
    </row>
    <row r="4482" spans="4:4">
      <c r="D4482" s="10"/>
    </row>
    <row r="4483" spans="4:4">
      <c r="D4483" s="10"/>
    </row>
    <row r="4484" spans="4:4">
      <c r="D4484" s="10"/>
    </row>
    <row r="4485" spans="4:4">
      <c r="D4485" s="10"/>
    </row>
    <row r="4486" spans="4:4">
      <c r="D4486" s="10"/>
    </row>
    <row r="4487" spans="4:4">
      <c r="D4487" s="10"/>
    </row>
    <row r="4488" spans="4:4">
      <c r="D4488" s="10"/>
    </row>
    <row r="4489" spans="4:4">
      <c r="D4489" s="10"/>
    </row>
    <row r="4490" spans="4:4">
      <c r="D4490" s="10"/>
    </row>
    <row r="4491" spans="4:4">
      <c r="D4491" s="10"/>
    </row>
    <row r="4492" spans="4:4">
      <c r="D4492" s="10"/>
    </row>
    <row r="4493" spans="4:4">
      <c r="D4493" s="10"/>
    </row>
    <row r="4494" spans="4:4">
      <c r="D4494" s="10"/>
    </row>
    <row r="4495" spans="4:4">
      <c r="D4495" s="10"/>
    </row>
    <row r="4496" spans="4:4">
      <c r="D4496" s="10"/>
    </row>
    <row r="4497" spans="4:4">
      <c r="D4497" s="10"/>
    </row>
    <row r="4498" spans="4:4">
      <c r="D4498" s="10"/>
    </row>
    <row r="4499" spans="4:4">
      <c r="D4499" s="10"/>
    </row>
    <row r="4500" spans="4:4">
      <c r="D4500" s="10"/>
    </row>
    <row r="4501" spans="4:4">
      <c r="D4501" s="10"/>
    </row>
    <row r="4502" spans="4:4">
      <c r="D4502" s="10"/>
    </row>
    <row r="4503" spans="4:4">
      <c r="D4503" s="10"/>
    </row>
    <row r="4504" spans="4:4">
      <c r="D4504" s="10"/>
    </row>
    <row r="4505" spans="4:4">
      <c r="D4505" s="10"/>
    </row>
    <row r="4506" spans="4:4">
      <c r="D4506" s="10"/>
    </row>
    <row r="4507" spans="4:4">
      <c r="D4507" s="10"/>
    </row>
    <row r="4508" spans="4:4">
      <c r="D4508" s="10"/>
    </row>
    <row r="4509" spans="4:4">
      <c r="D4509" s="10"/>
    </row>
    <row r="4510" spans="4:4">
      <c r="D4510" s="10"/>
    </row>
    <row r="4511" spans="4:4">
      <c r="D4511" s="10"/>
    </row>
    <row r="4512" spans="4:4">
      <c r="D4512" s="10"/>
    </row>
    <row r="4513" spans="4:4">
      <c r="D4513" s="10"/>
    </row>
    <row r="4514" spans="4:4">
      <c r="D4514" s="10"/>
    </row>
    <row r="4515" spans="4:4">
      <c r="D4515" s="10"/>
    </row>
    <row r="4516" spans="4:4">
      <c r="D4516" s="10"/>
    </row>
    <row r="4517" spans="4:4">
      <c r="D4517" s="10"/>
    </row>
    <row r="4518" spans="4:4">
      <c r="D4518" s="10"/>
    </row>
    <row r="4519" spans="4:4">
      <c r="D4519" s="10"/>
    </row>
    <row r="4520" spans="4:4">
      <c r="D4520" s="10"/>
    </row>
    <row r="4521" spans="4:4">
      <c r="D4521" s="10"/>
    </row>
    <row r="4522" spans="4:4">
      <c r="D4522" s="10"/>
    </row>
    <row r="4523" spans="4:4">
      <c r="D4523" s="10"/>
    </row>
    <row r="4524" spans="4:4">
      <c r="D4524" s="10"/>
    </row>
    <row r="4525" spans="4:4">
      <c r="D4525" s="10"/>
    </row>
    <row r="4526" spans="4:4">
      <c r="D4526" s="10"/>
    </row>
    <row r="4527" spans="4:4">
      <c r="D4527" s="10"/>
    </row>
    <row r="4528" spans="4:4">
      <c r="D4528" s="10"/>
    </row>
    <row r="4529" spans="4:4">
      <c r="D4529" s="10"/>
    </row>
    <row r="4530" spans="4:4">
      <c r="D4530" s="10"/>
    </row>
    <row r="4531" spans="4:4">
      <c r="D4531" s="10"/>
    </row>
    <row r="4532" spans="4:4">
      <c r="D4532" s="10"/>
    </row>
    <row r="4533" spans="4:4">
      <c r="D4533" s="10"/>
    </row>
    <row r="4534" spans="4:4">
      <c r="D4534" s="10"/>
    </row>
    <row r="4535" spans="4:4">
      <c r="D4535" s="10"/>
    </row>
    <row r="4536" spans="4:4">
      <c r="D4536" s="10"/>
    </row>
    <row r="4537" spans="4:4">
      <c r="D4537" s="10"/>
    </row>
    <row r="4538" spans="4:4">
      <c r="D4538" s="10"/>
    </row>
    <row r="4539" spans="4:4">
      <c r="D4539" s="10"/>
    </row>
    <row r="4540" spans="4:4">
      <c r="D4540" s="10"/>
    </row>
    <row r="4541" spans="4:4">
      <c r="D4541" s="10"/>
    </row>
    <row r="4542" spans="4:4">
      <c r="D4542" s="10"/>
    </row>
    <row r="4543" spans="4:4">
      <c r="D4543" s="10"/>
    </row>
    <row r="4544" spans="4:4">
      <c r="D4544" s="10"/>
    </row>
    <row r="4545" spans="4:4">
      <c r="D4545" s="10"/>
    </row>
    <row r="4546" spans="4:4">
      <c r="D4546" s="10"/>
    </row>
    <row r="4547" spans="4:4">
      <c r="D4547" s="10"/>
    </row>
    <row r="4548" spans="4:4">
      <c r="D4548" s="10"/>
    </row>
    <row r="4549" spans="4:4">
      <c r="D4549" s="10"/>
    </row>
    <row r="4550" spans="4:4">
      <c r="D4550" s="10"/>
    </row>
    <row r="4551" spans="4:4">
      <c r="D4551" s="10"/>
    </row>
    <row r="4552" spans="4:4">
      <c r="D4552" s="10"/>
    </row>
    <row r="4553" spans="4:4">
      <c r="D4553" s="10"/>
    </row>
    <row r="4554" spans="4:4">
      <c r="D4554" s="10"/>
    </row>
    <row r="4555" spans="4:4">
      <c r="D4555" s="10"/>
    </row>
    <row r="4556" spans="4:4">
      <c r="D4556" s="10"/>
    </row>
    <row r="4557" spans="4:4">
      <c r="D4557" s="10"/>
    </row>
    <row r="4558" spans="4:4">
      <c r="D4558" s="10"/>
    </row>
    <row r="4559" spans="4:4">
      <c r="D4559" s="10"/>
    </row>
    <row r="4560" spans="4:4">
      <c r="D4560" s="10"/>
    </row>
    <row r="4561" spans="4:4">
      <c r="D4561" s="10"/>
    </row>
    <row r="4562" spans="4:4">
      <c r="D4562" s="10"/>
    </row>
    <row r="4563" spans="4:4">
      <c r="D4563" s="10"/>
    </row>
    <row r="4564" spans="4:4">
      <c r="D4564" s="10"/>
    </row>
    <row r="4565" spans="4:4">
      <c r="D4565" s="10"/>
    </row>
    <row r="4566" spans="4:4">
      <c r="D4566" s="10"/>
    </row>
    <row r="4567" spans="4:4">
      <c r="D4567" s="10"/>
    </row>
    <row r="4568" spans="4:4">
      <c r="D4568" s="10"/>
    </row>
    <row r="4569" spans="4:4">
      <c r="D4569" s="10"/>
    </row>
    <row r="4570" spans="4:4">
      <c r="D4570" s="10"/>
    </row>
    <row r="4571" spans="4:4">
      <c r="D4571" s="10"/>
    </row>
    <row r="4572" spans="4:4">
      <c r="D4572" s="10"/>
    </row>
    <row r="4573" spans="4:4">
      <c r="D4573" s="10"/>
    </row>
    <row r="4574" spans="4:4">
      <c r="D4574" s="10"/>
    </row>
    <row r="4575" spans="4:4">
      <c r="D4575" s="10"/>
    </row>
    <row r="4576" spans="4:4">
      <c r="D4576" s="10"/>
    </row>
    <row r="4577" spans="4:4">
      <c r="D4577" s="10"/>
    </row>
    <row r="4578" spans="4:4">
      <c r="D4578" s="10"/>
    </row>
    <row r="4579" spans="4:4">
      <c r="D4579" s="10"/>
    </row>
    <row r="4580" spans="4:4">
      <c r="D4580" s="10"/>
    </row>
    <row r="4581" spans="4:4">
      <c r="D4581" s="10"/>
    </row>
    <row r="4582" spans="4:4">
      <c r="D4582" s="10"/>
    </row>
    <row r="4583" spans="4:4">
      <c r="D4583" s="10"/>
    </row>
    <row r="4584" spans="4:4">
      <c r="D4584" s="10"/>
    </row>
    <row r="4585" spans="4:4">
      <c r="D4585" s="10"/>
    </row>
    <row r="4586" spans="4:4">
      <c r="D4586" s="10"/>
    </row>
    <row r="4587" spans="4:4">
      <c r="D4587" s="10"/>
    </row>
    <row r="4588" spans="4:4">
      <c r="D4588" s="10"/>
    </row>
    <row r="4589" spans="4:4">
      <c r="D4589" s="10"/>
    </row>
    <row r="4590" spans="4:4">
      <c r="D4590" s="10"/>
    </row>
    <row r="4591" spans="4:4">
      <c r="D4591" s="10"/>
    </row>
    <row r="4592" spans="4:4">
      <c r="D4592" s="10"/>
    </row>
    <row r="4593" spans="4:4">
      <c r="D4593" s="10"/>
    </row>
    <row r="4594" spans="4:4">
      <c r="D4594" s="10"/>
    </row>
    <row r="4595" spans="4:4">
      <c r="D4595" s="10"/>
    </row>
    <row r="4596" spans="4:4">
      <c r="D4596" s="10"/>
    </row>
    <row r="4597" spans="4:4">
      <c r="D4597" s="10"/>
    </row>
    <row r="4598" spans="4:4">
      <c r="D4598" s="10"/>
    </row>
    <row r="4599" spans="4:4">
      <c r="D4599" s="10"/>
    </row>
    <row r="4600" spans="4:4">
      <c r="D4600" s="10"/>
    </row>
    <row r="4601" spans="4:4">
      <c r="D4601" s="10"/>
    </row>
    <row r="4602" spans="4:4">
      <c r="D4602" s="10"/>
    </row>
    <row r="4603" spans="4:4">
      <c r="D4603" s="10"/>
    </row>
    <row r="4604" spans="4:4">
      <c r="D4604" s="10"/>
    </row>
    <row r="4605" spans="4:4">
      <c r="D4605" s="10"/>
    </row>
    <row r="4606" spans="4:4">
      <c r="D4606" s="10"/>
    </row>
    <row r="4607" spans="4:4">
      <c r="D4607" s="10"/>
    </row>
    <row r="4608" spans="4:4">
      <c r="D4608" s="10"/>
    </row>
    <row r="4609" spans="4:4">
      <c r="D4609" s="10"/>
    </row>
    <row r="4610" spans="4:4">
      <c r="D4610" s="10"/>
    </row>
    <row r="4611" spans="4:4">
      <c r="D4611" s="10"/>
    </row>
    <row r="4612" spans="4:4">
      <c r="D4612" s="10"/>
    </row>
    <row r="4613" spans="4:4">
      <c r="D4613" s="10"/>
    </row>
    <row r="4614" spans="4:4">
      <c r="D4614" s="10"/>
    </row>
    <row r="4615" spans="4:4">
      <c r="D4615" s="10"/>
    </row>
    <row r="4616" spans="4:4">
      <c r="D4616" s="10"/>
    </row>
    <row r="4617" spans="4:4">
      <c r="D4617" s="10"/>
    </row>
    <row r="4618" spans="4:4">
      <c r="D4618" s="10"/>
    </row>
    <row r="4619" spans="4:4">
      <c r="D4619" s="10"/>
    </row>
    <row r="4620" spans="4:4">
      <c r="D4620" s="10"/>
    </row>
    <row r="4621" spans="4:4">
      <c r="D4621" s="10"/>
    </row>
    <row r="4622" spans="4:4">
      <c r="D4622" s="10"/>
    </row>
    <row r="4623" spans="4:4">
      <c r="D4623" s="10"/>
    </row>
    <row r="4624" spans="4:4">
      <c r="D4624" s="10"/>
    </row>
    <row r="4625" spans="4:4">
      <c r="D4625" s="10"/>
    </row>
    <row r="4626" spans="4:4">
      <c r="D4626" s="10"/>
    </row>
    <row r="4627" spans="4:4">
      <c r="D4627" s="10"/>
    </row>
    <row r="4628" spans="4:4">
      <c r="D4628" s="10"/>
    </row>
    <row r="4629" spans="4:4">
      <c r="D4629" s="10"/>
    </row>
    <row r="4630" spans="4:4">
      <c r="D4630" s="10"/>
    </row>
    <row r="4631" spans="4:4">
      <c r="D4631" s="10"/>
    </row>
    <row r="4632" spans="4:4">
      <c r="D4632" s="10"/>
    </row>
    <row r="4633" spans="4:4">
      <c r="D4633" s="10"/>
    </row>
    <row r="4634" spans="4:4">
      <c r="D4634" s="10"/>
    </row>
    <row r="4635" spans="4:4">
      <c r="D4635" s="10"/>
    </row>
    <row r="4636" spans="4:4">
      <c r="D4636" s="10"/>
    </row>
    <row r="4637" spans="4:4">
      <c r="D4637" s="10"/>
    </row>
    <row r="4638" spans="4:4">
      <c r="D4638" s="10"/>
    </row>
    <row r="4639" spans="4:4">
      <c r="D4639" s="10"/>
    </row>
    <row r="4640" spans="4:4">
      <c r="D4640" s="10"/>
    </row>
    <row r="4641" spans="4:4">
      <c r="D4641" s="10"/>
    </row>
    <row r="4642" spans="4:4">
      <c r="D4642" s="10"/>
    </row>
    <row r="4643" spans="4:4">
      <c r="D4643" s="10"/>
    </row>
    <row r="4644" spans="4:4">
      <c r="D4644" s="10"/>
    </row>
    <row r="4645" spans="4:4">
      <c r="D4645" s="10"/>
    </row>
    <row r="4646" spans="4:4">
      <c r="D4646" s="10"/>
    </row>
    <row r="4647" spans="4:4">
      <c r="D4647" s="10"/>
    </row>
    <row r="4648" spans="4:4">
      <c r="D4648" s="10"/>
    </row>
    <row r="4649" spans="4:4">
      <c r="D4649" s="10"/>
    </row>
    <row r="4650" spans="4:4">
      <c r="D4650" s="10"/>
    </row>
    <row r="4651" spans="4:4">
      <c r="D4651" s="10"/>
    </row>
    <row r="4652" spans="4:4">
      <c r="D4652" s="10"/>
    </row>
    <row r="4653" spans="4:4">
      <c r="D4653" s="10"/>
    </row>
    <row r="4654" spans="4:4">
      <c r="D4654" s="10"/>
    </row>
    <row r="4655" spans="4:4">
      <c r="D4655" s="10"/>
    </row>
    <row r="4656" spans="4:4">
      <c r="D4656" s="10"/>
    </row>
    <row r="4657" spans="4:4">
      <c r="D4657" s="10"/>
    </row>
    <row r="4658" spans="4:4">
      <c r="D4658" s="10"/>
    </row>
    <row r="4659" spans="4:4">
      <c r="D4659" s="10"/>
    </row>
    <row r="4660" spans="4:4">
      <c r="D4660" s="10"/>
    </row>
    <row r="4661" spans="4:4">
      <c r="D4661" s="10"/>
    </row>
    <row r="4662" spans="4:4">
      <c r="D4662" s="10"/>
    </row>
    <row r="4663" spans="4:4">
      <c r="D4663" s="10"/>
    </row>
    <row r="4664" spans="4:4">
      <c r="D4664" s="10"/>
    </row>
    <row r="4665" spans="4:4">
      <c r="D4665" s="10"/>
    </row>
    <row r="4666" spans="4:4">
      <c r="D4666" s="10"/>
    </row>
    <row r="4667" spans="4:4">
      <c r="D4667" s="10"/>
    </row>
    <row r="4668" spans="4:4">
      <c r="D4668" s="10"/>
    </row>
    <row r="4669" spans="4:4">
      <c r="D4669" s="10"/>
    </row>
    <row r="4670" spans="4:4">
      <c r="D4670" s="10"/>
    </row>
    <row r="4671" spans="4:4">
      <c r="D4671" s="10"/>
    </row>
    <row r="4672" spans="4:4">
      <c r="D4672" s="10"/>
    </row>
    <row r="4673" spans="4:4">
      <c r="D4673" s="10"/>
    </row>
    <row r="4674" spans="4:4">
      <c r="D4674" s="10"/>
    </row>
    <row r="4675" spans="4:4">
      <c r="D4675" s="10"/>
    </row>
    <row r="4676" spans="4:4">
      <c r="D4676" s="10"/>
    </row>
    <row r="4677" spans="4:4">
      <c r="D4677" s="10"/>
    </row>
    <row r="4678" spans="4:4">
      <c r="D4678" s="10"/>
    </row>
    <row r="4679" spans="4:4">
      <c r="D4679" s="10"/>
    </row>
    <row r="4680" spans="4:4">
      <c r="D4680" s="10"/>
    </row>
    <row r="4681" spans="4:4">
      <c r="D4681" s="10"/>
    </row>
    <row r="4682" spans="4:4">
      <c r="D4682" s="10"/>
    </row>
    <row r="4683" spans="4:4">
      <c r="D4683" s="10"/>
    </row>
    <row r="4684" spans="4:4">
      <c r="D4684" s="10"/>
    </row>
    <row r="4685" spans="4:4">
      <c r="D4685" s="10"/>
    </row>
    <row r="4686" spans="4:4">
      <c r="D4686" s="10"/>
    </row>
    <row r="4687" spans="4:4">
      <c r="D4687" s="10"/>
    </row>
    <row r="4688" spans="4:4">
      <c r="D4688" s="10"/>
    </row>
    <row r="4689" spans="4:4">
      <c r="D4689" s="10"/>
    </row>
    <row r="4690" spans="4:4">
      <c r="D4690" s="10"/>
    </row>
    <row r="4691" spans="4:4">
      <c r="D4691" s="10"/>
    </row>
    <row r="4692" spans="4:4">
      <c r="D4692" s="10"/>
    </row>
    <row r="4693" spans="4:4">
      <c r="D4693" s="10"/>
    </row>
    <row r="4694" spans="4:4">
      <c r="D4694" s="10"/>
    </row>
    <row r="4695" spans="4:4">
      <c r="D4695" s="10"/>
    </row>
    <row r="4696" spans="4:4">
      <c r="D4696" s="10"/>
    </row>
    <row r="4697" spans="4:4">
      <c r="D4697" s="10"/>
    </row>
    <row r="4698" spans="4:4">
      <c r="D4698" s="10"/>
    </row>
    <row r="4699" spans="4:4">
      <c r="D4699" s="10"/>
    </row>
    <row r="4700" spans="4:4">
      <c r="D4700" s="10"/>
    </row>
    <row r="4701" spans="4:4">
      <c r="D4701" s="10"/>
    </row>
    <row r="4702" spans="4:4">
      <c r="D4702" s="10"/>
    </row>
    <row r="4703" spans="4:4">
      <c r="D4703" s="10"/>
    </row>
    <row r="4704" spans="4:4">
      <c r="D4704" s="10"/>
    </row>
    <row r="4705" spans="4:4">
      <c r="D4705" s="10"/>
    </row>
    <row r="4706" spans="4:4">
      <c r="D4706" s="10"/>
    </row>
    <row r="4707" spans="4:4">
      <c r="D4707" s="10"/>
    </row>
    <row r="4708" spans="4:4">
      <c r="D4708" s="10"/>
    </row>
    <row r="4709" spans="4:4">
      <c r="D4709" s="10"/>
    </row>
    <row r="4710" spans="4:4">
      <c r="D4710" s="10"/>
    </row>
    <row r="4711" spans="4:4">
      <c r="D4711" s="10"/>
    </row>
    <row r="4712" spans="4:4">
      <c r="D4712" s="10"/>
    </row>
    <row r="4713" spans="4:4">
      <c r="D4713" s="10"/>
    </row>
    <row r="4714" spans="4:4">
      <c r="D4714" s="10"/>
    </row>
    <row r="4715" spans="4:4">
      <c r="D4715" s="10"/>
    </row>
    <row r="4716" spans="4:4">
      <c r="D4716" s="10"/>
    </row>
    <row r="4717" spans="4:4">
      <c r="D4717" s="10"/>
    </row>
    <row r="4718" spans="4:4">
      <c r="D4718" s="10"/>
    </row>
    <row r="4719" spans="4:4">
      <c r="D4719" s="10"/>
    </row>
    <row r="4720" spans="4:4">
      <c r="D4720" s="10"/>
    </row>
    <row r="4721" spans="4:4">
      <c r="D4721" s="10"/>
    </row>
    <row r="4722" spans="4:4">
      <c r="D4722" s="10"/>
    </row>
    <row r="4723" spans="4:4">
      <c r="D4723" s="10"/>
    </row>
    <row r="4724" spans="4:4">
      <c r="D4724" s="10"/>
    </row>
    <row r="4725" spans="4:4">
      <c r="D4725" s="10"/>
    </row>
    <row r="4726" spans="4:4">
      <c r="D4726" s="10"/>
    </row>
    <row r="4727" spans="4:4">
      <c r="D4727" s="10"/>
    </row>
    <row r="4728" spans="4:4">
      <c r="D4728" s="10"/>
    </row>
    <row r="4729" spans="4:4">
      <c r="D4729" s="10"/>
    </row>
    <row r="4730" spans="4:4">
      <c r="D4730" s="10"/>
    </row>
    <row r="4731" spans="4:4">
      <c r="D4731" s="10"/>
    </row>
    <row r="4732" spans="4:4">
      <c r="D4732" s="10"/>
    </row>
    <row r="4733" spans="4:4">
      <c r="D4733" s="10"/>
    </row>
    <row r="4734" spans="4:4">
      <c r="D4734" s="10"/>
    </row>
    <row r="4735" spans="4:4">
      <c r="D4735" s="10"/>
    </row>
    <row r="4736" spans="4:4">
      <c r="D4736" s="10"/>
    </row>
    <row r="4737" spans="4:4">
      <c r="D4737" s="10"/>
    </row>
    <row r="4738" spans="4:4">
      <c r="D4738" s="10"/>
    </row>
    <row r="4739" spans="4:4">
      <c r="D4739" s="10"/>
    </row>
    <row r="4740" spans="4:4">
      <c r="D4740" s="10"/>
    </row>
    <row r="4741" spans="4:4">
      <c r="D4741" s="10"/>
    </row>
    <row r="4742" spans="4:4">
      <c r="D4742" s="10"/>
    </row>
    <row r="4743" spans="4:4">
      <c r="D4743" s="10"/>
    </row>
    <row r="4744" spans="4:4">
      <c r="D4744" s="10"/>
    </row>
    <row r="4745" spans="4:4">
      <c r="D4745" s="10"/>
    </row>
    <row r="4746" spans="4:4">
      <c r="D4746" s="10"/>
    </row>
    <row r="4747" spans="4:4">
      <c r="D4747" s="10"/>
    </row>
    <row r="4748" spans="4:4">
      <c r="D4748" s="10"/>
    </row>
    <row r="4749" spans="4:4">
      <c r="D4749" s="10"/>
    </row>
    <row r="4750" spans="4:4">
      <c r="D4750" s="10"/>
    </row>
    <row r="4751" spans="4:4">
      <c r="D4751" s="10"/>
    </row>
    <row r="4752" spans="4:4">
      <c r="D4752" s="10"/>
    </row>
    <row r="4753" spans="4:4">
      <c r="D4753" s="10"/>
    </row>
    <row r="4754" spans="4:4">
      <c r="D4754" s="10"/>
    </row>
    <row r="4755" spans="4:4">
      <c r="D4755" s="10"/>
    </row>
    <row r="4756" spans="4:4">
      <c r="D4756" s="10"/>
    </row>
    <row r="4757" spans="4:4">
      <c r="D4757" s="10"/>
    </row>
    <row r="4758" spans="4:4">
      <c r="D4758" s="10"/>
    </row>
    <row r="4759" spans="4:4">
      <c r="D4759" s="10"/>
    </row>
    <row r="4760" spans="4:4">
      <c r="D4760" s="10"/>
    </row>
    <row r="4761" spans="4:4">
      <c r="D4761" s="10"/>
    </row>
    <row r="4762" spans="4:4">
      <c r="D4762" s="10"/>
    </row>
    <row r="4763" spans="4:4">
      <c r="D4763" s="10"/>
    </row>
    <row r="4764" spans="4:4">
      <c r="D4764" s="10"/>
    </row>
    <row r="4765" spans="4:4">
      <c r="D4765" s="10"/>
    </row>
    <row r="4766" spans="4:4">
      <c r="D4766" s="10"/>
    </row>
    <row r="4767" spans="4:4">
      <c r="D4767" s="10"/>
    </row>
    <row r="4768" spans="4:4">
      <c r="D4768" s="10"/>
    </row>
    <row r="4769" spans="4:4">
      <c r="D4769" s="10"/>
    </row>
    <row r="4770" spans="4:4">
      <c r="D4770" s="10"/>
    </row>
    <row r="4771" spans="4:4">
      <c r="D4771" s="10"/>
    </row>
    <row r="4772" spans="4:4">
      <c r="D4772" s="10"/>
    </row>
    <row r="4773" spans="4:4">
      <c r="D4773" s="10"/>
    </row>
    <row r="4774" spans="4:4">
      <c r="D4774" s="10"/>
    </row>
    <row r="4775" spans="4:4">
      <c r="D4775" s="10"/>
    </row>
    <row r="4776" spans="4:4">
      <c r="D4776" s="10"/>
    </row>
    <row r="4777" spans="4:4">
      <c r="D4777" s="10"/>
    </row>
    <row r="4778" spans="4:4">
      <c r="D4778" s="10"/>
    </row>
    <row r="4779" spans="4:4">
      <c r="D4779" s="10"/>
    </row>
    <row r="4780" spans="4:4">
      <c r="D4780" s="10"/>
    </row>
    <row r="4781" spans="4:4">
      <c r="D4781" s="10"/>
    </row>
    <row r="4782" spans="4:4">
      <c r="D4782" s="10"/>
    </row>
    <row r="4783" spans="4:4">
      <c r="D4783" s="10"/>
    </row>
    <row r="4784" spans="4:4">
      <c r="D4784" s="10"/>
    </row>
    <row r="4785" spans="4:4">
      <c r="D4785" s="10"/>
    </row>
    <row r="4786" spans="4:4">
      <c r="D4786" s="10"/>
    </row>
    <row r="4787" spans="4:4">
      <c r="D4787" s="10"/>
    </row>
    <row r="4788" spans="4:4">
      <c r="D4788" s="10"/>
    </row>
    <row r="4789" spans="4:4">
      <c r="D4789" s="10"/>
    </row>
    <row r="4790" spans="4:4">
      <c r="D4790" s="10"/>
    </row>
    <row r="4791" spans="4:4">
      <c r="D4791" s="10"/>
    </row>
    <row r="4792" spans="4:4">
      <c r="D4792" s="10"/>
    </row>
    <row r="4793" spans="4:4">
      <c r="D4793" s="10"/>
    </row>
    <row r="4794" spans="4:4">
      <c r="D4794" s="10"/>
    </row>
    <row r="4795" spans="4:4">
      <c r="D4795" s="10"/>
    </row>
    <row r="4796" spans="4:4">
      <c r="D4796" s="10"/>
    </row>
    <row r="4797" spans="4:4">
      <c r="D4797" s="10"/>
    </row>
    <row r="4798" spans="4:4">
      <c r="D4798" s="10"/>
    </row>
    <row r="4799" spans="4:4">
      <c r="D4799" s="10"/>
    </row>
    <row r="4800" spans="4:4">
      <c r="D4800" s="10"/>
    </row>
    <row r="4801" spans="4:4">
      <c r="D4801" s="10"/>
    </row>
    <row r="4802" spans="4:4">
      <c r="D4802" s="10"/>
    </row>
    <row r="4803" spans="4:4">
      <c r="D4803" s="10"/>
    </row>
    <row r="4804" spans="4:4">
      <c r="D4804" s="10"/>
    </row>
    <row r="4805" spans="4:4">
      <c r="D4805" s="10"/>
    </row>
    <row r="4806" spans="4:4">
      <c r="D4806" s="10"/>
    </row>
    <row r="4807" spans="4:4">
      <c r="D4807" s="10"/>
    </row>
    <row r="4808" spans="4:4">
      <c r="D4808" s="10"/>
    </row>
    <row r="4809" spans="4:4">
      <c r="D4809" s="10"/>
    </row>
    <row r="4810" spans="4:4">
      <c r="D4810" s="10"/>
    </row>
    <row r="4811" spans="4:4">
      <c r="D4811" s="10"/>
    </row>
    <row r="4812" spans="4:4">
      <c r="D4812" s="10"/>
    </row>
    <row r="4813" spans="4:4">
      <c r="D4813" s="10"/>
    </row>
    <row r="4814" spans="4:4">
      <c r="D4814" s="10"/>
    </row>
    <row r="4815" spans="4:4">
      <c r="D4815" s="10"/>
    </row>
    <row r="4816" spans="4:4">
      <c r="D4816" s="10"/>
    </row>
    <row r="4817" spans="4:4">
      <c r="D4817" s="10"/>
    </row>
    <row r="4818" spans="4:4">
      <c r="D4818" s="10"/>
    </row>
    <row r="4819" spans="4:4">
      <c r="D4819" s="10"/>
    </row>
    <row r="4820" spans="4:4">
      <c r="D4820" s="10"/>
    </row>
    <row r="4821" spans="4:4">
      <c r="D4821" s="10"/>
    </row>
    <row r="4822" spans="4:4">
      <c r="D4822" s="10"/>
    </row>
    <row r="4823" spans="4:4">
      <c r="D4823" s="10"/>
    </row>
    <row r="4824" spans="4:4">
      <c r="D4824" s="10"/>
    </row>
    <row r="4825" spans="4:4">
      <c r="D4825" s="10"/>
    </row>
    <row r="4826" spans="4:4">
      <c r="D4826" s="10"/>
    </row>
    <row r="4827" spans="4:4">
      <c r="D4827" s="10"/>
    </row>
    <row r="4828" spans="4:4">
      <c r="D4828" s="10"/>
    </row>
    <row r="4829" spans="4:4">
      <c r="D4829" s="10"/>
    </row>
    <row r="4830" spans="4:4">
      <c r="D4830" s="10"/>
    </row>
    <row r="4831" spans="4:4">
      <c r="D4831" s="10"/>
    </row>
    <row r="4832" spans="4:4">
      <c r="D4832" s="10"/>
    </row>
    <row r="4833" spans="4:4">
      <c r="D4833" s="10"/>
    </row>
    <row r="4834" spans="4:4">
      <c r="D4834" s="10"/>
    </row>
    <row r="4835" spans="4:4">
      <c r="D4835" s="10"/>
    </row>
    <row r="4836" spans="4:4">
      <c r="D4836" s="10"/>
    </row>
    <row r="4837" spans="4:4">
      <c r="D4837" s="10"/>
    </row>
    <row r="4838" spans="4:4">
      <c r="D4838" s="10"/>
    </row>
    <row r="4839" spans="4:4">
      <c r="D4839" s="10"/>
    </row>
    <row r="4840" spans="4:4">
      <c r="D4840" s="10"/>
    </row>
    <row r="4841" spans="4:4">
      <c r="D4841" s="10"/>
    </row>
    <row r="4842" spans="4:4">
      <c r="D4842" s="10"/>
    </row>
    <row r="4843" spans="4:4">
      <c r="D4843" s="10"/>
    </row>
    <row r="4844" spans="4:4">
      <c r="D4844" s="10"/>
    </row>
    <row r="4845" spans="4:4">
      <c r="D4845" s="10"/>
    </row>
    <row r="4846" spans="4:4">
      <c r="D4846" s="10"/>
    </row>
    <row r="4847" spans="4:4">
      <c r="D4847" s="10"/>
    </row>
    <row r="4848" spans="4:4">
      <c r="D4848" s="10"/>
    </row>
    <row r="4849" spans="4:4">
      <c r="D4849" s="10"/>
    </row>
    <row r="4850" spans="4:4">
      <c r="D4850" s="10"/>
    </row>
    <row r="4851" spans="4:4">
      <c r="D4851" s="10"/>
    </row>
    <row r="4852" spans="4:4">
      <c r="D4852" s="10"/>
    </row>
    <row r="4853" spans="4:4">
      <c r="D4853" s="10"/>
    </row>
    <row r="4854" spans="4:4">
      <c r="D4854" s="10"/>
    </row>
    <row r="4855" spans="4:4">
      <c r="D4855" s="10"/>
    </row>
    <row r="4856" spans="4:4">
      <c r="D4856" s="10"/>
    </row>
    <row r="4857" spans="4:4">
      <c r="D4857" s="10"/>
    </row>
    <row r="4858" spans="4:4">
      <c r="D4858" s="10"/>
    </row>
    <row r="4859" spans="4:4">
      <c r="D4859" s="10"/>
    </row>
    <row r="4860" spans="4:4">
      <c r="D4860" s="10"/>
    </row>
    <row r="4861" spans="4:4">
      <c r="D4861" s="10"/>
    </row>
    <row r="4862" spans="4:4">
      <c r="D4862" s="10"/>
    </row>
    <row r="4863" spans="4:4">
      <c r="D4863" s="10"/>
    </row>
    <row r="4864" spans="4:4">
      <c r="D4864" s="10"/>
    </row>
    <row r="4865" spans="4:4">
      <c r="D4865" s="10"/>
    </row>
    <row r="4866" spans="4:4">
      <c r="D4866" s="10"/>
    </row>
    <row r="4867" spans="4:4">
      <c r="D4867" s="10"/>
    </row>
    <row r="4868" spans="4:4">
      <c r="D4868" s="10"/>
    </row>
    <row r="4869" spans="4:4">
      <c r="D4869" s="10"/>
    </row>
    <row r="4870" spans="4:4">
      <c r="D4870" s="10"/>
    </row>
    <row r="4871" spans="4:4">
      <c r="D4871" s="10"/>
    </row>
    <row r="4872" spans="4:4">
      <c r="D4872" s="10"/>
    </row>
    <row r="4873" spans="4:4">
      <c r="D4873" s="10"/>
    </row>
    <row r="4874" spans="4:4">
      <c r="D4874" s="10"/>
    </row>
    <row r="4875" spans="4:4">
      <c r="D4875" s="10"/>
    </row>
    <row r="4876" spans="4:4">
      <c r="D4876" s="10"/>
    </row>
    <row r="4877" spans="4:4">
      <c r="D4877" s="10"/>
    </row>
    <row r="4878" spans="4:4">
      <c r="D4878" s="10"/>
    </row>
    <row r="4879" spans="4:4">
      <c r="D4879" s="10"/>
    </row>
    <row r="4880" spans="4:4">
      <c r="D4880" s="10"/>
    </row>
    <row r="4881" spans="4:4">
      <c r="D4881" s="10"/>
    </row>
    <row r="4882" spans="4:4">
      <c r="D4882" s="10"/>
    </row>
    <row r="4883" spans="4:4">
      <c r="D4883" s="10"/>
    </row>
    <row r="4884" spans="4:4">
      <c r="D4884" s="10"/>
    </row>
    <row r="4885" spans="4:4">
      <c r="D4885" s="10"/>
    </row>
    <row r="4886" spans="4:4">
      <c r="D4886" s="10"/>
    </row>
    <row r="4887" spans="4:4">
      <c r="D4887" s="10"/>
    </row>
    <row r="4888" spans="4:4">
      <c r="D4888" s="10"/>
    </row>
    <row r="4889" spans="4:4">
      <c r="D4889" s="10"/>
    </row>
    <row r="4890" spans="4:4">
      <c r="D4890" s="10"/>
    </row>
    <row r="4891" spans="4:4">
      <c r="D4891" s="10"/>
    </row>
    <row r="4892" spans="4:4">
      <c r="D4892" s="10"/>
    </row>
    <row r="4893" spans="4:4">
      <c r="D4893" s="10"/>
    </row>
    <row r="4894" spans="4:4">
      <c r="D4894" s="10"/>
    </row>
    <row r="4895" spans="4:4">
      <c r="D4895" s="10"/>
    </row>
    <row r="4896" spans="4:4">
      <c r="D4896" s="10"/>
    </row>
    <row r="4897" spans="4:4">
      <c r="D4897" s="10"/>
    </row>
    <row r="4898" spans="4:4">
      <c r="D4898" s="10"/>
    </row>
    <row r="4899" spans="4:4">
      <c r="D4899" s="10"/>
    </row>
    <row r="4900" spans="4:4">
      <c r="D4900" s="10"/>
    </row>
    <row r="4901" spans="4:4">
      <c r="D4901" s="10"/>
    </row>
    <row r="4902" spans="4:4">
      <c r="D4902" s="10"/>
    </row>
    <row r="4903" spans="4:4">
      <c r="D4903" s="10"/>
    </row>
    <row r="4904" spans="4:4">
      <c r="D4904" s="10"/>
    </row>
    <row r="4905" spans="4:4">
      <c r="D4905" s="10"/>
    </row>
    <row r="4906" spans="4:4">
      <c r="D4906" s="10"/>
    </row>
    <row r="4907" spans="4:4">
      <c r="D4907" s="10"/>
    </row>
    <row r="4908" spans="4:4">
      <c r="D4908" s="10"/>
    </row>
    <row r="4909" spans="4:4">
      <c r="D4909" s="10"/>
    </row>
    <row r="4910" spans="4:4">
      <c r="D4910" s="10"/>
    </row>
    <row r="4911" spans="4:4">
      <c r="D4911" s="10"/>
    </row>
    <row r="4912" spans="4:4">
      <c r="D4912" s="10"/>
    </row>
    <row r="4913" spans="4:4">
      <c r="D4913" s="10"/>
    </row>
    <row r="4914" spans="4:4">
      <c r="D4914" s="10"/>
    </row>
    <row r="4915" spans="4:4">
      <c r="D4915" s="10"/>
    </row>
    <row r="4916" spans="4:4">
      <c r="D4916" s="10"/>
    </row>
    <row r="4917" spans="4:4">
      <c r="D4917" s="10"/>
    </row>
    <row r="4918" spans="4:4">
      <c r="D4918" s="10"/>
    </row>
    <row r="4919" spans="4:4">
      <c r="D4919" s="10"/>
    </row>
    <row r="4920" spans="4:4">
      <c r="D4920" s="10"/>
    </row>
    <row r="4921" spans="4:4">
      <c r="D4921" s="10"/>
    </row>
    <row r="4922" spans="4:4">
      <c r="D4922" s="10"/>
    </row>
    <row r="4923" spans="4:4">
      <c r="D4923" s="10"/>
    </row>
    <row r="4924" spans="4:4">
      <c r="D4924" s="10"/>
    </row>
    <row r="4925" spans="4:4">
      <c r="D4925" s="10"/>
    </row>
    <row r="4926" spans="4:4">
      <c r="D4926" s="10"/>
    </row>
    <row r="4927" spans="4:4">
      <c r="D4927" s="10"/>
    </row>
    <row r="4928" spans="4:4">
      <c r="D4928" s="10"/>
    </row>
    <row r="4929" spans="4:4">
      <c r="D4929" s="10"/>
    </row>
    <row r="4930" spans="4:4">
      <c r="D4930" s="10"/>
    </row>
    <row r="4931" spans="4:4">
      <c r="D4931" s="10"/>
    </row>
    <row r="4932" spans="4:4">
      <c r="D4932" s="10"/>
    </row>
    <row r="4933" spans="4:4">
      <c r="D4933" s="10"/>
    </row>
    <row r="4934" spans="4:4">
      <c r="D4934" s="10"/>
    </row>
    <row r="4935" spans="4:4">
      <c r="D4935" s="10"/>
    </row>
    <row r="4936" spans="4:4">
      <c r="D4936" s="10"/>
    </row>
    <row r="4937" spans="4:4">
      <c r="D4937" s="10"/>
    </row>
    <row r="4938" spans="4:4">
      <c r="D4938" s="10"/>
    </row>
    <row r="4939" spans="4:4">
      <c r="D4939" s="10"/>
    </row>
    <row r="4940" spans="4:4">
      <c r="D4940" s="10"/>
    </row>
    <row r="4941" spans="4:4">
      <c r="D4941" s="10"/>
    </row>
    <row r="4942" spans="4:4">
      <c r="D4942" s="10"/>
    </row>
    <row r="4943" spans="4:4">
      <c r="D4943" s="10"/>
    </row>
    <row r="4944" spans="4:4">
      <c r="D4944" s="10"/>
    </row>
    <row r="4945" spans="4:4">
      <c r="D4945" s="10"/>
    </row>
    <row r="4946" spans="4:4">
      <c r="D4946" s="10"/>
    </row>
    <row r="4947" spans="4:4">
      <c r="D4947" s="10"/>
    </row>
    <row r="4948" spans="4:4">
      <c r="D4948" s="10"/>
    </row>
    <row r="4949" spans="4:4">
      <c r="D4949" s="10"/>
    </row>
    <row r="4950" spans="4:4">
      <c r="D4950" s="10"/>
    </row>
    <row r="4951" spans="4:4">
      <c r="D4951" s="10"/>
    </row>
    <row r="4952" spans="4:4">
      <c r="D4952" s="10"/>
    </row>
    <row r="4953" spans="4:4">
      <c r="D4953" s="10"/>
    </row>
    <row r="4954" spans="4:4">
      <c r="D4954" s="10"/>
    </row>
    <row r="4955" spans="4:4">
      <c r="D4955" s="10"/>
    </row>
    <row r="4956" spans="4:4">
      <c r="D4956" s="10"/>
    </row>
    <row r="4957" spans="4:4">
      <c r="D4957" s="10"/>
    </row>
    <row r="4958" spans="4:4">
      <c r="D4958" s="10"/>
    </row>
    <row r="4959" spans="4:4">
      <c r="D4959" s="10"/>
    </row>
    <row r="4960" spans="4:4">
      <c r="D4960" s="10"/>
    </row>
    <row r="4961" spans="4:4">
      <c r="D4961" s="10"/>
    </row>
    <row r="4962" spans="4:4">
      <c r="D4962" s="10"/>
    </row>
    <row r="4963" spans="4:4">
      <c r="D4963" s="10"/>
    </row>
    <row r="4964" spans="4:4">
      <c r="D4964" s="10"/>
    </row>
    <row r="4965" spans="4:4">
      <c r="D4965" s="10"/>
    </row>
    <row r="4966" spans="4:4">
      <c r="D4966" s="10"/>
    </row>
    <row r="4967" spans="4:4">
      <c r="D4967" s="10"/>
    </row>
    <row r="4968" spans="4:4">
      <c r="D4968" s="10"/>
    </row>
    <row r="4969" spans="4:4">
      <c r="D4969" s="10"/>
    </row>
    <row r="4970" spans="4:4">
      <c r="D4970" s="10"/>
    </row>
    <row r="4971" spans="4:4">
      <c r="D4971" s="10"/>
    </row>
    <row r="4972" spans="4:4">
      <c r="D4972" s="10"/>
    </row>
    <row r="4973" spans="4:4">
      <c r="D4973" s="10"/>
    </row>
    <row r="4974" spans="4:4">
      <c r="D4974" s="10"/>
    </row>
    <row r="4975" spans="4:4">
      <c r="D4975" s="10"/>
    </row>
    <row r="4976" spans="4:4">
      <c r="D4976" s="10"/>
    </row>
    <row r="4977" spans="4:4">
      <c r="D4977" s="10"/>
    </row>
    <row r="4978" spans="4:4">
      <c r="D4978" s="10"/>
    </row>
    <row r="4979" spans="4:4">
      <c r="D4979" s="10"/>
    </row>
    <row r="4980" spans="4:4">
      <c r="D4980" s="10"/>
    </row>
    <row r="4981" spans="4:4">
      <c r="D4981" s="10"/>
    </row>
    <row r="4982" spans="4:4">
      <c r="D4982" s="10"/>
    </row>
    <row r="4983" spans="4:4">
      <c r="D4983" s="10"/>
    </row>
    <row r="4984" spans="4:4">
      <c r="D4984" s="10"/>
    </row>
    <row r="4985" spans="4:4">
      <c r="D4985" s="10"/>
    </row>
    <row r="4986" spans="4:4">
      <c r="D4986" s="10"/>
    </row>
    <row r="4987" spans="4:4">
      <c r="D4987" s="10"/>
    </row>
    <row r="4988" spans="4:4">
      <c r="D4988" s="10"/>
    </row>
    <row r="4989" spans="4:4">
      <c r="D4989" s="10"/>
    </row>
    <row r="4990" spans="4:4">
      <c r="D4990" s="10"/>
    </row>
    <row r="4991" spans="4:4">
      <c r="D4991" s="10"/>
    </row>
    <row r="4992" spans="4:4">
      <c r="D4992" s="10"/>
    </row>
    <row r="4993" spans="4:4">
      <c r="D4993" s="10"/>
    </row>
    <row r="4994" spans="4:4">
      <c r="D4994" s="10"/>
    </row>
    <row r="4995" spans="4:4">
      <c r="D4995" s="10"/>
    </row>
    <row r="4996" spans="4:4">
      <c r="D4996" s="10"/>
    </row>
    <row r="4997" spans="4:4">
      <c r="D4997" s="10"/>
    </row>
    <row r="4998" spans="4:4">
      <c r="D4998" s="10"/>
    </row>
    <row r="4999" spans="4:4">
      <c r="D4999" s="10"/>
    </row>
    <row r="5000" spans="4:4">
      <c r="D5000" s="10"/>
    </row>
  </sheetData>
  <mergeCells count="104">
    <mergeCell ref="A1:G1"/>
    <mergeCell ref="C2:G2"/>
    <mergeCell ref="C3:G3"/>
    <mergeCell ref="C4:G4"/>
    <mergeCell ref="C12:G12"/>
    <mergeCell ref="C15:G15"/>
    <mergeCell ref="C44:G44"/>
    <mergeCell ref="C46:G46"/>
    <mergeCell ref="C49:G49"/>
    <mergeCell ref="C52:G52"/>
    <mergeCell ref="C57:G57"/>
    <mergeCell ref="C71:G71"/>
    <mergeCell ref="C18:G18"/>
    <mergeCell ref="C21:G21"/>
    <mergeCell ref="C26:G26"/>
    <mergeCell ref="C37:G37"/>
    <mergeCell ref="C40:G40"/>
    <mergeCell ref="C43:G43"/>
    <mergeCell ref="C82:G82"/>
    <mergeCell ref="C83:G83"/>
    <mergeCell ref="C86:G86"/>
    <mergeCell ref="C87:G87"/>
    <mergeCell ref="C88:G88"/>
    <mergeCell ref="C91:G91"/>
    <mergeCell ref="C72:G72"/>
    <mergeCell ref="C73:G73"/>
    <mergeCell ref="C76:G76"/>
    <mergeCell ref="C77:G77"/>
    <mergeCell ref="C78:G78"/>
    <mergeCell ref="C81:G81"/>
    <mergeCell ref="C121:G121"/>
    <mergeCell ref="C133:G133"/>
    <mergeCell ref="C141:G141"/>
    <mergeCell ref="C154:G154"/>
    <mergeCell ref="C158:G158"/>
    <mergeCell ref="C162:G162"/>
    <mergeCell ref="C92:G92"/>
    <mergeCell ref="C93:G93"/>
    <mergeCell ref="C99:G99"/>
    <mergeCell ref="C112:G112"/>
    <mergeCell ref="C115:G115"/>
    <mergeCell ref="C118:G118"/>
    <mergeCell ref="C187:G187"/>
    <mergeCell ref="C188:G188"/>
    <mergeCell ref="C189:G189"/>
    <mergeCell ref="C193:G193"/>
    <mergeCell ref="C194:G194"/>
    <mergeCell ref="C197:G197"/>
    <mergeCell ref="C167:G167"/>
    <mergeCell ref="C170:G170"/>
    <mergeCell ref="C173:G173"/>
    <mergeCell ref="C178:G178"/>
    <mergeCell ref="C181:G181"/>
    <mergeCell ref="C184:G184"/>
    <mergeCell ref="C226:G226"/>
    <mergeCell ref="C229:G229"/>
    <mergeCell ref="C233:G233"/>
    <mergeCell ref="C234:G234"/>
    <mergeCell ref="C237:G237"/>
    <mergeCell ref="C248:G248"/>
    <mergeCell ref="C203:G203"/>
    <mergeCell ref="C211:G211"/>
    <mergeCell ref="C214:G214"/>
    <mergeCell ref="C217:G217"/>
    <mergeCell ref="C220:G220"/>
    <mergeCell ref="C223:G223"/>
    <mergeCell ref="C281:G281"/>
    <mergeCell ref="C285:G285"/>
    <mergeCell ref="C286:G286"/>
    <mergeCell ref="C289:G289"/>
    <mergeCell ref="C290:G290"/>
    <mergeCell ref="C294:G294"/>
    <mergeCell ref="C254:G254"/>
    <mergeCell ref="C262:G262"/>
    <mergeCell ref="C272:G272"/>
    <mergeCell ref="C273:G273"/>
    <mergeCell ref="C276:G276"/>
    <mergeCell ref="C277:G277"/>
    <mergeCell ref="C310:G310"/>
    <mergeCell ref="C313:G313"/>
    <mergeCell ref="C314:G314"/>
    <mergeCell ref="C328:G328"/>
    <mergeCell ref="C333:G333"/>
    <mergeCell ref="C349:G349"/>
    <mergeCell ref="C295:G295"/>
    <mergeCell ref="C299:G299"/>
    <mergeCell ref="C300:G300"/>
    <mergeCell ref="C304:G304"/>
    <mergeCell ref="C305:G305"/>
    <mergeCell ref="C309:G309"/>
    <mergeCell ref="C449:G449"/>
    <mergeCell ref="C469:G469"/>
    <mergeCell ref="C382:G382"/>
    <mergeCell ref="C391:G391"/>
    <mergeCell ref="C415:G415"/>
    <mergeCell ref="C426:G426"/>
    <mergeCell ref="C429:G429"/>
    <mergeCell ref="C443:G443"/>
    <mergeCell ref="C368:G368"/>
    <mergeCell ref="C371:G371"/>
    <mergeCell ref="C374:G374"/>
    <mergeCell ref="C375:G375"/>
    <mergeCell ref="C378:G378"/>
    <mergeCell ref="C379:G379"/>
  </mergeCells>
  <pageMargins left="0.59055118110236204" right="0.196850393700787" top="0.78740157499999996" bottom="0.78740157499999996" header="0.3" footer="0.3"/>
  <pageSetup paperSize="9" orientation="landscape" horizontalDpi="0" verticalDpi="0" r:id="rId1"/>
  <headerFooter>
    <oddFooter>&amp;RStránka &amp;P z &amp;N&amp;LZpracováno programem BUILDpower S,  © RTS, a.s.</oddFooter>
  </headerFooter>
  <legacyDrawing r:id="rId2"/>
</worksheet>
</file>

<file path=xl/worksheets/sheet6.xml><?xml version="1.0" encoding="utf-8"?>
<worksheet xmlns="http://schemas.openxmlformats.org/spreadsheetml/2006/main" xmlns:r="http://schemas.openxmlformats.org/officeDocument/2006/relationships">
  <sheetPr>
    <pageSetUpPr fitToPage="1"/>
  </sheetPr>
  <dimension ref="A1:BM260"/>
  <sheetViews>
    <sheetView showGridLines="0" workbookViewId="0">
      <selection activeCell="Y258" sqref="Y258"/>
    </sheetView>
  </sheetViews>
  <sheetFormatPr defaultColWidth="8.88671875" defaultRowHeight="10.199999999999999"/>
  <cols>
    <col min="1" max="1" width="6.44140625" style="266" customWidth="1"/>
    <col min="2" max="2" width="1.33203125" style="266" customWidth="1"/>
    <col min="3" max="4" width="3.33203125" style="266" customWidth="1"/>
    <col min="5" max="5" width="13.33203125" style="266" customWidth="1"/>
    <col min="6" max="6" width="78.44140625" style="266" customWidth="1"/>
    <col min="7" max="7" width="5.44140625" style="266" customWidth="1"/>
    <col min="8" max="8" width="8.88671875" style="266" customWidth="1"/>
    <col min="9" max="11" width="15.6640625" style="266" customWidth="1"/>
    <col min="12" max="12" width="7.33203125" style="266" customWidth="1"/>
    <col min="13" max="13" width="8.44140625" style="266" hidden="1" customWidth="1"/>
    <col min="14" max="14" width="8.88671875" style="266"/>
    <col min="15" max="20" width="11" style="266" hidden="1" customWidth="1"/>
    <col min="21" max="21" width="12.6640625" style="266" hidden="1" customWidth="1"/>
    <col min="22" max="22" width="9.5546875" style="266" customWidth="1"/>
    <col min="23" max="23" width="12.6640625" style="266" customWidth="1"/>
    <col min="24" max="24" width="9.5546875" style="266" customWidth="1"/>
    <col min="25" max="25" width="11.6640625" style="266" customWidth="1"/>
    <col min="26" max="26" width="8.5546875" style="266" customWidth="1"/>
    <col min="27" max="27" width="11.6640625" style="266" customWidth="1"/>
    <col min="28" max="28" width="12.6640625" style="266" customWidth="1"/>
    <col min="29" max="29" width="8.5546875" style="266" customWidth="1"/>
    <col min="30" max="30" width="11.6640625" style="266" customWidth="1"/>
    <col min="31" max="31" width="12.6640625" style="266" customWidth="1"/>
    <col min="32" max="16384" width="8.88671875" style="266"/>
  </cols>
  <sheetData>
    <row r="1" spans="1:46">
      <c r="A1" s="265"/>
    </row>
    <row r="2" spans="1:46" ht="36.9" customHeight="1">
      <c r="L2" s="267" t="s">
        <v>1170</v>
      </c>
      <c r="M2" s="268"/>
      <c r="N2" s="268"/>
      <c r="O2" s="268"/>
      <c r="P2" s="268"/>
      <c r="Q2" s="268"/>
      <c r="R2" s="268"/>
      <c r="S2" s="268"/>
      <c r="T2" s="268"/>
      <c r="U2" s="268"/>
      <c r="V2" s="268"/>
      <c r="AT2" s="269" t="s">
        <v>1171</v>
      </c>
    </row>
    <row r="3" spans="1:46" ht="6.9" customHeight="1">
      <c r="B3" s="270"/>
      <c r="C3" s="271"/>
      <c r="D3" s="271"/>
      <c r="E3" s="271"/>
      <c r="F3" s="271"/>
      <c r="G3" s="271"/>
      <c r="H3" s="271"/>
      <c r="I3" s="271"/>
      <c r="J3" s="271"/>
      <c r="K3" s="271"/>
      <c r="L3" s="272"/>
      <c r="AT3" s="269" t="s">
        <v>83</v>
      </c>
    </row>
    <row r="4" spans="1:46" ht="24.9" customHeight="1">
      <c r="B4" s="272"/>
      <c r="D4" s="273" t="s">
        <v>1172</v>
      </c>
      <c r="L4" s="272"/>
      <c r="M4" s="274" t="s">
        <v>1173</v>
      </c>
      <c r="AT4" s="269" t="s">
        <v>1174</v>
      </c>
    </row>
    <row r="5" spans="1:46" ht="6.9" customHeight="1">
      <c r="B5" s="272"/>
      <c r="L5" s="272"/>
    </row>
    <row r="6" spans="1:46" ht="12" customHeight="1">
      <c r="B6" s="272"/>
      <c r="D6" s="275" t="s">
        <v>22</v>
      </c>
      <c r="L6" s="272"/>
    </row>
    <row r="7" spans="1:46" ht="16.5" customHeight="1">
      <c r="B7" s="272"/>
      <c r="E7" s="276" t="e">
        <f>#REF!</f>
        <v>#REF!</v>
      </c>
      <c r="F7" s="277"/>
      <c r="G7" s="277"/>
      <c r="H7" s="277"/>
      <c r="L7" s="272"/>
    </row>
    <row r="8" spans="1:46" s="281" customFormat="1" ht="12" customHeight="1">
      <c r="A8" s="278"/>
      <c r="B8" s="279"/>
      <c r="C8" s="278"/>
      <c r="D8" s="275" t="s">
        <v>1175</v>
      </c>
      <c r="E8" s="278"/>
      <c r="F8" s="278"/>
      <c r="G8" s="278"/>
      <c r="H8" s="278"/>
      <c r="I8" s="278"/>
      <c r="J8" s="278"/>
      <c r="K8" s="278"/>
      <c r="L8" s="280"/>
      <c r="S8" s="278"/>
      <c r="T8" s="278"/>
      <c r="U8" s="278"/>
      <c r="V8" s="278"/>
      <c r="W8" s="278"/>
      <c r="X8" s="278"/>
      <c r="Y8" s="278"/>
      <c r="Z8" s="278"/>
      <c r="AA8" s="278"/>
      <c r="AB8" s="278"/>
      <c r="AC8" s="278"/>
      <c r="AD8" s="278"/>
      <c r="AE8" s="278"/>
    </row>
    <row r="9" spans="1:46" s="281" customFormat="1" ht="16.5" customHeight="1">
      <c r="A9" s="278"/>
      <c r="B9" s="279"/>
      <c r="C9" s="278"/>
      <c r="D9" s="278"/>
      <c r="E9" s="282" t="s">
        <v>1176</v>
      </c>
      <c r="F9" s="283"/>
      <c r="G9" s="283"/>
      <c r="H9" s="283"/>
      <c r="I9" s="278"/>
      <c r="J9" s="278"/>
      <c r="K9" s="278"/>
      <c r="L9" s="280"/>
      <c r="S9" s="278"/>
      <c r="T9" s="278"/>
      <c r="U9" s="278"/>
      <c r="V9" s="278"/>
      <c r="W9" s="278"/>
      <c r="X9" s="278"/>
      <c r="Y9" s="278"/>
      <c r="Z9" s="278"/>
      <c r="AA9" s="278"/>
      <c r="AB9" s="278"/>
      <c r="AC9" s="278"/>
      <c r="AD9" s="278"/>
      <c r="AE9" s="278"/>
    </row>
    <row r="10" spans="1:46" s="281" customFormat="1">
      <c r="A10" s="278"/>
      <c r="B10" s="279"/>
      <c r="C10" s="278"/>
      <c r="D10" s="278"/>
      <c r="E10" s="278"/>
      <c r="F10" s="278"/>
      <c r="G10" s="278"/>
      <c r="H10" s="278"/>
      <c r="I10" s="278"/>
      <c r="J10" s="278"/>
      <c r="K10" s="278"/>
      <c r="L10" s="280"/>
      <c r="S10" s="278"/>
      <c r="T10" s="278"/>
      <c r="U10" s="278"/>
      <c r="V10" s="278"/>
      <c r="W10" s="278"/>
      <c r="X10" s="278"/>
      <c r="Y10" s="278"/>
      <c r="Z10" s="278"/>
      <c r="AA10" s="278"/>
      <c r="AB10" s="278"/>
      <c r="AC10" s="278"/>
      <c r="AD10" s="278"/>
      <c r="AE10" s="278"/>
    </row>
    <row r="11" spans="1:46" s="281" customFormat="1" ht="12" customHeight="1">
      <c r="A11" s="278"/>
      <c r="B11" s="279"/>
      <c r="C11" s="278"/>
      <c r="D11" s="275" t="s">
        <v>1177</v>
      </c>
      <c r="E11" s="278"/>
      <c r="F11" s="284" t="s">
        <v>528</v>
      </c>
      <c r="G11" s="278"/>
      <c r="H11" s="278"/>
      <c r="I11" s="275" t="s">
        <v>1178</v>
      </c>
      <c r="J11" s="284" t="s">
        <v>528</v>
      </c>
      <c r="K11" s="278"/>
      <c r="L11" s="280"/>
      <c r="S11" s="278"/>
      <c r="T11" s="278"/>
      <c r="U11" s="278"/>
      <c r="V11" s="278"/>
      <c r="W11" s="278"/>
      <c r="X11" s="278"/>
      <c r="Y11" s="278"/>
      <c r="Z11" s="278"/>
      <c r="AA11" s="278"/>
      <c r="AB11" s="278"/>
      <c r="AC11" s="278"/>
      <c r="AD11" s="278"/>
      <c r="AE11" s="278"/>
    </row>
    <row r="12" spans="1:46" s="281" customFormat="1" ht="12" customHeight="1">
      <c r="A12" s="278"/>
      <c r="B12" s="279"/>
      <c r="C12" s="278"/>
      <c r="D12" s="275" t="s">
        <v>1179</v>
      </c>
      <c r="E12" s="278"/>
      <c r="F12" s="284" t="s">
        <v>1180</v>
      </c>
      <c r="G12" s="278"/>
      <c r="H12" s="278"/>
      <c r="I12" s="275" t="s">
        <v>1181</v>
      </c>
      <c r="J12" s="285"/>
      <c r="K12" s="278"/>
      <c r="L12" s="280"/>
      <c r="S12" s="278"/>
      <c r="T12" s="278"/>
      <c r="U12" s="278"/>
      <c r="V12" s="278"/>
      <c r="W12" s="278"/>
      <c r="X12" s="278"/>
      <c r="Y12" s="278"/>
      <c r="Z12" s="278"/>
      <c r="AA12" s="278"/>
      <c r="AB12" s="278"/>
      <c r="AC12" s="278"/>
      <c r="AD12" s="278"/>
      <c r="AE12" s="278"/>
    </row>
    <row r="13" spans="1:46" s="281" customFormat="1" ht="10.95" customHeight="1">
      <c r="A13" s="278"/>
      <c r="B13" s="279"/>
      <c r="C13" s="278"/>
      <c r="D13" s="278"/>
      <c r="E13" s="278"/>
      <c r="F13" s="278"/>
      <c r="G13" s="278"/>
      <c r="H13" s="278"/>
      <c r="I13" s="278"/>
      <c r="J13" s="278"/>
      <c r="K13" s="278"/>
      <c r="L13" s="280"/>
      <c r="S13" s="278"/>
      <c r="T13" s="278"/>
      <c r="U13" s="278"/>
      <c r="V13" s="278"/>
      <c r="W13" s="278"/>
      <c r="X13" s="278"/>
      <c r="Y13" s="278"/>
      <c r="Z13" s="278"/>
      <c r="AA13" s="278"/>
      <c r="AB13" s="278"/>
      <c r="AC13" s="278"/>
      <c r="AD13" s="278"/>
      <c r="AE13" s="278"/>
    </row>
    <row r="14" spans="1:46" s="281" customFormat="1" ht="12" customHeight="1">
      <c r="A14" s="278"/>
      <c r="B14" s="279"/>
      <c r="C14" s="278"/>
      <c r="D14" s="275" t="s">
        <v>1182</v>
      </c>
      <c r="E14" s="278"/>
      <c r="F14" s="278"/>
      <c r="G14" s="278"/>
      <c r="H14" s="278"/>
      <c r="I14" s="275" t="s">
        <v>1183</v>
      </c>
      <c r="J14" s="284" t="s">
        <v>528</v>
      </c>
      <c r="K14" s="278"/>
      <c r="L14" s="280"/>
      <c r="S14" s="278"/>
      <c r="T14" s="278"/>
      <c r="U14" s="278"/>
      <c r="V14" s="278"/>
      <c r="W14" s="278"/>
      <c r="X14" s="278"/>
      <c r="Y14" s="278"/>
      <c r="Z14" s="278"/>
      <c r="AA14" s="278"/>
      <c r="AB14" s="278"/>
      <c r="AC14" s="278"/>
      <c r="AD14" s="278"/>
      <c r="AE14" s="278"/>
    </row>
    <row r="15" spans="1:46" s="281" customFormat="1" ht="18" customHeight="1">
      <c r="A15" s="278"/>
      <c r="B15" s="279"/>
      <c r="C15" s="278"/>
      <c r="D15" s="278"/>
      <c r="E15" s="284" t="s">
        <v>1184</v>
      </c>
      <c r="F15" s="278"/>
      <c r="G15" s="278"/>
      <c r="H15" s="278"/>
      <c r="I15" s="275" t="s">
        <v>34</v>
      </c>
      <c r="J15" s="284" t="s">
        <v>528</v>
      </c>
      <c r="K15" s="278"/>
      <c r="L15" s="280"/>
      <c r="S15" s="278"/>
      <c r="T15" s="278"/>
      <c r="U15" s="278"/>
      <c r="V15" s="278"/>
      <c r="W15" s="278"/>
      <c r="X15" s="278"/>
      <c r="Y15" s="278"/>
      <c r="Z15" s="278"/>
      <c r="AA15" s="278"/>
      <c r="AB15" s="278"/>
      <c r="AC15" s="278"/>
      <c r="AD15" s="278"/>
      <c r="AE15" s="278"/>
    </row>
    <row r="16" spans="1:46" s="281" customFormat="1" ht="6.9" customHeight="1">
      <c r="A16" s="278"/>
      <c r="B16" s="279"/>
      <c r="C16" s="278"/>
      <c r="D16" s="278"/>
      <c r="E16" s="278"/>
      <c r="F16" s="278"/>
      <c r="G16" s="278"/>
      <c r="H16" s="278"/>
      <c r="I16" s="278"/>
      <c r="J16" s="278"/>
      <c r="K16" s="278"/>
      <c r="L16" s="280"/>
      <c r="S16" s="278"/>
      <c r="T16" s="278"/>
      <c r="U16" s="278"/>
      <c r="V16" s="278"/>
      <c r="W16" s="278"/>
      <c r="X16" s="278"/>
      <c r="Y16" s="278"/>
      <c r="Z16" s="278"/>
      <c r="AA16" s="278"/>
      <c r="AB16" s="278"/>
      <c r="AC16" s="278"/>
      <c r="AD16" s="278"/>
      <c r="AE16" s="278"/>
    </row>
    <row r="17" spans="1:31" s="281" customFormat="1" ht="12" customHeight="1">
      <c r="A17" s="278"/>
      <c r="B17" s="279"/>
      <c r="C17" s="278"/>
      <c r="D17" s="275" t="s">
        <v>19</v>
      </c>
      <c r="E17" s="278"/>
      <c r="F17" s="278"/>
      <c r="G17" s="278"/>
      <c r="H17" s="278"/>
      <c r="I17" s="275" t="s">
        <v>1183</v>
      </c>
      <c r="J17" s="284"/>
      <c r="K17" s="278"/>
      <c r="L17" s="280"/>
      <c r="S17" s="278"/>
      <c r="T17" s="278"/>
      <c r="U17" s="278"/>
      <c r="V17" s="278"/>
      <c r="W17" s="278"/>
      <c r="X17" s="278"/>
      <c r="Y17" s="278"/>
      <c r="Z17" s="278"/>
      <c r="AA17" s="278"/>
      <c r="AB17" s="278"/>
      <c r="AC17" s="278"/>
      <c r="AD17" s="278"/>
      <c r="AE17" s="278"/>
    </row>
    <row r="18" spans="1:31" s="281" customFormat="1" ht="18" customHeight="1">
      <c r="A18" s="278"/>
      <c r="B18" s="279"/>
      <c r="C18" s="278"/>
      <c r="D18" s="278"/>
      <c r="E18" s="286" t="e">
        <f>#REF!</f>
        <v>#REF!</v>
      </c>
      <c r="F18" s="286"/>
      <c r="G18" s="286"/>
      <c r="H18" s="286"/>
      <c r="I18" s="275" t="s">
        <v>34</v>
      </c>
      <c r="J18" s="284"/>
      <c r="K18" s="278"/>
      <c r="L18" s="280"/>
      <c r="S18" s="278"/>
      <c r="T18" s="278"/>
      <c r="U18" s="278"/>
      <c r="V18" s="278"/>
      <c r="W18" s="278"/>
      <c r="X18" s="278"/>
      <c r="Y18" s="278"/>
      <c r="Z18" s="278"/>
      <c r="AA18" s="278"/>
      <c r="AB18" s="278"/>
      <c r="AC18" s="278"/>
      <c r="AD18" s="278"/>
      <c r="AE18" s="278"/>
    </row>
    <row r="19" spans="1:31" s="281" customFormat="1" ht="6.9" customHeight="1">
      <c r="A19" s="278"/>
      <c r="B19" s="279"/>
      <c r="C19" s="278"/>
      <c r="D19" s="278"/>
      <c r="E19" s="278"/>
      <c r="F19" s="278"/>
      <c r="G19" s="278"/>
      <c r="H19" s="278"/>
      <c r="I19" s="278"/>
      <c r="J19" s="278"/>
      <c r="K19" s="278"/>
      <c r="L19" s="280"/>
      <c r="S19" s="278"/>
      <c r="T19" s="278"/>
      <c r="U19" s="278"/>
      <c r="V19" s="278"/>
      <c r="W19" s="278"/>
      <c r="X19" s="278"/>
      <c r="Y19" s="278"/>
      <c r="Z19" s="278"/>
      <c r="AA19" s="278"/>
      <c r="AB19" s="278"/>
      <c r="AC19" s="278"/>
      <c r="AD19" s="278"/>
      <c r="AE19" s="278"/>
    </row>
    <row r="20" spans="1:31" s="281" customFormat="1" ht="12" customHeight="1">
      <c r="A20" s="278"/>
      <c r="B20" s="279"/>
      <c r="C20" s="278"/>
      <c r="D20" s="275" t="s">
        <v>20</v>
      </c>
      <c r="E20" s="278"/>
      <c r="F20" s="278"/>
      <c r="G20" s="278"/>
      <c r="H20" s="278"/>
      <c r="I20" s="275" t="s">
        <v>1183</v>
      </c>
      <c r="J20" s="284" t="s">
        <v>528</v>
      </c>
      <c r="K20" s="278"/>
      <c r="L20" s="280"/>
      <c r="S20" s="278"/>
      <c r="T20" s="278"/>
      <c r="U20" s="278"/>
      <c r="V20" s="278"/>
      <c r="W20" s="278"/>
      <c r="X20" s="278"/>
      <c r="Y20" s="278"/>
      <c r="Z20" s="278"/>
      <c r="AA20" s="278"/>
      <c r="AB20" s="278"/>
      <c r="AC20" s="278"/>
      <c r="AD20" s="278"/>
      <c r="AE20" s="278"/>
    </row>
    <row r="21" spans="1:31" s="281" customFormat="1" ht="18" customHeight="1">
      <c r="A21" s="278"/>
      <c r="B21" s="279"/>
      <c r="C21" s="278"/>
      <c r="D21" s="278"/>
      <c r="E21" s="284" t="s">
        <v>1185</v>
      </c>
      <c r="F21" s="278"/>
      <c r="G21" s="278"/>
      <c r="H21" s="278"/>
      <c r="I21" s="275" t="s">
        <v>34</v>
      </c>
      <c r="J21" s="284" t="s">
        <v>528</v>
      </c>
      <c r="K21" s="278"/>
      <c r="L21" s="280"/>
      <c r="S21" s="278"/>
      <c r="T21" s="278"/>
      <c r="U21" s="278"/>
      <c r="V21" s="278"/>
      <c r="W21" s="278"/>
      <c r="X21" s="278"/>
      <c r="Y21" s="278"/>
      <c r="Z21" s="278"/>
      <c r="AA21" s="278"/>
      <c r="AB21" s="278"/>
      <c r="AC21" s="278"/>
      <c r="AD21" s="278"/>
      <c r="AE21" s="278"/>
    </row>
    <row r="22" spans="1:31" s="281" customFormat="1" ht="6.9" customHeight="1">
      <c r="A22" s="278"/>
      <c r="B22" s="279"/>
      <c r="C22" s="278"/>
      <c r="D22" s="278"/>
      <c r="E22" s="278"/>
      <c r="F22" s="278"/>
      <c r="G22" s="278"/>
      <c r="H22" s="278"/>
      <c r="I22" s="278"/>
      <c r="J22" s="278"/>
      <c r="K22" s="278"/>
      <c r="L22" s="280"/>
      <c r="S22" s="278"/>
      <c r="T22" s="278"/>
      <c r="U22" s="278"/>
      <c r="V22" s="278"/>
      <c r="W22" s="278"/>
      <c r="X22" s="278"/>
      <c r="Y22" s="278"/>
      <c r="Z22" s="278"/>
      <c r="AA22" s="278"/>
      <c r="AB22" s="278"/>
      <c r="AC22" s="278"/>
      <c r="AD22" s="278"/>
      <c r="AE22" s="278"/>
    </row>
    <row r="23" spans="1:31" s="281" customFormat="1" ht="12" customHeight="1">
      <c r="A23" s="278"/>
      <c r="B23" s="279"/>
      <c r="C23" s="278"/>
      <c r="D23" s="275" t="s">
        <v>1186</v>
      </c>
      <c r="E23" s="278"/>
      <c r="F23" s="278"/>
      <c r="G23" s="278"/>
      <c r="H23" s="278"/>
      <c r="I23" s="275" t="s">
        <v>1183</v>
      </c>
      <c r="J23" s="284" t="s">
        <v>528</v>
      </c>
      <c r="K23" s="278"/>
      <c r="L23" s="280"/>
      <c r="S23" s="278"/>
      <c r="T23" s="278"/>
      <c r="U23" s="278"/>
      <c r="V23" s="278"/>
      <c r="W23" s="278"/>
      <c r="X23" s="278"/>
      <c r="Y23" s="278"/>
      <c r="Z23" s="278"/>
      <c r="AA23" s="278"/>
      <c r="AB23" s="278"/>
      <c r="AC23" s="278"/>
      <c r="AD23" s="278"/>
      <c r="AE23" s="278"/>
    </row>
    <row r="24" spans="1:31" s="281" customFormat="1" ht="18" customHeight="1">
      <c r="A24" s="278"/>
      <c r="B24" s="279"/>
      <c r="C24" s="278"/>
      <c r="D24" s="278"/>
      <c r="E24" s="284" t="s">
        <v>1187</v>
      </c>
      <c r="F24" s="278"/>
      <c r="G24" s="278"/>
      <c r="H24" s="278"/>
      <c r="I24" s="275" t="s">
        <v>34</v>
      </c>
      <c r="J24" s="284" t="s">
        <v>528</v>
      </c>
      <c r="K24" s="278"/>
      <c r="L24" s="280"/>
      <c r="S24" s="278"/>
      <c r="T24" s="278"/>
      <c r="U24" s="278"/>
      <c r="V24" s="278"/>
      <c r="W24" s="278"/>
      <c r="X24" s="278"/>
      <c r="Y24" s="278"/>
      <c r="Z24" s="278"/>
      <c r="AA24" s="278"/>
      <c r="AB24" s="278"/>
      <c r="AC24" s="278"/>
      <c r="AD24" s="278"/>
      <c r="AE24" s="278"/>
    </row>
    <row r="25" spans="1:31" s="281" customFormat="1" ht="6.9" customHeight="1">
      <c r="A25" s="278"/>
      <c r="B25" s="279"/>
      <c r="C25" s="278"/>
      <c r="D25" s="278"/>
      <c r="E25" s="278"/>
      <c r="F25" s="278"/>
      <c r="G25" s="278"/>
      <c r="H25" s="278"/>
      <c r="I25" s="278"/>
      <c r="J25" s="278"/>
      <c r="K25" s="278"/>
      <c r="L25" s="280"/>
      <c r="S25" s="278"/>
      <c r="T25" s="278"/>
      <c r="U25" s="278"/>
      <c r="V25" s="278"/>
      <c r="W25" s="278"/>
      <c r="X25" s="278"/>
      <c r="Y25" s="278"/>
      <c r="Z25" s="278"/>
      <c r="AA25" s="278"/>
      <c r="AB25" s="278"/>
      <c r="AC25" s="278"/>
      <c r="AD25" s="278"/>
      <c r="AE25" s="278"/>
    </row>
    <row r="26" spans="1:31" s="281" customFormat="1" ht="12" customHeight="1">
      <c r="A26" s="278"/>
      <c r="B26" s="279"/>
      <c r="C26" s="278"/>
      <c r="D26" s="275" t="s">
        <v>1188</v>
      </c>
      <c r="E26" s="278"/>
      <c r="F26" s="278"/>
      <c r="G26" s="278"/>
      <c r="H26" s="278"/>
      <c r="I26" s="278"/>
      <c r="J26" s="278"/>
      <c r="K26" s="278"/>
      <c r="L26" s="280"/>
      <c r="S26" s="278"/>
      <c r="T26" s="278"/>
      <c r="U26" s="278"/>
      <c r="V26" s="278"/>
      <c r="W26" s="278"/>
      <c r="X26" s="278"/>
      <c r="Y26" s="278"/>
      <c r="Z26" s="278"/>
      <c r="AA26" s="278"/>
      <c r="AB26" s="278"/>
      <c r="AC26" s="278"/>
      <c r="AD26" s="278"/>
      <c r="AE26" s="278"/>
    </row>
    <row r="27" spans="1:31" s="291" customFormat="1" ht="16.5" customHeight="1">
      <c r="A27" s="287"/>
      <c r="B27" s="288"/>
      <c r="C27" s="287"/>
      <c r="D27" s="287"/>
      <c r="E27" s="289" t="s">
        <v>528</v>
      </c>
      <c r="F27" s="289"/>
      <c r="G27" s="289"/>
      <c r="H27" s="289"/>
      <c r="I27" s="287"/>
      <c r="J27" s="287"/>
      <c r="K27" s="287"/>
      <c r="L27" s="290"/>
      <c r="S27" s="287"/>
      <c r="T27" s="287"/>
      <c r="U27" s="287"/>
      <c r="V27" s="287"/>
      <c r="W27" s="287"/>
      <c r="X27" s="287"/>
      <c r="Y27" s="287"/>
      <c r="Z27" s="287"/>
      <c r="AA27" s="287"/>
      <c r="AB27" s="287"/>
      <c r="AC27" s="287"/>
      <c r="AD27" s="287"/>
      <c r="AE27" s="287"/>
    </row>
    <row r="28" spans="1:31" s="281" customFormat="1" ht="6.9" customHeight="1">
      <c r="A28" s="278"/>
      <c r="B28" s="279"/>
      <c r="C28" s="278"/>
      <c r="D28" s="278"/>
      <c r="E28" s="278"/>
      <c r="F28" s="278"/>
      <c r="G28" s="278"/>
      <c r="H28" s="278"/>
      <c r="I28" s="278"/>
      <c r="J28" s="278"/>
      <c r="K28" s="278"/>
      <c r="L28" s="280"/>
      <c r="S28" s="278"/>
      <c r="T28" s="278"/>
      <c r="U28" s="278"/>
      <c r="V28" s="278"/>
      <c r="W28" s="278"/>
      <c r="X28" s="278"/>
      <c r="Y28" s="278"/>
      <c r="Z28" s="278"/>
      <c r="AA28" s="278"/>
      <c r="AB28" s="278"/>
      <c r="AC28" s="278"/>
      <c r="AD28" s="278"/>
      <c r="AE28" s="278"/>
    </row>
    <row r="29" spans="1:31" s="281" customFormat="1" ht="6.9" customHeight="1">
      <c r="A29" s="278"/>
      <c r="B29" s="279"/>
      <c r="C29" s="278"/>
      <c r="D29" s="292"/>
      <c r="E29" s="292"/>
      <c r="F29" s="292"/>
      <c r="G29" s="292"/>
      <c r="H29" s="292"/>
      <c r="I29" s="292"/>
      <c r="J29" s="292"/>
      <c r="K29" s="292"/>
      <c r="L29" s="280"/>
      <c r="S29" s="278"/>
      <c r="T29" s="278"/>
      <c r="U29" s="278"/>
      <c r="V29" s="278"/>
      <c r="W29" s="278"/>
      <c r="X29" s="278"/>
      <c r="Y29" s="278"/>
      <c r="Z29" s="278"/>
      <c r="AA29" s="278"/>
      <c r="AB29" s="278"/>
      <c r="AC29" s="278"/>
      <c r="AD29" s="278"/>
      <c r="AE29" s="278"/>
    </row>
    <row r="30" spans="1:31" s="281" customFormat="1" ht="25.35" customHeight="1">
      <c r="A30" s="278"/>
      <c r="B30" s="279"/>
      <c r="C30" s="278"/>
      <c r="D30" s="293" t="s">
        <v>1189</v>
      </c>
      <c r="E30" s="278"/>
      <c r="F30" s="278"/>
      <c r="G30" s="278"/>
      <c r="H30" s="278"/>
      <c r="I30" s="278"/>
      <c r="J30" s="294">
        <f>ROUND(J85, 2)</f>
        <v>0</v>
      </c>
      <c r="K30" s="278"/>
      <c r="L30" s="280"/>
      <c r="S30" s="278"/>
      <c r="T30" s="278"/>
      <c r="U30" s="278"/>
      <c r="V30" s="278"/>
      <c r="W30" s="278"/>
      <c r="X30" s="278"/>
      <c r="Y30" s="278"/>
      <c r="Z30" s="278"/>
      <c r="AA30" s="278"/>
      <c r="AB30" s="278"/>
      <c r="AC30" s="278"/>
      <c r="AD30" s="278"/>
      <c r="AE30" s="278"/>
    </row>
    <row r="31" spans="1:31" s="281" customFormat="1" ht="6.9" customHeight="1">
      <c r="A31" s="278"/>
      <c r="B31" s="279"/>
      <c r="C31" s="278"/>
      <c r="D31" s="292"/>
      <c r="E31" s="292"/>
      <c r="F31" s="292"/>
      <c r="G31" s="292"/>
      <c r="H31" s="292"/>
      <c r="I31" s="292"/>
      <c r="J31" s="292"/>
      <c r="K31" s="292"/>
      <c r="L31" s="280"/>
      <c r="S31" s="278"/>
      <c r="T31" s="278"/>
      <c r="U31" s="278"/>
      <c r="V31" s="278"/>
      <c r="W31" s="278"/>
      <c r="X31" s="278"/>
      <c r="Y31" s="278"/>
      <c r="Z31" s="278"/>
      <c r="AA31" s="278"/>
      <c r="AB31" s="278"/>
      <c r="AC31" s="278"/>
      <c r="AD31" s="278"/>
      <c r="AE31" s="278"/>
    </row>
    <row r="32" spans="1:31" s="281" customFormat="1" ht="14.4" customHeight="1">
      <c r="A32" s="278"/>
      <c r="B32" s="279"/>
      <c r="C32" s="278"/>
      <c r="D32" s="278"/>
      <c r="E32" s="278"/>
      <c r="F32" s="295" t="s">
        <v>1190</v>
      </c>
      <c r="G32" s="278"/>
      <c r="H32" s="278"/>
      <c r="I32" s="295" t="s">
        <v>1191</v>
      </c>
      <c r="J32" s="295" t="s">
        <v>1192</v>
      </c>
      <c r="K32" s="278"/>
      <c r="L32" s="280"/>
      <c r="S32" s="278"/>
      <c r="T32" s="278"/>
      <c r="U32" s="278"/>
      <c r="V32" s="278"/>
      <c r="W32" s="278"/>
      <c r="X32" s="278"/>
      <c r="Y32" s="278"/>
      <c r="Z32" s="278"/>
      <c r="AA32" s="278"/>
      <c r="AB32" s="278"/>
      <c r="AC32" s="278"/>
      <c r="AD32" s="278"/>
      <c r="AE32" s="278"/>
    </row>
    <row r="33" spans="1:31" s="281" customFormat="1" ht="14.4" customHeight="1">
      <c r="A33" s="278"/>
      <c r="B33" s="279"/>
      <c r="C33" s="278"/>
      <c r="D33" s="296" t="s">
        <v>159</v>
      </c>
      <c r="E33" s="275" t="s">
        <v>1193</v>
      </c>
      <c r="F33" s="297">
        <f>ROUND((SUM(BE85:BE259)),  2)</f>
        <v>0</v>
      </c>
      <c r="G33" s="278"/>
      <c r="H33" s="278"/>
      <c r="I33" s="298">
        <v>0.21</v>
      </c>
      <c r="J33" s="297">
        <f>ROUND(((SUM(BE85:BE259))*I33),  2)</f>
        <v>0</v>
      </c>
      <c r="K33" s="278"/>
      <c r="L33" s="280"/>
      <c r="S33" s="278"/>
      <c r="T33" s="278"/>
      <c r="U33" s="278"/>
      <c r="V33" s="278"/>
      <c r="W33" s="278"/>
      <c r="X33" s="278"/>
      <c r="Y33" s="278"/>
      <c r="Z33" s="278"/>
      <c r="AA33" s="278"/>
      <c r="AB33" s="278"/>
      <c r="AC33" s="278"/>
      <c r="AD33" s="278"/>
      <c r="AE33" s="278"/>
    </row>
    <row r="34" spans="1:31" s="281" customFormat="1" ht="14.4" customHeight="1">
      <c r="A34" s="278"/>
      <c r="B34" s="279"/>
      <c r="C34" s="278"/>
      <c r="D34" s="278"/>
      <c r="E34" s="275" t="s">
        <v>1194</v>
      </c>
      <c r="F34" s="297">
        <f>ROUND((SUM(BF85:BF259)),  2)</f>
        <v>0</v>
      </c>
      <c r="G34" s="278"/>
      <c r="H34" s="278"/>
      <c r="I34" s="298">
        <v>0.15</v>
      </c>
      <c r="J34" s="297">
        <f>ROUND(((SUM(BF85:BF259))*I34),  2)</f>
        <v>0</v>
      </c>
      <c r="K34" s="278"/>
      <c r="L34" s="280"/>
      <c r="S34" s="278"/>
      <c r="T34" s="278"/>
      <c r="U34" s="278"/>
      <c r="V34" s="278"/>
      <c r="W34" s="278"/>
      <c r="X34" s="278"/>
      <c r="Y34" s="278"/>
      <c r="Z34" s="278"/>
      <c r="AA34" s="278"/>
      <c r="AB34" s="278"/>
      <c r="AC34" s="278"/>
      <c r="AD34" s="278"/>
      <c r="AE34" s="278"/>
    </row>
    <row r="35" spans="1:31" s="281" customFormat="1" ht="14.4" hidden="1" customHeight="1">
      <c r="A35" s="278"/>
      <c r="B35" s="279"/>
      <c r="C35" s="278"/>
      <c r="D35" s="278"/>
      <c r="E35" s="275" t="s">
        <v>1195</v>
      </c>
      <c r="F35" s="297">
        <f>ROUND((SUM(BG85:BG259)),  2)</f>
        <v>0</v>
      </c>
      <c r="G35" s="278"/>
      <c r="H35" s="278"/>
      <c r="I35" s="298">
        <v>0.21</v>
      </c>
      <c r="J35" s="297">
        <f>0</f>
        <v>0</v>
      </c>
      <c r="K35" s="278"/>
      <c r="L35" s="280"/>
      <c r="S35" s="278"/>
      <c r="T35" s="278"/>
      <c r="U35" s="278"/>
      <c r="V35" s="278"/>
      <c r="W35" s="278"/>
      <c r="X35" s="278"/>
      <c r="Y35" s="278"/>
      <c r="Z35" s="278"/>
      <c r="AA35" s="278"/>
      <c r="AB35" s="278"/>
      <c r="AC35" s="278"/>
      <c r="AD35" s="278"/>
      <c r="AE35" s="278"/>
    </row>
    <row r="36" spans="1:31" s="281" customFormat="1" ht="14.4" hidden="1" customHeight="1">
      <c r="A36" s="278"/>
      <c r="B36" s="279"/>
      <c r="C36" s="278"/>
      <c r="D36" s="278"/>
      <c r="E36" s="275" t="s">
        <v>1196</v>
      </c>
      <c r="F36" s="297">
        <f>ROUND((SUM(BH85:BH259)),  2)</f>
        <v>0</v>
      </c>
      <c r="G36" s="278"/>
      <c r="H36" s="278"/>
      <c r="I36" s="298">
        <v>0.15</v>
      </c>
      <c r="J36" s="297">
        <f>0</f>
        <v>0</v>
      </c>
      <c r="K36" s="278"/>
      <c r="L36" s="280"/>
      <c r="S36" s="278"/>
      <c r="T36" s="278"/>
      <c r="U36" s="278"/>
      <c r="V36" s="278"/>
      <c r="W36" s="278"/>
      <c r="X36" s="278"/>
      <c r="Y36" s="278"/>
      <c r="Z36" s="278"/>
      <c r="AA36" s="278"/>
      <c r="AB36" s="278"/>
      <c r="AC36" s="278"/>
      <c r="AD36" s="278"/>
      <c r="AE36" s="278"/>
    </row>
    <row r="37" spans="1:31" s="281" customFormat="1" ht="14.4" hidden="1" customHeight="1">
      <c r="A37" s="278"/>
      <c r="B37" s="279"/>
      <c r="C37" s="278"/>
      <c r="D37" s="278"/>
      <c r="E37" s="275" t="s">
        <v>1197</v>
      </c>
      <c r="F37" s="297">
        <f>ROUND((SUM(BI85:BI259)),  2)</f>
        <v>0</v>
      </c>
      <c r="G37" s="278"/>
      <c r="H37" s="278"/>
      <c r="I37" s="298">
        <v>0</v>
      </c>
      <c r="J37" s="297">
        <f>0</f>
        <v>0</v>
      </c>
      <c r="K37" s="278"/>
      <c r="L37" s="280"/>
      <c r="S37" s="278"/>
      <c r="T37" s="278"/>
      <c r="U37" s="278"/>
      <c r="V37" s="278"/>
      <c r="W37" s="278"/>
      <c r="X37" s="278"/>
      <c r="Y37" s="278"/>
      <c r="Z37" s="278"/>
      <c r="AA37" s="278"/>
      <c r="AB37" s="278"/>
      <c r="AC37" s="278"/>
      <c r="AD37" s="278"/>
      <c r="AE37" s="278"/>
    </row>
    <row r="38" spans="1:31" s="281" customFormat="1" ht="6.9" customHeight="1">
      <c r="A38" s="278"/>
      <c r="B38" s="279"/>
      <c r="C38" s="278"/>
      <c r="D38" s="278"/>
      <c r="E38" s="278"/>
      <c r="F38" s="278"/>
      <c r="G38" s="278"/>
      <c r="H38" s="278"/>
      <c r="I38" s="278"/>
      <c r="J38" s="278"/>
      <c r="K38" s="278"/>
      <c r="L38" s="280"/>
      <c r="S38" s="278"/>
      <c r="T38" s="278"/>
      <c r="U38" s="278"/>
      <c r="V38" s="278"/>
      <c r="W38" s="278"/>
      <c r="X38" s="278"/>
      <c r="Y38" s="278"/>
      <c r="Z38" s="278"/>
      <c r="AA38" s="278"/>
      <c r="AB38" s="278"/>
      <c r="AC38" s="278"/>
      <c r="AD38" s="278"/>
      <c r="AE38" s="278"/>
    </row>
    <row r="39" spans="1:31" s="281" customFormat="1" ht="25.35" customHeight="1">
      <c r="A39" s="278"/>
      <c r="B39" s="279"/>
      <c r="C39" s="299"/>
      <c r="D39" s="300" t="s">
        <v>160</v>
      </c>
      <c r="E39" s="301"/>
      <c r="F39" s="301"/>
      <c r="G39" s="302" t="s">
        <v>11</v>
      </c>
      <c r="H39" s="303" t="s">
        <v>78</v>
      </c>
      <c r="I39" s="301"/>
      <c r="J39" s="304">
        <f>SUM(J30:J37)</f>
        <v>0</v>
      </c>
      <c r="K39" s="305"/>
      <c r="L39" s="280"/>
      <c r="S39" s="278"/>
      <c r="T39" s="278"/>
      <c r="U39" s="278"/>
      <c r="V39" s="278"/>
      <c r="W39" s="278"/>
      <c r="X39" s="278"/>
      <c r="Y39" s="278"/>
      <c r="Z39" s="278"/>
      <c r="AA39" s="278"/>
      <c r="AB39" s="278"/>
      <c r="AC39" s="278"/>
      <c r="AD39" s="278"/>
      <c r="AE39" s="278"/>
    </row>
    <row r="40" spans="1:31" s="281" customFormat="1" ht="14.4" customHeight="1">
      <c r="A40" s="278"/>
      <c r="B40" s="306"/>
      <c r="C40" s="307"/>
      <c r="D40" s="307"/>
      <c r="E40" s="307"/>
      <c r="F40" s="307"/>
      <c r="G40" s="307"/>
      <c r="H40" s="307"/>
      <c r="I40" s="307"/>
      <c r="J40" s="307"/>
      <c r="K40" s="307"/>
      <c r="L40" s="280"/>
      <c r="S40" s="278"/>
      <c r="T40" s="278"/>
      <c r="U40" s="278"/>
      <c r="V40" s="278"/>
      <c r="W40" s="278"/>
      <c r="X40" s="278"/>
      <c r="Y40" s="278"/>
      <c r="Z40" s="278"/>
      <c r="AA40" s="278"/>
      <c r="AB40" s="278"/>
      <c r="AC40" s="278"/>
      <c r="AD40" s="278"/>
      <c r="AE40" s="278"/>
    </row>
    <row r="44" spans="1:31" s="281" customFormat="1" ht="6.9" customHeight="1">
      <c r="A44" s="278"/>
      <c r="B44" s="308"/>
      <c r="C44" s="309"/>
      <c r="D44" s="309"/>
      <c r="E44" s="309"/>
      <c r="F44" s="309"/>
      <c r="G44" s="309"/>
      <c r="H44" s="309"/>
      <c r="I44" s="309"/>
      <c r="J44" s="309"/>
      <c r="K44" s="309"/>
      <c r="L44" s="280"/>
      <c r="S44" s="278"/>
      <c r="T44" s="278"/>
      <c r="U44" s="278"/>
      <c r="V44" s="278"/>
      <c r="W44" s="278"/>
      <c r="X44" s="278"/>
      <c r="Y44" s="278"/>
      <c r="Z44" s="278"/>
      <c r="AA44" s="278"/>
      <c r="AB44" s="278"/>
      <c r="AC44" s="278"/>
      <c r="AD44" s="278"/>
      <c r="AE44" s="278"/>
    </row>
    <row r="45" spans="1:31" s="281" customFormat="1" ht="24.9" customHeight="1">
      <c r="A45" s="278"/>
      <c r="B45" s="279"/>
      <c r="C45" s="273" t="s">
        <v>1198</v>
      </c>
      <c r="D45" s="278"/>
      <c r="E45" s="278"/>
      <c r="F45" s="278"/>
      <c r="G45" s="278"/>
      <c r="H45" s="278"/>
      <c r="I45" s="278"/>
      <c r="J45" s="278"/>
      <c r="K45" s="278"/>
      <c r="L45" s="280"/>
      <c r="S45" s="278"/>
      <c r="T45" s="278"/>
      <c r="U45" s="278"/>
      <c r="V45" s="278"/>
      <c r="W45" s="278"/>
      <c r="X45" s="278"/>
      <c r="Y45" s="278"/>
      <c r="Z45" s="278"/>
      <c r="AA45" s="278"/>
      <c r="AB45" s="278"/>
      <c r="AC45" s="278"/>
      <c r="AD45" s="278"/>
      <c r="AE45" s="278"/>
    </row>
    <row r="46" spans="1:31" s="281" customFormat="1" ht="6.9" customHeight="1">
      <c r="A46" s="278"/>
      <c r="B46" s="279"/>
      <c r="C46" s="278"/>
      <c r="D46" s="278"/>
      <c r="E46" s="278"/>
      <c r="F46" s="278"/>
      <c r="G46" s="278"/>
      <c r="H46" s="278"/>
      <c r="I46" s="278"/>
      <c r="J46" s="278"/>
      <c r="K46" s="278"/>
      <c r="L46" s="280"/>
      <c r="S46" s="278"/>
      <c r="T46" s="278"/>
      <c r="U46" s="278"/>
      <c r="V46" s="278"/>
      <c r="W46" s="278"/>
      <c r="X46" s="278"/>
      <c r="Y46" s="278"/>
      <c r="Z46" s="278"/>
      <c r="AA46" s="278"/>
      <c r="AB46" s="278"/>
      <c r="AC46" s="278"/>
      <c r="AD46" s="278"/>
      <c r="AE46" s="278"/>
    </row>
    <row r="47" spans="1:31" s="281" customFormat="1" ht="12" customHeight="1">
      <c r="A47" s="278"/>
      <c r="B47" s="279"/>
      <c r="C47" s="275" t="s">
        <v>22</v>
      </c>
      <c r="D47" s="278"/>
      <c r="E47" s="278"/>
      <c r="F47" s="278"/>
      <c r="G47" s="278"/>
      <c r="H47" s="278"/>
      <c r="I47" s="278"/>
      <c r="J47" s="278"/>
      <c r="K47" s="278"/>
      <c r="L47" s="280"/>
      <c r="S47" s="278"/>
      <c r="T47" s="278"/>
      <c r="U47" s="278"/>
      <c r="V47" s="278"/>
      <c r="W47" s="278"/>
      <c r="X47" s="278"/>
      <c r="Y47" s="278"/>
      <c r="Z47" s="278"/>
      <c r="AA47" s="278"/>
      <c r="AB47" s="278"/>
      <c r="AC47" s="278"/>
      <c r="AD47" s="278"/>
      <c r="AE47" s="278"/>
    </row>
    <row r="48" spans="1:31" s="281" customFormat="1" ht="16.5" customHeight="1">
      <c r="A48" s="278"/>
      <c r="B48" s="279"/>
      <c r="C48" s="278"/>
      <c r="D48" s="278"/>
      <c r="E48" s="276" t="e">
        <f>E7</f>
        <v>#REF!</v>
      </c>
      <c r="F48" s="277"/>
      <c r="G48" s="277"/>
      <c r="H48" s="277"/>
      <c r="I48" s="278"/>
      <c r="J48" s="278"/>
      <c r="K48" s="278"/>
      <c r="L48" s="280"/>
      <c r="S48" s="278"/>
      <c r="T48" s="278"/>
      <c r="U48" s="278"/>
      <c r="V48" s="278"/>
      <c r="W48" s="278"/>
      <c r="X48" s="278"/>
      <c r="Y48" s="278"/>
      <c r="Z48" s="278"/>
      <c r="AA48" s="278"/>
      <c r="AB48" s="278"/>
      <c r="AC48" s="278"/>
      <c r="AD48" s="278"/>
      <c r="AE48" s="278"/>
    </row>
    <row r="49" spans="1:47" s="281" customFormat="1" ht="12" customHeight="1">
      <c r="A49" s="278"/>
      <c r="B49" s="279"/>
      <c r="C49" s="275" t="s">
        <v>1175</v>
      </c>
      <c r="D49" s="278"/>
      <c r="E49" s="278"/>
      <c r="F49" s="278"/>
      <c r="G49" s="278"/>
      <c r="H49" s="278"/>
      <c r="I49" s="278"/>
      <c r="J49" s="278"/>
      <c r="K49" s="278"/>
      <c r="L49" s="280"/>
      <c r="S49" s="278"/>
      <c r="T49" s="278"/>
      <c r="U49" s="278"/>
      <c r="V49" s="278"/>
      <c r="W49" s="278"/>
      <c r="X49" s="278"/>
      <c r="Y49" s="278"/>
      <c r="Z49" s="278"/>
      <c r="AA49" s="278"/>
      <c r="AB49" s="278"/>
      <c r="AC49" s="278"/>
      <c r="AD49" s="278"/>
      <c r="AE49" s="278"/>
    </row>
    <row r="50" spans="1:47" s="281" customFormat="1" ht="16.5" customHeight="1">
      <c r="A50" s="278"/>
      <c r="B50" s="279"/>
      <c r="C50" s="278"/>
      <c r="D50" s="278"/>
      <c r="E50" s="282" t="str">
        <f>E9</f>
        <v>a - Zdravotechnika</v>
      </c>
      <c r="F50" s="283"/>
      <c r="G50" s="283"/>
      <c r="H50" s="283"/>
      <c r="I50" s="278"/>
      <c r="J50" s="278"/>
      <c r="K50" s="278"/>
      <c r="L50" s="280"/>
      <c r="S50" s="278"/>
      <c r="T50" s="278"/>
      <c r="U50" s="278"/>
      <c r="V50" s="278"/>
      <c r="W50" s="278"/>
      <c r="X50" s="278"/>
      <c r="Y50" s="278"/>
      <c r="Z50" s="278"/>
      <c r="AA50" s="278"/>
      <c r="AB50" s="278"/>
      <c r="AC50" s="278"/>
      <c r="AD50" s="278"/>
      <c r="AE50" s="278"/>
    </row>
    <row r="51" spans="1:47" s="281" customFormat="1" ht="6.9" customHeight="1">
      <c r="A51" s="278"/>
      <c r="B51" s="279"/>
      <c r="C51" s="278"/>
      <c r="D51" s="278"/>
      <c r="E51" s="278"/>
      <c r="F51" s="278"/>
      <c r="G51" s="278"/>
      <c r="H51" s="278"/>
      <c r="I51" s="278"/>
      <c r="J51" s="278"/>
      <c r="K51" s="278"/>
      <c r="L51" s="280"/>
      <c r="S51" s="278"/>
      <c r="T51" s="278"/>
      <c r="U51" s="278"/>
      <c r="V51" s="278"/>
      <c r="W51" s="278"/>
      <c r="X51" s="278"/>
      <c r="Y51" s="278"/>
      <c r="Z51" s="278"/>
      <c r="AA51" s="278"/>
      <c r="AB51" s="278"/>
      <c r="AC51" s="278"/>
      <c r="AD51" s="278"/>
      <c r="AE51" s="278"/>
    </row>
    <row r="52" spans="1:47" s="281" customFormat="1" ht="12" customHeight="1">
      <c r="A52" s="278"/>
      <c r="B52" s="279"/>
      <c r="C52" s="275" t="s">
        <v>1179</v>
      </c>
      <c r="D52" s="278"/>
      <c r="E52" s="278"/>
      <c r="F52" s="284" t="str">
        <f>F12</f>
        <v>Paskov</v>
      </c>
      <c r="G52" s="278"/>
      <c r="H52" s="278"/>
      <c r="I52" s="275" t="s">
        <v>1181</v>
      </c>
      <c r="J52" s="285" t="str">
        <f>IF(J12="","",J12)</f>
        <v/>
      </c>
      <c r="K52" s="278"/>
      <c r="L52" s="280"/>
      <c r="S52" s="278"/>
      <c r="T52" s="278"/>
      <c r="U52" s="278"/>
      <c r="V52" s="278"/>
      <c r="W52" s="278"/>
      <c r="X52" s="278"/>
      <c r="Y52" s="278"/>
      <c r="Z52" s="278"/>
      <c r="AA52" s="278"/>
      <c r="AB52" s="278"/>
      <c r="AC52" s="278"/>
      <c r="AD52" s="278"/>
      <c r="AE52" s="278"/>
    </row>
    <row r="53" spans="1:47" s="281" customFormat="1" ht="6.9" customHeight="1">
      <c r="A53" s="278"/>
      <c r="B53" s="279"/>
      <c r="C53" s="278"/>
      <c r="D53" s="278"/>
      <c r="E53" s="278"/>
      <c r="F53" s="278"/>
      <c r="G53" s="278"/>
      <c r="H53" s="278"/>
      <c r="I53" s="278"/>
      <c r="J53" s="278"/>
      <c r="K53" s="278"/>
      <c r="L53" s="280"/>
      <c r="S53" s="278"/>
      <c r="T53" s="278"/>
      <c r="U53" s="278"/>
      <c r="V53" s="278"/>
      <c r="W53" s="278"/>
      <c r="X53" s="278"/>
      <c r="Y53" s="278"/>
      <c r="Z53" s="278"/>
      <c r="AA53" s="278"/>
      <c r="AB53" s="278"/>
      <c r="AC53" s="278"/>
      <c r="AD53" s="278"/>
      <c r="AE53" s="278"/>
    </row>
    <row r="54" spans="1:47" s="281" customFormat="1" ht="58.2" customHeight="1">
      <c r="A54" s="278"/>
      <c r="B54" s="279"/>
      <c r="C54" s="275" t="s">
        <v>1182</v>
      </c>
      <c r="D54" s="278"/>
      <c r="E54" s="278"/>
      <c r="F54" s="284" t="str">
        <f>E15</f>
        <v>Město Paskov,Nádražní 700,739 21 Paskov</v>
      </c>
      <c r="G54" s="278"/>
      <c r="H54" s="278"/>
      <c r="I54" s="275" t="s">
        <v>20</v>
      </c>
      <c r="J54" s="310" t="str">
        <f>E21</f>
        <v>Ing.Jiří Kolář,Anenská 121,735 52 Bohumín</v>
      </c>
      <c r="K54" s="278"/>
      <c r="L54" s="280"/>
      <c r="S54" s="278"/>
      <c r="T54" s="278"/>
      <c r="U54" s="278"/>
      <c r="V54" s="278"/>
      <c r="W54" s="278"/>
      <c r="X54" s="278"/>
      <c r="Y54" s="278"/>
      <c r="Z54" s="278"/>
      <c r="AA54" s="278"/>
      <c r="AB54" s="278"/>
      <c r="AC54" s="278"/>
      <c r="AD54" s="278"/>
      <c r="AE54" s="278"/>
    </row>
    <row r="55" spans="1:47" s="281" customFormat="1" ht="15.15" customHeight="1">
      <c r="A55" s="278"/>
      <c r="B55" s="279"/>
      <c r="C55" s="275" t="s">
        <v>19</v>
      </c>
      <c r="D55" s="278"/>
      <c r="E55" s="278"/>
      <c r="F55" s="284"/>
      <c r="G55" s="278"/>
      <c r="H55" s="278"/>
      <c r="I55" s="275" t="s">
        <v>1186</v>
      </c>
      <c r="J55" s="310" t="str">
        <f>E24</f>
        <v>Beránek</v>
      </c>
      <c r="K55" s="278"/>
      <c r="L55" s="280"/>
      <c r="S55" s="278"/>
      <c r="T55" s="278"/>
      <c r="U55" s="278"/>
      <c r="V55" s="278"/>
      <c r="W55" s="278"/>
      <c r="X55" s="278"/>
      <c r="Y55" s="278"/>
      <c r="Z55" s="278"/>
      <c r="AA55" s="278"/>
      <c r="AB55" s="278"/>
      <c r="AC55" s="278"/>
      <c r="AD55" s="278"/>
      <c r="AE55" s="278"/>
    </row>
    <row r="56" spans="1:47" s="281" customFormat="1" ht="10.35" customHeight="1">
      <c r="A56" s="278"/>
      <c r="B56" s="279"/>
      <c r="C56" s="278"/>
      <c r="D56" s="278"/>
      <c r="E56" s="278"/>
      <c r="F56" s="278"/>
      <c r="G56" s="278"/>
      <c r="H56" s="278"/>
      <c r="I56" s="278"/>
      <c r="J56" s="278"/>
      <c r="K56" s="278"/>
      <c r="L56" s="280"/>
      <c r="S56" s="278"/>
      <c r="T56" s="278"/>
      <c r="U56" s="278"/>
      <c r="V56" s="278"/>
      <c r="W56" s="278"/>
      <c r="X56" s="278"/>
      <c r="Y56" s="278"/>
      <c r="Z56" s="278"/>
      <c r="AA56" s="278"/>
      <c r="AB56" s="278"/>
      <c r="AC56" s="278"/>
      <c r="AD56" s="278"/>
      <c r="AE56" s="278"/>
    </row>
    <row r="57" spans="1:47" s="281" customFormat="1" ht="29.25" customHeight="1">
      <c r="A57" s="278"/>
      <c r="B57" s="279"/>
      <c r="C57" s="311" t="s">
        <v>1199</v>
      </c>
      <c r="D57" s="299"/>
      <c r="E57" s="299"/>
      <c r="F57" s="299"/>
      <c r="G57" s="299"/>
      <c r="H57" s="299"/>
      <c r="I57" s="299"/>
      <c r="J57" s="312" t="s">
        <v>1200</v>
      </c>
      <c r="K57" s="299"/>
      <c r="L57" s="280"/>
      <c r="S57" s="278"/>
      <c r="T57" s="278"/>
      <c r="U57" s="278"/>
      <c r="V57" s="278"/>
      <c r="W57" s="278"/>
      <c r="X57" s="278"/>
      <c r="Y57" s="278"/>
      <c r="Z57" s="278"/>
      <c r="AA57" s="278"/>
      <c r="AB57" s="278"/>
      <c r="AC57" s="278"/>
      <c r="AD57" s="278"/>
      <c r="AE57" s="278"/>
    </row>
    <row r="58" spans="1:47" s="281" customFormat="1" ht="10.35" customHeight="1">
      <c r="A58" s="278"/>
      <c r="B58" s="279"/>
      <c r="C58" s="278"/>
      <c r="D58" s="278"/>
      <c r="E58" s="278"/>
      <c r="F58" s="278"/>
      <c r="G58" s="278"/>
      <c r="H58" s="278"/>
      <c r="I58" s="278"/>
      <c r="J58" s="278"/>
      <c r="K58" s="278"/>
      <c r="L58" s="280"/>
      <c r="S58" s="278"/>
      <c r="T58" s="278"/>
      <c r="U58" s="278"/>
      <c r="V58" s="278"/>
      <c r="W58" s="278"/>
      <c r="X58" s="278"/>
      <c r="Y58" s="278"/>
      <c r="Z58" s="278"/>
      <c r="AA58" s="278"/>
      <c r="AB58" s="278"/>
      <c r="AC58" s="278"/>
      <c r="AD58" s="278"/>
      <c r="AE58" s="278"/>
    </row>
    <row r="59" spans="1:47" s="281" customFormat="1" ht="22.95" customHeight="1">
      <c r="A59" s="278"/>
      <c r="B59" s="279"/>
      <c r="C59" s="313" t="s">
        <v>1201</v>
      </c>
      <c r="D59" s="278"/>
      <c r="E59" s="278"/>
      <c r="F59" s="278"/>
      <c r="G59" s="278"/>
      <c r="H59" s="278"/>
      <c r="I59" s="278"/>
      <c r="J59" s="294">
        <f>J85</f>
        <v>0</v>
      </c>
      <c r="K59" s="278"/>
      <c r="L59" s="280"/>
      <c r="S59" s="278"/>
      <c r="T59" s="278"/>
      <c r="U59" s="278"/>
      <c r="V59" s="278"/>
      <c r="W59" s="278"/>
      <c r="X59" s="278"/>
      <c r="Y59" s="278"/>
      <c r="Z59" s="278"/>
      <c r="AA59" s="278"/>
      <c r="AB59" s="278"/>
      <c r="AC59" s="278"/>
      <c r="AD59" s="278"/>
      <c r="AE59" s="278"/>
      <c r="AU59" s="269" t="s">
        <v>1202</v>
      </c>
    </row>
    <row r="60" spans="1:47" s="314" customFormat="1" ht="24.9" customHeight="1">
      <c r="B60" s="315"/>
      <c r="D60" s="316" t="s">
        <v>1203</v>
      </c>
      <c r="E60" s="317"/>
      <c r="F60" s="317"/>
      <c r="G60" s="317"/>
      <c r="H60" s="317"/>
      <c r="I60" s="317"/>
      <c r="J60" s="318">
        <f>J86</f>
        <v>0</v>
      </c>
      <c r="L60" s="315"/>
    </row>
    <row r="61" spans="1:47" s="319" customFormat="1" ht="19.95" customHeight="1">
      <c r="B61" s="320"/>
      <c r="D61" s="321" t="s">
        <v>1204</v>
      </c>
      <c r="E61" s="322"/>
      <c r="F61" s="322"/>
      <c r="G61" s="322"/>
      <c r="H61" s="322"/>
      <c r="I61" s="322"/>
      <c r="J61" s="323">
        <f>J87</f>
        <v>0</v>
      </c>
      <c r="L61" s="320"/>
    </row>
    <row r="62" spans="1:47" s="319" customFormat="1" ht="19.95" customHeight="1">
      <c r="B62" s="320"/>
      <c r="D62" s="321" t="s">
        <v>1205</v>
      </c>
      <c r="E62" s="322"/>
      <c r="F62" s="322"/>
      <c r="G62" s="322"/>
      <c r="H62" s="322"/>
      <c r="I62" s="322"/>
      <c r="J62" s="323">
        <f>J126</f>
        <v>0</v>
      </c>
      <c r="L62" s="320"/>
    </row>
    <row r="63" spans="1:47" s="319" customFormat="1" ht="19.95" customHeight="1">
      <c r="B63" s="320"/>
      <c r="D63" s="321" t="s">
        <v>1206</v>
      </c>
      <c r="E63" s="322"/>
      <c r="F63" s="322"/>
      <c r="G63" s="322"/>
      <c r="H63" s="322"/>
      <c r="I63" s="322"/>
      <c r="J63" s="323">
        <f>J196</f>
        <v>0</v>
      </c>
      <c r="L63" s="320"/>
    </row>
    <row r="64" spans="1:47" s="319" customFormat="1" ht="19.95" customHeight="1">
      <c r="B64" s="320"/>
      <c r="D64" s="321" t="s">
        <v>1207</v>
      </c>
      <c r="E64" s="322"/>
      <c r="F64" s="322"/>
      <c r="G64" s="322"/>
      <c r="H64" s="322"/>
      <c r="I64" s="322"/>
      <c r="J64" s="323">
        <f>J232</f>
        <v>0</v>
      </c>
      <c r="L64" s="320"/>
    </row>
    <row r="65" spans="1:31" s="319" customFormat="1" ht="19.95" customHeight="1">
      <c r="B65" s="320"/>
      <c r="D65" s="321" t="s">
        <v>1208</v>
      </c>
      <c r="E65" s="322"/>
      <c r="F65" s="322"/>
      <c r="G65" s="322"/>
      <c r="H65" s="322"/>
      <c r="I65" s="322"/>
      <c r="J65" s="323">
        <f>J244</f>
        <v>0</v>
      </c>
      <c r="L65" s="320"/>
    </row>
    <row r="66" spans="1:31" s="281" customFormat="1" ht="21.75" customHeight="1">
      <c r="A66" s="278"/>
      <c r="B66" s="279"/>
      <c r="C66" s="278"/>
      <c r="D66" s="278"/>
      <c r="E66" s="278"/>
      <c r="F66" s="278"/>
      <c r="G66" s="278"/>
      <c r="H66" s="278"/>
      <c r="I66" s="278"/>
      <c r="J66" s="278"/>
      <c r="K66" s="278"/>
      <c r="L66" s="280"/>
      <c r="S66" s="278"/>
      <c r="T66" s="278"/>
      <c r="U66" s="278"/>
      <c r="V66" s="278"/>
      <c r="W66" s="278"/>
      <c r="X66" s="278"/>
      <c r="Y66" s="278"/>
      <c r="Z66" s="278"/>
      <c r="AA66" s="278"/>
      <c r="AB66" s="278"/>
      <c r="AC66" s="278"/>
      <c r="AD66" s="278"/>
      <c r="AE66" s="278"/>
    </row>
    <row r="67" spans="1:31" s="281" customFormat="1" ht="6.9" customHeight="1">
      <c r="A67" s="278"/>
      <c r="B67" s="306"/>
      <c r="C67" s="307"/>
      <c r="D67" s="307"/>
      <c r="E67" s="307"/>
      <c r="F67" s="307"/>
      <c r="G67" s="307"/>
      <c r="H67" s="307"/>
      <c r="I67" s="307"/>
      <c r="J67" s="307"/>
      <c r="K67" s="307"/>
      <c r="L67" s="280"/>
      <c r="S67" s="278"/>
      <c r="T67" s="278"/>
      <c r="U67" s="278"/>
      <c r="V67" s="278"/>
      <c r="W67" s="278"/>
      <c r="X67" s="278"/>
      <c r="Y67" s="278"/>
      <c r="Z67" s="278"/>
      <c r="AA67" s="278"/>
      <c r="AB67" s="278"/>
      <c r="AC67" s="278"/>
      <c r="AD67" s="278"/>
      <c r="AE67" s="278"/>
    </row>
    <row r="71" spans="1:31" s="281" customFormat="1" ht="6.9" customHeight="1">
      <c r="A71" s="278"/>
      <c r="B71" s="308"/>
      <c r="C71" s="309"/>
      <c r="D71" s="309"/>
      <c r="E71" s="309"/>
      <c r="F71" s="309"/>
      <c r="G71" s="309"/>
      <c r="H71" s="309"/>
      <c r="I71" s="309"/>
      <c r="J71" s="309"/>
      <c r="K71" s="309"/>
      <c r="L71" s="280"/>
      <c r="S71" s="278"/>
      <c r="T71" s="278"/>
      <c r="U71" s="278"/>
      <c r="V71" s="278"/>
      <c r="W71" s="278"/>
      <c r="X71" s="278"/>
      <c r="Y71" s="278"/>
      <c r="Z71" s="278"/>
      <c r="AA71" s="278"/>
      <c r="AB71" s="278"/>
      <c r="AC71" s="278"/>
      <c r="AD71" s="278"/>
      <c r="AE71" s="278"/>
    </row>
    <row r="72" spans="1:31" s="281" customFormat="1" ht="24.9" customHeight="1">
      <c r="A72" s="278"/>
      <c r="B72" s="279"/>
      <c r="C72" s="273" t="s">
        <v>1209</v>
      </c>
      <c r="D72" s="278"/>
      <c r="E72" s="278"/>
      <c r="F72" s="278"/>
      <c r="G72" s="278"/>
      <c r="H72" s="278"/>
      <c r="I72" s="278"/>
      <c r="J72" s="278"/>
      <c r="K72" s="278"/>
      <c r="L72" s="280"/>
      <c r="S72" s="278"/>
      <c r="T72" s="278"/>
      <c r="U72" s="278"/>
      <c r="V72" s="278"/>
      <c r="W72" s="278"/>
      <c r="X72" s="278"/>
      <c r="Y72" s="278"/>
      <c r="Z72" s="278"/>
      <c r="AA72" s="278"/>
      <c r="AB72" s="278"/>
      <c r="AC72" s="278"/>
      <c r="AD72" s="278"/>
      <c r="AE72" s="278"/>
    </row>
    <row r="73" spans="1:31" s="281" customFormat="1" ht="6.9" customHeight="1">
      <c r="A73" s="278"/>
      <c r="B73" s="279"/>
      <c r="C73" s="278"/>
      <c r="D73" s="278"/>
      <c r="E73" s="278"/>
      <c r="F73" s="278"/>
      <c r="G73" s="278"/>
      <c r="H73" s="278"/>
      <c r="I73" s="278"/>
      <c r="J73" s="278"/>
      <c r="K73" s="278"/>
      <c r="L73" s="280"/>
      <c r="S73" s="278"/>
      <c r="T73" s="278"/>
      <c r="U73" s="278"/>
      <c r="V73" s="278"/>
      <c r="W73" s="278"/>
      <c r="X73" s="278"/>
      <c r="Y73" s="278"/>
      <c r="Z73" s="278"/>
      <c r="AA73" s="278"/>
      <c r="AB73" s="278"/>
      <c r="AC73" s="278"/>
      <c r="AD73" s="278"/>
      <c r="AE73" s="278"/>
    </row>
    <row r="74" spans="1:31" s="281" customFormat="1" ht="12" customHeight="1">
      <c r="A74" s="278"/>
      <c r="B74" s="279"/>
      <c r="C74" s="275" t="s">
        <v>22</v>
      </c>
      <c r="D74" s="278"/>
      <c r="E74" s="278"/>
      <c r="F74" s="278"/>
      <c r="G74" s="278"/>
      <c r="H74" s="278"/>
      <c r="I74" s="278"/>
      <c r="J74" s="278"/>
      <c r="K74" s="278"/>
      <c r="L74" s="280"/>
      <c r="S74" s="278"/>
      <c r="T74" s="278"/>
      <c r="U74" s="278"/>
      <c r="V74" s="278"/>
      <c r="W74" s="278"/>
      <c r="X74" s="278"/>
      <c r="Y74" s="278"/>
      <c r="Z74" s="278"/>
      <c r="AA74" s="278"/>
      <c r="AB74" s="278"/>
      <c r="AC74" s="278"/>
      <c r="AD74" s="278"/>
      <c r="AE74" s="278"/>
    </row>
    <row r="75" spans="1:31" s="281" customFormat="1" ht="16.5" customHeight="1">
      <c r="A75" s="278"/>
      <c r="B75" s="279"/>
      <c r="C75" s="278"/>
      <c r="D75" s="278"/>
      <c r="E75" s="276" t="e">
        <f>E7</f>
        <v>#REF!</v>
      </c>
      <c r="F75" s="277"/>
      <c r="G75" s="277"/>
      <c r="H75" s="277"/>
      <c r="I75" s="278"/>
      <c r="J75" s="278"/>
      <c r="K75" s="278"/>
      <c r="L75" s="280"/>
      <c r="S75" s="278"/>
      <c r="T75" s="278"/>
      <c r="U75" s="278"/>
      <c r="V75" s="278"/>
      <c r="W75" s="278"/>
      <c r="X75" s="278"/>
      <c r="Y75" s="278"/>
      <c r="Z75" s="278"/>
      <c r="AA75" s="278"/>
      <c r="AB75" s="278"/>
      <c r="AC75" s="278"/>
      <c r="AD75" s="278"/>
      <c r="AE75" s="278"/>
    </row>
    <row r="76" spans="1:31" s="281" customFormat="1" ht="12" customHeight="1">
      <c r="A76" s="278"/>
      <c r="B76" s="279"/>
      <c r="C76" s="275" t="s">
        <v>1175</v>
      </c>
      <c r="D76" s="278"/>
      <c r="E76" s="278"/>
      <c r="F76" s="278"/>
      <c r="G76" s="278"/>
      <c r="H76" s="278"/>
      <c r="I76" s="278"/>
      <c r="J76" s="278"/>
      <c r="K76" s="278"/>
      <c r="L76" s="280"/>
      <c r="S76" s="278"/>
      <c r="T76" s="278"/>
      <c r="U76" s="278"/>
      <c r="V76" s="278"/>
      <c r="W76" s="278"/>
      <c r="X76" s="278"/>
      <c r="Y76" s="278"/>
      <c r="Z76" s="278"/>
      <c r="AA76" s="278"/>
      <c r="AB76" s="278"/>
      <c r="AC76" s="278"/>
      <c r="AD76" s="278"/>
      <c r="AE76" s="278"/>
    </row>
    <row r="77" spans="1:31" s="281" customFormat="1" ht="16.5" customHeight="1">
      <c r="A77" s="278"/>
      <c r="B77" s="279"/>
      <c r="C77" s="278"/>
      <c r="D77" s="278"/>
      <c r="E77" s="282" t="str">
        <f>E9</f>
        <v>a - Zdravotechnika</v>
      </c>
      <c r="F77" s="283"/>
      <c r="G77" s="283"/>
      <c r="H77" s="283"/>
      <c r="I77" s="278"/>
      <c r="J77" s="278"/>
      <c r="K77" s="278"/>
      <c r="L77" s="280"/>
      <c r="S77" s="278"/>
      <c r="T77" s="278"/>
      <c r="U77" s="278"/>
      <c r="V77" s="278"/>
      <c r="W77" s="278"/>
      <c r="X77" s="278"/>
      <c r="Y77" s="278"/>
      <c r="Z77" s="278"/>
      <c r="AA77" s="278"/>
      <c r="AB77" s="278"/>
      <c r="AC77" s="278"/>
      <c r="AD77" s="278"/>
      <c r="AE77" s="278"/>
    </row>
    <row r="78" spans="1:31" s="281" customFormat="1" ht="6.9" customHeight="1">
      <c r="A78" s="278"/>
      <c r="B78" s="279"/>
      <c r="C78" s="278"/>
      <c r="D78" s="278"/>
      <c r="E78" s="278"/>
      <c r="F78" s="278"/>
      <c r="G78" s="278"/>
      <c r="H78" s="278"/>
      <c r="I78" s="278"/>
      <c r="J78" s="278"/>
      <c r="K78" s="278"/>
      <c r="L78" s="280"/>
      <c r="S78" s="278"/>
      <c r="T78" s="278"/>
      <c r="U78" s="278"/>
      <c r="V78" s="278"/>
      <c r="W78" s="278"/>
      <c r="X78" s="278"/>
      <c r="Y78" s="278"/>
      <c r="Z78" s="278"/>
      <c r="AA78" s="278"/>
      <c r="AB78" s="278"/>
      <c r="AC78" s="278"/>
      <c r="AD78" s="278"/>
      <c r="AE78" s="278"/>
    </row>
    <row r="79" spans="1:31" s="281" customFormat="1" ht="12" customHeight="1">
      <c r="A79" s="278"/>
      <c r="B79" s="279"/>
      <c r="C79" s="275" t="s">
        <v>1179</v>
      </c>
      <c r="D79" s="278"/>
      <c r="E79" s="278"/>
      <c r="F79" s="284" t="str">
        <f>F12</f>
        <v>Paskov</v>
      </c>
      <c r="G79" s="278"/>
      <c r="H79" s="278"/>
      <c r="I79" s="275" t="s">
        <v>1181</v>
      </c>
      <c r="J79" s="285" t="str">
        <f>IF(J12="","",J12)</f>
        <v/>
      </c>
      <c r="K79" s="278"/>
      <c r="L79" s="280"/>
      <c r="S79" s="278"/>
      <c r="T79" s="278"/>
      <c r="U79" s="278"/>
      <c r="V79" s="278"/>
      <c r="W79" s="278"/>
      <c r="X79" s="278"/>
      <c r="Y79" s="278"/>
      <c r="Z79" s="278"/>
      <c r="AA79" s="278"/>
      <c r="AB79" s="278"/>
      <c r="AC79" s="278"/>
      <c r="AD79" s="278"/>
      <c r="AE79" s="278"/>
    </row>
    <row r="80" spans="1:31" s="281" customFormat="1" ht="6.9" customHeight="1">
      <c r="A80" s="278"/>
      <c r="B80" s="279"/>
      <c r="C80" s="278"/>
      <c r="D80" s="278"/>
      <c r="E80" s="278"/>
      <c r="F80" s="278"/>
      <c r="G80" s="278"/>
      <c r="H80" s="278"/>
      <c r="I80" s="278"/>
      <c r="J80" s="278"/>
      <c r="K80" s="278"/>
      <c r="L80" s="280"/>
      <c r="S80" s="278"/>
      <c r="T80" s="278"/>
      <c r="U80" s="278"/>
      <c r="V80" s="278"/>
      <c r="W80" s="278"/>
      <c r="X80" s="278"/>
      <c r="Y80" s="278"/>
      <c r="Z80" s="278"/>
      <c r="AA80" s="278"/>
      <c r="AB80" s="278"/>
      <c r="AC80" s="278"/>
      <c r="AD80" s="278"/>
      <c r="AE80" s="278"/>
    </row>
    <row r="81" spans="1:65" s="281" customFormat="1" ht="58.2" customHeight="1">
      <c r="A81" s="278"/>
      <c r="B81" s="279"/>
      <c r="C81" s="275" t="s">
        <v>1182</v>
      </c>
      <c r="D81" s="278"/>
      <c r="E81" s="278"/>
      <c r="F81" s="284" t="str">
        <f>E15</f>
        <v>Město Paskov,Nádražní 700,739 21 Paskov</v>
      </c>
      <c r="G81" s="278"/>
      <c r="H81" s="278"/>
      <c r="I81" s="275" t="s">
        <v>20</v>
      </c>
      <c r="J81" s="310" t="str">
        <f>E21</f>
        <v>Ing.Jiří Kolář,Anenská 121,735 52 Bohumín</v>
      </c>
      <c r="K81" s="278"/>
      <c r="L81" s="280"/>
      <c r="S81" s="278"/>
      <c r="T81" s="278"/>
      <c r="U81" s="278"/>
      <c r="V81" s="278"/>
      <c r="W81" s="278"/>
      <c r="X81" s="278"/>
      <c r="Y81" s="278"/>
      <c r="Z81" s="278"/>
      <c r="AA81" s="278"/>
      <c r="AB81" s="278"/>
      <c r="AC81" s="278"/>
      <c r="AD81" s="278"/>
      <c r="AE81" s="278"/>
    </row>
    <row r="82" spans="1:65" s="281" customFormat="1" ht="15.15" customHeight="1">
      <c r="A82" s="278"/>
      <c r="B82" s="279"/>
      <c r="C82" s="275" t="s">
        <v>19</v>
      </c>
      <c r="D82" s="278"/>
      <c r="E82" s="278"/>
      <c r="F82" s="284"/>
      <c r="G82" s="278"/>
      <c r="H82" s="278"/>
      <c r="I82" s="275" t="s">
        <v>1186</v>
      </c>
      <c r="J82" s="310" t="str">
        <f>E24</f>
        <v>Beránek</v>
      </c>
      <c r="K82" s="278"/>
      <c r="L82" s="280"/>
      <c r="S82" s="278"/>
      <c r="T82" s="278"/>
      <c r="U82" s="278"/>
      <c r="V82" s="278"/>
      <c r="W82" s="278"/>
      <c r="X82" s="278"/>
      <c r="Y82" s="278"/>
      <c r="Z82" s="278"/>
      <c r="AA82" s="278"/>
      <c r="AB82" s="278"/>
      <c r="AC82" s="278"/>
      <c r="AD82" s="278"/>
      <c r="AE82" s="278"/>
    </row>
    <row r="83" spans="1:65" s="281" customFormat="1" ht="10.35" customHeight="1">
      <c r="A83" s="278"/>
      <c r="B83" s="279"/>
      <c r="C83" s="278"/>
      <c r="D83" s="278"/>
      <c r="E83" s="278"/>
      <c r="F83" s="278"/>
      <c r="G83" s="278"/>
      <c r="H83" s="278"/>
      <c r="I83" s="278"/>
      <c r="J83" s="278"/>
      <c r="K83" s="278"/>
      <c r="L83" s="280"/>
      <c r="S83" s="278"/>
      <c r="T83" s="278"/>
      <c r="U83" s="278"/>
      <c r="V83" s="278"/>
      <c r="W83" s="278"/>
      <c r="X83" s="278"/>
      <c r="Y83" s="278"/>
      <c r="Z83" s="278"/>
      <c r="AA83" s="278"/>
      <c r="AB83" s="278"/>
      <c r="AC83" s="278"/>
      <c r="AD83" s="278"/>
      <c r="AE83" s="278"/>
    </row>
    <row r="84" spans="1:65" s="333" customFormat="1" ht="29.25" customHeight="1">
      <c r="A84" s="324"/>
      <c r="B84" s="325"/>
      <c r="C84" s="326" t="s">
        <v>1210</v>
      </c>
      <c r="D84" s="327" t="s">
        <v>1211</v>
      </c>
      <c r="E84" s="327" t="s">
        <v>1212</v>
      </c>
      <c r="F84" s="327" t="s">
        <v>1213</v>
      </c>
      <c r="G84" s="327" t="s">
        <v>154</v>
      </c>
      <c r="H84" s="327" t="s">
        <v>155</v>
      </c>
      <c r="I84" s="327" t="s">
        <v>1214</v>
      </c>
      <c r="J84" s="327" t="s">
        <v>1200</v>
      </c>
      <c r="K84" s="328" t="s">
        <v>1215</v>
      </c>
      <c r="L84" s="329"/>
      <c r="M84" s="330" t="s">
        <v>528</v>
      </c>
      <c r="N84" s="331" t="s">
        <v>159</v>
      </c>
      <c r="O84" s="331" t="s">
        <v>1216</v>
      </c>
      <c r="P84" s="331" t="s">
        <v>1217</v>
      </c>
      <c r="Q84" s="331" t="s">
        <v>1218</v>
      </c>
      <c r="R84" s="331" t="s">
        <v>1219</v>
      </c>
      <c r="S84" s="331" t="s">
        <v>1220</v>
      </c>
      <c r="T84" s="332" t="s">
        <v>1221</v>
      </c>
      <c r="U84" s="324"/>
      <c r="V84" s="324"/>
      <c r="W84" s="324"/>
      <c r="X84" s="324"/>
      <c r="Y84" s="324"/>
      <c r="Z84" s="324"/>
      <c r="AA84" s="324"/>
      <c r="AB84" s="324"/>
      <c r="AC84" s="324"/>
      <c r="AD84" s="324"/>
      <c r="AE84" s="324"/>
    </row>
    <row r="85" spans="1:65" s="281" customFormat="1" ht="22.95" customHeight="1">
      <c r="A85" s="278"/>
      <c r="B85" s="279"/>
      <c r="C85" s="334" t="s">
        <v>1222</v>
      </c>
      <c r="D85" s="278"/>
      <c r="E85" s="278"/>
      <c r="F85" s="278"/>
      <c r="G85" s="278"/>
      <c r="H85" s="278"/>
      <c r="I85" s="278"/>
      <c r="J85" s="335">
        <f>BK85</f>
        <v>0</v>
      </c>
      <c r="K85" s="278"/>
      <c r="L85" s="279"/>
      <c r="M85" s="336"/>
      <c r="N85" s="337"/>
      <c r="O85" s="292"/>
      <c r="P85" s="338">
        <f>P86</f>
        <v>141.90492</v>
      </c>
      <c r="Q85" s="292"/>
      <c r="R85" s="338">
        <f>R86</f>
        <v>0.31814000000000003</v>
      </c>
      <c r="S85" s="292"/>
      <c r="T85" s="339">
        <f>T86</f>
        <v>0</v>
      </c>
      <c r="U85" s="278"/>
      <c r="V85" s="278"/>
      <c r="W85" s="278"/>
      <c r="X85" s="278"/>
      <c r="Y85" s="278"/>
      <c r="Z85" s="278"/>
      <c r="AA85" s="278"/>
      <c r="AB85" s="278"/>
      <c r="AC85" s="278"/>
      <c r="AD85" s="278"/>
      <c r="AE85" s="278"/>
      <c r="AT85" s="269" t="s">
        <v>1223</v>
      </c>
      <c r="AU85" s="269" t="s">
        <v>1202</v>
      </c>
      <c r="BK85" s="340">
        <f>BK86</f>
        <v>0</v>
      </c>
    </row>
    <row r="86" spans="1:65" s="341" customFormat="1" ht="25.95" customHeight="1">
      <c r="B86" s="342"/>
      <c r="D86" s="343" t="s">
        <v>1223</v>
      </c>
      <c r="E86" s="344" t="s">
        <v>25</v>
      </c>
      <c r="F86" s="344" t="s">
        <v>1224</v>
      </c>
      <c r="J86" s="345">
        <f>BK86</f>
        <v>0</v>
      </c>
      <c r="L86" s="342"/>
      <c r="M86" s="346"/>
      <c r="N86" s="347"/>
      <c r="O86" s="347"/>
      <c r="P86" s="348">
        <f>P87+P126+P196+P232+P244</f>
        <v>141.90492</v>
      </c>
      <c r="Q86" s="347"/>
      <c r="R86" s="348">
        <f>R87+R126+R196+R232+R244</f>
        <v>0.31814000000000003</v>
      </c>
      <c r="S86" s="347"/>
      <c r="T86" s="349">
        <f>T87+T126+T196+T232+T244</f>
        <v>0</v>
      </c>
      <c r="AR86" s="343" t="s">
        <v>83</v>
      </c>
      <c r="AT86" s="350" t="s">
        <v>1223</v>
      </c>
      <c r="AU86" s="350" t="s">
        <v>1225</v>
      </c>
      <c r="AY86" s="343" t="s">
        <v>1226</v>
      </c>
      <c r="BK86" s="351">
        <f>BK87+BK126+BK196+BK232+BK244</f>
        <v>0</v>
      </c>
    </row>
    <row r="87" spans="1:65" s="341" customFormat="1" ht="22.95" customHeight="1">
      <c r="B87" s="342"/>
      <c r="D87" s="343" t="s">
        <v>1223</v>
      </c>
      <c r="E87" s="352" t="s">
        <v>1227</v>
      </c>
      <c r="F87" s="352" t="s">
        <v>1228</v>
      </c>
      <c r="J87" s="353">
        <f>BK87</f>
        <v>0</v>
      </c>
      <c r="L87" s="342"/>
      <c r="M87" s="346"/>
      <c r="N87" s="347"/>
      <c r="O87" s="347"/>
      <c r="P87" s="348">
        <f>SUM(P88:P125)</f>
        <v>31.511712999999993</v>
      </c>
      <c r="Q87" s="347"/>
      <c r="R87" s="348">
        <f>SUM(R88:R125)</f>
        <v>6.053999999999999E-2</v>
      </c>
      <c r="S87" s="347"/>
      <c r="T87" s="349">
        <f>SUM(T88:T125)</f>
        <v>0</v>
      </c>
      <c r="AR87" s="343" t="s">
        <v>83</v>
      </c>
      <c r="AT87" s="350" t="s">
        <v>1223</v>
      </c>
      <c r="AU87" s="350" t="s">
        <v>81</v>
      </c>
      <c r="AY87" s="343" t="s">
        <v>1226</v>
      </c>
      <c r="BK87" s="351">
        <f>SUM(BK88:BK125)</f>
        <v>0</v>
      </c>
    </row>
    <row r="88" spans="1:65" s="281" customFormat="1" ht="16.5" customHeight="1">
      <c r="A88" s="278"/>
      <c r="B88" s="354"/>
      <c r="C88" s="355" t="s">
        <v>81</v>
      </c>
      <c r="D88" s="355" t="s">
        <v>1229</v>
      </c>
      <c r="E88" s="356" t="s">
        <v>1230</v>
      </c>
      <c r="F88" s="357" t="s">
        <v>1231</v>
      </c>
      <c r="G88" s="358" t="s">
        <v>317</v>
      </c>
      <c r="H88" s="359">
        <v>25</v>
      </c>
      <c r="I88" s="360">
        <v>0</v>
      </c>
      <c r="J88" s="360">
        <f>ROUND(I88*H88,2)</f>
        <v>0</v>
      </c>
      <c r="K88" s="357" t="s">
        <v>1232</v>
      </c>
      <c r="L88" s="279"/>
      <c r="M88" s="361" t="s">
        <v>528</v>
      </c>
      <c r="N88" s="362" t="s">
        <v>1193</v>
      </c>
      <c r="O88" s="363">
        <v>0.36299999999999999</v>
      </c>
      <c r="P88" s="363">
        <f>O88*H88</f>
        <v>9.0749999999999993</v>
      </c>
      <c r="Q88" s="363">
        <v>1.3799999999999999E-3</v>
      </c>
      <c r="R88" s="363">
        <f>Q88*H88</f>
        <v>3.4499999999999996E-2</v>
      </c>
      <c r="S88" s="363">
        <v>0</v>
      </c>
      <c r="T88" s="364">
        <f>S88*H88</f>
        <v>0</v>
      </c>
      <c r="U88" s="278"/>
      <c r="V88" s="278"/>
      <c r="W88" s="278"/>
      <c r="X88" s="278"/>
      <c r="Y88" s="278"/>
      <c r="Z88" s="278"/>
      <c r="AA88" s="278"/>
      <c r="AB88" s="278"/>
      <c r="AC88" s="278"/>
      <c r="AD88" s="278"/>
      <c r="AE88" s="278"/>
      <c r="AR88" s="365" t="s">
        <v>1233</v>
      </c>
      <c r="AT88" s="365" t="s">
        <v>1229</v>
      </c>
      <c r="AU88" s="365" t="s">
        <v>83</v>
      </c>
      <c r="AY88" s="269" t="s">
        <v>1226</v>
      </c>
      <c r="BE88" s="366">
        <f>IF(N88="základní",J88,0)</f>
        <v>0</v>
      </c>
      <c r="BF88" s="366">
        <f>IF(N88="snížená",J88,0)</f>
        <v>0</v>
      </c>
      <c r="BG88" s="366">
        <f>IF(N88="zákl. přenesená",J88,0)</f>
        <v>0</v>
      </c>
      <c r="BH88" s="366">
        <f>IF(N88="sníž. přenesená",J88,0)</f>
        <v>0</v>
      </c>
      <c r="BI88" s="366">
        <f>IF(N88="nulová",J88,0)</f>
        <v>0</v>
      </c>
      <c r="BJ88" s="269" t="s">
        <v>81</v>
      </c>
      <c r="BK88" s="366">
        <f>ROUND(I88*H88,2)</f>
        <v>0</v>
      </c>
      <c r="BL88" s="269" t="s">
        <v>1233</v>
      </c>
      <c r="BM88" s="365" t="s">
        <v>1234</v>
      </c>
    </row>
    <row r="89" spans="1:65" s="367" customFormat="1">
      <c r="B89" s="368"/>
      <c r="D89" s="369" t="s">
        <v>223</v>
      </c>
      <c r="E89" s="370" t="s">
        <v>528</v>
      </c>
      <c r="F89" s="371" t="s">
        <v>1235</v>
      </c>
      <c r="H89" s="370" t="s">
        <v>528</v>
      </c>
      <c r="L89" s="368"/>
      <c r="M89" s="372"/>
      <c r="N89" s="373"/>
      <c r="O89" s="373"/>
      <c r="P89" s="373"/>
      <c r="Q89" s="373"/>
      <c r="R89" s="373"/>
      <c r="S89" s="373"/>
      <c r="T89" s="374"/>
      <c r="AT89" s="370" t="s">
        <v>223</v>
      </c>
      <c r="AU89" s="370" t="s">
        <v>83</v>
      </c>
      <c r="AV89" s="367" t="s">
        <v>81</v>
      </c>
      <c r="AW89" s="367" t="s">
        <v>1236</v>
      </c>
      <c r="AX89" s="367" t="s">
        <v>1225</v>
      </c>
      <c r="AY89" s="370" t="s">
        <v>1226</v>
      </c>
    </row>
    <row r="90" spans="1:65" s="375" customFormat="1">
      <c r="B90" s="376"/>
      <c r="D90" s="369" t="s">
        <v>223</v>
      </c>
      <c r="E90" s="377" t="s">
        <v>528</v>
      </c>
      <c r="F90" s="378" t="s">
        <v>1237</v>
      </c>
      <c r="H90" s="379">
        <v>25</v>
      </c>
      <c r="L90" s="376"/>
      <c r="M90" s="380"/>
      <c r="N90" s="381"/>
      <c r="O90" s="381"/>
      <c r="P90" s="381"/>
      <c r="Q90" s="381"/>
      <c r="R90" s="381"/>
      <c r="S90" s="381"/>
      <c r="T90" s="382"/>
      <c r="AT90" s="377" t="s">
        <v>223</v>
      </c>
      <c r="AU90" s="377" t="s">
        <v>83</v>
      </c>
      <c r="AV90" s="375" t="s">
        <v>83</v>
      </c>
      <c r="AW90" s="375" t="s">
        <v>1236</v>
      </c>
      <c r="AX90" s="375" t="s">
        <v>1225</v>
      </c>
      <c r="AY90" s="377" t="s">
        <v>1226</v>
      </c>
    </row>
    <row r="91" spans="1:65" s="383" customFormat="1">
      <c r="B91" s="384"/>
      <c r="D91" s="369" t="s">
        <v>223</v>
      </c>
      <c r="E91" s="385" t="s">
        <v>528</v>
      </c>
      <c r="F91" s="386" t="s">
        <v>1238</v>
      </c>
      <c r="H91" s="387">
        <v>25</v>
      </c>
      <c r="L91" s="384"/>
      <c r="M91" s="388"/>
      <c r="N91" s="389"/>
      <c r="O91" s="389"/>
      <c r="P91" s="389"/>
      <c r="Q91" s="389"/>
      <c r="R91" s="389"/>
      <c r="S91" s="389"/>
      <c r="T91" s="390"/>
      <c r="AT91" s="385" t="s">
        <v>223</v>
      </c>
      <c r="AU91" s="385" t="s">
        <v>83</v>
      </c>
      <c r="AV91" s="383" t="s">
        <v>87</v>
      </c>
      <c r="AW91" s="383" t="s">
        <v>1236</v>
      </c>
      <c r="AX91" s="383" t="s">
        <v>81</v>
      </c>
      <c r="AY91" s="385" t="s">
        <v>1226</v>
      </c>
    </row>
    <row r="92" spans="1:65" s="281" customFormat="1" ht="16.5" customHeight="1">
      <c r="A92" s="278"/>
      <c r="B92" s="354"/>
      <c r="C92" s="355" t="s">
        <v>83</v>
      </c>
      <c r="D92" s="355" t="s">
        <v>1229</v>
      </c>
      <c r="E92" s="356" t="s">
        <v>1239</v>
      </c>
      <c r="F92" s="357" t="s">
        <v>1240</v>
      </c>
      <c r="G92" s="358" t="s">
        <v>317</v>
      </c>
      <c r="H92" s="359">
        <v>4</v>
      </c>
      <c r="I92" s="360">
        <v>0</v>
      </c>
      <c r="J92" s="360">
        <f>ROUND(I92*H92,2)</f>
        <v>0</v>
      </c>
      <c r="K92" s="357" t="s">
        <v>1232</v>
      </c>
      <c r="L92" s="279"/>
      <c r="M92" s="361" t="s">
        <v>528</v>
      </c>
      <c r="N92" s="362" t="s">
        <v>1193</v>
      </c>
      <c r="O92" s="363">
        <v>0.40400000000000003</v>
      </c>
      <c r="P92" s="363">
        <f>O92*H92</f>
        <v>1.6160000000000001</v>
      </c>
      <c r="Q92" s="363">
        <v>3.0200000000000001E-3</v>
      </c>
      <c r="R92" s="363">
        <f>Q92*H92</f>
        <v>1.208E-2</v>
      </c>
      <c r="S92" s="363">
        <v>0</v>
      </c>
      <c r="T92" s="364">
        <f>S92*H92</f>
        <v>0</v>
      </c>
      <c r="U92" s="278"/>
      <c r="V92" s="278"/>
      <c r="W92" s="278"/>
      <c r="X92" s="278"/>
      <c r="Y92" s="278"/>
      <c r="Z92" s="278"/>
      <c r="AA92" s="278"/>
      <c r="AB92" s="278"/>
      <c r="AC92" s="278"/>
      <c r="AD92" s="278"/>
      <c r="AE92" s="278"/>
      <c r="AR92" s="365" t="s">
        <v>1233</v>
      </c>
      <c r="AT92" s="365" t="s">
        <v>1229</v>
      </c>
      <c r="AU92" s="365" t="s">
        <v>83</v>
      </c>
      <c r="AY92" s="269" t="s">
        <v>1226</v>
      </c>
      <c r="BE92" s="366">
        <f>IF(N92="základní",J92,0)</f>
        <v>0</v>
      </c>
      <c r="BF92" s="366">
        <f>IF(N92="snížená",J92,0)</f>
        <v>0</v>
      </c>
      <c r="BG92" s="366">
        <f>IF(N92="zákl. přenesená",J92,0)</f>
        <v>0</v>
      </c>
      <c r="BH92" s="366">
        <f>IF(N92="sníž. přenesená",J92,0)</f>
        <v>0</v>
      </c>
      <c r="BI92" s="366">
        <f>IF(N92="nulová",J92,0)</f>
        <v>0</v>
      </c>
      <c r="BJ92" s="269" t="s">
        <v>81</v>
      </c>
      <c r="BK92" s="366">
        <f>ROUND(I92*H92,2)</f>
        <v>0</v>
      </c>
      <c r="BL92" s="269" t="s">
        <v>1233</v>
      </c>
      <c r="BM92" s="365" t="s">
        <v>1241</v>
      </c>
    </row>
    <row r="93" spans="1:65" s="367" customFormat="1">
      <c r="B93" s="368"/>
      <c r="D93" s="369" t="s">
        <v>223</v>
      </c>
      <c r="E93" s="370" t="s">
        <v>528</v>
      </c>
      <c r="F93" s="371" t="s">
        <v>1235</v>
      </c>
      <c r="H93" s="370" t="s">
        <v>528</v>
      </c>
      <c r="L93" s="368"/>
      <c r="M93" s="372"/>
      <c r="N93" s="373"/>
      <c r="O93" s="373"/>
      <c r="P93" s="373"/>
      <c r="Q93" s="373"/>
      <c r="R93" s="373"/>
      <c r="S93" s="373"/>
      <c r="T93" s="374"/>
      <c r="AT93" s="370" t="s">
        <v>223</v>
      </c>
      <c r="AU93" s="370" t="s">
        <v>83</v>
      </c>
      <c r="AV93" s="367" t="s">
        <v>81</v>
      </c>
      <c r="AW93" s="367" t="s">
        <v>1236</v>
      </c>
      <c r="AX93" s="367" t="s">
        <v>1225</v>
      </c>
      <c r="AY93" s="370" t="s">
        <v>1226</v>
      </c>
    </row>
    <row r="94" spans="1:65" s="375" customFormat="1">
      <c r="B94" s="376"/>
      <c r="D94" s="369" t="s">
        <v>223</v>
      </c>
      <c r="E94" s="377" t="s">
        <v>528</v>
      </c>
      <c r="F94" s="378" t="s">
        <v>1242</v>
      </c>
      <c r="H94" s="379">
        <v>4</v>
      </c>
      <c r="L94" s="376"/>
      <c r="M94" s="380"/>
      <c r="N94" s="381"/>
      <c r="O94" s="381"/>
      <c r="P94" s="381"/>
      <c r="Q94" s="381"/>
      <c r="R94" s="381"/>
      <c r="S94" s="381"/>
      <c r="T94" s="382"/>
      <c r="AT94" s="377" t="s">
        <v>223</v>
      </c>
      <c r="AU94" s="377" t="s">
        <v>83</v>
      </c>
      <c r="AV94" s="375" t="s">
        <v>83</v>
      </c>
      <c r="AW94" s="375" t="s">
        <v>1236</v>
      </c>
      <c r="AX94" s="375" t="s">
        <v>1225</v>
      </c>
      <c r="AY94" s="377" t="s">
        <v>1226</v>
      </c>
    </row>
    <row r="95" spans="1:65" s="383" customFormat="1">
      <c r="B95" s="384"/>
      <c r="D95" s="369" t="s">
        <v>223</v>
      </c>
      <c r="E95" s="385" t="s">
        <v>528</v>
      </c>
      <c r="F95" s="386" t="s">
        <v>1238</v>
      </c>
      <c r="H95" s="387">
        <v>4</v>
      </c>
      <c r="L95" s="384"/>
      <c r="M95" s="388"/>
      <c r="N95" s="389"/>
      <c r="O95" s="389"/>
      <c r="P95" s="389"/>
      <c r="Q95" s="389"/>
      <c r="R95" s="389"/>
      <c r="S95" s="389"/>
      <c r="T95" s="390"/>
      <c r="AT95" s="385" t="s">
        <v>223</v>
      </c>
      <c r="AU95" s="385" t="s">
        <v>83</v>
      </c>
      <c r="AV95" s="383" t="s">
        <v>87</v>
      </c>
      <c r="AW95" s="383" t="s">
        <v>1236</v>
      </c>
      <c r="AX95" s="383" t="s">
        <v>81</v>
      </c>
      <c r="AY95" s="385" t="s">
        <v>1226</v>
      </c>
    </row>
    <row r="96" spans="1:65" s="281" customFormat="1" ht="16.5" customHeight="1">
      <c r="A96" s="278"/>
      <c r="B96" s="354"/>
      <c r="C96" s="355" t="s">
        <v>85</v>
      </c>
      <c r="D96" s="355" t="s">
        <v>1229</v>
      </c>
      <c r="E96" s="356" t="s">
        <v>1243</v>
      </c>
      <c r="F96" s="357" t="s">
        <v>1244</v>
      </c>
      <c r="G96" s="358" t="s">
        <v>317</v>
      </c>
      <c r="H96" s="359">
        <v>7</v>
      </c>
      <c r="I96" s="360">
        <v>0</v>
      </c>
      <c r="J96" s="360">
        <f>ROUND(I96*H96,2)</f>
        <v>0</v>
      </c>
      <c r="K96" s="357" t="s">
        <v>1232</v>
      </c>
      <c r="L96" s="279"/>
      <c r="M96" s="361" t="s">
        <v>528</v>
      </c>
      <c r="N96" s="362" t="s">
        <v>1193</v>
      </c>
      <c r="O96" s="363">
        <v>0.82699999999999996</v>
      </c>
      <c r="P96" s="363">
        <f>O96*H96</f>
        <v>5.7889999999999997</v>
      </c>
      <c r="Q96" s="363">
        <v>1.2099999999999999E-3</v>
      </c>
      <c r="R96" s="363">
        <f>Q96*H96</f>
        <v>8.4700000000000001E-3</v>
      </c>
      <c r="S96" s="363">
        <v>0</v>
      </c>
      <c r="T96" s="364">
        <f>S96*H96</f>
        <v>0</v>
      </c>
      <c r="U96" s="278"/>
      <c r="V96" s="278"/>
      <c r="W96" s="278"/>
      <c r="X96" s="278"/>
      <c r="Y96" s="278"/>
      <c r="Z96" s="278"/>
      <c r="AA96" s="278"/>
      <c r="AB96" s="278"/>
      <c r="AC96" s="278"/>
      <c r="AD96" s="278"/>
      <c r="AE96" s="278"/>
      <c r="AR96" s="365" t="s">
        <v>1233</v>
      </c>
      <c r="AT96" s="365" t="s">
        <v>1229</v>
      </c>
      <c r="AU96" s="365" t="s">
        <v>83</v>
      </c>
      <c r="AY96" s="269" t="s">
        <v>1226</v>
      </c>
      <c r="BE96" s="366">
        <f>IF(N96="základní",J96,0)</f>
        <v>0</v>
      </c>
      <c r="BF96" s="366">
        <f>IF(N96="snížená",J96,0)</f>
        <v>0</v>
      </c>
      <c r="BG96" s="366">
        <f>IF(N96="zákl. přenesená",J96,0)</f>
        <v>0</v>
      </c>
      <c r="BH96" s="366">
        <f>IF(N96="sníž. přenesená",J96,0)</f>
        <v>0</v>
      </c>
      <c r="BI96" s="366">
        <f>IF(N96="nulová",J96,0)</f>
        <v>0</v>
      </c>
      <c r="BJ96" s="269" t="s">
        <v>81</v>
      </c>
      <c r="BK96" s="366">
        <f>ROUND(I96*H96,2)</f>
        <v>0</v>
      </c>
      <c r="BL96" s="269" t="s">
        <v>1233</v>
      </c>
      <c r="BM96" s="365" t="s">
        <v>1245</v>
      </c>
    </row>
    <row r="97" spans="1:65" s="367" customFormat="1">
      <c r="B97" s="368"/>
      <c r="D97" s="369" t="s">
        <v>223</v>
      </c>
      <c r="E97" s="370" t="s">
        <v>528</v>
      </c>
      <c r="F97" s="371" t="s">
        <v>1235</v>
      </c>
      <c r="H97" s="370" t="s">
        <v>528</v>
      </c>
      <c r="L97" s="368"/>
      <c r="M97" s="372"/>
      <c r="N97" s="373"/>
      <c r="O97" s="373"/>
      <c r="P97" s="373"/>
      <c r="Q97" s="373"/>
      <c r="R97" s="373"/>
      <c r="S97" s="373"/>
      <c r="T97" s="374"/>
      <c r="AT97" s="370" t="s">
        <v>223</v>
      </c>
      <c r="AU97" s="370" t="s">
        <v>83</v>
      </c>
      <c r="AV97" s="367" t="s">
        <v>81</v>
      </c>
      <c r="AW97" s="367" t="s">
        <v>1236</v>
      </c>
      <c r="AX97" s="367" t="s">
        <v>1225</v>
      </c>
      <c r="AY97" s="370" t="s">
        <v>1226</v>
      </c>
    </row>
    <row r="98" spans="1:65" s="375" customFormat="1">
      <c r="B98" s="376"/>
      <c r="D98" s="369" t="s">
        <v>223</v>
      </c>
      <c r="E98" s="377" t="s">
        <v>528</v>
      </c>
      <c r="F98" s="378" t="s">
        <v>1246</v>
      </c>
      <c r="H98" s="379">
        <v>7</v>
      </c>
      <c r="L98" s="376"/>
      <c r="M98" s="380"/>
      <c r="N98" s="381"/>
      <c r="O98" s="381"/>
      <c r="P98" s="381"/>
      <c r="Q98" s="381"/>
      <c r="R98" s="381"/>
      <c r="S98" s="381"/>
      <c r="T98" s="382"/>
      <c r="AT98" s="377" t="s">
        <v>223</v>
      </c>
      <c r="AU98" s="377" t="s">
        <v>83</v>
      </c>
      <c r="AV98" s="375" t="s">
        <v>83</v>
      </c>
      <c r="AW98" s="375" t="s">
        <v>1236</v>
      </c>
      <c r="AX98" s="375" t="s">
        <v>1225</v>
      </c>
      <c r="AY98" s="377" t="s">
        <v>1226</v>
      </c>
    </row>
    <row r="99" spans="1:65" s="383" customFormat="1">
      <c r="B99" s="384"/>
      <c r="D99" s="369" t="s">
        <v>223</v>
      </c>
      <c r="E99" s="385" t="s">
        <v>528</v>
      </c>
      <c r="F99" s="386" t="s">
        <v>1238</v>
      </c>
      <c r="H99" s="387">
        <v>7</v>
      </c>
      <c r="L99" s="384"/>
      <c r="M99" s="388"/>
      <c r="N99" s="389"/>
      <c r="O99" s="389"/>
      <c r="P99" s="389"/>
      <c r="Q99" s="389"/>
      <c r="R99" s="389"/>
      <c r="S99" s="389"/>
      <c r="T99" s="390"/>
      <c r="AT99" s="385" t="s">
        <v>223</v>
      </c>
      <c r="AU99" s="385" t="s">
        <v>83</v>
      </c>
      <c r="AV99" s="383" t="s">
        <v>87</v>
      </c>
      <c r="AW99" s="383" t="s">
        <v>1236</v>
      </c>
      <c r="AX99" s="383" t="s">
        <v>81</v>
      </c>
      <c r="AY99" s="385" t="s">
        <v>1226</v>
      </c>
    </row>
    <row r="100" spans="1:65" s="281" customFormat="1" ht="16.5" customHeight="1">
      <c r="A100" s="278"/>
      <c r="B100" s="354"/>
      <c r="C100" s="355" t="s">
        <v>87</v>
      </c>
      <c r="D100" s="355" t="s">
        <v>1229</v>
      </c>
      <c r="E100" s="356" t="s">
        <v>1247</v>
      </c>
      <c r="F100" s="357" t="s">
        <v>1248</v>
      </c>
      <c r="G100" s="358" t="s">
        <v>317</v>
      </c>
      <c r="H100" s="359">
        <v>8</v>
      </c>
      <c r="I100" s="360">
        <v>0</v>
      </c>
      <c r="J100" s="360">
        <f>ROUND(I100*H100,2)</f>
        <v>0</v>
      </c>
      <c r="K100" s="357" t="s">
        <v>1232</v>
      </c>
      <c r="L100" s="279"/>
      <c r="M100" s="361" t="s">
        <v>528</v>
      </c>
      <c r="N100" s="362" t="s">
        <v>1193</v>
      </c>
      <c r="O100" s="363">
        <v>0.65900000000000003</v>
      </c>
      <c r="P100" s="363">
        <f>O100*H100</f>
        <v>5.2720000000000002</v>
      </c>
      <c r="Q100" s="363">
        <v>2.9E-4</v>
      </c>
      <c r="R100" s="363">
        <f>Q100*H100</f>
        <v>2.32E-3</v>
      </c>
      <c r="S100" s="363">
        <v>0</v>
      </c>
      <c r="T100" s="364">
        <f>S100*H100</f>
        <v>0</v>
      </c>
      <c r="U100" s="278"/>
      <c r="V100" s="278"/>
      <c r="W100" s="278"/>
      <c r="X100" s="278"/>
      <c r="Y100" s="278"/>
      <c r="Z100" s="278"/>
      <c r="AA100" s="278"/>
      <c r="AB100" s="278"/>
      <c r="AC100" s="278"/>
      <c r="AD100" s="278"/>
      <c r="AE100" s="278"/>
      <c r="AR100" s="365" t="s">
        <v>1233</v>
      </c>
      <c r="AT100" s="365" t="s">
        <v>1229</v>
      </c>
      <c r="AU100" s="365" t="s">
        <v>83</v>
      </c>
      <c r="AY100" s="269" t="s">
        <v>1226</v>
      </c>
      <c r="BE100" s="366">
        <f>IF(N100="základní",J100,0)</f>
        <v>0</v>
      </c>
      <c r="BF100" s="366">
        <f>IF(N100="snížená",J100,0)</f>
        <v>0</v>
      </c>
      <c r="BG100" s="366">
        <f>IF(N100="zákl. přenesená",J100,0)</f>
        <v>0</v>
      </c>
      <c r="BH100" s="366">
        <f>IF(N100="sníž. přenesená",J100,0)</f>
        <v>0</v>
      </c>
      <c r="BI100" s="366">
        <f>IF(N100="nulová",J100,0)</f>
        <v>0</v>
      </c>
      <c r="BJ100" s="269" t="s">
        <v>81</v>
      </c>
      <c r="BK100" s="366">
        <f>ROUND(I100*H100,2)</f>
        <v>0</v>
      </c>
      <c r="BL100" s="269" t="s">
        <v>1233</v>
      </c>
      <c r="BM100" s="365" t="s">
        <v>1249</v>
      </c>
    </row>
    <row r="101" spans="1:65" s="367" customFormat="1">
      <c r="B101" s="368"/>
      <c r="D101" s="369" t="s">
        <v>223</v>
      </c>
      <c r="E101" s="370" t="s">
        <v>528</v>
      </c>
      <c r="F101" s="371" t="s">
        <v>1235</v>
      </c>
      <c r="H101" s="370" t="s">
        <v>528</v>
      </c>
      <c r="L101" s="368"/>
      <c r="M101" s="372"/>
      <c r="N101" s="373"/>
      <c r="O101" s="373"/>
      <c r="P101" s="373"/>
      <c r="Q101" s="373"/>
      <c r="R101" s="373"/>
      <c r="S101" s="373"/>
      <c r="T101" s="374"/>
      <c r="AT101" s="370" t="s">
        <v>223</v>
      </c>
      <c r="AU101" s="370" t="s">
        <v>83</v>
      </c>
      <c r="AV101" s="367" t="s">
        <v>81</v>
      </c>
      <c r="AW101" s="367" t="s">
        <v>1236</v>
      </c>
      <c r="AX101" s="367" t="s">
        <v>1225</v>
      </c>
      <c r="AY101" s="370" t="s">
        <v>1226</v>
      </c>
    </row>
    <row r="102" spans="1:65" s="375" customFormat="1">
      <c r="B102" s="376"/>
      <c r="D102" s="369" t="s">
        <v>223</v>
      </c>
      <c r="E102" s="377" t="s">
        <v>528</v>
      </c>
      <c r="F102" s="378" t="s">
        <v>1250</v>
      </c>
      <c r="H102" s="379">
        <v>8</v>
      </c>
      <c r="L102" s="376"/>
      <c r="M102" s="380"/>
      <c r="N102" s="381"/>
      <c r="O102" s="381"/>
      <c r="P102" s="381"/>
      <c r="Q102" s="381"/>
      <c r="R102" s="381"/>
      <c r="S102" s="381"/>
      <c r="T102" s="382"/>
      <c r="AT102" s="377" t="s">
        <v>223</v>
      </c>
      <c r="AU102" s="377" t="s">
        <v>83</v>
      </c>
      <c r="AV102" s="375" t="s">
        <v>83</v>
      </c>
      <c r="AW102" s="375" t="s">
        <v>1236</v>
      </c>
      <c r="AX102" s="375" t="s">
        <v>1225</v>
      </c>
      <c r="AY102" s="377" t="s">
        <v>1226</v>
      </c>
    </row>
    <row r="103" spans="1:65" s="383" customFormat="1">
      <c r="B103" s="384"/>
      <c r="D103" s="369" t="s">
        <v>223</v>
      </c>
      <c r="E103" s="385" t="s">
        <v>528</v>
      </c>
      <c r="F103" s="386" t="s">
        <v>1238</v>
      </c>
      <c r="H103" s="387">
        <v>8</v>
      </c>
      <c r="L103" s="384"/>
      <c r="M103" s="388"/>
      <c r="N103" s="389"/>
      <c r="O103" s="389"/>
      <c r="P103" s="389"/>
      <c r="Q103" s="389"/>
      <c r="R103" s="389"/>
      <c r="S103" s="389"/>
      <c r="T103" s="390"/>
      <c r="AT103" s="385" t="s">
        <v>223</v>
      </c>
      <c r="AU103" s="385" t="s">
        <v>83</v>
      </c>
      <c r="AV103" s="383" t="s">
        <v>87</v>
      </c>
      <c r="AW103" s="383" t="s">
        <v>1236</v>
      </c>
      <c r="AX103" s="383" t="s">
        <v>81</v>
      </c>
      <c r="AY103" s="385" t="s">
        <v>1226</v>
      </c>
    </row>
    <row r="104" spans="1:65" s="281" customFormat="1" ht="16.5" customHeight="1">
      <c r="A104" s="278"/>
      <c r="B104" s="354"/>
      <c r="C104" s="355" t="s">
        <v>89</v>
      </c>
      <c r="D104" s="355" t="s">
        <v>1229</v>
      </c>
      <c r="E104" s="356" t="s">
        <v>1251</v>
      </c>
      <c r="F104" s="357" t="s">
        <v>1252</v>
      </c>
      <c r="G104" s="358" t="s">
        <v>317</v>
      </c>
      <c r="H104" s="359">
        <v>8</v>
      </c>
      <c r="I104" s="360">
        <v>0</v>
      </c>
      <c r="J104" s="360">
        <f>ROUND(I104*H104,2)</f>
        <v>0</v>
      </c>
      <c r="K104" s="357" t="s">
        <v>1232</v>
      </c>
      <c r="L104" s="279"/>
      <c r="M104" s="361" t="s">
        <v>528</v>
      </c>
      <c r="N104" s="362" t="s">
        <v>1193</v>
      </c>
      <c r="O104" s="363">
        <v>0.72799999999999998</v>
      </c>
      <c r="P104" s="363">
        <f>O104*H104</f>
        <v>5.8239999999999998</v>
      </c>
      <c r="Q104" s="363">
        <v>3.5E-4</v>
      </c>
      <c r="R104" s="363">
        <f>Q104*H104</f>
        <v>2.8E-3</v>
      </c>
      <c r="S104" s="363">
        <v>0</v>
      </c>
      <c r="T104" s="364">
        <f>S104*H104</f>
        <v>0</v>
      </c>
      <c r="U104" s="278"/>
      <c r="V104" s="278"/>
      <c r="W104" s="278"/>
      <c r="X104" s="278"/>
      <c r="Y104" s="278"/>
      <c r="Z104" s="278"/>
      <c r="AA104" s="278"/>
      <c r="AB104" s="278"/>
      <c r="AC104" s="278"/>
      <c r="AD104" s="278"/>
      <c r="AE104" s="278"/>
      <c r="AR104" s="365" t="s">
        <v>1233</v>
      </c>
      <c r="AT104" s="365" t="s">
        <v>1229</v>
      </c>
      <c r="AU104" s="365" t="s">
        <v>83</v>
      </c>
      <c r="AY104" s="269" t="s">
        <v>1226</v>
      </c>
      <c r="BE104" s="366">
        <f>IF(N104="základní",J104,0)</f>
        <v>0</v>
      </c>
      <c r="BF104" s="366">
        <f>IF(N104="snížená",J104,0)</f>
        <v>0</v>
      </c>
      <c r="BG104" s="366">
        <f>IF(N104="zákl. přenesená",J104,0)</f>
        <v>0</v>
      </c>
      <c r="BH104" s="366">
        <f>IF(N104="sníž. přenesená",J104,0)</f>
        <v>0</v>
      </c>
      <c r="BI104" s="366">
        <f>IF(N104="nulová",J104,0)</f>
        <v>0</v>
      </c>
      <c r="BJ104" s="269" t="s">
        <v>81</v>
      </c>
      <c r="BK104" s="366">
        <f>ROUND(I104*H104,2)</f>
        <v>0</v>
      </c>
      <c r="BL104" s="269" t="s">
        <v>1233</v>
      </c>
      <c r="BM104" s="365" t="s">
        <v>1253</v>
      </c>
    </row>
    <row r="105" spans="1:65" s="367" customFormat="1">
      <c r="B105" s="368"/>
      <c r="D105" s="369" t="s">
        <v>223</v>
      </c>
      <c r="E105" s="370" t="s">
        <v>528</v>
      </c>
      <c r="F105" s="371" t="s">
        <v>1235</v>
      </c>
      <c r="H105" s="370" t="s">
        <v>528</v>
      </c>
      <c r="L105" s="368"/>
      <c r="M105" s="372"/>
      <c r="N105" s="373"/>
      <c r="O105" s="373"/>
      <c r="P105" s="373"/>
      <c r="Q105" s="373"/>
      <c r="R105" s="373"/>
      <c r="S105" s="373"/>
      <c r="T105" s="374"/>
      <c r="AT105" s="370" t="s">
        <v>223</v>
      </c>
      <c r="AU105" s="370" t="s">
        <v>83</v>
      </c>
      <c r="AV105" s="367" t="s">
        <v>81</v>
      </c>
      <c r="AW105" s="367" t="s">
        <v>1236</v>
      </c>
      <c r="AX105" s="367" t="s">
        <v>1225</v>
      </c>
      <c r="AY105" s="370" t="s">
        <v>1226</v>
      </c>
    </row>
    <row r="106" spans="1:65" s="375" customFormat="1">
      <c r="B106" s="376"/>
      <c r="D106" s="369" t="s">
        <v>223</v>
      </c>
      <c r="E106" s="377" t="s">
        <v>528</v>
      </c>
      <c r="F106" s="378" t="s">
        <v>1250</v>
      </c>
      <c r="H106" s="379">
        <v>8</v>
      </c>
      <c r="L106" s="376"/>
      <c r="M106" s="380"/>
      <c r="N106" s="381"/>
      <c r="O106" s="381"/>
      <c r="P106" s="381"/>
      <c r="Q106" s="381"/>
      <c r="R106" s="381"/>
      <c r="S106" s="381"/>
      <c r="T106" s="382"/>
      <c r="AT106" s="377" t="s">
        <v>223</v>
      </c>
      <c r="AU106" s="377" t="s">
        <v>83</v>
      </c>
      <c r="AV106" s="375" t="s">
        <v>83</v>
      </c>
      <c r="AW106" s="375" t="s">
        <v>1236</v>
      </c>
      <c r="AX106" s="375" t="s">
        <v>1225</v>
      </c>
      <c r="AY106" s="377" t="s">
        <v>1226</v>
      </c>
    </row>
    <row r="107" spans="1:65" s="383" customFormat="1">
      <c r="B107" s="384"/>
      <c r="D107" s="369" t="s">
        <v>223</v>
      </c>
      <c r="E107" s="385" t="s">
        <v>528</v>
      </c>
      <c r="F107" s="386" t="s">
        <v>1238</v>
      </c>
      <c r="H107" s="387">
        <v>8</v>
      </c>
      <c r="L107" s="384"/>
      <c r="M107" s="388"/>
      <c r="N107" s="389"/>
      <c r="O107" s="389"/>
      <c r="P107" s="389"/>
      <c r="Q107" s="389"/>
      <c r="R107" s="389"/>
      <c r="S107" s="389"/>
      <c r="T107" s="390"/>
      <c r="AT107" s="385" t="s">
        <v>223</v>
      </c>
      <c r="AU107" s="385" t="s">
        <v>83</v>
      </c>
      <c r="AV107" s="383" t="s">
        <v>87</v>
      </c>
      <c r="AW107" s="383" t="s">
        <v>1236</v>
      </c>
      <c r="AX107" s="383" t="s">
        <v>81</v>
      </c>
      <c r="AY107" s="385" t="s">
        <v>1226</v>
      </c>
    </row>
    <row r="108" spans="1:65" s="281" customFormat="1" ht="16.5" customHeight="1">
      <c r="A108" s="278"/>
      <c r="B108" s="354"/>
      <c r="C108" s="355" t="s">
        <v>1254</v>
      </c>
      <c r="D108" s="355" t="s">
        <v>1229</v>
      </c>
      <c r="E108" s="356" t="s">
        <v>1255</v>
      </c>
      <c r="F108" s="357" t="s">
        <v>1256</v>
      </c>
      <c r="G108" s="358" t="s">
        <v>298</v>
      </c>
      <c r="H108" s="359">
        <v>2</v>
      </c>
      <c r="I108" s="360">
        <v>0</v>
      </c>
      <c r="J108" s="360">
        <f>ROUND(I108*H108,2)</f>
        <v>0</v>
      </c>
      <c r="K108" s="357" t="s">
        <v>1232</v>
      </c>
      <c r="L108" s="279"/>
      <c r="M108" s="361" t="s">
        <v>528</v>
      </c>
      <c r="N108" s="362" t="s">
        <v>1193</v>
      </c>
      <c r="O108" s="363">
        <v>0.157</v>
      </c>
      <c r="P108" s="363">
        <f>O108*H108</f>
        <v>0.314</v>
      </c>
      <c r="Q108" s="363">
        <v>0</v>
      </c>
      <c r="R108" s="363">
        <f>Q108*H108</f>
        <v>0</v>
      </c>
      <c r="S108" s="363">
        <v>0</v>
      </c>
      <c r="T108" s="364">
        <f>S108*H108</f>
        <v>0</v>
      </c>
      <c r="U108" s="278"/>
      <c r="V108" s="278"/>
      <c r="W108" s="278"/>
      <c r="X108" s="278"/>
      <c r="Y108" s="278"/>
      <c r="Z108" s="278"/>
      <c r="AA108" s="278"/>
      <c r="AB108" s="278"/>
      <c r="AC108" s="278"/>
      <c r="AD108" s="278"/>
      <c r="AE108" s="278"/>
      <c r="AR108" s="365" t="s">
        <v>1233</v>
      </c>
      <c r="AT108" s="365" t="s">
        <v>1229</v>
      </c>
      <c r="AU108" s="365" t="s">
        <v>83</v>
      </c>
      <c r="AY108" s="269" t="s">
        <v>1226</v>
      </c>
      <c r="BE108" s="366">
        <f>IF(N108="základní",J108,0)</f>
        <v>0</v>
      </c>
      <c r="BF108" s="366">
        <f>IF(N108="snížená",J108,0)</f>
        <v>0</v>
      </c>
      <c r="BG108" s="366">
        <f>IF(N108="zákl. přenesená",J108,0)</f>
        <v>0</v>
      </c>
      <c r="BH108" s="366">
        <f>IF(N108="sníž. přenesená",J108,0)</f>
        <v>0</v>
      </c>
      <c r="BI108" s="366">
        <f>IF(N108="nulová",J108,0)</f>
        <v>0</v>
      </c>
      <c r="BJ108" s="269" t="s">
        <v>81</v>
      </c>
      <c r="BK108" s="366">
        <f>ROUND(I108*H108,2)</f>
        <v>0</v>
      </c>
      <c r="BL108" s="269" t="s">
        <v>1233</v>
      </c>
      <c r="BM108" s="365" t="s">
        <v>1257</v>
      </c>
    </row>
    <row r="109" spans="1:65" s="375" customFormat="1">
      <c r="B109" s="376"/>
      <c r="D109" s="369" t="s">
        <v>223</v>
      </c>
      <c r="E109" s="377" t="s">
        <v>528</v>
      </c>
      <c r="F109" s="378" t="s">
        <v>83</v>
      </c>
      <c r="H109" s="379">
        <v>2</v>
      </c>
      <c r="L109" s="376"/>
      <c r="M109" s="380"/>
      <c r="N109" s="381"/>
      <c r="O109" s="381"/>
      <c r="P109" s="381"/>
      <c r="Q109" s="381"/>
      <c r="R109" s="381"/>
      <c r="S109" s="381"/>
      <c r="T109" s="382"/>
      <c r="AT109" s="377" t="s">
        <v>223</v>
      </c>
      <c r="AU109" s="377" t="s">
        <v>83</v>
      </c>
      <c r="AV109" s="375" t="s">
        <v>83</v>
      </c>
      <c r="AW109" s="375" t="s">
        <v>1236</v>
      </c>
      <c r="AX109" s="375" t="s">
        <v>81</v>
      </c>
      <c r="AY109" s="377" t="s">
        <v>1226</v>
      </c>
    </row>
    <row r="110" spans="1:65" s="281" customFormat="1" ht="16.5" customHeight="1">
      <c r="A110" s="278"/>
      <c r="B110" s="354"/>
      <c r="C110" s="355" t="s">
        <v>1258</v>
      </c>
      <c r="D110" s="355" t="s">
        <v>1229</v>
      </c>
      <c r="E110" s="356" t="s">
        <v>1259</v>
      </c>
      <c r="F110" s="357" t="s">
        <v>1260</v>
      </c>
      <c r="G110" s="358" t="s">
        <v>298</v>
      </c>
      <c r="H110" s="359">
        <v>2</v>
      </c>
      <c r="I110" s="360">
        <v>0</v>
      </c>
      <c r="J110" s="360">
        <f>ROUND(I110*H110,2)</f>
        <v>0</v>
      </c>
      <c r="K110" s="357" t="s">
        <v>1232</v>
      </c>
      <c r="L110" s="279"/>
      <c r="M110" s="361" t="s">
        <v>528</v>
      </c>
      <c r="N110" s="362" t="s">
        <v>1193</v>
      </c>
      <c r="O110" s="363">
        <v>0.17399999999999999</v>
      </c>
      <c r="P110" s="363">
        <f>O110*H110</f>
        <v>0.34799999999999998</v>
      </c>
      <c r="Q110" s="363">
        <v>0</v>
      </c>
      <c r="R110" s="363">
        <f>Q110*H110</f>
        <v>0</v>
      </c>
      <c r="S110" s="363">
        <v>0</v>
      </c>
      <c r="T110" s="364">
        <f>S110*H110</f>
        <v>0</v>
      </c>
      <c r="U110" s="278"/>
      <c r="V110" s="278"/>
      <c r="W110" s="278"/>
      <c r="X110" s="278"/>
      <c r="Y110" s="278"/>
      <c r="Z110" s="278"/>
      <c r="AA110" s="278"/>
      <c r="AB110" s="278"/>
      <c r="AC110" s="278"/>
      <c r="AD110" s="278"/>
      <c r="AE110" s="278"/>
      <c r="AR110" s="365" t="s">
        <v>1233</v>
      </c>
      <c r="AT110" s="365" t="s">
        <v>1229</v>
      </c>
      <c r="AU110" s="365" t="s">
        <v>83</v>
      </c>
      <c r="AY110" s="269" t="s">
        <v>1226</v>
      </c>
      <c r="BE110" s="366">
        <f>IF(N110="základní",J110,0)</f>
        <v>0</v>
      </c>
      <c r="BF110" s="366">
        <f>IF(N110="snížená",J110,0)</f>
        <v>0</v>
      </c>
      <c r="BG110" s="366">
        <f>IF(N110="zákl. přenesená",J110,0)</f>
        <v>0</v>
      </c>
      <c r="BH110" s="366">
        <f>IF(N110="sníž. přenesená",J110,0)</f>
        <v>0</v>
      </c>
      <c r="BI110" s="366">
        <f>IF(N110="nulová",J110,0)</f>
        <v>0</v>
      </c>
      <c r="BJ110" s="269" t="s">
        <v>81</v>
      </c>
      <c r="BK110" s="366">
        <f>ROUND(I110*H110,2)</f>
        <v>0</v>
      </c>
      <c r="BL110" s="269" t="s">
        <v>1233</v>
      </c>
      <c r="BM110" s="365" t="s">
        <v>1261</v>
      </c>
    </row>
    <row r="111" spans="1:65" s="375" customFormat="1">
      <c r="B111" s="376"/>
      <c r="D111" s="369" t="s">
        <v>223</v>
      </c>
      <c r="E111" s="377" t="s">
        <v>528</v>
      </c>
      <c r="F111" s="378" t="s">
        <v>1262</v>
      </c>
      <c r="H111" s="379">
        <v>2</v>
      </c>
      <c r="L111" s="376"/>
      <c r="M111" s="380"/>
      <c r="N111" s="381"/>
      <c r="O111" s="381"/>
      <c r="P111" s="381"/>
      <c r="Q111" s="381"/>
      <c r="R111" s="381"/>
      <c r="S111" s="381"/>
      <c r="T111" s="382"/>
      <c r="AT111" s="377" t="s">
        <v>223</v>
      </c>
      <c r="AU111" s="377" t="s">
        <v>83</v>
      </c>
      <c r="AV111" s="375" t="s">
        <v>83</v>
      </c>
      <c r="AW111" s="375" t="s">
        <v>1236</v>
      </c>
      <c r="AX111" s="375" t="s">
        <v>81</v>
      </c>
      <c r="AY111" s="377" t="s">
        <v>1226</v>
      </c>
    </row>
    <row r="112" spans="1:65" s="281" customFormat="1" ht="16.5" customHeight="1">
      <c r="A112" s="278"/>
      <c r="B112" s="354"/>
      <c r="C112" s="355" t="s">
        <v>99</v>
      </c>
      <c r="D112" s="355" t="s">
        <v>1229</v>
      </c>
      <c r="E112" s="356" t="s">
        <v>1263</v>
      </c>
      <c r="F112" s="357" t="s">
        <v>1264</v>
      </c>
      <c r="G112" s="358" t="s">
        <v>298</v>
      </c>
      <c r="H112" s="359">
        <v>1</v>
      </c>
      <c r="I112" s="360">
        <v>0</v>
      </c>
      <c r="J112" s="360">
        <f>ROUND(I112*H112,2)</f>
        <v>0</v>
      </c>
      <c r="K112" s="357" t="s">
        <v>1232</v>
      </c>
      <c r="L112" s="279"/>
      <c r="M112" s="361" t="s">
        <v>528</v>
      </c>
      <c r="N112" s="362" t="s">
        <v>1193</v>
      </c>
      <c r="O112" s="363">
        <v>0.25900000000000001</v>
      </c>
      <c r="P112" s="363">
        <f>O112*H112</f>
        <v>0.25900000000000001</v>
      </c>
      <c r="Q112" s="363">
        <v>0</v>
      </c>
      <c r="R112" s="363">
        <f>Q112*H112</f>
        <v>0</v>
      </c>
      <c r="S112" s="363">
        <v>0</v>
      </c>
      <c r="T112" s="364">
        <f>S112*H112</f>
        <v>0</v>
      </c>
      <c r="U112" s="278"/>
      <c r="V112" s="278"/>
      <c r="W112" s="278"/>
      <c r="X112" s="278"/>
      <c r="Y112" s="278"/>
      <c r="Z112" s="278"/>
      <c r="AA112" s="278"/>
      <c r="AB112" s="278"/>
      <c r="AC112" s="278"/>
      <c r="AD112" s="278"/>
      <c r="AE112" s="278"/>
      <c r="AR112" s="365" t="s">
        <v>1233</v>
      </c>
      <c r="AT112" s="365" t="s">
        <v>1229</v>
      </c>
      <c r="AU112" s="365" t="s">
        <v>83</v>
      </c>
      <c r="AY112" s="269" t="s">
        <v>1226</v>
      </c>
      <c r="BE112" s="366">
        <f>IF(N112="základní",J112,0)</f>
        <v>0</v>
      </c>
      <c r="BF112" s="366">
        <f>IF(N112="snížená",J112,0)</f>
        <v>0</v>
      </c>
      <c r="BG112" s="366">
        <f>IF(N112="zákl. přenesená",J112,0)</f>
        <v>0</v>
      </c>
      <c r="BH112" s="366">
        <f>IF(N112="sníž. přenesená",J112,0)</f>
        <v>0</v>
      </c>
      <c r="BI112" s="366">
        <f>IF(N112="nulová",J112,0)</f>
        <v>0</v>
      </c>
      <c r="BJ112" s="269" t="s">
        <v>81</v>
      </c>
      <c r="BK112" s="366">
        <f>ROUND(I112*H112,2)</f>
        <v>0</v>
      </c>
      <c r="BL112" s="269" t="s">
        <v>1233</v>
      </c>
      <c r="BM112" s="365" t="s">
        <v>1265</v>
      </c>
    </row>
    <row r="113" spans="1:65" s="375" customFormat="1">
      <c r="B113" s="376"/>
      <c r="D113" s="369" t="s">
        <v>223</v>
      </c>
      <c r="E113" s="377" t="s">
        <v>528</v>
      </c>
      <c r="F113" s="378" t="s">
        <v>81</v>
      </c>
      <c r="H113" s="379">
        <v>1</v>
      </c>
      <c r="L113" s="376"/>
      <c r="M113" s="380"/>
      <c r="N113" s="381"/>
      <c r="O113" s="381"/>
      <c r="P113" s="381"/>
      <c r="Q113" s="381"/>
      <c r="R113" s="381"/>
      <c r="S113" s="381"/>
      <c r="T113" s="382"/>
      <c r="AT113" s="377" t="s">
        <v>223</v>
      </c>
      <c r="AU113" s="377" t="s">
        <v>83</v>
      </c>
      <c r="AV113" s="375" t="s">
        <v>83</v>
      </c>
      <c r="AW113" s="375" t="s">
        <v>1236</v>
      </c>
      <c r="AX113" s="375" t="s">
        <v>81</v>
      </c>
      <c r="AY113" s="377" t="s">
        <v>1226</v>
      </c>
    </row>
    <row r="114" spans="1:65" s="281" customFormat="1" ht="16.5" customHeight="1">
      <c r="A114" s="278"/>
      <c r="B114" s="354"/>
      <c r="C114" s="355" t="s">
        <v>1266</v>
      </c>
      <c r="D114" s="355" t="s">
        <v>1229</v>
      </c>
      <c r="E114" s="356" t="s">
        <v>1267</v>
      </c>
      <c r="F114" s="357" t="s">
        <v>1268</v>
      </c>
      <c r="G114" s="358" t="s">
        <v>298</v>
      </c>
      <c r="H114" s="359">
        <v>1</v>
      </c>
      <c r="I114" s="360">
        <v>0</v>
      </c>
      <c r="J114" s="360">
        <f>ROUND(I114*H114,2)</f>
        <v>0</v>
      </c>
      <c r="K114" s="357" t="s">
        <v>1232</v>
      </c>
      <c r="L114" s="279"/>
      <c r="M114" s="361" t="s">
        <v>528</v>
      </c>
      <c r="N114" s="362" t="s">
        <v>1193</v>
      </c>
      <c r="O114" s="363">
        <v>0.17499999999999999</v>
      </c>
      <c r="P114" s="363">
        <f>O114*H114</f>
        <v>0.17499999999999999</v>
      </c>
      <c r="Q114" s="363">
        <v>8.0000000000000007E-5</v>
      </c>
      <c r="R114" s="363">
        <f>Q114*H114</f>
        <v>8.0000000000000007E-5</v>
      </c>
      <c r="S114" s="363">
        <v>0</v>
      </c>
      <c r="T114" s="364">
        <f>S114*H114</f>
        <v>0</v>
      </c>
      <c r="U114" s="278"/>
      <c r="V114" s="278"/>
      <c r="W114" s="278"/>
      <c r="X114" s="278"/>
      <c r="Y114" s="278"/>
      <c r="Z114" s="278"/>
      <c r="AA114" s="278"/>
      <c r="AB114" s="278"/>
      <c r="AC114" s="278"/>
      <c r="AD114" s="278"/>
      <c r="AE114" s="278"/>
      <c r="AR114" s="365" t="s">
        <v>1233</v>
      </c>
      <c r="AT114" s="365" t="s">
        <v>1229</v>
      </c>
      <c r="AU114" s="365" t="s">
        <v>83</v>
      </c>
      <c r="AY114" s="269" t="s">
        <v>1226</v>
      </c>
      <c r="BE114" s="366">
        <f>IF(N114="základní",J114,0)</f>
        <v>0</v>
      </c>
      <c r="BF114" s="366">
        <f>IF(N114="snížená",J114,0)</f>
        <v>0</v>
      </c>
      <c r="BG114" s="366">
        <f>IF(N114="zákl. přenesená",J114,0)</f>
        <v>0</v>
      </c>
      <c r="BH114" s="366">
        <f>IF(N114="sníž. přenesená",J114,0)</f>
        <v>0</v>
      </c>
      <c r="BI114" s="366">
        <f>IF(N114="nulová",J114,0)</f>
        <v>0</v>
      </c>
      <c r="BJ114" s="269" t="s">
        <v>81</v>
      </c>
      <c r="BK114" s="366">
        <f>ROUND(I114*H114,2)</f>
        <v>0</v>
      </c>
      <c r="BL114" s="269" t="s">
        <v>1233</v>
      </c>
      <c r="BM114" s="365" t="s">
        <v>1269</v>
      </c>
    </row>
    <row r="115" spans="1:65" s="367" customFormat="1">
      <c r="B115" s="368"/>
      <c r="D115" s="369" t="s">
        <v>223</v>
      </c>
      <c r="E115" s="370" t="s">
        <v>528</v>
      </c>
      <c r="F115" s="371" t="s">
        <v>1235</v>
      </c>
      <c r="H115" s="370" t="s">
        <v>528</v>
      </c>
      <c r="L115" s="368"/>
      <c r="M115" s="372"/>
      <c r="N115" s="373"/>
      <c r="O115" s="373"/>
      <c r="P115" s="373"/>
      <c r="Q115" s="373"/>
      <c r="R115" s="373"/>
      <c r="S115" s="373"/>
      <c r="T115" s="374"/>
      <c r="AT115" s="370" t="s">
        <v>223</v>
      </c>
      <c r="AU115" s="370" t="s">
        <v>83</v>
      </c>
      <c r="AV115" s="367" t="s">
        <v>81</v>
      </c>
      <c r="AW115" s="367" t="s">
        <v>1236</v>
      </c>
      <c r="AX115" s="367" t="s">
        <v>1225</v>
      </c>
      <c r="AY115" s="370" t="s">
        <v>1226</v>
      </c>
    </row>
    <row r="116" spans="1:65" s="375" customFormat="1">
      <c r="B116" s="376"/>
      <c r="D116" s="369" t="s">
        <v>223</v>
      </c>
      <c r="E116" s="377" t="s">
        <v>528</v>
      </c>
      <c r="F116" s="378" t="s">
        <v>81</v>
      </c>
      <c r="H116" s="379">
        <v>1</v>
      </c>
      <c r="L116" s="376"/>
      <c r="M116" s="380"/>
      <c r="N116" s="381"/>
      <c r="O116" s="381"/>
      <c r="P116" s="381"/>
      <c r="Q116" s="381"/>
      <c r="R116" s="381"/>
      <c r="S116" s="381"/>
      <c r="T116" s="382"/>
      <c r="AT116" s="377" t="s">
        <v>223</v>
      </c>
      <c r="AU116" s="377" t="s">
        <v>83</v>
      </c>
      <c r="AV116" s="375" t="s">
        <v>83</v>
      </c>
      <c r="AW116" s="375" t="s">
        <v>1236</v>
      </c>
      <c r="AX116" s="375" t="s">
        <v>1225</v>
      </c>
      <c r="AY116" s="377" t="s">
        <v>1226</v>
      </c>
    </row>
    <row r="117" spans="1:65" s="383" customFormat="1">
      <c r="B117" s="384"/>
      <c r="D117" s="369" t="s">
        <v>223</v>
      </c>
      <c r="E117" s="385" t="s">
        <v>528</v>
      </c>
      <c r="F117" s="386" t="s">
        <v>1238</v>
      </c>
      <c r="H117" s="387">
        <v>1</v>
      </c>
      <c r="L117" s="384"/>
      <c r="M117" s="388"/>
      <c r="N117" s="389"/>
      <c r="O117" s="389"/>
      <c r="P117" s="389"/>
      <c r="Q117" s="389"/>
      <c r="R117" s="389"/>
      <c r="S117" s="389"/>
      <c r="T117" s="390"/>
      <c r="AT117" s="385" t="s">
        <v>223</v>
      </c>
      <c r="AU117" s="385" t="s">
        <v>83</v>
      </c>
      <c r="AV117" s="383" t="s">
        <v>87</v>
      </c>
      <c r="AW117" s="383" t="s">
        <v>1236</v>
      </c>
      <c r="AX117" s="383" t="s">
        <v>81</v>
      </c>
      <c r="AY117" s="385" t="s">
        <v>1226</v>
      </c>
    </row>
    <row r="118" spans="1:65" s="281" customFormat="1" ht="16.5" customHeight="1">
      <c r="A118" s="278"/>
      <c r="B118" s="354"/>
      <c r="C118" s="355" t="s">
        <v>1270</v>
      </c>
      <c r="D118" s="355" t="s">
        <v>1229</v>
      </c>
      <c r="E118" s="356" t="s">
        <v>1271</v>
      </c>
      <c r="F118" s="357" t="s">
        <v>1272</v>
      </c>
      <c r="G118" s="358" t="s">
        <v>298</v>
      </c>
      <c r="H118" s="359">
        <v>1</v>
      </c>
      <c r="I118" s="360">
        <v>0</v>
      </c>
      <c r="J118" s="360">
        <f>ROUND(I118*H118,2)</f>
        <v>0</v>
      </c>
      <c r="K118" s="357" t="s">
        <v>1232</v>
      </c>
      <c r="L118" s="279"/>
      <c r="M118" s="361" t="s">
        <v>528</v>
      </c>
      <c r="N118" s="362" t="s">
        <v>1193</v>
      </c>
      <c r="O118" s="363">
        <v>0.17699999999999999</v>
      </c>
      <c r="P118" s="363">
        <f>O118*H118</f>
        <v>0.17699999999999999</v>
      </c>
      <c r="Q118" s="363">
        <v>2.9E-4</v>
      </c>
      <c r="R118" s="363">
        <f>Q118*H118</f>
        <v>2.9E-4</v>
      </c>
      <c r="S118" s="363">
        <v>0</v>
      </c>
      <c r="T118" s="364">
        <f>S118*H118</f>
        <v>0</v>
      </c>
      <c r="U118" s="278"/>
      <c r="V118" s="278"/>
      <c r="W118" s="278"/>
      <c r="X118" s="278"/>
      <c r="Y118" s="278"/>
      <c r="Z118" s="278"/>
      <c r="AA118" s="278"/>
      <c r="AB118" s="278"/>
      <c r="AC118" s="278"/>
      <c r="AD118" s="278"/>
      <c r="AE118" s="278"/>
      <c r="AR118" s="365" t="s">
        <v>1233</v>
      </c>
      <c r="AT118" s="365" t="s">
        <v>1229</v>
      </c>
      <c r="AU118" s="365" t="s">
        <v>83</v>
      </c>
      <c r="AY118" s="269" t="s">
        <v>1226</v>
      </c>
      <c r="BE118" s="366">
        <f>IF(N118="základní",J118,0)</f>
        <v>0</v>
      </c>
      <c r="BF118" s="366">
        <f>IF(N118="snížená",J118,0)</f>
        <v>0</v>
      </c>
      <c r="BG118" s="366">
        <f>IF(N118="zákl. přenesená",J118,0)</f>
        <v>0</v>
      </c>
      <c r="BH118" s="366">
        <f>IF(N118="sníž. přenesená",J118,0)</f>
        <v>0</v>
      </c>
      <c r="BI118" s="366">
        <f>IF(N118="nulová",J118,0)</f>
        <v>0</v>
      </c>
      <c r="BJ118" s="269" t="s">
        <v>81</v>
      </c>
      <c r="BK118" s="366">
        <f>ROUND(I118*H118,2)</f>
        <v>0</v>
      </c>
      <c r="BL118" s="269" t="s">
        <v>1233</v>
      </c>
      <c r="BM118" s="365" t="s">
        <v>1273</v>
      </c>
    </row>
    <row r="119" spans="1:65" s="367" customFormat="1">
      <c r="B119" s="368"/>
      <c r="D119" s="369" t="s">
        <v>223</v>
      </c>
      <c r="E119" s="370" t="s">
        <v>528</v>
      </c>
      <c r="F119" s="371" t="s">
        <v>1235</v>
      </c>
      <c r="H119" s="370" t="s">
        <v>528</v>
      </c>
      <c r="L119" s="368"/>
      <c r="M119" s="372"/>
      <c r="N119" s="373"/>
      <c r="O119" s="373"/>
      <c r="P119" s="373"/>
      <c r="Q119" s="373"/>
      <c r="R119" s="373"/>
      <c r="S119" s="373"/>
      <c r="T119" s="374"/>
      <c r="AT119" s="370" t="s">
        <v>223</v>
      </c>
      <c r="AU119" s="370" t="s">
        <v>83</v>
      </c>
      <c r="AV119" s="367" t="s">
        <v>81</v>
      </c>
      <c r="AW119" s="367" t="s">
        <v>1236</v>
      </c>
      <c r="AX119" s="367" t="s">
        <v>1225</v>
      </c>
      <c r="AY119" s="370" t="s">
        <v>1226</v>
      </c>
    </row>
    <row r="120" spans="1:65" s="375" customFormat="1">
      <c r="B120" s="376"/>
      <c r="D120" s="369" t="s">
        <v>223</v>
      </c>
      <c r="E120" s="377" t="s">
        <v>528</v>
      </c>
      <c r="F120" s="378" t="s">
        <v>81</v>
      </c>
      <c r="H120" s="379">
        <v>1</v>
      </c>
      <c r="L120" s="376"/>
      <c r="M120" s="380"/>
      <c r="N120" s="381"/>
      <c r="O120" s="381"/>
      <c r="P120" s="381"/>
      <c r="Q120" s="381"/>
      <c r="R120" s="381"/>
      <c r="S120" s="381"/>
      <c r="T120" s="382"/>
      <c r="AT120" s="377" t="s">
        <v>223</v>
      </c>
      <c r="AU120" s="377" t="s">
        <v>83</v>
      </c>
      <c r="AV120" s="375" t="s">
        <v>83</v>
      </c>
      <c r="AW120" s="375" t="s">
        <v>1236</v>
      </c>
      <c r="AX120" s="375" t="s">
        <v>1225</v>
      </c>
      <c r="AY120" s="377" t="s">
        <v>1226</v>
      </c>
    </row>
    <row r="121" spans="1:65" s="383" customFormat="1">
      <c r="B121" s="384"/>
      <c r="D121" s="369" t="s">
        <v>223</v>
      </c>
      <c r="E121" s="385" t="s">
        <v>528</v>
      </c>
      <c r="F121" s="386" t="s">
        <v>1238</v>
      </c>
      <c r="H121" s="387">
        <v>1</v>
      </c>
      <c r="L121" s="384"/>
      <c r="M121" s="388"/>
      <c r="N121" s="389"/>
      <c r="O121" s="389"/>
      <c r="P121" s="389"/>
      <c r="Q121" s="389"/>
      <c r="R121" s="389"/>
      <c r="S121" s="389"/>
      <c r="T121" s="390"/>
      <c r="AT121" s="385" t="s">
        <v>223</v>
      </c>
      <c r="AU121" s="385" t="s">
        <v>83</v>
      </c>
      <c r="AV121" s="383" t="s">
        <v>87</v>
      </c>
      <c r="AW121" s="383" t="s">
        <v>1236</v>
      </c>
      <c r="AX121" s="383" t="s">
        <v>81</v>
      </c>
      <c r="AY121" s="385" t="s">
        <v>1226</v>
      </c>
    </row>
    <row r="122" spans="1:65" s="281" customFormat="1" ht="16.5" customHeight="1">
      <c r="A122" s="278"/>
      <c r="B122" s="354"/>
      <c r="C122" s="355" t="s">
        <v>1274</v>
      </c>
      <c r="D122" s="355" t="s">
        <v>1229</v>
      </c>
      <c r="E122" s="356" t="s">
        <v>1275</v>
      </c>
      <c r="F122" s="357" t="s">
        <v>1276</v>
      </c>
      <c r="G122" s="358" t="s">
        <v>317</v>
      </c>
      <c r="H122" s="359">
        <v>52</v>
      </c>
      <c r="I122" s="360">
        <v>0</v>
      </c>
      <c r="J122" s="360">
        <f>ROUND(I122*H122,2)</f>
        <v>0</v>
      </c>
      <c r="K122" s="357" t="s">
        <v>1232</v>
      </c>
      <c r="L122" s="279"/>
      <c r="M122" s="361" t="s">
        <v>528</v>
      </c>
      <c r="N122" s="362" t="s">
        <v>1193</v>
      </c>
      <c r="O122" s="363">
        <v>4.8000000000000001E-2</v>
      </c>
      <c r="P122" s="363">
        <f>O122*H122</f>
        <v>2.496</v>
      </c>
      <c r="Q122" s="363">
        <v>0</v>
      </c>
      <c r="R122" s="363">
        <f>Q122*H122</f>
        <v>0</v>
      </c>
      <c r="S122" s="363">
        <v>0</v>
      </c>
      <c r="T122" s="364">
        <f>S122*H122</f>
        <v>0</v>
      </c>
      <c r="U122" s="278"/>
      <c r="V122" s="278"/>
      <c r="W122" s="278"/>
      <c r="X122" s="278"/>
      <c r="Y122" s="278"/>
      <c r="Z122" s="278"/>
      <c r="AA122" s="278"/>
      <c r="AB122" s="278"/>
      <c r="AC122" s="278"/>
      <c r="AD122" s="278"/>
      <c r="AE122" s="278"/>
      <c r="AR122" s="365" t="s">
        <v>1233</v>
      </c>
      <c r="AT122" s="365" t="s">
        <v>1229</v>
      </c>
      <c r="AU122" s="365" t="s">
        <v>83</v>
      </c>
      <c r="AY122" s="269" t="s">
        <v>1226</v>
      </c>
      <c r="BE122" s="366">
        <f>IF(N122="základní",J122,0)</f>
        <v>0</v>
      </c>
      <c r="BF122" s="366">
        <f>IF(N122="snížená",J122,0)</f>
        <v>0</v>
      </c>
      <c r="BG122" s="366">
        <f>IF(N122="zákl. přenesená",J122,0)</f>
        <v>0</v>
      </c>
      <c r="BH122" s="366">
        <f>IF(N122="sníž. přenesená",J122,0)</f>
        <v>0</v>
      </c>
      <c r="BI122" s="366">
        <f>IF(N122="nulová",J122,0)</f>
        <v>0</v>
      </c>
      <c r="BJ122" s="269" t="s">
        <v>81</v>
      </c>
      <c r="BK122" s="366">
        <f>ROUND(I122*H122,2)</f>
        <v>0</v>
      </c>
      <c r="BL122" s="269" t="s">
        <v>1233</v>
      </c>
      <c r="BM122" s="365" t="s">
        <v>1277</v>
      </c>
    </row>
    <row r="123" spans="1:65" s="375" customFormat="1">
      <c r="B123" s="376"/>
      <c r="D123" s="369" t="s">
        <v>223</v>
      </c>
      <c r="E123" s="377" t="s">
        <v>528</v>
      </c>
      <c r="F123" s="378" t="s">
        <v>1278</v>
      </c>
      <c r="H123" s="379">
        <v>52</v>
      </c>
      <c r="L123" s="376"/>
      <c r="M123" s="380"/>
      <c r="N123" s="381"/>
      <c r="O123" s="381"/>
      <c r="P123" s="381"/>
      <c r="Q123" s="381"/>
      <c r="R123" s="381"/>
      <c r="S123" s="381"/>
      <c r="T123" s="382"/>
      <c r="AT123" s="377" t="s">
        <v>223</v>
      </c>
      <c r="AU123" s="377" t="s">
        <v>83</v>
      </c>
      <c r="AV123" s="375" t="s">
        <v>83</v>
      </c>
      <c r="AW123" s="375" t="s">
        <v>1236</v>
      </c>
      <c r="AX123" s="375" t="s">
        <v>81</v>
      </c>
      <c r="AY123" s="377" t="s">
        <v>1226</v>
      </c>
    </row>
    <row r="124" spans="1:65" s="281" customFormat="1" ht="24" customHeight="1">
      <c r="A124" s="278"/>
      <c r="B124" s="354"/>
      <c r="C124" s="355" t="s">
        <v>1279</v>
      </c>
      <c r="D124" s="355" t="s">
        <v>1229</v>
      </c>
      <c r="E124" s="356" t="s">
        <v>1280</v>
      </c>
      <c r="F124" s="357" t="s">
        <v>1281</v>
      </c>
      <c r="G124" s="358" t="s">
        <v>267</v>
      </c>
      <c r="H124" s="359">
        <v>6.0999999999999999E-2</v>
      </c>
      <c r="I124" s="360">
        <v>0</v>
      </c>
      <c r="J124" s="360">
        <f>ROUND(I124*H124,2)</f>
        <v>0</v>
      </c>
      <c r="K124" s="357" t="s">
        <v>1232</v>
      </c>
      <c r="L124" s="279"/>
      <c r="M124" s="361" t="s">
        <v>528</v>
      </c>
      <c r="N124" s="362" t="s">
        <v>1193</v>
      </c>
      <c r="O124" s="363">
        <v>1.5229999999999999</v>
      </c>
      <c r="P124" s="363">
        <f>O124*H124</f>
        <v>9.2902999999999986E-2</v>
      </c>
      <c r="Q124" s="363">
        <v>0</v>
      </c>
      <c r="R124" s="363">
        <f>Q124*H124</f>
        <v>0</v>
      </c>
      <c r="S124" s="363">
        <v>0</v>
      </c>
      <c r="T124" s="364">
        <f>S124*H124</f>
        <v>0</v>
      </c>
      <c r="U124" s="278"/>
      <c r="V124" s="278"/>
      <c r="W124" s="278"/>
      <c r="X124" s="278"/>
      <c r="Y124" s="278"/>
      <c r="Z124" s="278"/>
      <c r="AA124" s="278"/>
      <c r="AB124" s="278"/>
      <c r="AC124" s="278"/>
      <c r="AD124" s="278"/>
      <c r="AE124" s="278"/>
      <c r="AR124" s="365" t="s">
        <v>1233</v>
      </c>
      <c r="AT124" s="365" t="s">
        <v>1229</v>
      </c>
      <c r="AU124" s="365" t="s">
        <v>83</v>
      </c>
      <c r="AY124" s="269" t="s">
        <v>1226</v>
      </c>
      <c r="BE124" s="366">
        <f>IF(N124="základní",J124,0)</f>
        <v>0</v>
      </c>
      <c r="BF124" s="366">
        <f>IF(N124="snížená",J124,0)</f>
        <v>0</v>
      </c>
      <c r="BG124" s="366">
        <f>IF(N124="zákl. přenesená",J124,0)</f>
        <v>0</v>
      </c>
      <c r="BH124" s="366">
        <f>IF(N124="sníž. přenesená",J124,0)</f>
        <v>0</v>
      </c>
      <c r="BI124" s="366">
        <f>IF(N124="nulová",J124,0)</f>
        <v>0</v>
      </c>
      <c r="BJ124" s="269" t="s">
        <v>81</v>
      </c>
      <c r="BK124" s="366">
        <f>ROUND(I124*H124,2)</f>
        <v>0</v>
      </c>
      <c r="BL124" s="269" t="s">
        <v>1233</v>
      </c>
      <c r="BM124" s="365" t="s">
        <v>1282</v>
      </c>
    </row>
    <row r="125" spans="1:65" s="281" customFormat="1" ht="24" customHeight="1">
      <c r="A125" s="278"/>
      <c r="B125" s="354"/>
      <c r="C125" s="355" t="s">
        <v>1283</v>
      </c>
      <c r="D125" s="355" t="s">
        <v>1229</v>
      </c>
      <c r="E125" s="356" t="s">
        <v>1284</v>
      </c>
      <c r="F125" s="357" t="s">
        <v>1285</v>
      </c>
      <c r="G125" s="358" t="s">
        <v>267</v>
      </c>
      <c r="H125" s="359">
        <v>6.0999999999999999E-2</v>
      </c>
      <c r="I125" s="360">
        <v>0</v>
      </c>
      <c r="J125" s="360">
        <f>ROUND(I125*H125,2)</f>
        <v>0</v>
      </c>
      <c r="K125" s="357" t="s">
        <v>1232</v>
      </c>
      <c r="L125" s="279"/>
      <c r="M125" s="361" t="s">
        <v>528</v>
      </c>
      <c r="N125" s="362" t="s">
        <v>1193</v>
      </c>
      <c r="O125" s="363">
        <v>1.21</v>
      </c>
      <c r="P125" s="363">
        <f>O125*H125</f>
        <v>7.3810000000000001E-2</v>
      </c>
      <c r="Q125" s="363">
        <v>0</v>
      </c>
      <c r="R125" s="363">
        <f>Q125*H125</f>
        <v>0</v>
      </c>
      <c r="S125" s="363">
        <v>0</v>
      </c>
      <c r="T125" s="364">
        <f>S125*H125</f>
        <v>0</v>
      </c>
      <c r="U125" s="278"/>
      <c r="V125" s="278"/>
      <c r="W125" s="278"/>
      <c r="X125" s="278"/>
      <c r="Y125" s="278"/>
      <c r="Z125" s="278"/>
      <c r="AA125" s="278"/>
      <c r="AB125" s="278"/>
      <c r="AC125" s="278"/>
      <c r="AD125" s="278"/>
      <c r="AE125" s="278"/>
      <c r="AR125" s="365" t="s">
        <v>1233</v>
      </c>
      <c r="AT125" s="365" t="s">
        <v>1229</v>
      </c>
      <c r="AU125" s="365" t="s">
        <v>83</v>
      </c>
      <c r="AY125" s="269" t="s">
        <v>1226</v>
      </c>
      <c r="BE125" s="366">
        <f>IF(N125="základní",J125,0)</f>
        <v>0</v>
      </c>
      <c r="BF125" s="366">
        <f>IF(N125="snížená",J125,0)</f>
        <v>0</v>
      </c>
      <c r="BG125" s="366">
        <f>IF(N125="zákl. přenesená",J125,0)</f>
        <v>0</v>
      </c>
      <c r="BH125" s="366">
        <f>IF(N125="sníž. přenesená",J125,0)</f>
        <v>0</v>
      </c>
      <c r="BI125" s="366">
        <f>IF(N125="nulová",J125,0)</f>
        <v>0</v>
      </c>
      <c r="BJ125" s="269" t="s">
        <v>81</v>
      </c>
      <c r="BK125" s="366">
        <f>ROUND(I125*H125,2)</f>
        <v>0</v>
      </c>
      <c r="BL125" s="269" t="s">
        <v>1233</v>
      </c>
      <c r="BM125" s="365" t="s">
        <v>1286</v>
      </c>
    </row>
    <row r="126" spans="1:65" s="341" customFormat="1" ht="22.95" customHeight="1">
      <c r="B126" s="342"/>
      <c r="D126" s="343" t="s">
        <v>1223</v>
      </c>
      <c r="E126" s="352" t="s">
        <v>1287</v>
      </c>
      <c r="F126" s="352" t="s">
        <v>1288</v>
      </c>
      <c r="J126" s="353">
        <f>BK126</f>
        <v>0</v>
      </c>
      <c r="L126" s="342"/>
      <c r="M126" s="346"/>
      <c r="N126" s="347"/>
      <c r="O126" s="347"/>
      <c r="P126" s="348">
        <f>SUM(P127:P195)</f>
        <v>95.474263999999991</v>
      </c>
      <c r="Q126" s="347"/>
      <c r="R126" s="348">
        <f>SUM(R127:R195)</f>
        <v>0.11626000000000002</v>
      </c>
      <c r="S126" s="347"/>
      <c r="T126" s="349">
        <f>SUM(T127:T195)</f>
        <v>0</v>
      </c>
      <c r="AR126" s="343" t="s">
        <v>83</v>
      </c>
      <c r="AT126" s="350" t="s">
        <v>1223</v>
      </c>
      <c r="AU126" s="350" t="s">
        <v>81</v>
      </c>
      <c r="AY126" s="343" t="s">
        <v>1226</v>
      </c>
      <c r="BK126" s="351">
        <f>SUM(BK127:BK195)</f>
        <v>0</v>
      </c>
    </row>
    <row r="127" spans="1:65" s="281" customFormat="1" ht="16.5" customHeight="1">
      <c r="A127" s="278"/>
      <c r="B127" s="354"/>
      <c r="C127" s="355" t="s">
        <v>1289</v>
      </c>
      <c r="D127" s="355" t="s">
        <v>1229</v>
      </c>
      <c r="E127" s="356" t="s">
        <v>1290</v>
      </c>
      <c r="F127" s="357" t="s">
        <v>1291</v>
      </c>
      <c r="G127" s="358" t="s">
        <v>317</v>
      </c>
      <c r="H127" s="359">
        <v>65</v>
      </c>
      <c r="I127" s="360">
        <v>0</v>
      </c>
      <c r="J127" s="360">
        <f>ROUND(I127*H127,2)</f>
        <v>0</v>
      </c>
      <c r="K127" s="357" t="s">
        <v>1232</v>
      </c>
      <c r="L127" s="279"/>
      <c r="M127" s="361" t="s">
        <v>528</v>
      </c>
      <c r="N127" s="362" t="s">
        <v>1193</v>
      </c>
      <c r="O127" s="363">
        <v>0.52900000000000003</v>
      </c>
      <c r="P127" s="363">
        <f>O127*H127</f>
        <v>34.385000000000005</v>
      </c>
      <c r="Q127" s="363">
        <v>6.6E-4</v>
      </c>
      <c r="R127" s="363">
        <f>Q127*H127</f>
        <v>4.2900000000000001E-2</v>
      </c>
      <c r="S127" s="363">
        <v>0</v>
      </c>
      <c r="T127" s="364">
        <f>S127*H127</f>
        <v>0</v>
      </c>
      <c r="U127" s="278"/>
      <c r="V127" s="278"/>
      <c r="W127" s="278"/>
      <c r="X127" s="278"/>
      <c r="Y127" s="278"/>
      <c r="Z127" s="278"/>
      <c r="AA127" s="278"/>
      <c r="AB127" s="278"/>
      <c r="AC127" s="278"/>
      <c r="AD127" s="278"/>
      <c r="AE127" s="278"/>
      <c r="AR127" s="365" t="s">
        <v>1233</v>
      </c>
      <c r="AT127" s="365" t="s">
        <v>1229</v>
      </c>
      <c r="AU127" s="365" t="s">
        <v>83</v>
      </c>
      <c r="AY127" s="269" t="s">
        <v>1226</v>
      </c>
      <c r="BE127" s="366">
        <f>IF(N127="základní",J127,0)</f>
        <v>0</v>
      </c>
      <c r="BF127" s="366">
        <f>IF(N127="snížená",J127,0)</f>
        <v>0</v>
      </c>
      <c r="BG127" s="366">
        <f>IF(N127="zákl. přenesená",J127,0)</f>
        <v>0</v>
      </c>
      <c r="BH127" s="366">
        <f>IF(N127="sníž. přenesená",J127,0)</f>
        <v>0</v>
      </c>
      <c r="BI127" s="366">
        <f>IF(N127="nulová",J127,0)</f>
        <v>0</v>
      </c>
      <c r="BJ127" s="269" t="s">
        <v>81</v>
      </c>
      <c r="BK127" s="366">
        <f>ROUND(I127*H127,2)</f>
        <v>0</v>
      </c>
      <c r="BL127" s="269" t="s">
        <v>1233</v>
      </c>
      <c r="BM127" s="365" t="s">
        <v>1292</v>
      </c>
    </row>
    <row r="128" spans="1:65" s="367" customFormat="1">
      <c r="B128" s="368"/>
      <c r="D128" s="369" t="s">
        <v>223</v>
      </c>
      <c r="E128" s="370" t="s">
        <v>528</v>
      </c>
      <c r="F128" s="371" t="s">
        <v>1235</v>
      </c>
      <c r="H128" s="370" t="s">
        <v>528</v>
      </c>
      <c r="L128" s="368"/>
      <c r="M128" s="372"/>
      <c r="N128" s="373"/>
      <c r="O128" s="373"/>
      <c r="P128" s="373"/>
      <c r="Q128" s="373"/>
      <c r="R128" s="373"/>
      <c r="S128" s="373"/>
      <c r="T128" s="374"/>
      <c r="AT128" s="370" t="s">
        <v>223</v>
      </c>
      <c r="AU128" s="370" t="s">
        <v>83</v>
      </c>
      <c r="AV128" s="367" t="s">
        <v>81</v>
      </c>
      <c r="AW128" s="367" t="s">
        <v>1236</v>
      </c>
      <c r="AX128" s="367" t="s">
        <v>1225</v>
      </c>
      <c r="AY128" s="370" t="s">
        <v>1226</v>
      </c>
    </row>
    <row r="129" spans="1:65" s="375" customFormat="1">
      <c r="B129" s="376"/>
      <c r="D129" s="369" t="s">
        <v>223</v>
      </c>
      <c r="E129" s="377" t="s">
        <v>528</v>
      </c>
      <c r="F129" s="378" t="s">
        <v>1293</v>
      </c>
      <c r="H129" s="379">
        <v>65</v>
      </c>
      <c r="L129" s="376"/>
      <c r="M129" s="380"/>
      <c r="N129" s="381"/>
      <c r="O129" s="381"/>
      <c r="P129" s="381"/>
      <c r="Q129" s="381"/>
      <c r="R129" s="381"/>
      <c r="S129" s="381"/>
      <c r="T129" s="382"/>
      <c r="AT129" s="377" t="s">
        <v>223</v>
      </c>
      <c r="AU129" s="377" t="s">
        <v>83</v>
      </c>
      <c r="AV129" s="375" t="s">
        <v>83</v>
      </c>
      <c r="AW129" s="375" t="s">
        <v>1236</v>
      </c>
      <c r="AX129" s="375" t="s">
        <v>1225</v>
      </c>
      <c r="AY129" s="377" t="s">
        <v>1226</v>
      </c>
    </row>
    <row r="130" spans="1:65" s="383" customFormat="1">
      <c r="B130" s="384"/>
      <c r="D130" s="369" t="s">
        <v>223</v>
      </c>
      <c r="E130" s="385" t="s">
        <v>528</v>
      </c>
      <c r="F130" s="386" t="s">
        <v>1238</v>
      </c>
      <c r="H130" s="387">
        <v>65</v>
      </c>
      <c r="L130" s="384"/>
      <c r="M130" s="388"/>
      <c r="N130" s="389"/>
      <c r="O130" s="389"/>
      <c r="P130" s="389"/>
      <c r="Q130" s="389"/>
      <c r="R130" s="389"/>
      <c r="S130" s="389"/>
      <c r="T130" s="390"/>
      <c r="AT130" s="385" t="s">
        <v>223</v>
      </c>
      <c r="AU130" s="385" t="s">
        <v>83</v>
      </c>
      <c r="AV130" s="383" t="s">
        <v>87</v>
      </c>
      <c r="AW130" s="383" t="s">
        <v>1236</v>
      </c>
      <c r="AX130" s="383" t="s">
        <v>81</v>
      </c>
      <c r="AY130" s="385" t="s">
        <v>1226</v>
      </c>
    </row>
    <row r="131" spans="1:65" s="281" customFormat="1" ht="16.5" customHeight="1">
      <c r="A131" s="278"/>
      <c r="B131" s="354"/>
      <c r="C131" s="355" t="s">
        <v>1294</v>
      </c>
      <c r="D131" s="355" t="s">
        <v>1229</v>
      </c>
      <c r="E131" s="356" t="s">
        <v>1295</v>
      </c>
      <c r="F131" s="357" t="s">
        <v>1296</v>
      </c>
      <c r="G131" s="358" t="s">
        <v>317</v>
      </c>
      <c r="H131" s="359">
        <v>40</v>
      </c>
      <c r="I131" s="360">
        <v>0</v>
      </c>
      <c r="J131" s="360">
        <f>ROUND(I131*H131,2)</f>
        <v>0</v>
      </c>
      <c r="K131" s="357" t="s">
        <v>1232</v>
      </c>
      <c r="L131" s="279"/>
      <c r="M131" s="361" t="s">
        <v>528</v>
      </c>
      <c r="N131" s="362" t="s">
        <v>1193</v>
      </c>
      <c r="O131" s="363">
        <v>0.61599999999999999</v>
      </c>
      <c r="P131" s="363">
        <f>O131*H131</f>
        <v>24.64</v>
      </c>
      <c r="Q131" s="363">
        <v>9.1E-4</v>
      </c>
      <c r="R131" s="363">
        <f>Q131*H131</f>
        <v>3.6400000000000002E-2</v>
      </c>
      <c r="S131" s="363">
        <v>0</v>
      </c>
      <c r="T131" s="364">
        <f>S131*H131</f>
        <v>0</v>
      </c>
      <c r="U131" s="278"/>
      <c r="V131" s="278"/>
      <c r="W131" s="278"/>
      <c r="X131" s="278"/>
      <c r="Y131" s="278"/>
      <c r="Z131" s="278"/>
      <c r="AA131" s="278"/>
      <c r="AB131" s="278"/>
      <c r="AC131" s="278"/>
      <c r="AD131" s="278"/>
      <c r="AE131" s="278"/>
      <c r="AR131" s="365" t="s">
        <v>1233</v>
      </c>
      <c r="AT131" s="365" t="s">
        <v>1229</v>
      </c>
      <c r="AU131" s="365" t="s">
        <v>83</v>
      </c>
      <c r="AY131" s="269" t="s">
        <v>1226</v>
      </c>
      <c r="BE131" s="366">
        <f>IF(N131="základní",J131,0)</f>
        <v>0</v>
      </c>
      <c r="BF131" s="366">
        <f>IF(N131="snížená",J131,0)</f>
        <v>0</v>
      </c>
      <c r="BG131" s="366">
        <f>IF(N131="zákl. přenesená",J131,0)</f>
        <v>0</v>
      </c>
      <c r="BH131" s="366">
        <f>IF(N131="sníž. přenesená",J131,0)</f>
        <v>0</v>
      </c>
      <c r="BI131" s="366">
        <f>IF(N131="nulová",J131,0)</f>
        <v>0</v>
      </c>
      <c r="BJ131" s="269" t="s">
        <v>81</v>
      </c>
      <c r="BK131" s="366">
        <f>ROUND(I131*H131,2)</f>
        <v>0</v>
      </c>
      <c r="BL131" s="269" t="s">
        <v>1233</v>
      </c>
      <c r="BM131" s="365" t="s">
        <v>1297</v>
      </c>
    </row>
    <row r="132" spans="1:65" s="367" customFormat="1">
      <c r="B132" s="368"/>
      <c r="D132" s="369" t="s">
        <v>223</v>
      </c>
      <c r="E132" s="370" t="s">
        <v>528</v>
      </c>
      <c r="F132" s="371" t="s">
        <v>1235</v>
      </c>
      <c r="H132" s="370" t="s">
        <v>528</v>
      </c>
      <c r="L132" s="368"/>
      <c r="M132" s="372"/>
      <c r="N132" s="373"/>
      <c r="O132" s="373"/>
      <c r="P132" s="373"/>
      <c r="Q132" s="373"/>
      <c r="R132" s="373"/>
      <c r="S132" s="373"/>
      <c r="T132" s="374"/>
      <c r="AT132" s="370" t="s">
        <v>223</v>
      </c>
      <c r="AU132" s="370" t="s">
        <v>83</v>
      </c>
      <c r="AV132" s="367" t="s">
        <v>81</v>
      </c>
      <c r="AW132" s="367" t="s">
        <v>1236</v>
      </c>
      <c r="AX132" s="367" t="s">
        <v>1225</v>
      </c>
      <c r="AY132" s="370" t="s">
        <v>1226</v>
      </c>
    </row>
    <row r="133" spans="1:65" s="375" customFormat="1">
      <c r="B133" s="376"/>
      <c r="D133" s="369" t="s">
        <v>223</v>
      </c>
      <c r="E133" s="377" t="s">
        <v>528</v>
      </c>
      <c r="F133" s="378" t="s">
        <v>1298</v>
      </c>
      <c r="H133" s="379">
        <v>40</v>
      </c>
      <c r="L133" s="376"/>
      <c r="M133" s="380"/>
      <c r="N133" s="381"/>
      <c r="O133" s="381"/>
      <c r="P133" s="381"/>
      <c r="Q133" s="381"/>
      <c r="R133" s="381"/>
      <c r="S133" s="381"/>
      <c r="T133" s="382"/>
      <c r="AT133" s="377" t="s">
        <v>223</v>
      </c>
      <c r="AU133" s="377" t="s">
        <v>83</v>
      </c>
      <c r="AV133" s="375" t="s">
        <v>83</v>
      </c>
      <c r="AW133" s="375" t="s">
        <v>1236</v>
      </c>
      <c r="AX133" s="375" t="s">
        <v>1225</v>
      </c>
      <c r="AY133" s="377" t="s">
        <v>1226</v>
      </c>
    </row>
    <row r="134" spans="1:65" s="383" customFormat="1">
      <c r="B134" s="384"/>
      <c r="D134" s="369" t="s">
        <v>223</v>
      </c>
      <c r="E134" s="385" t="s">
        <v>528</v>
      </c>
      <c r="F134" s="386" t="s">
        <v>1238</v>
      </c>
      <c r="H134" s="387">
        <v>40</v>
      </c>
      <c r="L134" s="384"/>
      <c r="M134" s="388"/>
      <c r="N134" s="389"/>
      <c r="O134" s="389"/>
      <c r="P134" s="389"/>
      <c r="Q134" s="389"/>
      <c r="R134" s="389"/>
      <c r="S134" s="389"/>
      <c r="T134" s="390"/>
      <c r="AT134" s="385" t="s">
        <v>223</v>
      </c>
      <c r="AU134" s="385" t="s">
        <v>83</v>
      </c>
      <c r="AV134" s="383" t="s">
        <v>87</v>
      </c>
      <c r="AW134" s="383" t="s">
        <v>1236</v>
      </c>
      <c r="AX134" s="383" t="s">
        <v>81</v>
      </c>
      <c r="AY134" s="385" t="s">
        <v>1226</v>
      </c>
    </row>
    <row r="135" spans="1:65" s="281" customFormat="1" ht="16.5" customHeight="1">
      <c r="A135" s="278"/>
      <c r="B135" s="354"/>
      <c r="C135" s="355" t="s">
        <v>1233</v>
      </c>
      <c r="D135" s="355" t="s">
        <v>1229</v>
      </c>
      <c r="E135" s="356" t="s">
        <v>1299</v>
      </c>
      <c r="F135" s="357" t="s">
        <v>1300</v>
      </c>
      <c r="G135" s="358" t="s">
        <v>317</v>
      </c>
      <c r="H135" s="359">
        <v>3</v>
      </c>
      <c r="I135" s="360">
        <v>0</v>
      </c>
      <c r="J135" s="360">
        <f>ROUND(I135*H135,2)</f>
        <v>0</v>
      </c>
      <c r="K135" s="357" t="s">
        <v>1232</v>
      </c>
      <c r="L135" s="279"/>
      <c r="M135" s="361" t="s">
        <v>528</v>
      </c>
      <c r="N135" s="362" t="s">
        <v>1193</v>
      </c>
      <c r="O135" s="363">
        <v>0.69599999999999995</v>
      </c>
      <c r="P135" s="363">
        <f>O135*H135</f>
        <v>2.0880000000000001</v>
      </c>
      <c r="Q135" s="363">
        <v>1.1900000000000001E-3</v>
      </c>
      <c r="R135" s="363">
        <f>Q135*H135</f>
        <v>3.5700000000000003E-3</v>
      </c>
      <c r="S135" s="363">
        <v>0</v>
      </c>
      <c r="T135" s="364">
        <f>S135*H135</f>
        <v>0</v>
      </c>
      <c r="U135" s="278"/>
      <c r="V135" s="278"/>
      <c r="W135" s="278"/>
      <c r="X135" s="278"/>
      <c r="Y135" s="278"/>
      <c r="Z135" s="278"/>
      <c r="AA135" s="278"/>
      <c r="AB135" s="278"/>
      <c r="AC135" s="278"/>
      <c r="AD135" s="278"/>
      <c r="AE135" s="278"/>
      <c r="AR135" s="365" t="s">
        <v>1233</v>
      </c>
      <c r="AT135" s="365" t="s">
        <v>1229</v>
      </c>
      <c r="AU135" s="365" t="s">
        <v>83</v>
      </c>
      <c r="AY135" s="269" t="s">
        <v>1226</v>
      </c>
      <c r="BE135" s="366">
        <f>IF(N135="základní",J135,0)</f>
        <v>0</v>
      </c>
      <c r="BF135" s="366">
        <f>IF(N135="snížená",J135,0)</f>
        <v>0</v>
      </c>
      <c r="BG135" s="366">
        <f>IF(N135="zákl. přenesená",J135,0)</f>
        <v>0</v>
      </c>
      <c r="BH135" s="366">
        <f>IF(N135="sníž. přenesená",J135,0)</f>
        <v>0</v>
      </c>
      <c r="BI135" s="366">
        <f>IF(N135="nulová",J135,0)</f>
        <v>0</v>
      </c>
      <c r="BJ135" s="269" t="s">
        <v>81</v>
      </c>
      <c r="BK135" s="366">
        <f>ROUND(I135*H135,2)</f>
        <v>0</v>
      </c>
      <c r="BL135" s="269" t="s">
        <v>1233</v>
      </c>
      <c r="BM135" s="365" t="s">
        <v>1301</v>
      </c>
    </row>
    <row r="136" spans="1:65" s="367" customFormat="1">
      <c r="B136" s="368"/>
      <c r="D136" s="369" t="s">
        <v>223</v>
      </c>
      <c r="E136" s="370" t="s">
        <v>528</v>
      </c>
      <c r="F136" s="371" t="s">
        <v>1235</v>
      </c>
      <c r="H136" s="370" t="s">
        <v>528</v>
      </c>
      <c r="L136" s="368"/>
      <c r="M136" s="372"/>
      <c r="N136" s="373"/>
      <c r="O136" s="373"/>
      <c r="P136" s="373"/>
      <c r="Q136" s="373"/>
      <c r="R136" s="373"/>
      <c r="S136" s="373"/>
      <c r="T136" s="374"/>
      <c r="AT136" s="370" t="s">
        <v>223</v>
      </c>
      <c r="AU136" s="370" t="s">
        <v>83</v>
      </c>
      <c r="AV136" s="367" t="s">
        <v>81</v>
      </c>
      <c r="AW136" s="367" t="s">
        <v>1236</v>
      </c>
      <c r="AX136" s="367" t="s">
        <v>1225</v>
      </c>
      <c r="AY136" s="370" t="s">
        <v>1226</v>
      </c>
    </row>
    <row r="137" spans="1:65" s="375" customFormat="1">
      <c r="B137" s="376"/>
      <c r="D137" s="369" t="s">
        <v>223</v>
      </c>
      <c r="E137" s="377" t="s">
        <v>528</v>
      </c>
      <c r="F137" s="378" t="s">
        <v>1302</v>
      </c>
      <c r="H137" s="379">
        <v>3</v>
      </c>
      <c r="L137" s="376"/>
      <c r="M137" s="380"/>
      <c r="N137" s="381"/>
      <c r="O137" s="381"/>
      <c r="P137" s="381"/>
      <c r="Q137" s="381"/>
      <c r="R137" s="381"/>
      <c r="S137" s="381"/>
      <c r="T137" s="382"/>
      <c r="AT137" s="377" t="s">
        <v>223</v>
      </c>
      <c r="AU137" s="377" t="s">
        <v>83</v>
      </c>
      <c r="AV137" s="375" t="s">
        <v>83</v>
      </c>
      <c r="AW137" s="375" t="s">
        <v>1236</v>
      </c>
      <c r="AX137" s="375" t="s">
        <v>1225</v>
      </c>
      <c r="AY137" s="377" t="s">
        <v>1226</v>
      </c>
    </row>
    <row r="138" spans="1:65" s="383" customFormat="1">
      <c r="B138" s="384"/>
      <c r="D138" s="369" t="s">
        <v>223</v>
      </c>
      <c r="E138" s="385" t="s">
        <v>528</v>
      </c>
      <c r="F138" s="386" t="s">
        <v>1238</v>
      </c>
      <c r="H138" s="387">
        <v>3</v>
      </c>
      <c r="L138" s="384"/>
      <c r="M138" s="388"/>
      <c r="N138" s="389"/>
      <c r="O138" s="389"/>
      <c r="P138" s="389"/>
      <c r="Q138" s="389"/>
      <c r="R138" s="389"/>
      <c r="S138" s="389"/>
      <c r="T138" s="390"/>
      <c r="AT138" s="385" t="s">
        <v>223</v>
      </c>
      <c r="AU138" s="385" t="s">
        <v>83</v>
      </c>
      <c r="AV138" s="383" t="s">
        <v>87</v>
      </c>
      <c r="AW138" s="383" t="s">
        <v>1236</v>
      </c>
      <c r="AX138" s="383" t="s">
        <v>81</v>
      </c>
      <c r="AY138" s="385" t="s">
        <v>1226</v>
      </c>
    </row>
    <row r="139" spans="1:65" s="281" customFormat="1" ht="24" customHeight="1">
      <c r="A139" s="278"/>
      <c r="B139" s="354"/>
      <c r="C139" s="355" t="s">
        <v>1303</v>
      </c>
      <c r="D139" s="355" t="s">
        <v>1229</v>
      </c>
      <c r="E139" s="356" t="s">
        <v>1304</v>
      </c>
      <c r="F139" s="357" t="s">
        <v>1305</v>
      </c>
      <c r="G139" s="358" t="s">
        <v>317</v>
      </c>
      <c r="H139" s="359">
        <v>25</v>
      </c>
      <c r="I139" s="360">
        <v>0</v>
      </c>
      <c r="J139" s="360">
        <f>ROUND(I139*H139,2)</f>
        <v>0</v>
      </c>
      <c r="K139" s="357" t="s">
        <v>1232</v>
      </c>
      <c r="L139" s="279"/>
      <c r="M139" s="361" t="s">
        <v>528</v>
      </c>
      <c r="N139" s="362" t="s">
        <v>1193</v>
      </c>
      <c r="O139" s="363">
        <v>0.1</v>
      </c>
      <c r="P139" s="363">
        <f>O139*H139</f>
        <v>2.5</v>
      </c>
      <c r="Q139" s="363">
        <v>4.0000000000000003E-5</v>
      </c>
      <c r="R139" s="363">
        <f>Q139*H139</f>
        <v>1E-3</v>
      </c>
      <c r="S139" s="363">
        <v>0</v>
      </c>
      <c r="T139" s="364">
        <f>S139*H139</f>
        <v>0</v>
      </c>
      <c r="U139" s="278"/>
      <c r="V139" s="278"/>
      <c r="W139" s="278"/>
      <c r="X139" s="278"/>
      <c r="Y139" s="278"/>
      <c r="Z139" s="278"/>
      <c r="AA139" s="278"/>
      <c r="AB139" s="278"/>
      <c r="AC139" s="278"/>
      <c r="AD139" s="278"/>
      <c r="AE139" s="278"/>
      <c r="AR139" s="365" t="s">
        <v>1233</v>
      </c>
      <c r="AT139" s="365" t="s">
        <v>1229</v>
      </c>
      <c r="AU139" s="365" t="s">
        <v>83</v>
      </c>
      <c r="AY139" s="269" t="s">
        <v>1226</v>
      </c>
      <c r="BE139" s="366">
        <f>IF(N139="základní",J139,0)</f>
        <v>0</v>
      </c>
      <c r="BF139" s="366">
        <f>IF(N139="snížená",J139,0)</f>
        <v>0</v>
      </c>
      <c r="BG139" s="366">
        <f>IF(N139="zákl. přenesená",J139,0)</f>
        <v>0</v>
      </c>
      <c r="BH139" s="366">
        <f>IF(N139="sníž. přenesená",J139,0)</f>
        <v>0</v>
      </c>
      <c r="BI139" s="366">
        <f>IF(N139="nulová",J139,0)</f>
        <v>0</v>
      </c>
      <c r="BJ139" s="269" t="s">
        <v>81</v>
      </c>
      <c r="BK139" s="366">
        <f>ROUND(I139*H139,2)</f>
        <v>0</v>
      </c>
      <c r="BL139" s="269" t="s">
        <v>1233</v>
      </c>
      <c r="BM139" s="365" t="s">
        <v>1306</v>
      </c>
    </row>
    <row r="140" spans="1:65" s="367" customFormat="1">
      <c r="B140" s="368"/>
      <c r="D140" s="369" t="s">
        <v>223</v>
      </c>
      <c r="E140" s="370" t="s">
        <v>528</v>
      </c>
      <c r="F140" s="371" t="s">
        <v>1235</v>
      </c>
      <c r="H140" s="370" t="s">
        <v>528</v>
      </c>
      <c r="L140" s="368"/>
      <c r="M140" s="372"/>
      <c r="N140" s="373"/>
      <c r="O140" s="373"/>
      <c r="P140" s="373"/>
      <c r="Q140" s="373"/>
      <c r="R140" s="373"/>
      <c r="S140" s="373"/>
      <c r="T140" s="374"/>
      <c r="AT140" s="370" t="s">
        <v>223</v>
      </c>
      <c r="AU140" s="370" t="s">
        <v>83</v>
      </c>
      <c r="AV140" s="367" t="s">
        <v>81</v>
      </c>
      <c r="AW140" s="367" t="s">
        <v>1236</v>
      </c>
      <c r="AX140" s="367" t="s">
        <v>1225</v>
      </c>
      <c r="AY140" s="370" t="s">
        <v>1226</v>
      </c>
    </row>
    <row r="141" spans="1:65" s="375" customFormat="1">
      <c r="B141" s="376"/>
      <c r="D141" s="369" t="s">
        <v>223</v>
      </c>
      <c r="E141" s="377" t="s">
        <v>528</v>
      </c>
      <c r="F141" s="378" t="s">
        <v>1237</v>
      </c>
      <c r="H141" s="379">
        <v>25</v>
      </c>
      <c r="L141" s="376"/>
      <c r="M141" s="380"/>
      <c r="N141" s="381"/>
      <c r="O141" s="381"/>
      <c r="P141" s="381"/>
      <c r="Q141" s="381"/>
      <c r="R141" s="381"/>
      <c r="S141" s="381"/>
      <c r="T141" s="382"/>
      <c r="AT141" s="377" t="s">
        <v>223</v>
      </c>
      <c r="AU141" s="377" t="s">
        <v>83</v>
      </c>
      <c r="AV141" s="375" t="s">
        <v>83</v>
      </c>
      <c r="AW141" s="375" t="s">
        <v>1236</v>
      </c>
      <c r="AX141" s="375" t="s">
        <v>1225</v>
      </c>
      <c r="AY141" s="377" t="s">
        <v>1226</v>
      </c>
    </row>
    <row r="142" spans="1:65" s="383" customFormat="1">
      <c r="B142" s="384"/>
      <c r="D142" s="369" t="s">
        <v>223</v>
      </c>
      <c r="E142" s="385" t="s">
        <v>528</v>
      </c>
      <c r="F142" s="386" t="s">
        <v>1238</v>
      </c>
      <c r="H142" s="387">
        <v>25</v>
      </c>
      <c r="L142" s="384"/>
      <c r="M142" s="388"/>
      <c r="N142" s="389"/>
      <c r="O142" s="389"/>
      <c r="P142" s="389"/>
      <c r="Q142" s="389"/>
      <c r="R142" s="389"/>
      <c r="S142" s="389"/>
      <c r="T142" s="390"/>
      <c r="AT142" s="385" t="s">
        <v>223</v>
      </c>
      <c r="AU142" s="385" t="s">
        <v>83</v>
      </c>
      <c r="AV142" s="383" t="s">
        <v>87</v>
      </c>
      <c r="AW142" s="383" t="s">
        <v>1236</v>
      </c>
      <c r="AX142" s="383" t="s">
        <v>81</v>
      </c>
      <c r="AY142" s="385" t="s">
        <v>1226</v>
      </c>
    </row>
    <row r="143" spans="1:65" s="281" customFormat="1" ht="24" customHeight="1">
      <c r="A143" s="278"/>
      <c r="B143" s="354"/>
      <c r="C143" s="355" t="s">
        <v>1307</v>
      </c>
      <c r="D143" s="355" t="s">
        <v>1229</v>
      </c>
      <c r="E143" s="356" t="s">
        <v>1308</v>
      </c>
      <c r="F143" s="357" t="s">
        <v>1309</v>
      </c>
      <c r="G143" s="358" t="s">
        <v>317</v>
      </c>
      <c r="H143" s="359">
        <v>23</v>
      </c>
      <c r="I143" s="360">
        <v>0</v>
      </c>
      <c r="J143" s="360">
        <f>ROUND(I143*H143,2)</f>
        <v>0</v>
      </c>
      <c r="K143" s="357" t="s">
        <v>1232</v>
      </c>
      <c r="L143" s="279"/>
      <c r="M143" s="361" t="s">
        <v>528</v>
      </c>
      <c r="N143" s="362" t="s">
        <v>1193</v>
      </c>
      <c r="O143" s="363">
        <v>0.1</v>
      </c>
      <c r="P143" s="363">
        <f>O143*H143</f>
        <v>2.3000000000000003</v>
      </c>
      <c r="Q143" s="363">
        <v>4.0000000000000003E-5</v>
      </c>
      <c r="R143" s="363">
        <f>Q143*H143</f>
        <v>9.2000000000000003E-4</v>
      </c>
      <c r="S143" s="363">
        <v>0</v>
      </c>
      <c r="T143" s="364">
        <f>S143*H143</f>
        <v>0</v>
      </c>
      <c r="U143" s="278"/>
      <c r="V143" s="278"/>
      <c r="W143" s="278"/>
      <c r="X143" s="278"/>
      <c r="Y143" s="278"/>
      <c r="Z143" s="278"/>
      <c r="AA143" s="278"/>
      <c r="AB143" s="278"/>
      <c r="AC143" s="278"/>
      <c r="AD143" s="278"/>
      <c r="AE143" s="278"/>
      <c r="AR143" s="365" t="s">
        <v>1233</v>
      </c>
      <c r="AT143" s="365" t="s">
        <v>1229</v>
      </c>
      <c r="AU143" s="365" t="s">
        <v>83</v>
      </c>
      <c r="AY143" s="269" t="s">
        <v>1226</v>
      </c>
      <c r="BE143" s="366">
        <f>IF(N143="základní",J143,0)</f>
        <v>0</v>
      </c>
      <c r="BF143" s="366">
        <f>IF(N143="snížená",J143,0)</f>
        <v>0</v>
      </c>
      <c r="BG143" s="366">
        <f>IF(N143="zákl. přenesená",J143,0)</f>
        <v>0</v>
      </c>
      <c r="BH143" s="366">
        <f>IF(N143="sníž. přenesená",J143,0)</f>
        <v>0</v>
      </c>
      <c r="BI143" s="366">
        <f>IF(N143="nulová",J143,0)</f>
        <v>0</v>
      </c>
      <c r="BJ143" s="269" t="s">
        <v>81</v>
      </c>
      <c r="BK143" s="366">
        <f>ROUND(I143*H143,2)</f>
        <v>0</v>
      </c>
      <c r="BL143" s="269" t="s">
        <v>1233</v>
      </c>
      <c r="BM143" s="365" t="s">
        <v>1310</v>
      </c>
    </row>
    <row r="144" spans="1:65" s="367" customFormat="1">
      <c r="B144" s="368"/>
      <c r="D144" s="369" t="s">
        <v>223</v>
      </c>
      <c r="E144" s="370" t="s">
        <v>528</v>
      </c>
      <c r="F144" s="371" t="s">
        <v>1235</v>
      </c>
      <c r="H144" s="370" t="s">
        <v>528</v>
      </c>
      <c r="L144" s="368"/>
      <c r="M144" s="372"/>
      <c r="N144" s="373"/>
      <c r="O144" s="373"/>
      <c r="P144" s="373"/>
      <c r="Q144" s="373"/>
      <c r="R144" s="373"/>
      <c r="S144" s="373"/>
      <c r="T144" s="374"/>
      <c r="AT144" s="370" t="s">
        <v>223</v>
      </c>
      <c r="AU144" s="370" t="s">
        <v>83</v>
      </c>
      <c r="AV144" s="367" t="s">
        <v>81</v>
      </c>
      <c r="AW144" s="367" t="s">
        <v>1236</v>
      </c>
      <c r="AX144" s="367" t="s">
        <v>1225</v>
      </c>
      <c r="AY144" s="370" t="s">
        <v>1226</v>
      </c>
    </row>
    <row r="145" spans="1:65" s="375" customFormat="1">
      <c r="B145" s="376"/>
      <c r="D145" s="369" t="s">
        <v>223</v>
      </c>
      <c r="E145" s="377" t="s">
        <v>528</v>
      </c>
      <c r="F145" s="378" t="s">
        <v>1311</v>
      </c>
      <c r="H145" s="379">
        <v>23</v>
      </c>
      <c r="L145" s="376"/>
      <c r="M145" s="380"/>
      <c r="N145" s="381"/>
      <c r="O145" s="381"/>
      <c r="P145" s="381"/>
      <c r="Q145" s="381"/>
      <c r="R145" s="381"/>
      <c r="S145" s="381"/>
      <c r="T145" s="382"/>
      <c r="AT145" s="377" t="s">
        <v>223</v>
      </c>
      <c r="AU145" s="377" t="s">
        <v>83</v>
      </c>
      <c r="AV145" s="375" t="s">
        <v>83</v>
      </c>
      <c r="AW145" s="375" t="s">
        <v>1236</v>
      </c>
      <c r="AX145" s="375" t="s">
        <v>1225</v>
      </c>
      <c r="AY145" s="377" t="s">
        <v>1226</v>
      </c>
    </row>
    <row r="146" spans="1:65" s="383" customFormat="1">
      <c r="B146" s="384"/>
      <c r="D146" s="369" t="s">
        <v>223</v>
      </c>
      <c r="E146" s="385" t="s">
        <v>528</v>
      </c>
      <c r="F146" s="386" t="s">
        <v>1238</v>
      </c>
      <c r="H146" s="387">
        <v>23</v>
      </c>
      <c r="L146" s="384"/>
      <c r="M146" s="388"/>
      <c r="N146" s="389"/>
      <c r="O146" s="389"/>
      <c r="P146" s="389"/>
      <c r="Q146" s="389"/>
      <c r="R146" s="389"/>
      <c r="S146" s="389"/>
      <c r="T146" s="390"/>
      <c r="AT146" s="385" t="s">
        <v>223</v>
      </c>
      <c r="AU146" s="385" t="s">
        <v>83</v>
      </c>
      <c r="AV146" s="383" t="s">
        <v>87</v>
      </c>
      <c r="AW146" s="383" t="s">
        <v>1236</v>
      </c>
      <c r="AX146" s="383" t="s">
        <v>81</v>
      </c>
      <c r="AY146" s="385" t="s">
        <v>1226</v>
      </c>
    </row>
    <row r="147" spans="1:65" s="281" customFormat="1" ht="24" customHeight="1">
      <c r="A147" s="278"/>
      <c r="B147" s="354"/>
      <c r="C147" s="355" t="s">
        <v>1312</v>
      </c>
      <c r="D147" s="355" t="s">
        <v>1229</v>
      </c>
      <c r="E147" s="356" t="s">
        <v>1313</v>
      </c>
      <c r="F147" s="357" t="s">
        <v>1314</v>
      </c>
      <c r="G147" s="358" t="s">
        <v>317</v>
      </c>
      <c r="H147" s="359">
        <v>40</v>
      </c>
      <c r="I147" s="360">
        <v>0</v>
      </c>
      <c r="J147" s="360">
        <f>ROUND(I147*H147,2)</f>
        <v>0</v>
      </c>
      <c r="K147" s="357" t="s">
        <v>1232</v>
      </c>
      <c r="L147" s="279"/>
      <c r="M147" s="361" t="s">
        <v>528</v>
      </c>
      <c r="N147" s="362" t="s">
        <v>1193</v>
      </c>
      <c r="O147" s="363">
        <v>0.10299999999999999</v>
      </c>
      <c r="P147" s="363">
        <f>O147*H147</f>
        <v>4.12</v>
      </c>
      <c r="Q147" s="363">
        <v>5.0000000000000002E-5</v>
      </c>
      <c r="R147" s="363">
        <f>Q147*H147</f>
        <v>2E-3</v>
      </c>
      <c r="S147" s="363">
        <v>0</v>
      </c>
      <c r="T147" s="364">
        <f>S147*H147</f>
        <v>0</v>
      </c>
      <c r="U147" s="278"/>
      <c r="V147" s="278"/>
      <c r="W147" s="278"/>
      <c r="X147" s="278"/>
      <c r="Y147" s="278"/>
      <c r="Z147" s="278"/>
      <c r="AA147" s="278"/>
      <c r="AB147" s="278"/>
      <c r="AC147" s="278"/>
      <c r="AD147" s="278"/>
      <c r="AE147" s="278"/>
      <c r="AR147" s="365" t="s">
        <v>1233</v>
      </c>
      <c r="AT147" s="365" t="s">
        <v>1229</v>
      </c>
      <c r="AU147" s="365" t="s">
        <v>83</v>
      </c>
      <c r="AY147" s="269" t="s">
        <v>1226</v>
      </c>
      <c r="BE147" s="366">
        <f>IF(N147="základní",J147,0)</f>
        <v>0</v>
      </c>
      <c r="BF147" s="366">
        <f>IF(N147="snížená",J147,0)</f>
        <v>0</v>
      </c>
      <c r="BG147" s="366">
        <f>IF(N147="zákl. přenesená",J147,0)</f>
        <v>0</v>
      </c>
      <c r="BH147" s="366">
        <f>IF(N147="sníž. přenesená",J147,0)</f>
        <v>0</v>
      </c>
      <c r="BI147" s="366">
        <f>IF(N147="nulová",J147,0)</f>
        <v>0</v>
      </c>
      <c r="BJ147" s="269" t="s">
        <v>81</v>
      </c>
      <c r="BK147" s="366">
        <f>ROUND(I147*H147,2)</f>
        <v>0</v>
      </c>
      <c r="BL147" s="269" t="s">
        <v>1233</v>
      </c>
      <c r="BM147" s="365" t="s">
        <v>1315</v>
      </c>
    </row>
    <row r="148" spans="1:65" s="367" customFormat="1">
      <c r="B148" s="368"/>
      <c r="D148" s="369" t="s">
        <v>223</v>
      </c>
      <c r="E148" s="370" t="s">
        <v>528</v>
      </c>
      <c r="F148" s="371" t="s">
        <v>1235</v>
      </c>
      <c r="H148" s="370" t="s">
        <v>528</v>
      </c>
      <c r="L148" s="368"/>
      <c r="M148" s="372"/>
      <c r="N148" s="373"/>
      <c r="O148" s="373"/>
      <c r="P148" s="373"/>
      <c r="Q148" s="373"/>
      <c r="R148" s="373"/>
      <c r="S148" s="373"/>
      <c r="T148" s="374"/>
      <c r="AT148" s="370" t="s">
        <v>223</v>
      </c>
      <c r="AU148" s="370" t="s">
        <v>83</v>
      </c>
      <c r="AV148" s="367" t="s">
        <v>81</v>
      </c>
      <c r="AW148" s="367" t="s">
        <v>1236</v>
      </c>
      <c r="AX148" s="367" t="s">
        <v>1225</v>
      </c>
      <c r="AY148" s="370" t="s">
        <v>1226</v>
      </c>
    </row>
    <row r="149" spans="1:65" s="375" customFormat="1">
      <c r="B149" s="376"/>
      <c r="D149" s="369" t="s">
        <v>223</v>
      </c>
      <c r="E149" s="377" t="s">
        <v>528</v>
      </c>
      <c r="F149" s="378" t="s">
        <v>1298</v>
      </c>
      <c r="H149" s="379">
        <v>40</v>
      </c>
      <c r="L149" s="376"/>
      <c r="M149" s="380"/>
      <c r="N149" s="381"/>
      <c r="O149" s="381"/>
      <c r="P149" s="381"/>
      <c r="Q149" s="381"/>
      <c r="R149" s="381"/>
      <c r="S149" s="381"/>
      <c r="T149" s="382"/>
      <c r="AT149" s="377" t="s">
        <v>223</v>
      </c>
      <c r="AU149" s="377" t="s">
        <v>83</v>
      </c>
      <c r="AV149" s="375" t="s">
        <v>83</v>
      </c>
      <c r="AW149" s="375" t="s">
        <v>1236</v>
      </c>
      <c r="AX149" s="375" t="s">
        <v>1225</v>
      </c>
      <c r="AY149" s="377" t="s">
        <v>1226</v>
      </c>
    </row>
    <row r="150" spans="1:65" s="383" customFormat="1">
      <c r="B150" s="384"/>
      <c r="D150" s="369" t="s">
        <v>223</v>
      </c>
      <c r="E150" s="385" t="s">
        <v>528</v>
      </c>
      <c r="F150" s="386" t="s">
        <v>1238</v>
      </c>
      <c r="H150" s="387">
        <v>40</v>
      </c>
      <c r="L150" s="384"/>
      <c r="M150" s="388"/>
      <c r="N150" s="389"/>
      <c r="O150" s="389"/>
      <c r="P150" s="389"/>
      <c r="Q150" s="389"/>
      <c r="R150" s="389"/>
      <c r="S150" s="389"/>
      <c r="T150" s="390"/>
      <c r="AT150" s="385" t="s">
        <v>223</v>
      </c>
      <c r="AU150" s="385" t="s">
        <v>83</v>
      </c>
      <c r="AV150" s="383" t="s">
        <v>87</v>
      </c>
      <c r="AW150" s="383" t="s">
        <v>1236</v>
      </c>
      <c r="AX150" s="383" t="s">
        <v>81</v>
      </c>
      <c r="AY150" s="385" t="s">
        <v>1226</v>
      </c>
    </row>
    <row r="151" spans="1:65" s="281" customFormat="1" ht="24" customHeight="1">
      <c r="A151" s="278"/>
      <c r="B151" s="354"/>
      <c r="C151" s="355" t="s">
        <v>1316</v>
      </c>
      <c r="D151" s="355" t="s">
        <v>1229</v>
      </c>
      <c r="E151" s="356" t="s">
        <v>1317</v>
      </c>
      <c r="F151" s="357" t="s">
        <v>1318</v>
      </c>
      <c r="G151" s="358" t="s">
        <v>317</v>
      </c>
      <c r="H151" s="359">
        <v>20</v>
      </c>
      <c r="I151" s="360">
        <v>0</v>
      </c>
      <c r="J151" s="360">
        <f>ROUND(I151*H151,2)</f>
        <v>0</v>
      </c>
      <c r="K151" s="357" t="s">
        <v>1232</v>
      </c>
      <c r="L151" s="279"/>
      <c r="M151" s="361" t="s">
        <v>528</v>
      </c>
      <c r="N151" s="362" t="s">
        <v>1193</v>
      </c>
      <c r="O151" s="363">
        <v>0.106</v>
      </c>
      <c r="P151" s="363">
        <f>O151*H151</f>
        <v>2.12</v>
      </c>
      <c r="Q151" s="363">
        <v>9.0000000000000006E-5</v>
      </c>
      <c r="R151" s="363">
        <f>Q151*H151</f>
        <v>1.8000000000000002E-3</v>
      </c>
      <c r="S151" s="363">
        <v>0</v>
      </c>
      <c r="T151" s="364">
        <f>S151*H151</f>
        <v>0</v>
      </c>
      <c r="U151" s="278"/>
      <c r="V151" s="278"/>
      <c r="W151" s="278"/>
      <c r="X151" s="278"/>
      <c r="Y151" s="278"/>
      <c r="Z151" s="278"/>
      <c r="AA151" s="278"/>
      <c r="AB151" s="278"/>
      <c r="AC151" s="278"/>
      <c r="AD151" s="278"/>
      <c r="AE151" s="278"/>
      <c r="AR151" s="365" t="s">
        <v>1233</v>
      </c>
      <c r="AT151" s="365" t="s">
        <v>1229</v>
      </c>
      <c r="AU151" s="365" t="s">
        <v>83</v>
      </c>
      <c r="AY151" s="269" t="s">
        <v>1226</v>
      </c>
      <c r="BE151" s="366">
        <f>IF(N151="základní",J151,0)</f>
        <v>0</v>
      </c>
      <c r="BF151" s="366">
        <f>IF(N151="snížená",J151,0)</f>
        <v>0</v>
      </c>
      <c r="BG151" s="366">
        <f>IF(N151="zákl. přenesená",J151,0)</f>
        <v>0</v>
      </c>
      <c r="BH151" s="366">
        <f>IF(N151="sníž. přenesená",J151,0)</f>
        <v>0</v>
      </c>
      <c r="BI151" s="366">
        <f>IF(N151="nulová",J151,0)</f>
        <v>0</v>
      </c>
      <c r="BJ151" s="269" t="s">
        <v>81</v>
      </c>
      <c r="BK151" s="366">
        <f>ROUND(I151*H151,2)</f>
        <v>0</v>
      </c>
      <c r="BL151" s="269" t="s">
        <v>1233</v>
      </c>
      <c r="BM151" s="365" t="s">
        <v>1319</v>
      </c>
    </row>
    <row r="152" spans="1:65" s="367" customFormat="1">
      <c r="B152" s="368"/>
      <c r="D152" s="369" t="s">
        <v>223</v>
      </c>
      <c r="E152" s="370" t="s">
        <v>528</v>
      </c>
      <c r="F152" s="371" t="s">
        <v>1235</v>
      </c>
      <c r="H152" s="370" t="s">
        <v>528</v>
      </c>
      <c r="L152" s="368"/>
      <c r="M152" s="372"/>
      <c r="N152" s="373"/>
      <c r="O152" s="373"/>
      <c r="P152" s="373"/>
      <c r="Q152" s="373"/>
      <c r="R152" s="373"/>
      <c r="S152" s="373"/>
      <c r="T152" s="374"/>
      <c r="AT152" s="370" t="s">
        <v>223</v>
      </c>
      <c r="AU152" s="370" t="s">
        <v>83</v>
      </c>
      <c r="AV152" s="367" t="s">
        <v>81</v>
      </c>
      <c r="AW152" s="367" t="s">
        <v>1236</v>
      </c>
      <c r="AX152" s="367" t="s">
        <v>1225</v>
      </c>
      <c r="AY152" s="370" t="s">
        <v>1226</v>
      </c>
    </row>
    <row r="153" spans="1:65" s="375" customFormat="1">
      <c r="B153" s="376"/>
      <c r="D153" s="369" t="s">
        <v>223</v>
      </c>
      <c r="E153" s="377" t="s">
        <v>528</v>
      </c>
      <c r="F153" s="378" t="s">
        <v>1320</v>
      </c>
      <c r="H153" s="379">
        <v>20</v>
      </c>
      <c r="L153" s="376"/>
      <c r="M153" s="380"/>
      <c r="N153" s="381"/>
      <c r="O153" s="381"/>
      <c r="P153" s="381"/>
      <c r="Q153" s="381"/>
      <c r="R153" s="381"/>
      <c r="S153" s="381"/>
      <c r="T153" s="382"/>
      <c r="AT153" s="377" t="s">
        <v>223</v>
      </c>
      <c r="AU153" s="377" t="s">
        <v>83</v>
      </c>
      <c r="AV153" s="375" t="s">
        <v>83</v>
      </c>
      <c r="AW153" s="375" t="s">
        <v>1236</v>
      </c>
      <c r="AX153" s="375" t="s">
        <v>1225</v>
      </c>
      <c r="AY153" s="377" t="s">
        <v>1226</v>
      </c>
    </row>
    <row r="154" spans="1:65" s="383" customFormat="1">
      <c r="B154" s="384"/>
      <c r="D154" s="369" t="s">
        <v>223</v>
      </c>
      <c r="E154" s="385" t="s">
        <v>528</v>
      </c>
      <c r="F154" s="386" t="s">
        <v>1238</v>
      </c>
      <c r="H154" s="387">
        <v>20</v>
      </c>
      <c r="L154" s="384"/>
      <c r="M154" s="388"/>
      <c r="N154" s="389"/>
      <c r="O154" s="389"/>
      <c r="P154" s="389"/>
      <c r="Q154" s="389"/>
      <c r="R154" s="389"/>
      <c r="S154" s="389"/>
      <c r="T154" s="390"/>
      <c r="AT154" s="385" t="s">
        <v>223</v>
      </c>
      <c r="AU154" s="385" t="s">
        <v>83</v>
      </c>
      <c r="AV154" s="383" t="s">
        <v>87</v>
      </c>
      <c r="AW154" s="383" t="s">
        <v>1236</v>
      </c>
      <c r="AX154" s="383" t="s">
        <v>81</v>
      </c>
      <c r="AY154" s="385" t="s">
        <v>1226</v>
      </c>
    </row>
    <row r="155" spans="1:65" s="281" customFormat="1" ht="16.5" customHeight="1">
      <c r="A155" s="278"/>
      <c r="B155" s="354"/>
      <c r="C155" s="355" t="s">
        <v>1321</v>
      </c>
      <c r="D155" s="355" t="s">
        <v>1229</v>
      </c>
      <c r="E155" s="356" t="s">
        <v>1322</v>
      </c>
      <c r="F155" s="357" t="s">
        <v>1323</v>
      </c>
      <c r="G155" s="358" t="s">
        <v>298</v>
      </c>
      <c r="H155" s="359">
        <v>7</v>
      </c>
      <c r="I155" s="360">
        <v>0</v>
      </c>
      <c r="J155" s="360">
        <f>ROUND(I155*H155,2)</f>
        <v>0</v>
      </c>
      <c r="K155" s="357" t="s">
        <v>1232</v>
      </c>
      <c r="L155" s="279"/>
      <c r="M155" s="361" t="s">
        <v>528</v>
      </c>
      <c r="N155" s="362" t="s">
        <v>1193</v>
      </c>
      <c r="O155" s="363">
        <v>0.42499999999999999</v>
      </c>
      <c r="P155" s="363">
        <f>O155*H155</f>
        <v>2.9750000000000001</v>
      </c>
      <c r="Q155" s="363">
        <v>0</v>
      </c>
      <c r="R155" s="363">
        <f>Q155*H155</f>
        <v>0</v>
      </c>
      <c r="S155" s="363">
        <v>0</v>
      </c>
      <c r="T155" s="364">
        <f>S155*H155</f>
        <v>0</v>
      </c>
      <c r="U155" s="278"/>
      <c r="V155" s="278"/>
      <c r="W155" s="278"/>
      <c r="X155" s="278"/>
      <c r="Y155" s="278"/>
      <c r="Z155" s="278"/>
      <c r="AA155" s="278"/>
      <c r="AB155" s="278"/>
      <c r="AC155" s="278"/>
      <c r="AD155" s="278"/>
      <c r="AE155" s="278"/>
      <c r="AR155" s="365" t="s">
        <v>1233</v>
      </c>
      <c r="AT155" s="365" t="s">
        <v>1229</v>
      </c>
      <c r="AU155" s="365" t="s">
        <v>83</v>
      </c>
      <c r="AY155" s="269" t="s">
        <v>1226</v>
      </c>
      <c r="BE155" s="366">
        <f>IF(N155="základní",J155,0)</f>
        <v>0</v>
      </c>
      <c r="BF155" s="366">
        <f>IF(N155="snížená",J155,0)</f>
        <v>0</v>
      </c>
      <c r="BG155" s="366">
        <f>IF(N155="zákl. přenesená",J155,0)</f>
        <v>0</v>
      </c>
      <c r="BH155" s="366">
        <f>IF(N155="sníž. přenesená",J155,0)</f>
        <v>0</v>
      </c>
      <c r="BI155" s="366">
        <f>IF(N155="nulová",J155,0)</f>
        <v>0</v>
      </c>
      <c r="BJ155" s="269" t="s">
        <v>81</v>
      </c>
      <c r="BK155" s="366">
        <f>ROUND(I155*H155,2)</f>
        <v>0</v>
      </c>
      <c r="BL155" s="269" t="s">
        <v>1233</v>
      </c>
      <c r="BM155" s="365" t="s">
        <v>1324</v>
      </c>
    </row>
    <row r="156" spans="1:65" s="367" customFormat="1">
      <c r="B156" s="368"/>
      <c r="D156" s="369" t="s">
        <v>223</v>
      </c>
      <c r="E156" s="370" t="s">
        <v>528</v>
      </c>
      <c r="F156" s="371" t="s">
        <v>1235</v>
      </c>
      <c r="H156" s="370" t="s">
        <v>528</v>
      </c>
      <c r="L156" s="368"/>
      <c r="M156" s="372"/>
      <c r="N156" s="373"/>
      <c r="O156" s="373"/>
      <c r="P156" s="373"/>
      <c r="Q156" s="373"/>
      <c r="R156" s="373"/>
      <c r="S156" s="373"/>
      <c r="T156" s="374"/>
      <c r="AT156" s="370" t="s">
        <v>223</v>
      </c>
      <c r="AU156" s="370" t="s">
        <v>83</v>
      </c>
      <c r="AV156" s="367" t="s">
        <v>81</v>
      </c>
      <c r="AW156" s="367" t="s">
        <v>1236</v>
      </c>
      <c r="AX156" s="367" t="s">
        <v>1225</v>
      </c>
      <c r="AY156" s="370" t="s">
        <v>1226</v>
      </c>
    </row>
    <row r="157" spans="1:65" s="375" customFormat="1">
      <c r="B157" s="376"/>
      <c r="D157" s="369" t="s">
        <v>223</v>
      </c>
      <c r="E157" s="377" t="s">
        <v>528</v>
      </c>
      <c r="F157" s="378" t="s">
        <v>1325</v>
      </c>
      <c r="H157" s="379">
        <v>7</v>
      </c>
      <c r="L157" s="376"/>
      <c r="M157" s="380"/>
      <c r="N157" s="381"/>
      <c r="O157" s="381"/>
      <c r="P157" s="381"/>
      <c r="Q157" s="381"/>
      <c r="R157" s="381"/>
      <c r="S157" s="381"/>
      <c r="T157" s="382"/>
      <c r="AT157" s="377" t="s">
        <v>223</v>
      </c>
      <c r="AU157" s="377" t="s">
        <v>83</v>
      </c>
      <c r="AV157" s="375" t="s">
        <v>83</v>
      </c>
      <c r="AW157" s="375" t="s">
        <v>1236</v>
      </c>
      <c r="AX157" s="375" t="s">
        <v>1225</v>
      </c>
      <c r="AY157" s="377" t="s">
        <v>1226</v>
      </c>
    </row>
    <row r="158" spans="1:65" s="383" customFormat="1">
      <c r="B158" s="384"/>
      <c r="D158" s="369" t="s">
        <v>223</v>
      </c>
      <c r="E158" s="385" t="s">
        <v>528</v>
      </c>
      <c r="F158" s="386" t="s">
        <v>1238</v>
      </c>
      <c r="H158" s="387">
        <v>7</v>
      </c>
      <c r="L158" s="384"/>
      <c r="M158" s="388"/>
      <c r="N158" s="389"/>
      <c r="O158" s="389"/>
      <c r="P158" s="389"/>
      <c r="Q158" s="389"/>
      <c r="R158" s="389"/>
      <c r="S158" s="389"/>
      <c r="T158" s="390"/>
      <c r="AT158" s="385" t="s">
        <v>223</v>
      </c>
      <c r="AU158" s="385" t="s">
        <v>83</v>
      </c>
      <c r="AV158" s="383" t="s">
        <v>87</v>
      </c>
      <c r="AW158" s="383" t="s">
        <v>1236</v>
      </c>
      <c r="AX158" s="383" t="s">
        <v>81</v>
      </c>
      <c r="AY158" s="385" t="s">
        <v>1226</v>
      </c>
    </row>
    <row r="159" spans="1:65" s="281" customFormat="1" ht="16.5" customHeight="1">
      <c r="A159" s="278"/>
      <c r="B159" s="354"/>
      <c r="C159" s="355" t="s">
        <v>1326</v>
      </c>
      <c r="D159" s="355" t="s">
        <v>1229</v>
      </c>
      <c r="E159" s="356" t="s">
        <v>1327</v>
      </c>
      <c r="F159" s="357" t="s">
        <v>1328</v>
      </c>
      <c r="G159" s="358" t="s">
        <v>298</v>
      </c>
      <c r="H159" s="359">
        <v>7</v>
      </c>
      <c r="I159" s="360">
        <v>0</v>
      </c>
      <c r="J159" s="360">
        <f>ROUND(I159*H159,2)</f>
        <v>0</v>
      </c>
      <c r="K159" s="357" t="s">
        <v>1232</v>
      </c>
      <c r="L159" s="279"/>
      <c r="M159" s="361" t="s">
        <v>528</v>
      </c>
      <c r="N159" s="362" t="s">
        <v>1193</v>
      </c>
      <c r="O159" s="363">
        <v>0.18099999999999999</v>
      </c>
      <c r="P159" s="363">
        <f>O159*H159</f>
        <v>1.2669999999999999</v>
      </c>
      <c r="Q159" s="363">
        <v>1.7000000000000001E-4</v>
      </c>
      <c r="R159" s="363">
        <f>Q159*H159</f>
        <v>1.1900000000000001E-3</v>
      </c>
      <c r="S159" s="363">
        <v>0</v>
      </c>
      <c r="T159" s="364">
        <f>S159*H159</f>
        <v>0</v>
      </c>
      <c r="U159" s="278"/>
      <c r="V159" s="278"/>
      <c r="W159" s="278"/>
      <c r="X159" s="278"/>
      <c r="Y159" s="278"/>
      <c r="Z159" s="278"/>
      <c r="AA159" s="278"/>
      <c r="AB159" s="278"/>
      <c r="AC159" s="278"/>
      <c r="AD159" s="278"/>
      <c r="AE159" s="278"/>
      <c r="AR159" s="365" t="s">
        <v>1233</v>
      </c>
      <c r="AT159" s="365" t="s">
        <v>1229</v>
      </c>
      <c r="AU159" s="365" t="s">
        <v>83</v>
      </c>
      <c r="AY159" s="269" t="s">
        <v>1226</v>
      </c>
      <c r="BE159" s="366">
        <f>IF(N159="základní",J159,0)</f>
        <v>0</v>
      </c>
      <c r="BF159" s="366">
        <f>IF(N159="snížená",J159,0)</f>
        <v>0</v>
      </c>
      <c r="BG159" s="366">
        <f>IF(N159="zákl. přenesená",J159,0)</f>
        <v>0</v>
      </c>
      <c r="BH159" s="366">
        <f>IF(N159="sníž. přenesená",J159,0)</f>
        <v>0</v>
      </c>
      <c r="BI159" s="366">
        <f>IF(N159="nulová",J159,0)</f>
        <v>0</v>
      </c>
      <c r="BJ159" s="269" t="s">
        <v>81</v>
      </c>
      <c r="BK159" s="366">
        <f>ROUND(I159*H159,2)</f>
        <v>0</v>
      </c>
      <c r="BL159" s="269" t="s">
        <v>1233</v>
      </c>
      <c r="BM159" s="365" t="s">
        <v>1329</v>
      </c>
    </row>
    <row r="160" spans="1:65" s="367" customFormat="1">
      <c r="B160" s="368"/>
      <c r="D160" s="369" t="s">
        <v>223</v>
      </c>
      <c r="E160" s="370" t="s">
        <v>528</v>
      </c>
      <c r="F160" s="371" t="s">
        <v>1235</v>
      </c>
      <c r="H160" s="370" t="s">
        <v>528</v>
      </c>
      <c r="L160" s="368"/>
      <c r="M160" s="372"/>
      <c r="N160" s="373"/>
      <c r="O160" s="373"/>
      <c r="P160" s="373"/>
      <c r="Q160" s="373"/>
      <c r="R160" s="373"/>
      <c r="S160" s="373"/>
      <c r="T160" s="374"/>
      <c r="AT160" s="370" t="s">
        <v>223</v>
      </c>
      <c r="AU160" s="370" t="s">
        <v>83</v>
      </c>
      <c r="AV160" s="367" t="s">
        <v>81</v>
      </c>
      <c r="AW160" s="367" t="s">
        <v>1236</v>
      </c>
      <c r="AX160" s="367" t="s">
        <v>1225</v>
      </c>
      <c r="AY160" s="370" t="s">
        <v>1226</v>
      </c>
    </row>
    <row r="161" spans="1:65" s="375" customFormat="1">
      <c r="B161" s="376"/>
      <c r="D161" s="369" t="s">
        <v>223</v>
      </c>
      <c r="E161" s="377" t="s">
        <v>528</v>
      </c>
      <c r="F161" s="378" t="s">
        <v>1330</v>
      </c>
      <c r="H161" s="379">
        <v>7</v>
      </c>
      <c r="L161" s="376"/>
      <c r="M161" s="380"/>
      <c r="N161" s="381"/>
      <c r="O161" s="381"/>
      <c r="P161" s="381"/>
      <c r="Q161" s="381"/>
      <c r="R161" s="381"/>
      <c r="S161" s="381"/>
      <c r="T161" s="382"/>
      <c r="AT161" s="377" t="s">
        <v>223</v>
      </c>
      <c r="AU161" s="377" t="s">
        <v>83</v>
      </c>
      <c r="AV161" s="375" t="s">
        <v>83</v>
      </c>
      <c r="AW161" s="375" t="s">
        <v>1236</v>
      </c>
      <c r="AX161" s="375" t="s">
        <v>1225</v>
      </c>
      <c r="AY161" s="377" t="s">
        <v>1226</v>
      </c>
    </row>
    <row r="162" spans="1:65" s="383" customFormat="1">
      <c r="B162" s="384"/>
      <c r="D162" s="369" t="s">
        <v>223</v>
      </c>
      <c r="E162" s="385" t="s">
        <v>528</v>
      </c>
      <c r="F162" s="386" t="s">
        <v>1238</v>
      </c>
      <c r="H162" s="387">
        <v>7</v>
      </c>
      <c r="L162" s="384"/>
      <c r="M162" s="388"/>
      <c r="N162" s="389"/>
      <c r="O162" s="389"/>
      <c r="P162" s="389"/>
      <c r="Q162" s="389"/>
      <c r="R162" s="389"/>
      <c r="S162" s="389"/>
      <c r="T162" s="390"/>
      <c r="AT162" s="385" t="s">
        <v>223</v>
      </c>
      <c r="AU162" s="385" t="s">
        <v>83</v>
      </c>
      <c r="AV162" s="383" t="s">
        <v>87</v>
      </c>
      <c r="AW162" s="383" t="s">
        <v>1236</v>
      </c>
      <c r="AX162" s="383" t="s">
        <v>81</v>
      </c>
      <c r="AY162" s="385" t="s">
        <v>1226</v>
      </c>
    </row>
    <row r="163" spans="1:65" s="281" customFormat="1" ht="16.5" customHeight="1">
      <c r="A163" s="278"/>
      <c r="B163" s="354"/>
      <c r="C163" s="355" t="s">
        <v>1331</v>
      </c>
      <c r="D163" s="355" t="s">
        <v>1229</v>
      </c>
      <c r="E163" s="356" t="s">
        <v>1332</v>
      </c>
      <c r="F163" s="357" t="s">
        <v>1333</v>
      </c>
      <c r="G163" s="358" t="s">
        <v>298</v>
      </c>
      <c r="H163" s="359">
        <v>3</v>
      </c>
      <c r="I163" s="360">
        <v>0</v>
      </c>
      <c r="J163" s="360">
        <f>ROUND(I163*H163,2)</f>
        <v>0</v>
      </c>
      <c r="K163" s="357" t="s">
        <v>1232</v>
      </c>
      <c r="L163" s="279"/>
      <c r="M163" s="361" t="s">
        <v>528</v>
      </c>
      <c r="N163" s="362" t="s">
        <v>1193</v>
      </c>
      <c r="O163" s="363">
        <v>8.3000000000000004E-2</v>
      </c>
      <c r="P163" s="363">
        <f>O163*H163</f>
        <v>0.249</v>
      </c>
      <c r="Q163" s="363">
        <v>2.2000000000000001E-4</v>
      </c>
      <c r="R163" s="363">
        <f>Q163*H163</f>
        <v>6.6E-4</v>
      </c>
      <c r="S163" s="363">
        <v>0</v>
      </c>
      <c r="T163" s="364">
        <f>S163*H163</f>
        <v>0</v>
      </c>
      <c r="U163" s="278"/>
      <c r="V163" s="278"/>
      <c r="W163" s="278"/>
      <c r="X163" s="278"/>
      <c r="Y163" s="278"/>
      <c r="Z163" s="278"/>
      <c r="AA163" s="278"/>
      <c r="AB163" s="278"/>
      <c r="AC163" s="278"/>
      <c r="AD163" s="278"/>
      <c r="AE163" s="278"/>
      <c r="AR163" s="365" t="s">
        <v>1233</v>
      </c>
      <c r="AT163" s="365" t="s">
        <v>1229</v>
      </c>
      <c r="AU163" s="365" t="s">
        <v>83</v>
      </c>
      <c r="AY163" s="269" t="s">
        <v>1226</v>
      </c>
      <c r="BE163" s="366">
        <f>IF(N163="základní",J163,0)</f>
        <v>0</v>
      </c>
      <c r="BF163" s="366">
        <f>IF(N163="snížená",J163,0)</f>
        <v>0</v>
      </c>
      <c r="BG163" s="366">
        <f>IF(N163="zákl. přenesená",J163,0)</f>
        <v>0</v>
      </c>
      <c r="BH163" s="366">
        <f>IF(N163="sníž. přenesená",J163,0)</f>
        <v>0</v>
      </c>
      <c r="BI163" s="366">
        <f>IF(N163="nulová",J163,0)</f>
        <v>0</v>
      </c>
      <c r="BJ163" s="269" t="s">
        <v>81</v>
      </c>
      <c r="BK163" s="366">
        <f>ROUND(I163*H163,2)</f>
        <v>0</v>
      </c>
      <c r="BL163" s="269" t="s">
        <v>1233</v>
      </c>
      <c r="BM163" s="365" t="s">
        <v>1334</v>
      </c>
    </row>
    <row r="164" spans="1:65" s="367" customFormat="1">
      <c r="B164" s="368"/>
      <c r="D164" s="369" t="s">
        <v>223</v>
      </c>
      <c r="E164" s="370" t="s">
        <v>528</v>
      </c>
      <c r="F164" s="371" t="s">
        <v>1235</v>
      </c>
      <c r="H164" s="370" t="s">
        <v>528</v>
      </c>
      <c r="L164" s="368"/>
      <c r="M164" s="372"/>
      <c r="N164" s="373"/>
      <c r="O164" s="373"/>
      <c r="P164" s="373"/>
      <c r="Q164" s="373"/>
      <c r="R164" s="373"/>
      <c r="S164" s="373"/>
      <c r="T164" s="374"/>
      <c r="AT164" s="370" t="s">
        <v>223</v>
      </c>
      <c r="AU164" s="370" t="s">
        <v>83</v>
      </c>
      <c r="AV164" s="367" t="s">
        <v>81</v>
      </c>
      <c r="AW164" s="367" t="s">
        <v>1236</v>
      </c>
      <c r="AX164" s="367" t="s">
        <v>1225</v>
      </c>
      <c r="AY164" s="370" t="s">
        <v>1226</v>
      </c>
    </row>
    <row r="165" spans="1:65" s="375" customFormat="1">
      <c r="B165" s="376"/>
      <c r="D165" s="369" t="s">
        <v>223</v>
      </c>
      <c r="E165" s="377" t="s">
        <v>528</v>
      </c>
      <c r="F165" s="378" t="s">
        <v>85</v>
      </c>
      <c r="H165" s="379">
        <v>3</v>
      </c>
      <c r="L165" s="376"/>
      <c r="M165" s="380"/>
      <c r="N165" s="381"/>
      <c r="O165" s="381"/>
      <c r="P165" s="381"/>
      <c r="Q165" s="381"/>
      <c r="R165" s="381"/>
      <c r="S165" s="381"/>
      <c r="T165" s="382"/>
      <c r="AT165" s="377" t="s">
        <v>223</v>
      </c>
      <c r="AU165" s="377" t="s">
        <v>83</v>
      </c>
      <c r="AV165" s="375" t="s">
        <v>83</v>
      </c>
      <c r="AW165" s="375" t="s">
        <v>1236</v>
      </c>
      <c r="AX165" s="375" t="s">
        <v>1225</v>
      </c>
      <c r="AY165" s="377" t="s">
        <v>1226</v>
      </c>
    </row>
    <row r="166" spans="1:65" s="383" customFormat="1">
      <c r="B166" s="384"/>
      <c r="D166" s="369" t="s">
        <v>223</v>
      </c>
      <c r="E166" s="385" t="s">
        <v>528</v>
      </c>
      <c r="F166" s="386" t="s">
        <v>1238</v>
      </c>
      <c r="H166" s="387">
        <v>3</v>
      </c>
      <c r="L166" s="384"/>
      <c r="M166" s="388"/>
      <c r="N166" s="389"/>
      <c r="O166" s="389"/>
      <c r="P166" s="389"/>
      <c r="Q166" s="389"/>
      <c r="R166" s="389"/>
      <c r="S166" s="389"/>
      <c r="T166" s="390"/>
      <c r="AT166" s="385" t="s">
        <v>223</v>
      </c>
      <c r="AU166" s="385" t="s">
        <v>83</v>
      </c>
      <c r="AV166" s="383" t="s">
        <v>87</v>
      </c>
      <c r="AW166" s="383" t="s">
        <v>1236</v>
      </c>
      <c r="AX166" s="383" t="s">
        <v>81</v>
      </c>
      <c r="AY166" s="385" t="s">
        <v>1226</v>
      </c>
    </row>
    <row r="167" spans="1:65" s="281" customFormat="1" ht="16.5" customHeight="1">
      <c r="A167" s="278"/>
      <c r="B167" s="354"/>
      <c r="C167" s="355" t="s">
        <v>1335</v>
      </c>
      <c r="D167" s="355" t="s">
        <v>1229</v>
      </c>
      <c r="E167" s="356" t="s">
        <v>1336</v>
      </c>
      <c r="F167" s="357" t="s">
        <v>1337</v>
      </c>
      <c r="G167" s="358" t="s">
        <v>298</v>
      </c>
      <c r="H167" s="359">
        <v>2</v>
      </c>
      <c r="I167" s="360">
        <v>0</v>
      </c>
      <c r="J167" s="360">
        <f>ROUND(I167*H167,2)</f>
        <v>0</v>
      </c>
      <c r="K167" s="357" t="s">
        <v>1232</v>
      </c>
      <c r="L167" s="279"/>
      <c r="M167" s="361" t="s">
        <v>528</v>
      </c>
      <c r="N167" s="362" t="s">
        <v>1193</v>
      </c>
      <c r="O167" s="363">
        <v>0.16</v>
      </c>
      <c r="P167" s="363">
        <f>O167*H167</f>
        <v>0.32</v>
      </c>
      <c r="Q167" s="363">
        <v>2.1000000000000001E-4</v>
      </c>
      <c r="R167" s="363">
        <f>Q167*H167</f>
        <v>4.2000000000000002E-4</v>
      </c>
      <c r="S167" s="363">
        <v>0</v>
      </c>
      <c r="T167" s="364">
        <f>S167*H167</f>
        <v>0</v>
      </c>
      <c r="U167" s="278"/>
      <c r="V167" s="278"/>
      <c r="W167" s="278"/>
      <c r="X167" s="278"/>
      <c r="Y167" s="278"/>
      <c r="Z167" s="278"/>
      <c r="AA167" s="278"/>
      <c r="AB167" s="278"/>
      <c r="AC167" s="278"/>
      <c r="AD167" s="278"/>
      <c r="AE167" s="278"/>
      <c r="AR167" s="365" t="s">
        <v>1233</v>
      </c>
      <c r="AT167" s="365" t="s">
        <v>1229</v>
      </c>
      <c r="AU167" s="365" t="s">
        <v>83</v>
      </c>
      <c r="AY167" s="269" t="s">
        <v>1226</v>
      </c>
      <c r="BE167" s="366">
        <f>IF(N167="základní",J167,0)</f>
        <v>0</v>
      </c>
      <c r="BF167" s="366">
        <f>IF(N167="snížená",J167,0)</f>
        <v>0</v>
      </c>
      <c r="BG167" s="366">
        <f>IF(N167="zákl. přenesená",J167,0)</f>
        <v>0</v>
      </c>
      <c r="BH167" s="366">
        <f>IF(N167="sníž. přenesená",J167,0)</f>
        <v>0</v>
      </c>
      <c r="BI167" s="366">
        <f>IF(N167="nulová",J167,0)</f>
        <v>0</v>
      </c>
      <c r="BJ167" s="269" t="s">
        <v>81</v>
      </c>
      <c r="BK167" s="366">
        <f>ROUND(I167*H167,2)</f>
        <v>0</v>
      </c>
      <c r="BL167" s="269" t="s">
        <v>1233</v>
      </c>
      <c r="BM167" s="365" t="s">
        <v>1338</v>
      </c>
    </row>
    <row r="168" spans="1:65" s="367" customFormat="1">
      <c r="B168" s="368"/>
      <c r="D168" s="369" t="s">
        <v>223</v>
      </c>
      <c r="E168" s="370" t="s">
        <v>528</v>
      </c>
      <c r="F168" s="371" t="s">
        <v>1235</v>
      </c>
      <c r="H168" s="370" t="s">
        <v>528</v>
      </c>
      <c r="L168" s="368"/>
      <c r="M168" s="372"/>
      <c r="N168" s="373"/>
      <c r="O168" s="373"/>
      <c r="P168" s="373"/>
      <c r="Q168" s="373"/>
      <c r="R168" s="373"/>
      <c r="S168" s="373"/>
      <c r="T168" s="374"/>
      <c r="AT168" s="370" t="s">
        <v>223</v>
      </c>
      <c r="AU168" s="370" t="s">
        <v>83</v>
      </c>
      <c r="AV168" s="367" t="s">
        <v>81</v>
      </c>
      <c r="AW168" s="367" t="s">
        <v>1236</v>
      </c>
      <c r="AX168" s="367" t="s">
        <v>1225</v>
      </c>
      <c r="AY168" s="370" t="s">
        <v>1226</v>
      </c>
    </row>
    <row r="169" spans="1:65" s="375" customFormat="1">
      <c r="B169" s="376"/>
      <c r="D169" s="369" t="s">
        <v>223</v>
      </c>
      <c r="E169" s="377" t="s">
        <v>528</v>
      </c>
      <c r="F169" s="378" t="s">
        <v>83</v>
      </c>
      <c r="H169" s="379">
        <v>2</v>
      </c>
      <c r="L169" s="376"/>
      <c r="M169" s="380"/>
      <c r="N169" s="381"/>
      <c r="O169" s="381"/>
      <c r="P169" s="381"/>
      <c r="Q169" s="381"/>
      <c r="R169" s="381"/>
      <c r="S169" s="381"/>
      <c r="T169" s="382"/>
      <c r="AT169" s="377" t="s">
        <v>223</v>
      </c>
      <c r="AU169" s="377" t="s">
        <v>83</v>
      </c>
      <c r="AV169" s="375" t="s">
        <v>83</v>
      </c>
      <c r="AW169" s="375" t="s">
        <v>1236</v>
      </c>
      <c r="AX169" s="375" t="s">
        <v>1225</v>
      </c>
      <c r="AY169" s="377" t="s">
        <v>1226</v>
      </c>
    </row>
    <row r="170" spans="1:65" s="383" customFormat="1">
      <c r="B170" s="384"/>
      <c r="D170" s="369" t="s">
        <v>223</v>
      </c>
      <c r="E170" s="385" t="s">
        <v>528</v>
      </c>
      <c r="F170" s="386" t="s">
        <v>1238</v>
      </c>
      <c r="H170" s="387">
        <v>2</v>
      </c>
      <c r="L170" s="384"/>
      <c r="M170" s="388"/>
      <c r="N170" s="389"/>
      <c r="O170" s="389"/>
      <c r="P170" s="389"/>
      <c r="Q170" s="389"/>
      <c r="R170" s="389"/>
      <c r="S170" s="389"/>
      <c r="T170" s="390"/>
      <c r="AT170" s="385" t="s">
        <v>223</v>
      </c>
      <c r="AU170" s="385" t="s">
        <v>83</v>
      </c>
      <c r="AV170" s="383" t="s">
        <v>87</v>
      </c>
      <c r="AW170" s="383" t="s">
        <v>1236</v>
      </c>
      <c r="AX170" s="383" t="s">
        <v>81</v>
      </c>
      <c r="AY170" s="385" t="s">
        <v>1226</v>
      </c>
    </row>
    <row r="171" spans="1:65" s="281" customFormat="1" ht="16.5" customHeight="1">
      <c r="A171" s="278"/>
      <c r="B171" s="354"/>
      <c r="C171" s="355" t="s">
        <v>1339</v>
      </c>
      <c r="D171" s="355" t="s">
        <v>1229</v>
      </c>
      <c r="E171" s="356" t="s">
        <v>1340</v>
      </c>
      <c r="F171" s="357" t="s">
        <v>1341</v>
      </c>
      <c r="G171" s="358" t="s">
        <v>298</v>
      </c>
      <c r="H171" s="359">
        <v>3</v>
      </c>
      <c r="I171" s="360">
        <v>0</v>
      </c>
      <c r="J171" s="360">
        <f>ROUND(I171*H171,2)</f>
        <v>0</v>
      </c>
      <c r="K171" s="357" t="s">
        <v>1232</v>
      </c>
      <c r="L171" s="279"/>
      <c r="M171" s="361" t="s">
        <v>528</v>
      </c>
      <c r="N171" s="362" t="s">
        <v>1193</v>
      </c>
      <c r="O171" s="363">
        <v>0.2</v>
      </c>
      <c r="P171" s="363">
        <f>O171*H171</f>
        <v>0.60000000000000009</v>
      </c>
      <c r="Q171" s="363">
        <v>3.4000000000000002E-4</v>
      </c>
      <c r="R171" s="363">
        <f>Q171*H171</f>
        <v>1.0200000000000001E-3</v>
      </c>
      <c r="S171" s="363">
        <v>0</v>
      </c>
      <c r="T171" s="364">
        <f>S171*H171</f>
        <v>0</v>
      </c>
      <c r="U171" s="278"/>
      <c r="V171" s="278"/>
      <c r="W171" s="278"/>
      <c r="X171" s="278"/>
      <c r="Y171" s="278"/>
      <c r="Z171" s="278"/>
      <c r="AA171" s="278"/>
      <c r="AB171" s="278"/>
      <c r="AC171" s="278"/>
      <c r="AD171" s="278"/>
      <c r="AE171" s="278"/>
      <c r="AR171" s="365" t="s">
        <v>1233</v>
      </c>
      <c r="AT171" s="365" t="s">
        <v>1229</v>
      </c>
      <c r="AU171" s="365" t="s">
        <v>83</v>
      </c>
      <c r="AY171" s="269" t="s">
        <v>1226</v>
      </c>
      <c r="BE171" s="366">
        <f>IF(N171="základní",J171,0)</f>
        <v>0</v>
      </c>
      <c r="BF171" s="366">
        <f>IF(N171="snížená",J171,0)</f>
        <v>0</v>
      </c>
      <c r="BG171" s="366">
        <f>IF(N171="zákl. přenesená",J171,0)</f>
        <v>0</v>
      </c>
      <c r="BH171" s="366">
        <f>IF(N171="sníž. přenesená",J171,0)</f>
        <v>0</v>
      </c>
      <c r="BI171" s="366">
        <f>IF(N171="nulová",J171,0)</f>
        <v>0</v>
      </c>
      <c r="BJ171" s="269" t="s">
        <v>81</v>
      </c>
      <c r="BK171" s="366">
        <f>ROUND(I171*H171,2)</f>
        <v>0</v>
      </c>
      <c r="BL171" s="269" t="s">
        <v>1233</v>
      </c>
      <c r="BM171" s="365" t="s">
        <v>1342</v>
      </c>
    </row>
    <row r="172" spans="1:65" s="367" customFormat="1">
      <c r="B172" s="368"/>
      <c r="D172" s="369" t="s">
        <v>223</v>
      </c>
      <c r="E172" s="370" t="s">
        <v>528</v>
      </c>
      <c r="F172" s="371" t="s">
        <v>1235</v>
      </c>
      <c r="H172" s="370" t="s">
        <v>528</v>
      </c>
      <c r="L172" s="368"/>
      <c r="M172" s="372"/>
      <c r="N172" s="373"/>
      <c r="O172" s="373"/>
      <c r="P172" s="373"/>
      <c r="Q172" s="373"/>
      <c r="R172" s="373"/>
      <c r="S172" s="373"/>
      <c r="T172" s="374"/>
      <c r="AT172" s="370" t="s">
        <v>223</v>
      </c>
      <c r="AU172" s="370" t="s">
        <v>83</v>
      </c>
      <c r="AV172" s="367" t="s">
        <v>81</v>
      </c>
      <c r="AW172" s="367" t="s">
        <v>1236</v>
      </c>
      <c r="AX172" s="367" t="s">
        <v>1225</v>
      </c>
      <c r="AY172" s="370" t="s">
        <v>1226</v>
      </c>
    </row>
    <row r="173" spans="1:65" s="375" customFormat="1">
      <c r="B173" s="376"/>
      <c r="D173" s="369" t="s">
        <v>223</v>
      </c>
      <c r="E173" s="377" t="s">
        <v>528</v>
      </c>
      <c r="F173" s="378" t="s">
        <v>85</v>
      </c>
      <c r="H173" s="379">
        <v>3</v>
      </c>
      <c r="L173" s="376"/>
      <c r="M173" s="380"/>
      <c r="N173" s="381"/>
      <c r="O173" s="381"/>
      <c r="P173" s="381"/>
      <c r="Q173" s="381"/>
      <c r="R173" s="381"/>
      <c r="S173" s="381"/>
      <c r="T173" s="382"/>
      <c r="AT173" s="377" t="s">
        <v>223</v>
      </c>
      <c r="AU173" s="377" t="s">
        <v>83</v>
      </c>
      <c r="AV173" s="375" t="s">
        <v>83</v>
      </c>
      <c r="AW173" s="375" t="s">
        <v>1236</v>
      </c>
      <c r="AX173" s="375" t="s">
        <v>1225</v>
      </c>
      <c r="AY173" s="377" t="s">
        <v>1226</v>
      </c>
    </row>
    <row r="174" spans="1:65" s="383" customFormat="1">
      <c r="B174" s="384"/>
      <c r="D174" s="369" t="s">
        <v>223</v>
      </c>
      <c r="E174" s="385" t="s">
        <v>528</v>
      </c>
      <c r="F174" s="386" t="s">
        <v>1238</v>
      </c>
      <c r="H174" s="387">
        <v>3</v>
      </c>
      <c r="L174" s="384"/>
      <c r="M174" s="388"/>
      <c r="N174" s="389"/>
      <c r="O174" s="389"/>
      <c r="P174" s="389"/>
      <c r="Q174" s="389"/>
      <c r="R174" s="389"/>
      <c r="S174" s="389"/>
      <c r="T174" s="390"/>
      <c r="AT174" s="385" t="s">
        <v>223</v>
      </c>
      <c r="AU174" s="385" t="s">
        <v>83</v>
      </c>
      <c r="AV174" s="383" t="s">
        <v>87</v>
      </c>
      <c r="AW174" s="383" t="s">
        <v>1236</v>
      </c>
      <c r="AX174" s="383" t="s">
        <v>81</v>
      </c>
      <c r="AY174" s="385" t="s">
        <v>1226</v>
      </c>
    </row>
    <row r="175" spans="1:65" s="281" customFormat="1" ht="16.5" customHeight="1">
      <c r="A175" s="278"/>
      <c r="B175" s="354"/>
      <c r="C175" s="355" t="s">
        <v>1343</v>
      </c>
      <c r="D175" s="355" t="s">
        <v>1229</v>
      </c>
      <c r="E175" s="356" t="s">
        <v>1344</v>
      </c>
      <c r="F175" s="357" t="s">
        <v>1345</v>
      </c>
      <c r="G175" s="358" t="s">
        <v>298</v>
      </c>
      <c r="H175" s="359">
        <v>1</v>
      </c>
      <c r="I175" s="360">
        <v>0</v>
      </c>
      <c r="J175" s="360">
        <f>ROUND(I175*H175,2)</f>
        <v>0</v>
      </c>
      <c r="K175" s="357" t="s">
        <v>1232</v>
      </c>
      <c r="L175" s="279"/>
      <c r="M175" s="361" t="s">
        <v>528</v>
      </c>
      <c r="N175" s="362" t="s">
        <v>1193</v>
      </c>
      <c r="O175" s="363">
        <v>0.16</v>
      </c>
      <c r="P175" s="363">
        <f>O175*H175</f>
        <v>0.16</v>
      </c>
      <c r="Q175" s="363">
        <v>1.4999999999999999E-4</v>
      </c>
      <c r="R175" s="363">
        <f>Q175*H175</f>
        <v>1.4999999999999999E-4</v>
      </c>
      <c r="S175" s="363">
        <v>0</v>
      </c>
      <c r="T175" s="364">
        <f>S175*H175</f>
        <v>0</v>
      </c>
      <c r="U175" s="278"/>
      <c r="V175" s="278"/>
      <c r="W175" s="278"/>
      <c r="X175" s="278"/>
      <c r="Y175" s="278"/>
      <c r="Z175" s="278"/>
      <c r="AA175" s="278"/>
      <c r="AB175" s="278"/>
      <c r="AC175" s="278"/>
      <c r="AD175" s="278"/>
      <c r="AE175" s="278"/>
      <c r="AR175" s="365" t="s">
        <v>1233</v>
      </c>
      <c r="AT175" s="365" t="s">
        <v>1229</v>
      </c>
      <c r="AU175" s="365" t="s">
        <v>83</v>
      </c>
      <c r="AY175" s="269" t="s">
        <v>1226</v>
      </c>
      <c r="BE175" s="366">
        <f>IF(N175="základní",J175,0)</f>
        <v>0</v>
      </c>
      <c r="BF175" s="366">
        <f>IF(N175="snížená",J175,0)</f>
        <v>0</v>
      </c>
      <c r="BG175" s="366">
        <f>IF(N175="zákl. přenesená",J175,0)</f>
        <v>0</v>
      </c>
      <c r="BH175" s="366">
        <f>IF(N175="sníž. přenesená",J175,0)</f>
        <v>0</v>
      </c>
      <c r="BI175" s="366">
        <f>IF(N175="nulová",J175,0)</f>
        <v>0</v>
      </c>
      <c r="BJ175" s="269" t="s">
        <v>81</v>
      </c>
      <c r="BK175" s="366">
        <f>ROUND(I175*H175,2)</f>
        <v>0</v>
      </c>
      <c r="BL175" s="269" t="s">
        <v>1233</v>
      </c>
      <c r="BM175" s="365" t="s">
        <v>1346</v>
      </c>
    </row>
    <row r="176" spans="1:65" s="367" customFormat="1">
      <c r="B176" s="368"/>
      <c r="D176" s="369" t="s">
        <v>223</v>
      </c>
      <c r="E176" s="370" t="s">
        <v>528</v>
      </c>
      <c r="F176" s="371" t="s">
        <v>1235</v>
      </c>
      <c r="H176" s="370" t="s">
        <v>528</v>
      </c>
      <c r="L176" s="368"/>
      <c r="M176" s="372"/>
      <c r="N176" s="373"/>
      <c r="O176" s="373"/>
      <c r="P176" s="373"/>
      <c r="Q176" s="373"/>
      <c r="R176" s="373"/>
      <c r="S176" s="373"/>
      <c r="T176" s="374"/>
      <c r="AT176" s="370" t="s">
        <v>223</v>
      </c>
      <c r="AU176" s="370" t="s">
        <v>83</v>
      </c>
      <c r="AV176" s="367" t="s">
        <v>81</v>
      </c>
      <c r="AW176" s="367" t="s">
        <v>1236</v>
      </c>
      <c r="AX176" s="367" t="s">
        <v>1225</v>
      </c>
      <c r="AY176" s="370" t="s">
        <v>1226</v>
      </c>
    </row>
    <row r="177" spans="1:65" s="375" customFormat="1">
      <c r="B177" s="376"/>
      <c r="D177" s="369" t="s">
        <v>223</v>
      </c>
      <c r="E177" s="377" t="s">
        <v>528</v>
      </c>
      <c r="F177" s="378" t="s">
        <v>81</v>
      </c>
      <c r="H177" s="379">
        <v>1</v>
      </c>
      <c r="L177" s="376"/>
      <c r="M177" s="380"/>
      <c r="N177" s="381"/>
      <c r="O177" s="381"/>
      <c r="P177" s="381"/>
      <c r="Q177" s="381"/>
      <c r="R177" s="381"/>
      <c r="S177" s="381"/>
      <c r="T177" s="382"/>
      <c r="AT177" s="377" t="s">
        <v>223</v>
      </c>
      <c r="AU177" s="377" t="s">
        <v>83</v>
      </c>
      <c r="AV177" s="375" t="s">
        <v>83</v>
      </c>
      <c r="AW177" s="375" t="s">
        <v>1236</v>
      </c>
      <c r="AX177" s="375" t="s">
        <v>1225</v>
      </c>
      <c r="AY177" s="377" t="s">
        <v>1226</v>
      </c>
    </row>
    <row r="178" spans="1:65" s="383" customFormat="1">
      <c r="B178" s="384"/>
      <c r="D178" s="369" t="s">
        <v>223</v>
      </c>
      <c r="E178" s="385" t="s">
        <v>528</v>
      </c>
      <c r="F178" s="386" t="s">
        <v>1238</v>
      </c>
      <c r="H178" s="387">
        <v>1</v>
      </c>
      <c r="L178" s="384"/>
      <c r="M178" s="388"/>
      <c r="N178" s="389"/>
      <c r="O178" s="389"/>
      <c r="P178" s="389"/>
      <c r="Q178" s="389"/>
      <c r="R178" s="389"/>
      <c r="S178" s="389"/>
      <c r="T178" s="390"/>
      <c r="AT178" s="385" t="s">
        <v>223</v>
      </c>
      <c r="AU178" s="385" t="s">
        <v>83</v>
      </c>
      <c r="AV178" s="383" t="s">
        <v>87</v>
      </c>
      <c r="AW178" s="383" t="s">
        <v>1236</v>
      </c>
      <c r="AX178" s="383" t="s">
        <v>81</v>
      </c>
      <c r="AY178" s="385" t="s">
        <v>1226</v>
      </c>
    </row>
    <row r="179" spans="1:65" s="281" customFormat="1" ht="16.5" customHeight="1">
      <c r="A179" s="278"/>
      <c r="B179" s="354"/>
      <c r="C179" s="355" t="s">
        <v>1347</v>
      </c>
      <c r="D179" s="355" t="s">
        <v>1229</v>
      </c>
      <c r="E179" s="356" t="s">
        <v>1348</v>
      </c>
      <c r="F179" s="357" t="s">
        <v>1349</v>
      </c>
      <c r="G179" s="358" t="s">
        <v>298</v>
      </c>
      <c r="H179" s="359">
        <v>7</v>
      </c>
      <c r="I179" s="360">
        <v>0</v>
      </c>
      <c r="J179" s="360">
        <f>ROUND(I179*H179,2)</f>
        <v>0</v>
      </c>
      <c r="K179" s="357" t="s">
        <v>1232</v>
      </c>
      <c r="L179" s="279"/>
      <c r="M179" s="361" t="s">
        <v>528</v>
      </c>
      <c r="N179" s="362" t="s">
        <v>1193</v>
      </c>
      <c r="O179" s="363">
        <v>0.16500000000000001</v>
      </c>
      <c r="P179" s="363">
        <f>O179*H179</f>
        <v>1.155</v>
      </c>
      <c r="Q179" s="363">
        <v>2.0000000000000002E-5</v>
      </c>
      <c r="R179" s="363">
        <f>Q179*H179</f>
        <v>1.4000000000000001E-4</v>
      </c>
      <c r="S179" s="363">
        <v>0</v>
      </c>
      <c r="T179" s="364">
        <f>S179*H179</f>
        <v>0</v>
      </c>
      <c r="U179" s="278"/>
      <c r="V179" s="278"/>
      <c r="W179" s="278"/>
      <c r="X179" s="278"/>
      <c r="Y179" s="278"/>
      <c r="Z179" s="278"/>
      <c r="AA179" s="278"/>
      <c r="AB179" s="278"/>
      <c r="AC179" s="278"/>
      <c r="AD179" s="278"/>
      <c r="AE179" s="278"/>
      <c r="AR179" s="365" t="s">
        <v>1233</v>
      </c>
      <c r="AT179" s="365" t="s">
        <v>1229</v>
      </c>
      <c r="AU179" s="365" t="s">
        <v>83</v>
      </c>
      <c r="AY179" s="269" t="s">
        <v>1226</v>
      </c>
      <c r="BE179" s="366">
        <f>IF(N179="základní",J179,0)</f>
        <v>0</v>
      </c>
      <c r="BF179" s="366">
        <f>IF(N179="snížená",J179,0)</f>
        <v>0</v>
      </c>
      <c r="BG179" s="366">
        <f>IF(N179="zákl. přenesená",J179,0)</f>
        <v>0</v>
      </c>
      <c r="BH179" s="366">
        <f>IF(N179="sníž. přenesená",J179,0)</f>
        <v>0</v>
      </c>
      <c r="BI179" s="366">
        <f>IF(N179="nulová",J179,0)</f>
        <v>0</v>
      </c>
      <c r="BJ179" s="269" t="s">
        <v>81</v>
      </c>
      <c r="BK179" s="366">
        <f>ROUND(I179*H179,2)</f>
        <v>0</v>
      </c>
      <c r="BL179" s="269" t="s">
        <v>1233</v>
      </c>
      <c r="BM179" s="365" t="s">
        <v>1350</v>
      </c>
    </row>
    <row r="180" spans="1:65" s="367" customFormat="1">
      <c r="B180" s="368"/>
      <c r="D180" s="369" t="s">
        <v>223</v>
      </c>
      <c r="E180" s="370" t="s">
        <v>528</v>
      </c>
      <c r="F180" s="371" t="s">
        <v>1235</v>
      </c>
      <c r="H180" s="370" t="s">
        <v>528</v>
      </c>
      <c r="L180" s="368"/>
      <c r="M180" s="372"/>
      <c r="N180" s="373"/>
      <c r="O180" s="373"/>
      <c r="P180" s="373"/>
      <c r="Q180" s="373"/>
      <c r="R180" s="373"/>
      <c r="S180" s="373"/>
      <c r="T180" s="374"/>
      <c r="AT180" s="370" t="s">
        <v>223</v>
      </c>
      <c r="AU180" s="370" t="s">
        <v>83</v>
      </c>
      <c r="AV180" s="367" t="s">
        <v>81</v>
      </c>
      <c r="AW180" s="367" t="s">
        <v>1236</v>
      </c>
      <c r="AX180" s="367" t="s">
        <v>1225</v>
      </c>
      <c r="AY180" s="370" t="s">
        <v>1226</v>
      </c>
    </row>
    <row r="181" spans="1:65" s="375" customFormat="1">
      <c r="B181" s="376"/>
      <c r="D181" s="369" t="s">
        <v>223</v>
      </c>
      <c r="E181" s="377" t="s">
        <v>528</v>
      </c>
      <c r="F181" s="378" t="s">
        <v>1325</v>
      </c>
      <c r="H181" s="379">
        <v>7</v>
      </c>
      <c r="L181" s="376"/>
      <c r="M181" s="380"/>
      <c r="N181" s="381"/>
      <c r="O181" s="381"/>
      <c r="P181" s="381"/>
      <c r="Q181" s="381"/>
      <c r="R181" s="381"/>
      <c r="S181" s="381"/>
      <c r="T181" s="382"/>
      <c r="AT181" s="377" t="s">
        <v>223</v>
      </c>
      <c r="AU181" s="377" t="s">
        <v>83</v>
      </c>
      <c r="AV181" s="375" t="s">
        <v>83</v>
      </c>
      <c r="AW181" s="375" t="s">
        <v>1236</v>
      </c>
      <c r="AX181" s="375" t="s">
        <v>1225</v>
      </c>
      <c r="AY181" s="377" t="s">
        <v>1226</v>
      </c>
    </row>
    <row r="182" spans="1:65" s="383" customFormat="1">
      <c r="B182" s="384"/>
      <c r="D182" s="369" t="s">
        <v>223</v>
      </c>
      <c r="E182" s="385" t="s">
        <v>528</v>
      </c>
      <c r="F182" s="386" t="s">
        <v>1238</v>
      </c>
      <c r="H182" s="387">
        <v>7</v>
      </c>
      <c r="L182" s="384"/>
      <c r="M182" s="388"/>
      <c r="N182" s="389"/>
      <c r="O182" s="389"/>
      <c r="P182" s="389"/>
      <c r="Q182" s="389"/>
      <c r="R182" s="389"/>
      <c r="S182" s="389"/>
      <c r="T182" s="390"/>
      <c r="AT182" s="385" t="s">
        <v>223</v>
      </c>
      <c r="AU182" s="385" t="s">
        <v>83</v>
      </c>
      <c r="AV182" s="383" t="s">
        <v>87</v>
      </c>
      <c r="AW182" s="383" t="s">
        <v>1236</v>
      </c>
      <c r="AX182" s="383" t="s">
        <v>81</v>
      </c>
      <c r="AY182" s="385" t="s">
        <v>1226</v>
      </c>
    </row>
    <row r="183" spans="1:65" s="281" customFormat="1" ht="16.5" customHeight="1">
      <c r="A183" s="278"/>
      <c r="B183" s="354"/>
      <c r="C183" s="391" t="s">
        <v>1351</v>
      </c>
      <c r="D183" s="391" t="s">
        <v>1352</v>
      </c>
      <c r="E183" s="392" t="s">
        <v>1353</v>
      </c>
      <c r="F183" s="393" t="s">
        <v>1354</v>
      </c>
      <c r="G183" s="394" t="s">
        <v>298</v>
      </c>
      <c r="H183" s="395">
        <v>6</v>
      </c>
      <c r="I183" s="396">
        <v>0</v>
      </c>
      <c r="J183" s="396">
        <f>ROUND(I183*H183,2)</f>
        <v>0</v>
      </c>
      <c r="K183" s="393" t="s">
        <v>1232</v>
      </c>
      <c r="L183" s="397"/>
      <c r="M183" s="398" t="s">
        <v>528</v>
      </c>
      <c r="N183" s="399" t="s">
        <v>1193</v>
      </c>
      <c r="O183" s="363">
        <v>0</v>
      </c>
      <c r="P183" s="363">
        <f>O183*H183</f>
        <v>0</v>
      </c>
      <c r="Q183" s="363">
        <v>2.1000000000000001E-4</v>
      </c>
      <c r="R183" s="363">
        <f>Q183*H183</f>
        <v>1.2600000000000001E-3</v>
      </c>
      <c r="S183" s="363">
        <v>0</v>
      </c>
      <c r="T183" s="364">
        <f>S183*H183</f>
        <v>0</v>
      </c>
      <c r="U183" s="278"/>
      <c r="V183" s="278"/>
      <c r="W183" s="278"/>
      <c r="X183" s="278"/>
      <c r="Y183" s="278"/>
      <c r="Z183" s="278"/>
      <c r="AA183" s="278"/>
      <c r="AB183" s="278"/>
      <c r="AC183" s="278"/>
      <c r="AD183" s="278"/>
      <c r="AE183" s="278"/>
      <c r="AR183" s="365" t="s">
        <v>1355</v>
      </c>
      <c r="AT183" s="365" t="s">
        <v>1352</v>
      </c>
      <c r="AU183" s="365" t="s">
        <v>83</v>
      </c>
      <c r="AY183" s="269" t="s">
        <v>1226</v>
      </c>
      <c r="BE183" s="366">
        <f>IF(N183="základní",J183,0)</f>
        <v>0</v>
      </c>
      <c r="BF183" s="366">
        <f>IF(N183="snížená",J183,0)</f>
        <v>0</v>
      </c>
      <c r="BG183" s="366">
        <f>IF(N183="zákl. přenesená",J183,0)</f>
        <v>0</v>
      </c>
      <c r="BH183" s="366">
        <f>IF(N183="sníž. přenesená",J183,0)</f>
        <v>0</v>
      </c>
      <c r="BI183" s="366">
        <f>IF(N183="nulová",J183,0)</f>
        <v>0</v>
      </c>
      <c r="BJ183" s="269" t="s">
        <v>81</v>
      </c>
      <c r="BK183" s="366">
        <f>ROUND(I183*H183,2)</f>
        <v>0</v>
      </c>
      <c r="BL183" s="269" t="s">
        <v>1233</v>
      </c>
      <c r="BM183" s="365" t="s">
        <v>1356</v>
      </c>
    </row>
    <row r="184" spans="1:65" s="281" customFormat="1" ht="16.5" customHeight="1">
      <c r="A184" s="278"/>
      <c r="B184" s="354"/>
      <c r="C184" s="391" t="s">
        <v>1357</v>
      </c>
      <c r="D184" s="391" t="s">
        <v>1352</v>
      </c>
      <c r="E184" s="392" t="s">
        <v>1358</v>
      </c>
      <c r="F184" s="393" t="s">
        <v>1359</v>
      </c>
      <c r="G184" s="394" t="s">
        <v>298</v>
      </c>
      <c r="H184" s="395">
        <v>1</v>
      </c>
      <c r="I184" s="396">
        <v>0</v>
      </c>
      <c r="J184" s="396">
        <f>ROUND(I184*H184,2)</f>
        <v>0</v>
      </c>
      <c r="K184" s="393" t="s">
        <v>528</v>
      </c>
      <c r="L184" s="397"/>
      <c r="M184" s="398" t="s">
        <v>528</v>
      </c>
      <c r="N184" s="399" t="s">
        <v>1193</v>
      </c>
      <c r="O184" s="363">
        <v>0</v>
      </c>
      <c r="P184" s="363">
        <f>O184*H184</f>
        <v>0</v>
      </c>
      <c r="Q184" s="363">
        <v>2.1000000000000001E-4</v>
      </c>
      <c r="R184" s="363">
        <f>Q184*H184</f>
        <v>2.1000000000000001E-4</v>
      </c>
      <c r="S184" s="363">
        <v>0</v>
      </c>
      <c r="T184" s="364">
        <f>S184*H184</f>
        <v>0</v>
      </c>
      <c r="U184" s="278"/>
      <c r="V184" s="278"/>
      <c r="W184" s="278"/>
      <c r="X184" s="278"/>
      <c r="Y184" s="278"/>
      <c r="Z184" s="278"/>
      <c r="AA184" s="278"/>
      <c r="AB184" s="278"/>
      <c r="AC184" s="278"/>
      <c r="AD184" s="278"/>
      <c r="AE184" s="278"/>
      <c r="AR184" s="365" t="s">
        <v>1355</v>
      </c>
      <c r="AT184" s="365" t="s">
        <v>1352</v>
      </c>
      <c r="AU184" s="365" t="s">
        <v>83</v>
      </c>
      <c r="AY184" s="269" t="s">
        <v>1226</v>
      </c>
      <c r="BE184" s="366">
        <f>IF(N184="základní",J184,0)</f>
        <v>0</v>
      </c>
      <c r="BF184" s="366">
        <f>IF(N184="snížená",J184,0)</f>
        <v>0</v>
      </c>
      <c r="BG184" s="366">
        <f>IF(N184="zákl. přenesená",J184,0)</f>
        <v>0</v>
      </c>
      <c r="BH184" s="366">
        <f>IF(N184="sníž. přenesená",J184,0)</f>
        <v>0</v>
      </c>
      <c r="BI184" s="366">
        <f>IF(N184="nulová",J184,0)</f>
        <v>0</v>
      </c>
      <c r="BJ184" s="269" t="s">
        <v>81</v>
      </c>
      <c r="BK184" s="366">
        <f>ROUND(I184*H184,2)</f>
        <v>0</v>
      </c>
      <c r="BL184" s="269" t="s">
        <v>1233</v>
      </c>
      <c r="BM184" s="365" t="s">
        <v>1360</v>
      </c>
    </row>
    <row r="185" spans="1:65" s="281" customFormat="1" ht="16.5" customHeight="1">
      <c r="A185" s="278"/>
      <c r="B185" s="354"/>
      <c r="C185" s="355" t="s">
        <v>1361</v>
      </c>
      <c r="D185" s="355" t="s">
        <v>1229</v>
      </c>
      <c r="E185" s="356" t="s">
        <v>1362</v>
      </c>
      <c r="F185" s="357" t="s">
        <v>1363</v>
      </c>
      <c r="G185" s="358" t="s">
        <v>298</v>
      </c>
      <c r="H185" s="359">
        <v>1</v>
      </c>
      <c r="I185" s="360">
        <v>0</v>
      </c>
      <c r="J185" s="360">
        <f>ROUND(I185*H185,2)</f>
        <v>0</v>
      </c>
      <c r="K185" s="357" t="s">
        <v>1232</v>
      </c>
      <c r="L185" s="279"/>
      <c r="M185" s="361" t="s">
        <v>528</v>
      </c>
      <c r="N185" s="362" t="s">
        <v>1193</v>
      </c>
      <c r="O185" s="363">
        <v>0.20699999999999999</v>
      </c>
      <c r="P185" s="363">
        <f>O185*H185</f>
        <v>0.20699999999999999</v>
      </c>
      <c r="Q185" s="363">
        <v>2.0000000000000002E-5</v>
      </c>
      <c r="R185" s="363">
        <f>Q185*H185</f>
        <v>2.0000000000000002E-5</v>
      </c>
      <c r="S185" s="363">
        <v>0</v>
      </c>
      <c r="T185" s="364">
        <f>S185*H185</f>
        <v>0</v>
      </c>
      <c r="U185" s="278"/>
      <c r="V185" s="278"/>
      <c r="W185" s="278"/>
      <c r="X185" s="278"/>
      <c r="Y185" s="278"/>
      <c r="Z185" s="278"/>
      <c r="AA185" s="278"/>
      <c r="AB185" s="278"/>
      <c r="AC185" s="278"/>
      <c r="AD185" s="278"/>
      <c r="AE185" s="278"/>
      <c r="AR185" s="365" t="s">
        <v>1233</v>
      </c>
      <c r="AT185" s="365" t="s">
        <v>1229</v>
      </c>
      <c r="AU185" s="365" t="s">
        <v>83</v>
      </c>
      <c r="AY185" s="269" t="s">
        <v>1226</v>
      </c>
      <c r="BE185" s="366">
        <f>IF(N185="základní",J185,0)</f>
        <v>0</v>
      </c>
      <c r="BF185" s="366">
        <f>IF(N185="snížená",J185,0)</f>
        <v>0</v>
      </c>
      <c r="BG185" s="366">
        <f>IF(N185="zákl. přenesená",J185,0)</f>
        <v>0</v>
      </c>
      <c r="BH185" s="366">
        <f>IF(N185="sníž. přenesená",J185,0)</f>
        <v>0</v>
      </c>
      <c r="BI185" s="366">
        <f>IF(N185="nulová",J185,0)</f>
        <v>0</v>
      </c>
      <c r="BJ185" s="269" t="s">
        <v>81</v>
      </c>
      <c r="BK185" s="366">
        <f>ROUND(I185*H185,2)</f>
        <v>0</v>
      </c>
      <c r="BL185" s="269" t="s">
        <v>1233</v>
      </c>
      <c r="BM185" s="365" t="s">
        <v>1364</v>
      </c>
    </row>
    <row r="186" spans="1:65" s="367" customFormat="1">
      <c r="B186" s="368"/>
      <c r="D186" s="369" t="s">
        <v>223</v>
      </c>
      <c r="E186" s="370" t="s">
        <v>528</v>
      </c>
      <c r="F186" s="371" t="s">
        <v>1235</v>
      </c>
      <c r="H186" s="370" t="s">
        <v>528</v>
      </c>
      <c r="L186" s="368"/>
      <c r="M186" s="372"/>
      <c r="N186" s="373"/>
      <c r="O186" s="373"/>
      <c r="P186" s="373"/>
      <c r="Q186" s="373"/>
      <c r="R186" s="373"/>
      <c r="S186" s="373"/>
      <c r="T186" s="374"/>
      <c r="AT186" s="370" t="s">
        <v>223</v>
      </c>
      <c r="AU186" s="370" t="s">
        <v>83</v>
      </c>
      <c r="AV186" s="367" t="s">
        <v>81</v>
      </c>
      <c r="AW186" s="367" t="s">
        <v>1236</v>
      </c>
      <c r="AX186" s="367" t="s">
        <v>1225</v>
      </c>
      <c r="AY186" s="370" t="s">
        <v>1226</v>
      </c>
    </row>
    <row r="187" spans="1:65" s="375" customFormat="1">
      <c r="B187" s="376"/>
      <c r="D187" s="369" t="s">
        <v>223</v>
      </c>
      <c r="E187" s="377" t="s">
        <v>528</v>
      </c>
      <c r="F187" s="378" t="s">
        <v>81</v>
      </c>
      <c r="H187" s="379">
        <v>1</v>
      </c>
      <c r="L187" s="376"/>
      <c r="M187" s="380"/>
      <c r="N187" s="381"/>
      <c r="O187" s="381"/>
      <c r="P187" s="381"/>
      <c r="Q187" s="381"/>
      <c r="R187" s="381"/>
      <c r="S187" s="381"/>
      <c r="T187" s="382"/>
      <c r="AT187" s="377" t="s">
        <v>223</v>
      </c>
      <c r="AU187" s="377" t="s">
        <v>83</v>
      </c>
      <c r="AV187" s="375" t="s">
        <v>83</v>
      </c>
      <c r="AW187" s="375" t="s">
        <v>1236</v>
      </c>
      <c r="AX187" s="375" t="s">
        <v>1225</v>
      </c>
      <c r="AY187" s="377" t="s">
        <v>1226</v>
      </c>
    </row>
    <row r="188" spans="1:65" s="383" customFormat="1">
      <c r="B188" s="384"/>
      <c r="D188" s="369" t="s">
        <v>223</v>
      </c>
      <c r="E188" s="385" t="s">
        <v>528</v>
      </c>
      <c r="F188" s="386" t="s">
        <v>1238</v>
      </c>
      <c r="H188" s="387">
        <v>1</v>
      </c>
      <c r="L188" s="384"/>
      <c r="M188" s="388"/>
      <c r="N188" s="389"/>
      <c r="O188" s="389"/>
      <c r="P188" s="389"/>
      <c r="Q188" s="389"/>
      <c r="R188" s="389"/>
      <c r="S188" s="389"/>
      <c r="T188" s="390"/>
      <c r="AT188" s="385" t="s">
        <v>223</v>
      </c>
      <c r="AU188" s="385" t="s">
        <v>83</v>
      </c>
      <c r="AV188" s="383" t="s">
        <v>87</v>
      </c>
      <c r="AW188" s="383" t="s">
        <v>1236</v>
      </c>
      <c r="AX188" s="383" t="s">
        <v>81</v>
      </c>
      <c r="AY188" s="385" t="s">
        <v>1226</v>
      </c>
    </row>
    <row r="189" spans="1:65" s="281" customFormat="1" ht="16.5" customHeight="1">
      <c r="A189" s="278"/>
      <c r="B189" s="354"/>
      <c r="C189" s="391" t="s">
        <v>1365</v>
      </c>
      <c r="D189" s="391" t="s">
        <v>1352</v>
      </c>
      <c r="E189" s="392" t="s">
        <v>1366</v>
      </c>
      <c r="F189" s="393" t="s">
        <v>1367</v>
      </c>
      <c r="G189" s="394" t="s">
        <v>298</v>
      </c>
      <c r="H189" s="395">
        <v>1</v>
      </c>
      <c r="I189" s="396">
        <v>0</v>
      </c>
      <c r="J189" s="396">
        <f>ROUND(I189*H189,2)</f>
        <v>0</v>
      </c>
      <c r="K189" s="393" t="s">
        <v>528</v>
      </c>
      <c r="L189" s="397"/>
      <c r="M189" s="398" t="s">
        <v>528</v>
      </c>
      <c r="N189" s="399" t="s">
        <v>1193</v>
      </c>
      <c r="O189" s="363">
        <v>0</v>
      </c>
      <c r="P189" s="363">
        <f>O189*H189</f>
        <v>0</v>
      </c>
      <c r="Q189" s="363">
        <v>1E-3</v>
      </c>
      <c r="R189" s="363">
        <f>Q189*H189</f>
        <v>1E-3</v>
      </c>
      <c r="S189" s="363">
        <v>0</v>
      </c>
      <c r="T189" s="364">
        <f>S189*H189</f>
        <v>0</v>
      </c>
      <c r="U189" s="278"/>
      <c r="V189" s="278"/>
      <c r="W189" s="278"/>
      <c r="X189" s="278"/>
      <c r="Y189" s="278"/>
      <c r="Z189" s="278"/>
      <c r="AA189" s="278"/>
      <c r="AB189" s="278"/>
      <c r="AC189" s="278"/>
      <c r="AD189" s="278"/>
      <c r="AE189" s="278"/>
      <c r="AR189" s="365" t="s">
        <v>1355</v>
      </c>
      <c r="AT189" s="365" t="s">
        <v>1352</v>
      </c>
      <c r="AU189" s="365" t="s">
        <v>83</v>
      </c>
      <c r="AY189" s="269" t="s">
        <v>1226</v>
      </c>
      <c r="BE189" s="366">
        <f>IF(N189="základní",J189,0)</f>
        <v>0</v>
      </c>
      <c r="BF189" s="366">
        <f>IF(N189="snížená",J189,0)</f>
        <v>0</v>
      </c>
      <c r="BG189" s="366">
        <f>IF(N189="zákl. přenesená",J189,0)</f>
        <v>0</v>
      </c>
      <c r="BH189" s="366">
        <f>IF(N189="sníž. přenesená",J189,0)</f>
        <v>0</v>
      </c>
      <c r="BI189" s="366">
        <f>IF(N189="nulová",J189,0)</f>
        <v>0</v>
      </c>
      <c r="BJ189" s="269" t="s">
        <v>81</v>
      </c>
      <c r="BK189" s="366">
        <f>ROUND(I189*H189,2)</f>
        <v>0</v>
      </c>
      <c r="BL189" s="269" t="s">
        <v>1233</v>
      </c>
      <c r="BM189" s="365" t="s">
        <v>1368</v>
      </c>
    </row>
    <row r="190" spans="1:65" s="281" customFormat="1" ht="24" customHeight="1">
      <c r="A190" s="278"/>
      <c r="B190" s="354"/>
      <c r="C190" s="355" t="s">
        <v>1355</v>
      </c>
      <c r="D190" s="355" t="s">
        <v>1229</v>
      </c>
      <c r="E190" s="356" t="s">
        <v>1369</v>
      </c>
      <c r="F190" s="357" t="s">
        <v>1370</v>
      </c>
      <c r="G190" s="358" t="s">
        <v>317</v>
      </c>
      <c r="H190" s="359">
        <v>108</v>
      </c>
      <c r="I190" s="360">
        <v>0</v>
      </c>
      <c r="J190" s="360">
        <f>ROUND(I190*H190,2)</f>
        <v>0</v>
      </c>
      <c r="K190" s="357" t="s">
        <v>1232</v>
      </c>
      <c r="L190" s="279"/>
      <c r="M190" s="361" t="s">
        <v>528</v>
      </c>
      <c r="N190" s="362" t="s">
        <v>1193</v>
      </c>
      <c r="O190" s="363">
        <v>6.7000000000000004E-2</v>
      </c>
      <c r="P190" s="363">
        <f>O190*H190</f>
        <v>7.2360000000000007</v>
      </c>
      <c r="Q190" s="363">
        <v>1.9000000000000001E-4</v>
      </c>
      <c r="R190" s="363">
        <f>Q190*H190</f>
        <v>2.052E-2</v>
      </c>
      <c r="S190" s="363">
        <v>0</v>
      </c>
      <c r="T190" s="364">
        <f>S190*H190</f>
        <v>0</v>
      </c>
      <c r="U190" s="278"/>
      <c r="V190" s="278"/>
      <c r="W190" s="278"/>
      <c r="X190" s="278"/>
      <c r="Y190" s="278"/>
      <c r="Z190" s="278"/>
      <c r="AA190" s="278"/>
      <c r="AB190" s="278"/>
      <c r="AC190" s="278"/>
      <c r="AD190" s="278"/>
      <c r="AE190" s="278"/>
      <c r="AR190" s="365" t="s">
        <v>1233</v>
      </c>
      <c r="AT190" s="365" t="s">
        <v>1229</v>
      </c>
      <c r="AU190" s="365" t="s">
        <v>83</v>
      </c>
      <c r="AY190" s="269" t="s">
        <v>1226</v>
      </c>
      <c r="BE190" s="366">
        <f>IF(N190="základní",J190,0)</f>
        <v>0</v>
      </c>
      <c r="BF190" s="366">
        <f>IF(N190="snížená",J190,0)</f>
        <v>0</v>
      </c>
      <c r="BG190" s="366">
        <f>IF(N190="zákl. přenesená",J190,0)</f>
        <v>0</v>
      </c>
      <c r="BH190" s="366">
        <f>IF(N190="sníž. přenesená",J190,0)</f>
        <v>0</v>
      </c>
      <c r="BI190" s="366">
        <f>IF(N190="nulová",J190,0)</f>
        <v>0</v>
      </c>
      <c r="BJ190" s="269" t="s">
        <v>81</v>
      </c>
      <c r="BK190" s="366">
        <f>ROUND(I190*H190,2)</f>
        <v>0</v>
      </c>
      <c r="BL190" s="269" t="s">
        <v>1233</v>
      </c>
      <c r="BM190" s="365" t="s">
        <v>1371</v>
      </c>
    </row>
    <row r="191" spans="1:65" s="375" customFormat="1">
      <c r="B191" s="376"/>
      <c r="D191" s="369" t="s">
        <v>223</v>
      </c>
      <c r="E191" s="377" t="s">
        <v>528</v>
      </c>
      <c r="F191" s="378" t="s">
        <v>1372</v>
      </c>
      <c r="H191" s="379">
        <v>108</v>
      </c>
      <c r="L191" s="376"/>
      <c r="M191" s="380"/>
      <c r="N191" s="381"/>
      <c r="O191" s="381"/>
      <c r="P191" s="381"/>
      <c r="Q191" s="381"/>
      <c r="R191" s="381"/>
      <c r="S191" s="381"/>
      <c r="T191" s="382"/>
      <c r="AT191" s="377" t="s">
        <v>223</v>
      </c>
      <c r="AU191" s="377" t="s">
        <v>83</v>
      </c>
      <c r="AV191" s="375" t="s">
        <v>83</v>
      </c>
      <c r="AW191" s="375" t="s">
        <v>1236</v>
      </c>
      <c r="AX191" s="375" t="s">
        <v>81</v>
      </c>
      <c r="AY191" s="377" t="s">
        <v>1226</v>
      </c>
    </row>
    <row r="192" spans="1:65" s="281" customFormat="1" ht="16.5" customHeight="1">
      <c r="A192" s="278"/>
      <c r="B192" s="354"/>
      <c r="C192" s="355" t="s">
        <v>1373</v>
      </c>
      <c r="D192" s="355" t="s">
        <v>1229</v>
      </c>
      <c r="E192" s="356" t="s">
        <v>1374</v>
      </c>
      <c r="F192" s="357" t="s">
        <v>1375</v>
      </c>
      <c r="G192" s="358" t="s">
        <v>317</v>
      </c>
      <c r="H192" s="359">
        <v>108</v>
      </c>
      <c r="I192" s="360">
        <v>0</v>
      </c>
      <c r="J192" s="360">
        <f>ROUND(I192*H192,2)</f>
        <v>0</v>
      </c>
      <c r="K192" s="357" t="s">
        <v>1232</v>
      </c>
      <c r="L192" s="279"/>
      <c r="M192" s="361" t="s">
        <v>528</v>
      </c>
      <c r="N192" s="362" t="s">
        <v>1193</v>
      </c>
      <c r="O192" s="363">
        <v>8.2000000000000003E-2</v>
      </c>
      <c r="P192" s="363">
        <f>O192*H192</f>
        <v>8.8559999999999999</v>
      </c>
      <c r="Q192" s="363">
        <v>1.0000000000000001E-5</v>
      </c>
      <c r="R192" s="363">
        <f>Q192*H192</f>
        <v>1.08E-3</v>
      </c>
      <c r="S192" s="363">
        <v>0</v>
      </c>
      <c r="T192" s="364">
        <f>S192*H192</f>
        <v>0</v>
      </c>
      <c r="U192" s="278"/>
      <c r="V192" s="278"/>
      <c r="W192" s="278"/>
      <c r="X192" s="278"/>
      <c r="Y192" s="278"/>
      <c r="Z192" s="278"/>
      <c r="AA192" s="278"/>
      <c r="AB192" s="278"/>
      <c r="AC192" s="278"/>
      <c r="AD192" s="278"/>
      <c r="AE192" s="278"/>
      <c r="AR192" s="365" t="s">
        <v>1233</v>
      </c>
      <c r="AT192" s="365" t="s">
        <v>1229</v>
      </c>
      <c r="AU192" s="365" t="s">
        <v>83</v>
      </c>
      <c r="AY192" s="269" t="s">
        <v>1226</v>
      </c>
      <c r="BE192" s="366">
        <f>IF(N192="základní",J192,0)</f>
        <v>0</v>
      </c>
      <c r="BF192" s="366">
        <f>IF(N192="snížená",J192,0)</f>
        <v>0</v>
      </c>
      <c r="BG192" s="366">
        <f>IF(N192="zákl. přenesená",J192,0)</f>
        <v>0</v>
      </c>
      <c r="BH192" s="366">
        <f>IF(N192="sníž. přenesená",J192,0)</f>
        <v>0</v>
      </c>
      <c r="BI192" s="366">
        <f>IF(N192="nulová",J192,0)</f>
        <v>0</v>
      </c>
      <c r="BJ192" s="269" t="s">
        <v>81</v>
      </c>
      <c r="BK192" s="366">
        <f>ROUND(I192*H192,2)</f>
        <v>0</v>
      </c>
      <c r="BL192" s="269" t="s">
        <v>1233</v>
      </c>
      <c r="BM192" s="365" t="s">
        <v>1376</v>
      </c>
    </row>
    <row r="193" spans="1:65" s="375" customFormat="1">
      <c r="B193" s="376"/>
      <c r="D193" s="369" t="s">
        <v>223</v>
      </c>
      <c r="E193" s="377" t="s">
        <v>528</v>
      </c>
      <c r="F193" s="378" t="s">
        <v>1372</v>
      </c>
      <c r="H193" s="379">
        <v>108</v>
      </c>
      <c r="L193" s="376"/>
      <c r="M193" s="380"/>
      <c r="N193" s="381"/>
      <c r="O193" s="381"/>
      <c r="P193" s="381"/>
      <c r="Q193" s="381"/>
      <c r="R193" s="381"/>
      <c r="S193" s="381"/>
      <c r="T193" s="382"/>
      <c r="AT193" s="377" t="s">
        <v>223</v>
      </c>
      <c r="AU193" s="377" t="s">
        <v>83</v>
      </c>
      <c r="AV193" s="375" t="s">
        <v>83</v>
      </c>
      <c r="AW193" s="375" t="s">
        <v>1236</v>
      </c>
      <c r="AX193" s="375" t="s">
        <v>81</v>
      </c>
      <c r="AY193" s="377" t="s">
        <v>1226</v>
      </c>
    </row>
    <row r="194" spans="1:65" s="281" customFormat="1" ht="24" customHeight="1">
      <c r="A194" s="278"/>
      <c r="B194" s="354"/>
      <c r="C194" s="355" t="s">
        <v>1377</v>
      </c>
      <c r="D194" s="355" t="s">
        <v>1229</v>
      </c>
      <c r="E194" s="356" t="s">
        <v>1378</v>
      </c>
      <c r="F194" s="357" t="s">
        <v>1379</v>
      </c>
      <c r="G194" s="358" t="s">
        <v>267</v>
      </c>
      <c r="H194" s="359">
        <v>0.11600000000000001</v>
      </c>
      <c r="I194" s="360">
        <v>0</v>
      </c>
      <c r="J194" s="360">
        <f>ROUND(I194*H194,2)</f>
        <v>0</v>
      </c>
      <c r="K194" s="357" t="s">
        <v>1232</v>
      </c>
      <c r="L194" s="279"/>
      <c r="M194" s="361" t="s">
        <v>528</v>
      </c>
      <c r="N194" s="362" t="s">
        <v>1193</v>
      </c>
      <c r="O194" s="363">
        <v>1.3740000000000001</v>
      </c>
      <c r="P194" s="363">
        <f>O194*H194</f>
        <v>0.15938400000000003</v>
      </c>
      <c r="Q194" s="363">
        <v>0</v>
      </c>
      <c r="R194" s="363">
        <f>Q194*H194</f>
        <v>0</v>
      </c>
      <c r="S194" s="363">
        <v>0</v>
      </c>
      <c r="T194" s="364">
        <f>S194*H194</f>
        <v>0</v>
      </c>
      <c r="U194" s="278"/>
      <c r="V194" s="278"/>
      <c r="W194" s="278"/>
      <c r="X194" s="278"/>
      <c r="Y194" s="278"/>
      <c r="Z194" s="278"/>
      <c r="AA194" s="278"/>
      <c r="AB194" s="278"/>
      <c r="AC194" s="278"/>
      <c r="AD194" s="278"/>
      <c r="AE194" s="278"/>
      <c r="AR194" s="365" t="s">
        <v>1233</v>
      </c>
      <c r="AT194" s="365" t="s">
        <v>1229</v>
      </c>
      <c r="AU194" s="365" t="s">
        <v>83</v>
      </c>
      <c r="AY194" s="269" t="s">
        <v>1226</v>
      </c>
      <c r="BE194" s="366">
        <f>IF(N194="základní",J194,0)</f>
        <v>0</v>
      </c>
      <c r="BF194" s="366">
        <f>IF(N194="snížená",J194,0)</f>
        <v>0</v>
      </c>
      <c r="BG194" s="366">
        <f>IF(N194="zákl. přenesená",J194,0)</f>
        <v>0</v>
      </c>
      <c r="BH194" s="366">
        <f>IF(N194="sníž. přenesená",J194,0)</f>
        <v>0</v>
      </c>
      <c r="BI194" s="366">
        <f>IF(N194="nulová",J194,0)</f>
        <v>0</v>
      </c>
      <c r="BJ194" s="269" t="s">
        <v>81</v>
      </c>
      <c r="BK194" s="366">
        <f>ROUND(I194*H194,2)</f>
        <v>0</v>
      </c>
      <c r="BL194" s="269" t="s">
        <v>1233</v>
      </c>
      <c r="BM194" s="365" t="s">
        <v>1380</v>
      </c>
    </row>
    <row r="195" spans="1:65" s="281" customFormat="1" ht="24" customHeight="1">
      <c r="A195" s="278"/>
      <c r="B195" s="354"/>
      <c r="C195" s="355" t="s">
        <v>1381</v>
      </c>
      <c r="D195" s="355" t="s">
        <v>1229</v>
      </c>
      <c r="E195" s="356" t="s">
        <v>1382</v>
      </c>
      <c r="F195" s="357" t="s">
        <v>1383</v>
      </c>
      <c r="G195" s="358" t="s">
        <v>267</v>
      </c>
      <c r="H195" s="359">
        <v>0.11600000000000001</v>
      </c>
      <c r="I195" s="360">
        <v>0</v>
      </c>
      <c r="J195" s="360">
        <f>ROUND(I195*H195,2)</f>
        <v>0</v>
      </c>
      <c r="K195" s="357" t="s">
        <v>1232</v>
      </c>
      <c r="L195" s="279"/>
      <c r="M195" s="361" t="s">
        <v>528</v>
      </c>
      <c r="N195" s="362" t="s">
        <v>1193</v>
      </c>
      <c r="O195" s="363">
        <v>1.18</v>
      </c>
      <c r="P195" s="363">
        <f>O195*H195</f>
        <v>0.13688</v>
      </c>
      <c r="Q195" s="363">
        <v>0</v>
      </c>
      <c r="R195" s="363">
        <f>Q195*H195</f>
        <v>0</v>
      </c>
      <c r="S195" s="363">
        <v>0</v>
      </c>
      <c r="T195" s="364">
        <f>S195*H195</f>
        <v>0</v>
      </c>
      <c r="U195" s="278"/>
      <c r="V195" s="278"/>
      <c r="W195" s="278"/>
      <c r="X195" s="278"/>
      <c r="Y195" s="278"/>
      <c r="Z195" s="278"/>
      <c r="AA195" s="278"/>
      <c r="AB195" s="278"/>
      <c r="AC195" s="278"/>
      <c r="AD195" s="278"/>
      <c r="AE195" s="278"/>
      <c r="AR195" s="365" t="s">
        <v>1233</v>
      </c>
      <c r="AT195" s="365" t="s">
        <v>1229</v>
      </c>
      <c r="AU195" s="365" t="s">
        <v>83</v>
      </c>
      <c r="AY195" s="269" t="s">
        <v>1226</v>
      </c>
      <c r="BE195" s="366">
        <f>IF(N195="základní",J195,0)</f>
        <v>0</v>
      </c>
      <c r="BF195" s="366">
        <f>IF(N195="snížená",J195,0)</f>
        <v>0</v>
      </c>
      <c r="BG195" s="366">
        <f>IF(N195="zákl. přenesená",J195,0)</f>
        <v>0</v>
      </c>
      <c r="BH195" s="366">
        <f>IF(N195="sníž. přenesená",J195,0)</f>
        <v>0</v>
      </c>
      <c r="BI195" s="366">
        <f>IF(N195="nulová",J195,0)</f>
        <v>0</v>
      </c>
      <c r="BJ195" s="269" t="s">
        <v>81</v>
      </c>
      <c r="BK195" s="366">
        <f>ROUND(I195*H195,2)</f>
        <v>0</v>
      </c>
      <c r="BL195" s="269" t="s">
        <v>1233</v>
      </c>
      <c r="BM195" s="365" t="s">
        <v>1384</v>
      </c>
    </row>
    <row r="196" spans="1:65" s="341" customFormat="1" ht="22.95" customHeight="1">
      <c r="B196" s="342"/>
      <c r="D196" s="343" t="s">
        <v>1223</v>
      </c>
      <c r="E196" s="352" t="s">
        <v>1385</v>
      </c>
      <c r="F196" s="352" t="s">
        <v>1386</v>
      </c>
      <c r="J196" s="353">
        <f>BK196</f>
        <v>0</v>
      </c>
      <c r="L196" s="342"/>
      <c r="M196" s="346"/>
      <c r="N196" s="347"/>
      <c r="O196" s="347"/>
      <c r="P196" s="348">
        <f>SUM(P197:P231)</f>
        <v>13.179167</v>
      </c>
      <c r="Q196" s="347"/>
      <c r="R196" s="348">
        <f>SUM(R197:R231)</f>
        <v>0.12911</v>
      </c>
      <c r="S196" s="347"/>
      <c r="T196" s="349">
        <f>SUM(T197:T231)</f>
        <v>0</v>
      </c>
      <c r="AR196" s="343" t="s">
        <v>83</v>
      </c>
      <c r="AT196" s="350" t="s">
        <v>1223</v>
      </c>
      <c r="AU196" s="350" t="s">
        <v>81</v>
      </c>
      <c r="AY196" s="343" t="s">
        <v>1226</v>
      </c>
      <c r="BK196" s="351">
        <f>SUM(BK197:BK231)</f>
        <v>0</v>
      </c>
    </row>
    <row r="197" spans="1:65" s="281" customFormat="1" ht="16.5" customHeight="1">
      <c r="A197" s="278"/>
      <c r="B197" s="354"/>
      <c r="C197" s="355" t="s">
        <v>1387</v>
      </c>
      <c r="D197" s="355" t="s">
        <v>1229</v>
      </c>
      <c r="E197" s="356" t="s">
        <v>1388</v>
      </c>
      <c r="F197" s="357" t="s">
        <v>1389</v>
      </c>
      <c r="G197" s="358" t="s">
        <v>604</v>
      </c>
      <c r="H197" s="359">
        <v>1</v>
      </c>
      <c r="I197" s="360">
        <v>0</v>
      </c>
      <c r="J197" s="360">
        <f>ROUND(I197*H197,2)</f>
        <v>0</v>
      </c>
      <c r="K197" s="357" t="s">
        <v>1232</v>
      </c>
      <c r="L197" s="279"/>
      <c r="M197" s="361" t="s">
        <v>528</v>
      </c>
      <c r="N197" s="362" t="s">
        <v>1193</v>
      </c>
      <c r="O197" s="363">
        <v>1.4</v>
      </c>
      <c r="P197" s="363">
        <f>O197*H197</f>
        <v>1.4</v>
      </c>
      <c r="Q197" s="363">
        <v>2.3199999999999998E-2</v>
      </c>
      <c r="R197" s="363">
        <f>Q197*H197</f>
        <v>2.3199999999999998E-2</v>
      </c>
      <c r="S197" s="363">
        <v>0</v>
      </c>
      <c r="T197" s="364">
        <f>S197*H197</f>
        <v>0</v>
      </c>
      <c r="U197" s="278"/>
      <c r="V197" s="278"/>
      <c r="W197" s="278"/>
      <c r="X197" s="278"/>
      <c r="Y197" s="278"/>
      <c r="Z197" s="278"/>
      <c r="AA197" s="278"/>
      <c r="AB197" s="278"/>
      <c r="AC197" s="278"/>
      <c r="AD197" s="278"/>
      <c r="AE197" s="278"/>
      <c r="AR197" s="365" t="s">
        <v>1233</v>
      </c>
      <c r="AT197" s="365" t="s">
        <v>1229</v>
      </c>
      <c r="AU197" s="365" t="s">
        <v>83</v>
      </c>
      <c r="AY197" s="269" t="s">
        <v>1226</v>
      </c>
      <c r="BE197" s="366">
        <f>IF(N197="základní",J197,0)</f>
        <v>0</v>
      </c>
      <c r="BF197" s="366">
        <f>IF(N197="snížená",J197,0)</f>
        <v>0</v>
      </c>
      <c r="BG197" s="366">
        <f>IF(N197="zákl. přenesená",J197,0)</f>
        <v>0</v>
      </c>
      <c r="BH197" s="366">
        <f>IF(N197="sníž. přenesená",J197,0)</f>
        <v>0</v>
      </c>
      <c r="BI197" s="366">
        <f>IF(N197="nulová",J197,0)</f>
        <v>0</v>
      </c>
      <c r="BJ197" s="269" t="s">
        <v>81</v>
      </c>
      <c r="BK197" s="366">
        <f>ROUND(I197*H197,2)</f>
        <v>0</v>
      </c>
      <c r="BL197" s="269" t="s">
        <v>1233</v>
      </c>
      <c r="BM197" s="365" t="s">
        <v>1390</v>
      </c>
    </row>
    <row r="198" spans="1:65" s="367" customFormat="1">
      <c r="B198" s="368"/>
      <c r="D198" s="369" t="s">
        <v>223</v>
      </c>
      <c r="E198" s="370" t="s">
        <v>528</v>
      </c>
      <c r="F198" s="371" t="s">
        <v>1235</v>
      </c>
      <c r="H198" s="370" t="s">
        <v>528</v>
      </c>
      <c r="L198" s="368"/>
      <c r="M198" s="372"/>
      <c r="N198" s="373"/>
      <c r="O198" s="373"/>
      <c r="P198" s="373"/>
      <c r="Q198" s="373"/>
      <c r="R198" s="373"/>
      <c r="S198" s="373"/>
      <c r="T198" s="374"/>
      <c r="AT198" s="370" t="s">
        <v>223</v>
      </c>
      <c r="AU198" s="370" t="s">
        <v>83</v>
      </c>
      <c r="AV198" s="367" t="s">
        <v>81</v>
      </c>
      <c r="AW198" s="367" t="s">
        <v>1236</v>
      </c>
      <c r="AX198" s="367" t="s">
        <v>1225</v>
      </c>
      <c r="AY198" s="370" t="s">
        <v>1226</v>
      </c>
    </row>
    <row r="199" spans="1:65" s="375" customFormat="1">
      <c r="B199" s="376"/>
      <c r="D199" s="369" t="s">
        <v>223</v>
      </c>
      <c r="E199" s="377" t="s">
        <v>528</v>
      </c>
      <c r="F199" s="378" t="s">
        <v>81</v>
      </c>
      <c r="H199" s="379">
        <v>1</v>
      </c>
      <c r="L199" s="376"/>
      <c r="M199" s="380"/>
      <c r="N199" s="381"/>
      <c r="O199" s="381"/>
      <c r="P199" s="381"/>
      <c r="Q199" s="381"/>
      <c r="R199" s="381"/>
      <c r="S199" s="381"/>
      <c r="T199" s="382"/>
      <c r="AT199" s="377" t="s">
        <v>223</v>
      </c>
      <c r="AU199" s="377" t="s">
        <v>83</v>
      </c>
      <c r="AV199" s="375" t="s">
        <v>83</v>
      </c>
      <c r="AW199" s="375" t="s">
        <v>1236</v>
      </c>
      <c r="AX199" s="375" t="s">
        <v>1225</v>
      </c>
      <c r="AY199" s="377" t="s">
        <v>1226</v>
      </c>
    </row>
    <row r="200" spans="1:65" s="383" customFormat="1">
      <c r="B200" s="384"/>
      <c r="D200" s="369" t="s">
        <v>223</v>
      </c>
      <c r="E200" s="385" t="s">
        <v>528</v>
      </c>
      <c r="F200" s="386" t="s">
        <v>1238</v>
      </c>
      <c r="H200" s="387">
        <v>1</v>
      </c>
      <c r="L200" s="384"/>
      <c r="M200" s="388"/>
      <c r="N200" s="389"/>
      <c r="O200" s="389"/>
      <c r="P200" s="389"/>
      <c r="Q200" s="389"/>
      <c r="R200" s="389"/>
      <c r="S200" s="389"/>
      <c r="T200" s="390"/>
      <c r="AT200" s="385" t="s">
        <v>223</v>
      </c>
      <c r="AU200" s="385" t="s">
        <v>83</v>
      </c>
      <c r="AV200" s="383" t="s">
        <v>87</v>
      </c>
      <c r="AW200" s="383" t="s">
        <v>1236</v>
      </c>
      <c r="AX200" s="383" t="s">
        <v>81</v>
      </c>
      <c r="AY200" s="385" t="s">
        <v>1226</v>
      </c>
    </row>
    <row r="201" spans="1:65" s="281" customFormat="1" ht="24" customHeight="1">
      <c r="A201" s="278"/>
      <c r="B201" s="354"/>
      <c r="C201" s="355" t="s">
        <v>1391</v>
      </c>
      <c r="D201" s="355" t="s">
        <v>1229</v>
      </c>
      <c r="E201" s="356" t="s">
        <v>1392</v>
      </c>
      <c r="F201" s="357" t="s">
        <v>1393</v>
      </c>
      <c r="G201" s="358" t="s">
        <v>604</v>
      </c>
      <c r="H201" s="359">
        <v>2</v>
      </c>
      <c r="I201" s="360">
        <v>0</v>
      </c>
      <c r="J201" s="360">
        <f>ROUND(I201*H201,2)</f>
        <v>0</v>
      </c>
      <c r="K201" s="357" t="s">
        <v>1232</v>
      </c>
      <c r="L201" s="279"/>
      <c r="M201" s="361" t="s">
        <v>528</v>
      </c>
      <c r="N201" s="362" t="s">
        <v>1193</v>
      </c>
      <c r="O201" s="363">
        <v>1.2</v>
      </c>
      <c r="P201" s="363">
        <f>O201*H201</f>
        <v>2.4</v>
      </c>
      <c r="Q201" s="363">
        <v>2.1250000000000002E-2</v>
      </c>
      <c r="R201" s="363">
        <f>Q201*H201</f>
        <v>4.2500000000000003E-2</v>
      </c>
      <c r="S201" s="363">
        <v>0</v>
      </c>
      <c r="T201" s="364">
        <f>S201*H201</f>
        <v>0</v>
      </c>
      <c r="U201" s="278"/>
      <c r="V201" s="278"/>
      <c r="W201" s="278"/>
      <c r="X201" s="278"/>
      <c r="Y201" s="278"/>
      <c r="Z201" s="278"/>
      <c r="AA201" s="278"/>
      <c r="AB201" s="278"/>
      <c r="AC201" s="278"/>
      <c r="AD201" s="278"/>
      <c r="AE201" s="278"/>
      <c r="AR201" s="365" t="s">
        <v>1233</v>
      </c>
      <c r="AT201" s="365" t="s">
        <v>1229</v>
      </c>
      <c r="AU201" s="365" t="s">
        <v>83</v>
      </c>
      <c r="AY201" s="269" t="s">
        <v>1226</v>
      </c>
      <c r="BE201" s="366">
        <f>IF(N201="základní",J201,0)</f>
        <v>0</v>
      </c>
      <c r="BF201" s="366">
        <f>IF(N201="snížená",J201,0)</f>
        <v>0</v>
      </c>
      <c r="BG201" s="366">
        <f>IF(N201="zákl. přenesená",J201,0)</f>
        <v>0</v>
      </c>
      <c r="BH201" s="366">
        <f>IF(N201="sníž. přenesená",J201,0)</f>
        <v>0</v>
      </c>
      <c r="BI201" s="366">
        <f>IF(N201="nulová",J201,0)</f>
        <v>0</v>
      </c>
      <c r="BJ201" s="269" t="s">
        <v>81</v>
      </c>
      <c r="BK201" s="366">
        <f>ROUND(I201*H201,2)</f>
        <v>0</v>
      </c>
      <c r="BL201" s="269" t="s">
        <v>1233</v>
      </c>
      <c r="BM201" s="365" t="s">
        <v>1394</v>
      </c>
    </row>
    <row r="202" spans="1:65" s="367" customFormat="1">
      <c r="B202" s="368"/>
      <c r="D202" s="369" t="s">
        <v>223</v>
      </c>
      <c r="E202" s="370" t="s">
        <v>528</v>
      </c>
      <c r="F202" s="371" t="s">
        <v>1235</v>
      </c>
      <c r="H202" s="370" t="s">
        <v>528</v>
      </c>
      <c r="L202" s="368"/>
      <c r="M202" s="372"/>
      <c r="N202" s="373"/>
      <c r="O202" s="373"/>
      <c r="P202" s="373"/>
      <c r="Q202" s="373"/>
      <c r="R202" s="373"/>
      <c r="S202" s="373"/>
      <c r="T202" s="374"/>
      <c r="AT202" s="370" t="s">
        <v>223</v>
      </c>
      <c r="AU202" s="370" t="s">
        <v>83</v>
      </c>
      <c r="AV202" s="367" t="s">
        <v>81</v>
      </c>
      <c r="AW202" s="367" t="s">
        <v>1236</v>
      </c>
      <c r="AX202" s="367" t="s">
        <v>1225</v>
      </c>
      <c r="AY202" s="370" t="s">
        <v>1226</v>
      </c>
    </row>
    <row r="203" spans="1:65" s="375" customFormat="1">
      <c r="B203" s="376"/>
      <c r="D203" s="369" t="s">
        <v>223</v>
      </c>
      <c r="E203" s="377" t="s">
        <v>528</v>
      </c>
      <c r="F203" s="378" t="s">
        <v>83</v>
      </c>
      <c r="H203" s="379">
        <v>2</v>
      </c>
      <c r="L203" s="376"/>
      <c r="M203" s="380"/>
      <c r="N203" s="381"/>
      <c r="O203" s="381"/>
      <c r="P203" s="381"/>
      <c r="Q203" s="381"/>
      <c r="R203" s="381"/>
      <c r="S203" s="381"/>
      <c r="T203" s="382"/>
      <c r="AT203" s="377" t="s">
        <v>223</v>
      </c>
      <c r="AU203" s="377" t="s">
        <v>83</v>
      </c>
      <c r="AV203" s="375" t="s">
        <v>83</v>
      </c>
      <c r="AW203" s="375" t="s">
        <v>1236</v>
      </c>
      <c r="AX203" s="375" t="s">
        <v>1225</v>
      </c>
      <c r="AY203" s="377" t="s">
        <v>1226</v>
      </c>
    </row>
    <row r="204" spans="1:65" s="383" customFormat="1">
      <c r="B204" s="384"/>
      <c r="D204" s="369" t="s">
        <v>223</v>
      </c>
      <c r="E204" s="385" t="s">
        <v>528</v>
      </c>
      <c r="F204" s="386" t="s">
        <v>1238</v>
      </c>
      <c r="H204" s="387">
        <v>2</v>
      </c>
      <c r="L204" s="384"/>
      <c r="M204" s="388"/>
      <c r="N204" s="389"/>
      <c r="O204" s="389"/>
      <c r="P204" s="389"/>
      <c r="Q204" s="389"/>
      <c r="R204" s="389"/>
      <c r="S204" s="389"/>
      <c r="T204" s="390"/>
      <c r="AT204" s="385" t="s">
        <v>223</v>
      </c>
      <c r="AU204" s="385" t="s">
        <v>83</v>
      </c>
      <c r="AV204" s="383" t="s">
        <v>87</v>
      </c>
      <c r="AW204" s="383" t="s">
        <v>1236</v>
      </c>
      <c r="AX204" s="383" t="s">
        <v>81</v>
      </c>
      <c r="AY204" s="385" t="s">
        <v>1226</v>
      </c>
    </row>
    <row r="205" spans="1:65" s="281" customFormat="1" ht="16.5" customHeight="1">
      <c r="A205" s="278"/>
      <c r="B205" s="354"/>
      <c r="C205" s="355" t="s">
        <v>1395</v>
      </c>
      <c r="D205" s="355" t="s">
        <v>1229</v>
      </c>
      <c r="E205" s="356" t="s">
        <v>1396</v>
      </c>
      <c r="F205" s="357" t="s">
        <v>1397</v>
      </c>
      <c r="G205" s="358" t="s">
        <v>604</v>
      </c>
      <c r="H205" s="359">
        <v>1</v>
      </c>
      <c r="I205" s="360">
        <v>0</v>
      </c>
      <c r="J205" s="360">
        <f>ROUND(I205*H205,2)</f>
        <v>0</v>
      </c>
      <c r="K205" s="357" t="s">
        <v>1232</v>
      </c>
      <c r="L205" s="279"/>
      <c r="M205" s="361" t="s">
        <v>528</v>
      </c>
      <c r="N205" s="362" t="s">
        <v>1193</v>
      </c>
      <c r="O205" s="363">
        <v>2.54</v>
      </c>
      <c r="P205" s="363">
        <f>O205*H205</f>
        <v>2.54</v>
      </c>
      <c r="Q205" s="363">
        <v>1.383E-2</v>
      </c>
      <c r="R205" s="363">
        <f>Q205*H205</f>
        <v>1.383E-2</v>
      </c>
      <c r="S205" s="363">
        <v>0</v>
      </c>
      <c r="T205" s="364">
        <f>S205*H205</f>
        <v>0</v>
      </c>
      <c r="U205" s="278"/>
      <c r="V205" s="278"/>
      <c r="W205" s="278"/>
      <c r="X205" s="278"/>
      <c r="Y205" s="278"/>
      <c r="Z205" s="278"/>
      <c r="AA205" s="278"/>
      <c r="AB205" s="278"/>
      <c r="AC205" s="278"/>
      <c r="AD205" s="278"/>
      <c r="AE205" s="278"/>
      <c r="AR205" s="365" t="s">
        <v>1233</v>
      </c>
      <c r="AT205" s="365" t="s">
        <v>1229</v>
      </c>
      <c r="AU205" s="365" t="s">
        <v>83</v>
      </c>
      <c r="AY205" s="269" t="s">
        <v>1226</v>
      </c>
      <c r="BE205" s="366">
        <f>IF(N205="základní",J205,0)</f>
        <v>0</v>
      </c>
      <c r="BF205" s="366">
        <f>IF(N205="snížená",J205,0)</f>
        <v>0</v>
      </c>
      <c r="BG205" s="366">
        <f>IF(N205="zákl. přenesená",J205,0)</f>
        <v>0</v>
      </c>
      <c r="BH205" s="366">
        <f>IF(N205="sníž. přenesená",J205,0)</f>
        <v>0</v>
      </c>
      <c r="BI205" s="366">
        <f>IF(N205="nulová",J205,0)</f>
        <v>0</v>
      </c>
      <c r="BJ205" s="269" t="s">
        <v>81</v>
      </c>
      <c r="BK205" s="366">
        <f>ROUND(I205*H205,2)</f>
        <v>0</v>
      </c>
      <c r="BL205" s="269" t="s">
        <v>1233</v>
      </c>
      <c r="BM205" s="365" t="s">
        <v>1398</v>
      </c>
    </row>
    <row r="206" spans="1:65" s="367" customFormat="1">
      <c r="B206" s="368"/>
      <c r="D206" s="369" t="s">
        <v>223</v>
      </c>
      <c r="E206" s="370" t="s">
        <v>528</v>
      </c>
      <c r="F206" s="371" t="s">
        <v>1235</v>
      </c>
      <c r="H206" s="370" t="s">
        <v>528</v>
      </c>
      <c r="L206" s="368"/>
      <c r="M206" s="372"/>
      <c r="N206" s="373"/>
      <c r="O206" s="373"/>
      <c r="P206" s="373"/>
      <c r="Q206" s="373"/>
      <c r="R206" s="373"/>
      <c r="S206" s="373"/>
      <c r="T206" s="374"/>
      <c r="AT206" s="370" t="s">
        <v>223</v>
      </c>
      <c r="AU206" s="370" t="s">
        <v>83</v>
      </c>
      <c r="AV206" s="367" t="s">
        <v>81</v>
      </c>
      <c r="AW206" s="367" t="s">
        <v>1236</v>
      </c>
      <c r="AX206" s="367" t="s">
        <v>1225</v>
      </c>
      <c r="AY206" s="370" t="s">
        <v>1226</v>
      </c>
    </row>
    <row r="207" spans="1:65" s="375" customFormat="1">
      <c r="B207" s="376"/>
      <c r="D207" s="369" t="s">
        <v>223</v>
      </c>
      <c r="E207" s="377" t="s">
        <v>528</v>
      </c>
      <c r="F207" s="378" t="s">
        <v>81</v>
      </c>
      <c r="H207" s="379">
        <v>1</v>
      </c>
      <c r="L207" s="376"/>
      <c r="M207" s="380"/>
      <c r="N207" s="381"/>
      <c r="O207" s="381"/>
      <c r="P207" s="381"/>
      <c r="Q207" s="381"/>
      <c r="R207" s="381"/>
      <c r="S207" s="381"/>
      <c r="T207" s="382"/>
      <c r="AT207" s="377" t="s">
        <v>223</v>
      </c>
      <c r="AU207" s="377" t="s">
        <v>83</v>
      </c>
      <c r="AV207" s="375" t="s">
        <v>83</v>
      </c>
      <c r="AW207" s="375" t="s">
        <v>1236</v>
      </c>
      <c r="AX207" s="375" t="s">
        <v>1225</v>
      </c>
      <c r="AY207" s="377" t="s">
        <v>1226</v>
      </c>
    </row>
    <row r="208" spans="1:65" s="383" customFormat="1">
      <c r="B208" s="384"/>
      <c r="D208" s="369" t="s">
        <v>223</v>
      </c>
      <c r="E208" s="385" t="s">
        <v>528</v>
      </c>
      <c r="F208" s="386" t="s">
        <v>1238</v>
      </c>
      <c r="H208" s="387">
        <v>1</v>
      </c>
      <c r="L208" s="384"/>
      <c r="M208" s="388"/>
      <c r="N208" s="389"/>
      <c r="O208" s="389"/>
      <c r="P208" s="389"/>
      <c r="Q208" s="389"/>
      <c r="R208" s="389"/>
      <c r="S208" s="389"/>
      <c r="T208" s="390"/>
      <c r="AT208" s="385" t="s">
        <v>223</v>
      </c>
      <c r="AU208" s="385" t="s">
        <v>83</v>
      </c>
      <c r="AV208" s="383" t="s">
        <v>87</v>
      </c>
      <c r="AW208" s="383" t="s">
        <v>1236</v>
      </c>
      <c r="AX208" s="383" t="s">
        <v>81</v>
      </c>
      <c r="AY208" s="385" t="s">
        <v>1226</v>
      </c>
    </row>
    <row r="209" spans="1:65" s="281" customFormat="1" ht="24" customHeight="1">
      <c r="A209" s="278"/>
      <c r="B209" s="354"/>
      <c r="C209" s="355" t="s">
        <v>1399</v>
      </c>
      <c r="D209" s="355" t="s">
        <v>1229</v>
      </c>
      <c r="E209" s="356" t="s">
        <v>1400</v>
      </c>
      <c r="F209" s="357" t="s">
        <v>1401</v>
      </c>
      <c r="G209" s="358" t="s">
        <v>604</v>
      </c>
      <c r="H209" s="359">
        <v>1</v>
      </c>
      <c r="I209" s="360">
        <v>0</v>
      </c>
      <c r="J209" s="360">
        <f>ROUND(I209*H209,2)</f>
        <v>0</v>
      </c>
      <c r="K209" s="357" t="s">
        <v>1232</v>
      </c>
      <c r="L209" s="279"/>
      <c r="M209" s="361" t="s">
        <v>528</v>
      </c>
      <c r="N209" s="362" t="s">
        <v>1193</v>
      </c>
      <c r="O209" s="363">
        <v>4.37</v>
      </c>
      <c r="P209" s="363">
        <f>O209*H209</f>
        <v>4.37</v>
      </c>
      <c r="Q209" s="363">
        <v>3.6459999999999999E-2</v>
      </c>
      <c r="R209" s="363">
        <f>Q209*H209</f>
        <v>3.6459999999999999E-2</v>
      </c>
      <c r="S209" s="363">
        <v>0</v>
      </c>
      <c r="T209" s="364">
        <f>S209*H209</f>
        <v>0</v>
      </c>
      <c r="U209" s="278"/>
      <c r="V209" s="278"/>
      <c r="W209" s="278"/>
      <c r="X209" s="278"/>
      <c r="Y209" s="278"/>
      <c r="Z209" s="278"/>
      <c r="AA209" s="278"/>
      <c r="AB209" s="278"/>
      <c r="AC209" s="278"/>
      <c r="AD209" s="278"/>
      <c r="AE209" s="278"/>
      <c r="AR209" s="365" t="s">
        <v>1233</v>
      </c>
      <c r="AT209" s="365" t="s">
        <v>1229</v>
      </c>
      <c r="AU209" s="365" t="s">
        <v>83</v>
      </c>
      <c r="AY209" s="269" t="s">
        <v>1226</v>
      </c>
      <c r="BE209" s="366">
        <f>IF(N209="základní",J209,0)</f>
        <v>0</v>
      </c>
      <c r="BF209" s="366">
        <f>IF(N209="snížená",J209,0)</f>
        <v>0</v>
      </c>
      <c r="BG209" s="366">
        <f>IF(N209="zákl. přenesená",J209,0)</f>
        <v>0</v>
      </c>
      <c r="BH209" s="366">
        <f>IF(N209="sníž. přenesená",J209,0)</f>
        <v>0</v>
      </c>
      <c r="BI209" s="366">
        <f>IF(N209="nulová",J209,0)</f>
        <v>0</v>
      </c>
      <c r="BJ209" s="269" t="s">
        <v>81</v>
      </c>
      <c r="BK209" s="366">
        <f>ROUND(I209*H209,2)</f>
        <v>0</v>
      </c>
      <c r="BL209" s="269" t="s">
        <v>1233</v>
      </c>
      <c r="BM209" s="365" t="s">
        <v>1402</v>
      </c>
    </row>
    <row r="210" spans="1:65" s="367" customFormat="1">
      <c r="B210" s="368"/>
      <c r="D210" s="369" t="s">
        <v>223</v>
      </c>
      <c r="E210" s="370" t="s">
        <v>528</v>
      </c>
      <c r="F210" s="371" t="s">
        <v>1235</v>
      </c>
      <c r="H210" s="370" t="s">
        <v>528</v>
      </c>
      <c r="L210" s="368"/>
      <c r="M210" s="372"/>
      <c r="N210" s="373"/>
      <c r="O210" s="373"/>
      <c r="P210" s="373"/>
      <c r="Q210" s="373"/>
      <c r="R210" s="373"/>
      <c r="S210" s="373"/>
      <c r="T210" s="374"/>
      <c r="AT210" s="370" t="s">
        <v>223</v>
      </c>
      <c r="AU210" s="370" t="s">
        <v>83</v>
      </c>
      <c r="AV210" s="367" t="s">
        <v>81</v>
      </c>
      <c r="AW210" s="367" t="s">
        <v>1236</v>
      </c>
      <c r="AX210" s="367" t="s">
        <v>1225</v>
      </c>
      <c r="AY210" s="370" t="s">
        <v>1226</v>
      </c>
    </row>
    <row r="211" spans="1:65" s="375" customFormat="1">
      <c r="B211" s="376"/>
      <c r="D211" s="369" t="s">
        <v>223</v>
      </c>
      <c r="E211" s="377" t="s">
        <v>528</v>
      </c>
      <c r="F211" s="378" t="s">
        <v>81</v>
      </c>
      <c r="H211" s="379">
        <v>1</v>
      </c>
      <c r="L211" s="376"/>
      <c r="M211" s="380"/>
      <c r="N211" s="381"/>
      <c r="O211" s="381"/>
      <c r="P211" s="381"/>
      <c r="Q211" s="381"/>
      <c r="R211" s="381"/>
      <c r="S211" s="381"/>
      <c r="T211" s="382"/>
      <c r="AT211" s="377" t="s">
        <v>223</v>
      </c>
      <c r="AU211" s="377" t="s">
        <v>83</v>
      </c>
      <c r="AV211" s="375" t="s">
        <v>83</v>
      </c>
      <c r="AW211" s="375" t="s">
        <v>1236</v>
      </c>
      <c r="AX211" s="375" t="s">
        <v>1225</v>
      </c>
      <c r="AY211" s="377" t="s">
        <v>1226</v>
      </c>
    </row>
    <row r="212" spans="1:65" s="383" customFormat="1">
      <c r="B212" s="384"/>
      <c r="D212" s="369" t="s">
        <v>223</v>
      </c>
      <c r="E212" s="385" t="s">
        <v>528</v>
      </c>
      <c r="F212" s="386" t="s">
        <v>1238</v>
      </c>
      <c r="H212" s="387">
        <v>1</v>
      </c>
      <c r="L212" s="384"/>
      <c r="M212" s="388"/>
      <c r="N212" s="389"/>
      <c r="O212" s="389"/>
      <c r="P212" s="389"/>
      <c r="Q212" s="389"/>
      <c r="R212" s="389"/>
      <c r="S212" s="389"/>
      <c r="T212" s="390"/>
      <c r="AT212" s="385" t="s">
        <v>223</v>
      </c>
      <c r="AU212" s="385" t="s">
        <v>83</v>
      </c>
      <c r="AV212" s="383" t="s">
        <v>87</v>
      </c>
      <c r="AW212" s="383" t="s">
        <v>1236</v>
      </c>
      <c r="AX212" s="383" t="s">
        <v>81</v>
      </c>
      <c r="AY212" s="385" t="s">
        <v>1226</v>
      </c>
    </row>
    <row r="213" spans="1:65" s="281" customFormat="1" ht="24" customHeight="1">
      <c r="A213" s="278"/>
      <c r="B213" s="354"/>
      <c r="C213" s="355" t="s">
        <v>1403</v>
      </c>
      <c r="D213" s="355" t="s">
        <v>1229</v>
      </c>
      <c r="E213" s="356" t="s">
        <v>1404</v>
      </c>
      <c r="F213" s="357" t="s">
        <v>1405</v>
      </c>
      <c r="G213" s="358" t="s">
        <v>604</v>
      </c>
      <c r="H213" s="359">
        <v>1</v>
      </c>
      <c r="I213" s="360">
        <v>0</v>
      </c>
      <c r="J213" s="360">
        <f>ROUND(I213*H213,2)</f>
        <v>0</v>
      </c>
      <c r="K213" s="357" t="s">
        <v>1232</v>
      </c>
      <c r="L213" s="279"/>
      <c r="M213" s="361" t="s">
        <v>528</v>
      </c>
      <c r="N213" s="362" t="s">
        <v>1193</v>
      </c>
      <c r="O213" s="363">
        <v>0.85</v>
      </c>
      <c r="P213" s="363">
        <f>O213*H213</f>
        <v>0.85</v>
      </c>
      <c r="Q213" s="363">
        <v>4.9300000000000004E-3</v>
      </c>
      <c r="R213" s="363">
        <f>Q213*H213</f>
        <v>4.9300000000000004E-3</v>
      </c>
      <c r="S213" s="363">
        <v>0</v>
      </c>
      <c r="T213" s="364">
        <f>S213*H213</f>
        <v>0</v>
      </c>
      <c r="U213" s="278"/>
      <c r="V213" s="278"/>
      <c r="W213" s="278"/>
      <c r="X213" s="278"/>
      <c r="Y213" s="278"/>
      <c r="Z213" s="278"/>
      <c r="AA213" s="278"/>
      <c r="AB213" s="278"/>
      <c r="AC213" s="278"/>
      <c r="AD213" s="278"/>
      <c r="AE213" s="278"/>
      <c r="AR213" s="365" t="s">
        <v>1233</v>
      </c>
      <c r="AT213" s="365" t="s">
        <v>1229</v>
      </c>
      <c r="AU213" s="365" t="s">
        <v>83</v>
      </c>
      <c r="AY213" s="269" t="s">
        <v>1226</v>
      </c>
      <c r="BE213" s="366">
        <f>IF(N213="základní",J213,0)</f>
        <v>0</v>
      </c>
      <c r="BF213" s="366">
        <f>IF(N213="snížená",J213,0)</f>
        <v>0</v>
      </c>
      <c r="BG213" s="366">
        <f>IF(N213="zákl. přenesená",J213,0)</f>
        <v>0</v>
      </c>
      <c r="BH213" s="366">
        <f>IF(N213="sníž. přenesená",J213,0)</f>
        <v>0</v>
      </c>
      <c r="BI213" s="366">
        <f>IF(N213="nulová",J213,0)</f>
        <v>0</v>
      </c>
      <c r="BJ213" s="269" t="s">
        <v>81</v>
      </c>
      <c r="BK213" s="366">
        <f>ROUND(I213*H213,2)</f>
        <v>0</v>
      </c>
      <c r="BL213" s="269" t="s">
        <v>1233</v>
      </c>
      <c r="BM213" s="365" t="s">
        <v>1406</v>
      </c>
    </row>
    <row r="214" spans="1:65" s="367" customFormat="1">
      <c r="B214" s="368"/>
      <c r="D214" s="369" t="s">
        <v>223</v>
      </c>
      <c r="E214" s="370" t="s">
        <v>528</v>
      </c>
      <c r="F214" s="371" t="s">
        <v>1235</v>
      </c>
      <c r="H214" s="370" t="s">
        <v>528</v>
      </c>
      <c r="L214" s="368"/>
      <c r="M214" s="372"/>
      <c r="N214" s="373"/>
      <c r="O214" s="373"/>
      <c r="P214" s="373"/>
      <c r="Q214" s="373"/>
      <c r="R214" s="373"/>
      <c r="S214" s="373"/>
      <c r="T214" s="374"/>
      <c r="AT214" s="370" t="s">
        <v>223</v>
      </c>
      <c r="AU214" s="370" t="s">
        <v>83</v>
      </c>
      <c r="AV214" s="367" t="s">
        <v>81</v>
      </c>
      <c r="AW214" s="367" t="s">
        <v>1236</v>
      </c>
      <c r="AX214" s="367" t="s">
        <v>1225</v>
      </c>
      <c r="AY214" s="370" t="s">
        <v>1226</v>
      </c>
    </row>
    <row r="215" spans="1:65" s="375" customFormat="1">
      <c r="B215" s="376"/>
      <c r="D215" s="369" t="s">
        <v>223</v>
      </c>
      <c r="E215" s="377" t="s">
        <v>528</v>
      </c>
      <c r="F215" s="378" t="s">
        <v>81</v>
      </c>
      <c r="H215" s="379">
        <v>1</v>
      </c>
      <c r="L215" s="376"/>
      <c r="M215" s="380"/>
      <c r="N215" s="381"/>
      <c r="O215" s="381"/>
      <c r="P215" s="381"/>
      <c r="Q215" s="381"/>
      <c r="R215" s="381"/>
      <c r="S215" s="381"/>
      <c r="T215" s="382"/>
      <c r="AT215" s="377" t="s">
        <v>223</v>
      </c>
      <c r="AU215" s="377" t="s">
        <v>83</v>
      </c>
      <c r="AV215" s="375" t="s">
        <v>83</v>
      </c>
      <c r="AW215" s="375" t="s">
        <v>1236</v>
      </c>
      <c r="AX215" s="375" t="s">
        <v>1225</v>
      </c>
      <c r="AY215" s="377" t="s">
        <v>1226</v>
      </c>
    </row>
    <row r="216" spans="1:65" s="383" customFormat="1">
      <c r="B216" s="384"/>
      <c r="D216" s="369" t="s">
        <v>223</v>
      </c>
      <c r="E216" s="385" t="s">
        <v>528</v>
      </c>
      <c r="F216" s="386" t="s">
        <v>1238</v>
      </c>
      <c r="H216" s="387">
        <v>1</v>
      </c>
      <c r="L216" s="384"/>
      <c r="M216" s="388"/>
      <c r="N216" s="389"/>
      <c r="O216" s="389"/>
      <c r="P216" s="389"/>
      <c r="Q216" s="389"/>
      <c r="R216" s="389"/>
      <c r="S216" s="389"/>
      <c r="T216" s="390"/>
      <c r="AT216" s="385" t="s">
        <v>223</v>
      </c>
      <c r="AU216" s="385" t="s">
        <v>83</v>
      </c>
      <c r="AV216" s="383" t="s">
        <v>87</v>
      </c>
      <c r="AW216" s="383" t="s">
        <v>1236</v>
      </c>
      <c r="AX216" s="383" t="s">
        <v>81</v>
      </c>
      <c r="AY216" s="385" t="s">
        <v>1226</v>
      </c>
    </row>
    <row r="217" spans="1:65" s="281" customFormat="1" ht="16.5" customHeight="1">
      <c r="A217" s="278"/>
      <c r="B217" s="354"/>
      <c r="C217" s="355" t="s">
        <v>1407</v>
      </c>
      <c r="D217" s="355" t="s">
        <v>1229</v>
      </c>
      <c r="E217" s="356" t="s">
        <v>1408</v>
      </c>
      <c r="F217" s="357" t="s">
        <v>1409</v>
      </c>
      <c r="G217" s="358" t="s">
        <v>604</v>
      </c>
      <c r="H217" s="359">
        <v>1</v>
      </c>
      <c r="I217" s="360">
        <v>0</v>
      </c>
      <c r="J217" s="360">
        <f>ROUND(I217*H217,2)</f>
        <v>0</v>
      </c>
      <c r="K217" s="357" t="s">
        <v>1232</v>
      </c>
      <c r="L217" s="279"/>
      <c r="M217" s="361" t="s">
        <v>528</v>
      </c>
      <c r="N217" s="362" t="s">
        <v>1193</v>
      </c>
      <c r="O217" s="363">
        <v>0.2</v>
      </c>
      <c r="P217" s="363">
        <f>O217*H217</f>
        <v>0.2</v>
      </c>
      <c r="Q217" s="363">
        <v>1.9599999999999999E-3</v>
      </c>
      <c r="R217" s="363">
        <f>Q217*H217</f>
        <v>1.9599999999999999E-3</v>
      </c>
      <c r="S217" s="363">
        <v>0</v>
      </c>
      <c r="T217" s="364">
        <f>S217*H217</f>
        <v>0</v>
      </c>
      <c r="U217" s="278"/>
      <c r="V217" s="278"/>
      <c r="W217" s="278"/>
      <c r="X217" s="278"/>
      <c r="Y217" s="278"/>
      <c r="Z217" s="278"/>
      <c r="AA217" s="278"/>
      <c r="AB217" s="278"/>
      <c r="AC217" s="278"/>
      <c r="AD217" s="278"/>
      <c r="AE217" s="278"/>
      <c r="AR217" s="365" t="s">
        <v>1233</v>
      </c>
      <c r="AT217" s="365" t="s">
        <v>1229</v>
      </c>
      <c r="AU217" s="365" t="s">
        <v>83</v>
      </c>
      <c r="AY217" s="269" t="s">
        <v>1226</v>
      </c>
      <c r="BE217" s="366">
        <f>IF(N217="základní",J217,0)</f>
        <v>0</v>
      </c>
      <c r="BF217" s="366">
        <f>IF(N217="snížená",J217,0)</f>
        <v>0</v>
      </c>
      <c r="BG217" s="366">
        <f>IF(N217="zákl. přenesená",J217,0)</f>
        <v>0</v>
      </c>
      <c r="BH217" s="366">
        <f>IF(N217="sníž. přenesená",J217,0)</f>
        <v>0</v>
      </c>
      <c r="BI217" s="366">
        <f>IF(N217="nulová",J217,0)</f>
        <v>0</v>
      </c>
      <c r="BJ217" s="269" t="s">
        <v>81</v>
      </c>
      <c r="BK217" s="366">
        <f>ROUND(I217*H217,2)</f>
        <v>0</v>
      </c>
      <c r="BL217" s="269" t="s">
        <v>1233</v>
      </c>
      <c r="BM217" s="365" t="s">
        <v>1410</v>
      </c>
    </row>
    <row r="218" spans="1:65" s="367" customFormat="1">
      <c r="B218" s="368"/>
      <c r="D218" s="369" t="s">
        <v>223</v>
      </c>
      <c r="E218" s="370" t="s">
        <v>528</v>
      </c>
      <c r="F218" s="371" t="s">
        <v>1235</v>
      </c>
      <c r="H218" s="370" t="s">
        <v>528</v>
      </c>
      <c r="L218" s="368"/>
      <c r="M218" s="372"/>
      <c r="N218" s="373"/>
      <c r="O218" s="373"/>
      <c r="P218" s="373"/>
      <c r="Q218" s="373"/>
      <c r="R218" s="373"/>
      <c r="S218" s="373"/>
      <c r="T218" s="374"/>
      <c r="AT218" s="370" t="s">
        <v>223</v>
      </c>
      <c r="AU218" s="370" t="s">
        <v>83</v>
      </c>
      <c r="AV218" s="367" t="s">
        <v>81</v>
      </c>
      <c r="AW218" s="367" t="s">
        <v>1236</v>
      </c>
      <c r="AX218" s="367" t="s">
        <v>1225</v>
      </c>
      <c r="AY218" s="370" t="s">
        <v>1226</v>
      </c>
    </row>
    <row r="219" spans="1:65" s="375" customFormat="1">
      <c r="B219" s="376"/>
      <c r="D219" s="369" t="s">
        <v>223</v>
      </c>
      <c r="E219" s="377" t="s">
        <v>528</v>
      </c>
      <c r="F219" s="378" t="s">
        <v>81</v>
      </c>
      <c r="H219" s="379">
        <v>1</v>
      </c>
      <c r="L219" s="376"/>
      <c r="M219" s="380"/>
      <c r="N219" s="381"/>
      <c r="O219" s="381"/>
      <c r="P219" s="381"/>
      <c r="Q219" s="381"/>
      <c r="R219" s="381"/>
      <c r="S219" s="381"/>
      <c r="T219" s="382"/>
      <c r="AT219" s="377" t="s">
        <v>223</v>
      </c>
      <c r="AU219" s="377" t="s">
        <v>83</v>
      </c>
      <c r="AV219" s="375" t="s">
        <v>83</v>
      </c>
      <c r="AW219" s="375" t="s">
        <v>1236</v>
      </c>
      <c r="AX219" s="375" t="s">
        <v>1225</v>
      </c>
      <c r="AY219" s="377" t="s">
        <v>1226</v>
      </c>
    </row>
    <row r="220" spans="1:65" s="383" customFormat="1">
      <c r="B220" s="384"/>
      <c r="D220" s="369" t="s">
        <v>223</v>
      </c>
      <c r="E220" s="385" t="s">
        <v>528</v>
      </c>
      <c r="F220" s="386" t="s">
        <v>1238</v>
      </c>
      <c r="H220" s="387">
        <v>1</v>
      </c>
      <c r="L220" s="384"/>
      <c r="M220" s="388"/>
      <c r="N220" s="389"/>
      <c r="O220" s="389"/>
      <c r="P220" s="389"/>
      <c r="Q220" s="389"/>
      <c r="R220" s="389"/>
      <c r="S220" s="389"/>
      <c r="T220" s="390"/>
      <c r="AT220" s="385" t="s">
        <v>223</v>
      </c>
      <c r="AU220" s="385" t="s">
        <v>83</v>
      </c>
      <c r="AV220" s="383" t="s">
        <v>87</v>
      </c>
      <c r="AW220" s="383" t="s">
        <v>1236</v>
      </c>
      <c r="AX220" s="383" t="s">
        <v>81</v>
      </c>
      <c r="AY220" s="385" t="s">
        <v>1226</v>
      </c>
    </row>
    <row r="221" spans="1:65" s="281" customFormat="1" ht="16.5" customHeight="1">
      <c r="A221" s="278"/>
      <c r="B221" s="354"/>
      <c r="C221" s="355" t="s">
        <v>1411</v>
      </c>
      <c r="D221" s="355" t="s">
        <v>1229</v>
      </c>
      <c r="E221" s="356" t="s">
        <v>1412</v>
      </c>
      <c r="F221" s="357" t="s">
        <v>1413</v>
      </c>
      <c r="G221" s="358" t="s">
        <v>604</v>
      </c>
      <c r="H221" s="359">
        <v>2</v>
      </c>
      <c r="I221" s="360">
        <v>0</v>
      </c>
      <c r="J221" s="360">
        <f>ROUND(I221*H221,2)</f>
        <v>0</v>
      </c>
      <c r="K221" s="357" t="s">
        <v>1232</v>
      </c>
      <c r="L221" s="279"/>
      <c r="M221" s="361" t="s">
        <v>528</v>
      </c>
      <c r="N221" s="362" t="s">
        <v>1193</v>
      </c>
      <c r="O221" s="363">
        <v>0.2</v>
      </c>
      <c r="P221" s="363">
        <f>O221*H221</f>
        <v>0.4</v>
      </c>
      <c r="Q221" s="363">
        <v>1.8E-3</v>
      </c>
      <c r="R221" s="363">
        <f>Q221*H221</f>
        <v>3.5999999999999999E-3</v>
      </c>
      <c r="S221" s="363">
        <v>0</v>
      </c>
      <c r="T221" s="364">
        <f>S221*H221</f>
        <v>0</v>
      </c>
      <c r="U221" s="278"/>
      <c r="V221" s="278"/>
      <c r="W221" s="278"/>
      <c r="X221" s="278"/>
      <c r="Y221" s="278"/>
      <c r="Z221" s="278"/>
      <c r="AA221" s="278"/>
      <c r="AB221" s="278"/>
      <c r="AC221" s="278"/>
      <c r="AD221" s="278"/>
      <c r="AE221" s="278"/>
      <c r="AR221" s="365" t="s">
        <v>1233</v>
      </c>
      <c r="AT221" s="365" t="s">
        <v>1229</v>
      </c>
      <c r="AU221" s="365" t="s">
        <v>83</v>
      </c>
      <c r="AY221" s="269" t="s">
        <v>1226</v>
      </c>
      <c r="BE221" s="366">
        <f>IF(N221="základní",J221,0)</f>
        <v>0</v>
      </c>
      <c r="BF221" s="366">
        <f>IF(N221="snížená",J221,0)</f>
        <v>0</v>
      </c>
      <c r="BG221" s="366">
        <f>IF(N221="zákl. přenesená",J221,0)</f>
        <v>0</v>
      </c>
      <c r="BH221" s="366">
        <f>IF(N221="sníž. přenesená",J221,0)</f>
        <v>0</v>
      </c>
      <c r="BI221" s="366">
        <f>IF(N221="nulová",J221,0)</f>
        <v>0</v>
      </c>
      <c r="BJ221" s="269" t="s">
        <v>81</v>
      </c>
      <c r="BK221" s="366">
        <f>ROUND(I221*H221,2)</f>
        <v>0</v>
      </c>
      <c r="BL221" s="269" t="s">
        <v>1233</v>
      </c>
      <c r="BM221" s="365" t="s">
        <v>1414</v>
      </c>
    </row>
    <row r="222" spans="1:65" s="367" customFormat="1">
      <c r="B222" s="368"/>
      <c r="D222" s="369" t="s">
        <v>223</v>
      </c>
      <c r="E222" s="370" t="s">
        <v>528</v>
      </c>
      <c r="F222" s="371" t="s">
        <v>1235</v>
      </c>
      <c r="H222" s="370" t="s">
        <v>528</v>
      </c>
      <c r="L222" s="368"/>
      <c r="M222" s="372"/>
      <c r="N222" s="373"/>
      <c r="O222" s="373"/>
      <c r="P222" s="373"/>
      <c r="Q222" s="373"/>
      <c r="R222" s="373"/>
      <c r="S222" s="373"/>
      <c r="T222" s="374"/>
      <c r="AT222" s="370" t="s">
        <v>223</v>
      </c>
      <c r="AU222" s="370" t="s">
        <v>83</v>
      </c>
      <c r="AV222" s="367" t="s">
        <v>81</v>
      </c>
      <c r="AW222" s="367" t="s">
        <v>1236</v>
      </c>
      <c r="AX222" s="367" t="s">
        <v>1225</v>
      </c>
      <c r="AY222" s="370" t="s">
        <v>1226</v>
      </c>
    </row>
    <row r="223" spans="1:65" s="375" customFormat="1">
      <c r="B223" s="376"/>
      <c r="D223" s="369" t="s">
        <v>223</v>
      </c>
      <c r="E223" s="377" t="s">
        <v>528</v>
      </c>
      <c r="F223" s="378" t="s">
        <v>83</v>
      </c>
      <c r="H223" s="379">
        <v>2</v>
      </c>
      <c r="L223" s="376"/>
      <c r="M223" s="380"/>
      <c r="N223" s="381"/>
      <c r="O223" s="381"/>
      <c r="P223" s="381"/>
      <c r="Q223" s="381"/>
      <c r="R223" s="381"/>
      <c r="S223" s="381"/>
      <c r="T223" s="382"/>
      <c r="AT223" s="377" t="s">
        <v>223</v>
      </c>
      <c r="AU223" s="377" t="s">
        <v>83</v>
      </c>
      <c r="AV223" s="375" t="s">
        <v>83</v>
      </c>
      <c r="AW223" s="375" t="s">
        <v>1236</v>
      </c>
      <c r="AX223" s="375" t="s">
        <v>1225</v>
      </c>
      <c r="AY223" s="377" t="s">
        <v>1226</v>
      </c>
    </row>
    <row r="224" spans="1:65" s="383" customFormat="1">
      <c r="B224" s="384"/>
      <c r="D224" s="369" t="s">
        <v>223</v>
      </c>
      <c r="E224" s="385" t="s">
        <v>528</v>
      </c>
      <c r="F224" s="386" t="s">
        <v>1238</v>
      </c>
      <c r="H224" s="387">
        <v>2</v>
      </c>
      <c r="L224" s="384"/>
      <c r="M224" s="388"/>
      <c r="N224" s="389"/>
      <c r="O224" s="389"/>
      <c r="P224" s="389"/>
      <c r="Q224" s="389"/>
      <c r="R224" s="389"/>
      <c r="S224" s="389"/>
      <c r="T224" s="390"/>
      <c r="AT224" s="385" t="s">
        <v>223</v>
      </c>
      <c r="AU224" s="385" t="s">
        <v>83</v>
      </c>
      <c r="AV224" s="383" t="s">
        <v>87</v>
      </c>
      <c r="AW224" s="383" t="s">
        <v>1236</v>
      </c>
      <c r="AX224" s="383" t="s">
        <v>81</v>
      </c>
      <c r="AY224" s="385" t="s">
        <v>1226</v>
      </c>
    </row>
    <row r="225" spans="1:65" s="281" customFormat="1" ht="16.5" customHeight="1">
      <c r="A225" s="278"/>
      <c r="B225" s="354"/>
      <c r="C225" s="355" t="s">
        <v>1415</v>
      </c>
      <c r="D225" s="355" t="s">
        <v>1229</v>
      </c>
      <c r="E225" s="356" t="s">
        <v>1416</v>
      </c>
      <c r="F225" s="357" t="s">
        <v>1417</v>
      </c>
      <c r="G225" s="358" t="s">
        <v>298</v>
      </c>
      <c r="H225" s="359">
        <v>1</v>
      </c>
      <c r="I225" s="360">
        <v>0</v>
      </c>
      <c r="J225" s="360">
        <f>ROUND(I225*H225,2)</f>
        <v>0</v>
      </c>
      <c r="K225" s="357" t="s">
        <v>1232</v>
      </c>
      <c r="L225" s="279"/>
      <c r="M225" s="361" t="s">
        <v>528</v>
      </c>
      <c r="N225" s="362" t="s">
        <v>1193</v>
      </c>
      <c r="O225" s="363">
        <v>0.65500000000000003</v>
      </c>
      <c r="P225" s="363">
        <f>O225*H225</f>
        <v>0.65500000000000003</v>
      </c>
      <c r="Q225" s="363">
        <v>1.2999999999999999E-4</v>
      </c>
      <c r="R225" s="363">
        <f>Q225*H225</f>
        <v>1.2999999999999999E-4</v>
      </c>
      <c r="S225" s="363">
        <v>0</v>
      </c>
      <c r="T225" s="364">
        <f>S225*H225</f>
        <v>0</v>
      </c>
      <c r="U225" s="278"/>
      <c r="V225" s="278"/>
      <c r="W225" s="278"/>
      <c r="X225" s="278"/>
      <c r="Y225" s="278"/>
      <c r="Z225" s="278"/>
      <c r="AA225" s="278"/>
      <c r="AB225" s="278"/>
      <c r="AC225" s="278"/>
      <c r="AD225" s="278"/>
      <c r="AE225" s="278"/>
      <c r="AR225" s="365" t="s">
        <v>1233</v>
      </c>
      <c r="AT225" s="365" t="s">
        <v>1229</v>
      </c>
      <c r="AU225" s="365" t="s">
        <v>83</v>
      </c>
      <c r="AY225" s="269" t="s">
        <v>1226</v>
      </c>
      <c r="BE225" s="366">
        <f>IF(N225="základní",J225,0)</f>
        <v>0</v>
      </c>
      <c r="BF225" s="366">
        <f>IF(N225="snížená",J225,0)</f>
        <v>0</v>
      </c>
      <c r="BG225" s="366">
        <f>IF(N225="zákl. přenesená",J225,0)</f>
        <v>0</v>
      </c>
      <c r="BH225" s="366">
        <f>IF(N225="sníž. přenesená",J225,0)</f>
        <v>0</v>
      </c>
      <c r="BI225" s="366">
        <f>IF(N225="nulová",J225,0)</f>
        <v>0</v>
      </c>
      <c r="BJ225" s="269" t="s">
        <v>81</v>
      </c>
      <c r="BK225" s="366">
        <f>ROUND(I225*H225,2)</f>
        <v>0</v>
      </c>
      <c r="BL225" s="269" t="s">
        <v>1233</v>
      </c>
      <c r="BM225" s="365" t="s">
        <v>1418</v>
      </c>
    </row>
    <row r="226" spans="1:65" s="367" customFormat="1">
      <c r="B226" s="368"/>
      <c r="D226" s="369" t="s">
        <v>223</v>
      </c>
      <c r="E226" s="370" t="s">
        <v>528</v>
      </c>
      <c r="F226" s="371" t="s">
        <v>1235</v>
      </c>
      <c r="H226" s="370" t="s">
        <v>528</v>
      </c>
      <c r="L226" s="368"/>
      <c r="M226" s="372"/>
      <c r="N226" s="373"/>
      <c r="O226" s="373"/>
      <c r="P226" s="373"/>
      <c r="Q226" s="373"/>
      <c r="R226" s="373"/>
      <c r="S226" s="373"/>
      <c r="T226" s="374"/>
      <c r="AT226" s="370" t="s">
        <v>223</v>
      </c>
      <c r="AU226" s="370" t="s">
        <v>83</v>
      </c>
      <c r="AV226" s="367" t="s">
        <v>81</v>
      </c>
      <c r="AW226" s="367" t="s">
        <v>1236</v>
      </c>
      <c r="AX226" s="367" t="s">
        <v>1225</v>
      </c>
      <c r="AY226" s="370" t="s">
        <v>1226</v>
      </c>
    </row>
    <row r="227" spans="1:65" s="375" customFormat="1">
      <c r="B227" s="376"/>
      <c r="D227" s="369" t="s">
        <v>223</v>
      </c>
      <c r="E227" s="377" t="s">
        <v>528</v>
      </c>
      <c r="F227" s="378" t="s">
        <v>81</v>
      </c>
      <c r="H227" s="379">
        <v>1</v>
      </c>
      <c r="L227" s="376"/>
      <c r="M227" s="380"/>
      <c r="N227" s="381"/>
      <c r="O227" s="381"/>
      <c r="P227" s="381"/>
      <c r="Q227" s="381"/>
      <c r="R227" s="381"/>
      <c r="S227" s="381"/>
      <c r="T227" s="382"/>
      <c r="AT227" s="377" t="s">
        <v>223</v>
      </c>
      <c r="AU227" s="377" t="s">
        <v>83</v>
      </c>
      <c r="AV227" s="375" t="s">
        <v>83</v>
      </c>
      <c r="AW227" s="375" t="s">
        <v>1236</v>
      </c>
      <c r="AX227" s="375" t="s">
        <v>1225</v>
      </c>
      <c r="AY227" s="377" t="s">
        <v>1226</v>
      </c>
    </row>
    <row r="228" spans="1:65" s="383" customFormat="1">
      <c r="B228" s="384"/>
      <c r="D228" s="369" t="s">
        <v>223</v>
      </c>
      <c r="E228" s="385" t="s">
        <v>528</v>
      </c>
      <c r="F228" s="386" t="s">
        <v>1238</v>
      </c>
      <c r="H228" s="387">
        <v>1</v>
      </c>
      <c r="L228" s="384"/>
      <c r="M228" s="388"/>
      <c r="N228" s="389"/>
      <c r="O228" s="389"/>
      <c r="P228" s="389"/>
      <c r="Q228" s="389"/>
      <c r="R228" s="389"/>
      <c r="S228" s="389"/>
      <c r="T228" s="390"/>
      <c r="AT228" s="385" t="s">
        <v>223</v>
      </c>
      <c r="AU228" s="385" t="s">
        <v>83</v>
      </c>
      <c r="AV228" s="383" t="s">
        <v>87</v>
      </c>
      <c r="AW228" s="383" t="s">
        <v>1236</v>
      </c>
      <c r="AX228" s="383" t="s">
        <v>81</v>
      </c>
      <c r="AY228" s="385" t="s">
        <v>1226</v>
      </c>
    </row>
    <row r="229" spans="1:65" s="281" customFormat="1" ht="16.5" customHeight="1">
      <c r="A229" s="278"/>
      <c r="B229" s="354"/>
      <c r="C229" s="391" t="s">
        <v>1419</v>
      </c>
      <c r="D229" s="391" t="s">
        <v>1352</v>
      </c>
      <c r="E229" s="392" t="s">
        <v>1420</v>
      </c>
      <c r="F229" s="393" t="s">
        <v>1421</v>
      </c>
      <c r="G229" s="394" t="s">
        <v>298</v>
      </c>
      <c r="H229" s="395">
        <v>1</v>
      </c>
      <c r="I229" s="396">
        <v>0</v>
      </c>
      <c r="J229" s="396">
        <f>ROUND(I229*H229,2)</f>
        <v>0</v>
      </c>
      <c r="K229" s="393" t="s">
        <v>1232</v>
      </c>
      <c r="L229" s="397"/>
      <c r="M229" s="398" t="s">
        <v>528</v>
      </c>
      <c r="N229" s="399" t="s">
        <v>1193</v>
      </c>
      <c r="O229" s="363">
        <v>0</v>
      </c>
      <c r="P229" s="363">
        <f>O229*H229</f>
        <v>0</v>
      </c>
      <c r="Q229" s="363">
        <v>2.5000000000000001E-3</v>
      </c>
      <c r="R229" s="363">
        <f>Q229*H229</f>
        <v>2.5000000000000001E-3</v>
      </c>
      <c r="S229" s="363">
        <v>0</v>
      </c>
      <c r="T229" s="364">
        <f>S229*H229</f>
        <v>0</v>
      </c>
      <c r="U229" s="278"/>
      <c r="V229" s="278"/>
      <c r="W229" s="278"/>
      <c r="X229" s="278"/>
      <c r="Y229" s="278"/>
      <c r="Z229" s="278"/>
      <c r="AA229" s="278"/>
      <c r="AB229" s="278"/>
      <c r="AC229" s="278"/>
      <c r="AD229" s="278"/>
      <c r="AE229" s="278"/>
      <c r="AR229" s="365" t="s">
        <v>1355</v>
      </c>
      <c r="AT229" s="365" t="s">
        <v>1352</v>
      </c>
      <c r="AU229" s="365" t="s">
        <v>83</v>
      </c>
      <c r="AY229" s="269" t="s">
        <v>1226</v>
      </c>
      <c r="BE229" s="366">
        <f>IF(N229="základní",J229,0)</f>
        <v>0</v>
      </c>
      <c r="BF229" s="366">
        <f>IF(N229="snížená",J229,0)</f>
        <v>0</v>
      </c>
      <c r="BG229" s="366">
        <f>IF(N229="zákl. přenesená",J229,0)</f>
        <v>0</v>
      </c>
      <c r="BH229" s="366">
        <f>IF(N229="sníž. přenesená",J229,0)</f>
        <v>0</v>
      </c>
      <c r="BI229" s="366">
        <f>IF(N229="nulová",J229,0)</f>
        <v>0</v>
      </c>
      <c r="BJ229" s="269" t="s">
        <v>81</v>
      </c>
      <c r="BK229" s="366">
        <f>ROUND(I229*H229,2)</f>
        <v>0</v>
      </c>
      <c r="BL229" s="269" t="s">
        <v>1233</v>
      </c>
      <c r="BM229" s="365" t="s">
        <v>1422</v>
      </c>
    </row>
    <row r="230" spans="1:65" s="281" customFormat="1" ht="24" customHeight="1">
      <c r="A230" s="278"/>
      <c r="B230" s="354"/>
      <c r="C230" s="355" t="s">
        <v>1423</v>
      </c>
      <c r="D230" s="355" t="s">
        <v>1229</v>
      </c>
      <c r="E230" s="356" t="s">
        <v>1424</v>
      </c>
      <c r="F230" s="357" t="s">
        <v>1425</v>
      </c>
      <c r="G230" s="358" t="s">
        <v>267</v>
      </c>
      <c r="H230" s="359">
        <v>0.129</v>
      </c>
      <c r="I230" s="360">
        <v>0</v>
      </c>
      <c r="J230" s="360">
        <f>ROUND(I230*H230,2)</f>
        <v>0</v>
      </c>
      <c r="K230" s="357" t="s">
        <v>1232</v>
      </c>
      <c r="L230" s="279"/>
      <c r="M230" s="361" t="s">
        <v>528</v>
      </c>
      <c r="N230" s="362" t="s">
        <v>1193</v>
      </c>
      <c r="O230" s="363">
        <v>1.573</v>
      </c>
      <c r="P230" s="363">
        <f>O230*H230</f>
        <v>0.20291699999999999</v>
      </c>
      <c r="Q230" s="363">
        <v>0</v>
      </c>
      <c r="R230" s="363">
        <f>Q230*H230</f>
        <v>0</v>
      </c>
      <c r="S230" s="363">
        <v>0</v>
      </c>
      <c r="T230" s="364">
        <f>S230*H230</f>
        <v>0</v>
      </c>
      <c r="U230" s="278"/>
      <c r="V230" s="278"/>
      <c r="W230" s="278"/>
      <c r="X230" s="278"/>
      <c r="Y230" s="278"/>
      <c r="Z230" s="278"/>
      <c r="AA230" s="278"/>
      <c r="AB230" s="278"/>
      <c r="AC230" s="278"/>
      <c r="AD230" s="278"/>
      <c r="AE230" s="278"/>
      <c r="AR230" s="365" t="s">
        <v>1233</v>
      </c>
      <c r="AT230" s="365" t="s">
        <v>1229</v>
      </c>
      <c r="AU230" s="365" t="s">
        <v>83</v>
      </c>
      <c r="AY230" s="269" t="s">
        <v>1226</v>
      </c>
      <c r="BE230" s="366">
        <f>IF(N230="základní",J230,0)</f>
        <v>0</v>
      </c>
      <c r="BF230" s="366">
        <f>IF(N230="snížená",J230,0)</f>
        <v>0</v>
      </c>
      <c r="BG230" s="366">
        <f>IF(N230="zákl. přenesená",J230,0)</f>
        <v>0</v>
      </c>
      <c r="BH230" s="366">
        <f>IF(N230="sníž. přenesená",J230,0)</f>
        <v>0</v>
      </c>
      <c r="BI230" s="366">
        <f>IF(N230="nulová",J230,0)</f>
        <v>0</v>
      </c>
      <c r="BJ230" s="269" t="s">
        <v>81</v>
      </c>
      <c r="BK230" s="366">
        <f>ROUND(I230*H230,2)</f>
        <v>0</v>
      </c>
      <c r="BL230" s="269" t="s">
        <v>1233</v>
      </c>
      <c r="BM230" s="365" t="s">
        <v>1426</v>
      </c>
    </row>
    <row r="231" spans="1:65" s="281" customFormat="1" ht="24" customHeight="1">
      <c r="A231" s="278"/>
      <c r="B231" s="354"/>
      <c r="C231" s="355" t="s">
        <v>1427</v>
      </c>
      <c r="D231" s="355" t="s">
        <v>1229</v>
      </c>
      <c r="E231" s="356" t="s">
        <v>1428</v>
      </c>
      <c r="F231" s="357" t="s">
        <v>1429</v>
      </c>
      <c r="G231" s="358" t="s">
        <v>267</v>
      </c>
      <c r="H231" s="359">
        <v>0.129</v>
      </c>
      <c r="I231" s="360">
        <v>0</v>
      </c>
      <c r="J231" s="360">
        <f>ROUND(I231*H231,2)</f>
        <v>0</v>
      </c>
      <c r="K231" s="357" t="s">
        <v>1232</v>
      </c>
      <c r="L231" s="279"/>
      <c r="M231" s="361" t="s">
        <v>528</v>
      </c>
      <c r="N231" s="362" t="s">
        <v>1193</v>
      </c>
      <c r="O231" s="363">
        <v>1.25</v>
      </c>
      <c r="P231" s="363">
        <f>O231*H231</f>
        <v>0.16125</v>
      </c>
      <c r="Q231" s="363">
        <v>0</v>
      </c>
      <c r="R231" s="363">
        <f>Q231*H231</f>
        <v>0</v>
      </c>
      <c r="S231" s="363">
        <v>0</v>
      </c>
      <c r="T231" s="364">
        <f>S231*H231</f>
        <v>0</v>
      </c>
      <c r="U231" s="278"/>
      <c r="V231" s="278"/>
      <c r="W231" s="278"/>
      <c r="X231" s="278"/>
      <c r="Y231" s="278"/>
      <c r="Z231" s="278"/>
      <c r="AA231" s="278"/>
      <c r="AB231" s="278"/>
      <c r="AC231" s="278"/>
      <c r="AD231" s="278"/>
      <c r="AE231" s="278"/>
      <c r="AR231" s="365" t="s">
        <v>1233</v>
      </c>
      <c r="AT231" s="365" t="s">
        <v>1229</v>
      </c>
      <c r="AU231" s="365" t="s">
        <v>83</v>
      </c>
      <c r="AY231" s="269" t="s">
        <v>1226</v>
      </c>
      <c r="BE231" s="366">
        <f>IF(N231="základní",J231,0)</f>
        <v>0</v>
      </c>
      <c r="BF231" s="366">
        <f>IF(N231="snížená",J231,0)</f>
        <v>0</v>
      </c>
      <c r="BG231" s="366">
        <f>IF(N231="zákl. přenesená",J231,0)</f>
        <v>0</v>
      </c>
      <c r="BH231" s="366">
        <f>IF(N231="sníž. přenesená",J231,0)</f>
        <v>0</v>
      </c>
      <c r="BI231" s="366">
        <f>IF(N231="nulová",J231,0)</f>
        <v>0</v>
      </c>
      <c r="BJ231" s="269" t="s">
        <v>81</v>
      </c>
      <c r="BK231" s="366">
        <f>ROUND(I231*H231,2)</f>
        <v>0</v>
      </c>
      <c r="BL231" s="269" t="s">
        <v>1233</v>
      </c>
      <c r="BM231" s="365" t="s">
        <v>1430</v>
      </c>
    </row>
    <row r="232" spans="1:65" s="341" customFormat="1" ht="22.95" customHeight="1">
      <c r="B232" s="342"/>
      <c r="D232" s="343" t="s">
        <v>1223</v>
      </c>
      <c r="E232" s="352" t="s">
        <v>1431</v>
      </c>
      <c r="F232" s="352" t="s">
        <v>1432</v>
      </c>
      <c r="J232" s="353">
        <f>BK232</f>
        <v>0</v>
      </c>
      <c r="L232" s="342"/>
      <c r="M232" s="346"/>
      <c r="N232" s="347"/>
      <c r="O232" s="347"/>
      <c r="P232" s="348">
        <f>SUM(P233:P243)</f>
        <v>0.80269100000000004</v>
      </c>
      <c r="Q232" s="347"/>
      <c r="R232" s="348">
        <f>SUM(R233:R243)</f>
        <v>6.8000000000000005E-3</v>
      </c>
      <c r="S232" s="347"/>
      <c r="T232" s="349">
        <f>SUM(T233:T243)</f>
        <v>0</v>
      </c>
      <c r="AR232" s="343" t="s">
        <v>83</v>
      </c>
      <c r="AT232" s="350" t="s">
        <v>1223</v>
      </c>
      <c r="AU232" s="350" t="s">
        <v>81</v>
      </c>
      <c r="AY232" s="343" t="s">
        <v>1226</v>
      </c>
      <c r="BK232" s="351">
        <f>SUM(BK233:BK243)</f>
        <v>0</v>
      </c>
    </row>
    <row r="233" spans="1:65" s="281" customFormat="1" ht="24" customHeight="1">
      <c r="A233" s="278"/>
      <c r="B233" s="354"/>
      <c r="C233" s="355" t="s">
        <v>1433</v>
      </c>
      <c r="D233" s="355" t="s">
        <v>1229</v>
      </c>
      <c r="E233" s="356" t="s">
        <v>1434</v>
      </c>
      <c r="F233" s="357" t="s">
        <v>1435</v>
      </c>
      <c r="G233" s="358" t="s">
        <v>604</v>
      </c>
      <c r="H233" s="359">
        <v>1</v>
      </c>
      <c r="I233" s="360">
        <v>0</v>
      </c>
      <c r="J233" s="360">
        <f>ROUND(I233*H233,2)</f>
        <v>0</v>
      </c>
      <c r="K233" s="357" t="s">
        <v>1232</v>
      </c>
      <c r="L233" s="279"/>
      <c r="M233" s="361" t="s">
        <v>528</v>
      </c>
      <c r="N233" s="362" t="s">
        <v>1193</v>
      </c>
      <c r="O233" s="363">
        <v>0.25</v>
      </c>
      <c r="P233" s="363">
        <f>O233*H233</f>
        <v>0.25</v>
      </c>
      <c r="Q233" s="363">
        <v>5.1200000000000004E-3</v>
      </c>
      <c r="R233" s="363">
        <f>Q233*H233</f>
        <v>5.1200000000000004E-3</v>
      </c>
      <c r="S233" s="363">
        <v>0</v>
      </c>
      <c r="T233" s="364">
        <f>S233*H233</f>
        <v>0</v>
      </c>
      <c r="U233" s="278"/>
      <c r="V233" s="278"/>
      <c r="W233" s="278"/>
      <c r="X233" s="278"/>
      <c r="Y233" s="278"/>
      <c r="Z233" s="278"/>
      <c r="AA233" s="278"/>
      <c r="AB233" s="278"/>
      <c r="AC233" s="278"/>
      <c r="AD233" s="278"/>
      <c r="AE233" s="278"/>
      <c r="AR233" s="365" t="s">
        <v>1233</v>
      </c>
      <c r="AT233" s="365" t="s">
        <v>1229</v>
      </c>
      <c r="AU233" s="365" t="s">
        <v>83</v>
      </c>
      <c r="AY233" s="269" t="s">
        <v>1226</v>
      </c>
      <c r="BE233" s="366">
        <f>IF(N233="základní",J233,0)</f>
        <v>0</v>
      </c>
      <c r="BF233" s="366">
        <f>IF(N233="snížená",J233,0)</f>
        <v>0</v>
      </c>
      <c r="BG233" s="366">
        <f>IF(N233="zákl. přenesená",J233,0)</f>
        <v>0</v>
      </c>
      <c r="BH233" s="366">
        <f>IF(N233="sníž. přenesená",J233,0)</f>
        <v>0</v>
      </c>
      <c r="BI233" s="366">
        <f>IF(N233="nulová",J233,0)</f>
        <v>0</v>
      </c>
      <c r="BJ233" s="269" t="s">
        <v>81</v>
      </c>
      <c r="BK233" s="366">
        <f>ROUND(I233*H233,2)</f>
        <v>0</v>
      </c>
      <c r="BL233" s="269" t="s">
        <v>1233</v>
      </c>
      <c r="BM233" s="365" t="s">
        <v>1436</v>
      </c>
    </row>
    <row r="234" spans="1:65" s="367" customFormat="1">
      <c r="B234" s="368"/>
      <c r="D234" s="369" t="s">
        <v>223</v>
      </c>
      <c r="E234" s="370" t="s">
        <v>528</v>
      </c>
      <c r="F234" s="371" t="s">
        <v>1235</v>
      </c>
      <c r="H234" s="370" t="s">
        <v>528</v>
      </c>
      <c r="L234" s="368"/>
      <c r="M234" s="372"/>
      <c r="N234" s="373"/>
      <c r="O234" s="373"/>
      <c r="P234" s="373"/>
      <c r="Q234" s="373"/>
      <c r="R234" s="373"/>
      <c r="S234" s="373"/>
      <c r="T234" s="374"/>
      <c r="AT234" s="370" t="s">
        <v>223</v>
      </c>
      <c r="AU234" s="370" t="s">
        <v>83</v>
      </c>
      <c r="AV234" s="367" t="s">
        <v>81</v>
      </c>
      <c r="AW234" s="367" t="s">
        <v>1236</v>
      </c>
      <c r="AX234" s="367" t="s">
        <v>1225</v>
      </c>
      <c r="AY234" s="370" t="s">
        <v>1226</v>
      </c>
    </row>
    <row r="235" spans="1:65" s="375" customFormat="1">
      <c r="B235" s="376"/>
      <c r="D235" s="369" t="s">
        <v>223</v>
      </c>
      <c r="E235" s="377" t="s">
        <v>528</v>
      </c>
      <c r="F235" s="378" t="s">
        <v>81</v>
      </c>
      <c r="H235" s="379">
        <v>1</v>
      </c>
      <c r="L235" s="376"/>
      <c r="M235" s="380"/>
      <c r="N235" s="381"/>
      <c r="O235" s="381"/>
      <c r="P235" s="381"/>
      <c r="Q235" s="381"/>
      <c r="R235" s="381"/>
      <c r="S235" s="381"/>
      <c r="T235" s="382"/>
      <c r="AT235" s="377" t="s">
        <v>223</v>
      </c>
      <c r="AU235" s="377" t="s">
        <v>83</v>
      </c>
      <c r="AV235" s="375" t="s">
        <v>83</v>
      </c>
      <c r="AW235" s="375" t="s">
        <v>1236</v>
      </c>
      <c r="AX235" s="375" t="s">
        <v>1225</v>
      </c>
      <c r="AY235" s="377" t="s">
        <v>1226</v>
      </c>
    </row>
    <row r="236" spans="1:65" s="383" customFormat="1">
      <c r="B236" s="384"/>
      <c r="D236" s="369" t="s">
        <v>223</v>
      </c>
      <c r="E236" s="385" t="s">
        <v>528</v>
      </c>
      <c r="F236" s="386" t="s">
        <v>1238</v>
      </c>
      <c r="H236" s="387">
        <v>1</v>
      </c>
      <c r="L236" s="384"/>
      <c r="M236" s="388"/>
      <c r="N236" s="389"/>
      <c r="O236" s="389"/>
      <c r="P236" s="389"/>
      <c r="Q236" s="389"/>
      <c r="R236" s="389"/>
      <c r="S236" s="389"/>
      <c r="T236" s="390"/>
      <c r="AT236" s="385" t="s">
        <v>223</v>
      </c>
      <c r="AU236" s="385" t="s">
        <v>83</v>
      </c>
      <c r="AV236" s="383" t="s">
        <v>87</v>
      </c>
      <c r="AW236" s="383" t="s">
        <v>1236</v>
      </c>
      <c r="AX236" s="383" t="s">
        <v>81</v>
      </c>
      <c r="AY236" s="385" t="s">
        <v>1226</v>
      </c>
    </row>
    <row r="237" spans="1:65" s="281" customFormat="1" ht="16.5" customHeight="1">
      <c r="A237" s="278"/>
      <c r="B237" s="354"/>
      <c r="C237" s="355" t="s">
        <v>1437</v>
      </c>
      <c r="D237" s="355" t="s">
        <v>1229</v>
      </c>
      <c r="E237" s="356" t="s">
        <v>1438</v>
      </c>
      <c r="F237" s="357" t="s">
        <v>1439</v>
      </c>
      <c r="G237" s="358" t="s">
        <v>604</v>
      </c>
      <c r="H237" s="359">
        <v>1</v>
      </c>
      <c r="I237" s="360">
        <v>0</v>
      </c>
      <c r="J237" s="360">
        <f>ROUND(I237*H237,2)</f>
        <v>0</v>
      </c>
      <c r="K237" s="357" t="s">
        <v>1232</v>
      </c>
      <c r="L237" s="279"/>
      <c r="M237" s="361" t="s">
        <v>528</v>
      </c>
      <c r="N237" s="362" t="s">
        <v>1193</v>
      </c>
      <c r="O237" s="363">
        <v>0.51200000000000001</v>
      </c>
      <c r="P237" s="363">
        <f>O237*H237</f>
        <v>0.51200000000000001</v>
      </c>
      <c r="Q237" s="363">
        <v>6.8000000000000005E-4</v>
      </c>
      <c r="R237" s="363">
        <f>Q237*H237</f>
        <v>6.8000000000000005E-4</v>
      </c>
      <c r="S237" s="363">
        <v>0</v>
      </c>
      <c r="T237" s="364">
        <f>S237*H237</f>
        <v>0</v>
      </c>
      <c r="U237" s="278"/>
      <c r="V237" s="278"/>
      <c r="W237" s="278"/>
      <c r="X237" s="278"/>
      <c r="Y237" s="278"/>
      <c r="Z237" s="278"/>
      <c r="AA237" s="278"/>
      <c r="AB237" s="278"/>
      <c r="AC237" s="278"/>
      <c r="AD237" s="278"/>
      <c r="AE237" s="278"/>
      <c r="AR237" s="365" t="s">
        <v>1233</v>
      </c>
      <c r="AT237" s="365" t="s">
        <v>1229</v>
      </c>
      <c r="AU237" s="365" t="s">
        <v>83</v>
      </c>
      <c r="AY237" s="269" t="s">
        <v>1226</v>
      </c>
      <c r="BE237" s="366">
        <f>IF(N237="základní",J237,0)</f>
        <v>0</v>
      </c>
      <c r="BF237" s="366">
        <f>IF(N237="snížená",J237,0)</f>
        <v>0</v>
      </c>
      <c r="BG237" s="366">
        <f>IF(N237="zákl. přenesená",J237,0)</f>
        <v>0</v>
      </c>
      <c r="BH237" s="366">
        <f>IF(N237="sníž. přenesená",J237,0)</f>
        <v>0</v>
      </c>
      <c r="BI237" s="366">
        <f>IF(N237="nulová",J237,0)</f>
        <v>0</v>
      </c>
      <c r="BJ237" s="269" t="s">
        <v>81</v>
      </c>
      <c r="BK237" s="366">
        <f>ROUND(I237*H237,2)</f>
        <v>0</v>
      </c>
      <c r="BL237" s="269" t="s">
        <v>1233</v>
      </c>
      <c r="BM237" s="365" t="s">
        <v>1440</v>
      </c>
    </row>
    <row r="238" spans="1:65" s="367" customFormat="1">
      <c r="B238" s="368"/>
      <c r="D238" s="369" t="s">
        <v>223</v>
      </c>
      <c r="E238" s="370" t="s">
        <v>528</v>
      </c>
      <c r="F238" s="371" t="s">
        <v>1235</v>
      </c>
      <c r="H238" s="370" t="s">
        <v>528</v>
      </c>
      <c r="L238" s="368"/>
      <c r="M238" s="372"/>
      <c r="N238" s="373"/>
      <c r="O238" s="373"/>
      <c r="P238" s="373"/>
      <c r="Q238" s="373"/>
      <c r="R238" s="373"/>
      <c r="S238" s="373"/>
      <c r="T238" s="374"/>
      <c r="AT238" s="370" t="s">
        <v>223</v>
      </c>
      <c r="AU238" s="370" t="s">
        <v>83</v>
      </c>
      <c r="AV238" s="367" t="s">
        <v>81</v>
      </c>
      <c r="AW238" s="367" t="s">
        <v>1236</v>
      </c>
      <c r="AX238" s="367" t="s">
        <v>1225</v>
      </c>
      <c r="AY238" s="370" t="s">
        <v>1226</v>
      </c>
    </row>
    <row r="239" spans="1:65" s="375" customFormat="1">
      <c r="B239" s="376"/>
      <c r="D239" s="369" t="s">
        <v>223</v>
      </c>
      <c r="E239" s="377" t="s">
        <v>528</v>
      </c>
      <c r="F239" s="378" t="s">
        <v>81</v>
      </c>
      <c r="H239" s="379">
        <v>1</v>
      </c>
      <c r="L239" s="376"/>
      <c r="M239" s="380"/>
      <c r="N239" s="381"/>
      <c r="O239" s="381"/>
      <c r="P239" s="381"/>
      <c r="Q239" s="381"/>
      <c r="R239" s="381"/>
      <c r="S239" s="381"/>
      <c r="T239" s="382"/>
      <c r="AT239" s="377" t="s">
        <v>223</v>
      </c>
      <c r="AU239" s="377" t="s">
        <v>83</v>
      </c>
      <c r="AV239" s="375" t="s">
        <v>83</v>
      </c>
      <c r="AW239" s="375" t="s">
        <v>1236</v>
      </c>
      <c r="AX239" s="375" t="s">
        <v>1225</v>
      </c>
      <c r="AY239" s="377" t="s">
        <v>1226</v>
      </c>
    </row>
    <row r="240" spans="1:65" s="383" customFormat="1">
      <c r="B240" s="384"/>
      <c r="D240" s="369" t="s">
        <v>223</v>
      </c>
      <c r="E240" s="385" t="s">
        <v>528</v>
      </c>
      <c r="F240" s="386" t="s">
        <v>1238</v>
      </c>
      <c r="H240" s="387">
        <v>1</v>
      </c>
      <c r="L240" s="384"/>
      <c r="M240" s="388"/>
      <c r="N240" s="389"/>
      <c r="O240" s="389"/>
      <c r="P240" s="389"/>
      <c r="Q240" s="389"/>
      <c r="R240" s="389"/>
      <c r="S240" s="389"/>
      <c r="T240" s="390"/>
      <c r="AT240" s="385" t="s">
        <v>223</v>
      </c>
      <c r="AU240" s="385" t="s">
        <v>83</v>
      </c>
      <c r="AV240" s="383" t="s">
        <v>87</v>
      </c>
      <c r="AW240" s="383" t="s">
        <v>1236</v>
      </c>
      <c r="AX240" s="383" t="s">
        <v>81</v>
      </c>
      <c r="AY240" s="385" t="s">
        <v>1226</v>
      </c>
    </row>
    <row r="241" spans="1:65" s="281" customFormat="1" ht="16.5" customHeight="1">
      <c r="A241" s="278"/>
      <c r="B241" s="354"/>
      <c r="C241" s="391" t="s">
        <v>1441</v>
      </c>
      <c r="D241" s="391" t="s">
        <v>1352</v>
      </c>
      <c r="E241" s="392" t="s">
        <v>1442</v>
      </c>
      <c r="F241" s="393" t="s">
        <v>1443</v>
      </c>
      <c r="G241" s="394" t="s">
        <v>298</v>
      </c>
      <c r="H241" s="395">
        <v>1</v>
      </c>
      <c r="I241" s="396">
        <v>0</v>
      </c>
      <c r="J241" s="396">
        <f>ROUND(I241*H241,2)</f>
        <v>0</v>
      </c>
      <c r="K241" s="393" t="s">
        <v>528</v>
      </c>
      <c r="L241" s="397"/>
      <c r="M241" s="398" t="s">
        <v>528</v>
      </c>
      <c r="N241" s="399" t="s">
        <v>1193</v>
      </c>
      <c r="O241" s="363">
        <v>0</v>
      </c>
      <c r="P241" s="363">
        <f>O241*H241</f>
        <v>0</v>
      </c>
      <c r="Q241" s="363">
        <v>1E-3</v>
      </c>
      <c r="R241" s="363">
        <f>Q241*H241</f>
        <v>1E-3</v>
      </c>
      <c r="S241" s="363">
        <v>0</v>
      </c>
      <c r="T241" s="364">
        <f>S241*H241</f>
        <v>0</v>
      </c>
      <c r="U241" s="278"/>
      <c r="V241" s="278"/>
      <c r="W241" s="278"/>
      <c r="X241" s="278"/>
      <c r="Y241" s="278"/>
      <c r="Z241" s="278"/>
      <c r="AA241" s="278"/>
      <c r="AB241" s="278"/>
      <c r="AC241" s="278"/>
      <c r="AD241" s="278"/>
      <c r="AE241" s="278"/>
      <c r="AR241" s="365" t="s">
        <v>1355</v>
      </c>
      <c r="AT241" s="365" t="s">
        <v>1352</v>
      </c>
      <c r="AU241" s="365" t="s">
        <v>83</v>
      </c>
      <c r="AY241" s="269" t="s">
        <v>1226</v>
      </c>
      <c r="BE241" s="366">
        <f>IF(N241="základní",J241,0)</f>
        <v>0</v>
      </c>
      <c r="BF241" s="366">
        <f>IF(N241="snížená",J241,0)</f>
        <v>0</v>
      </c>
      <c r="BG241" s="366">
        <f>IF(N241="zákl. přenesená",J241,0)</f>
        <v>0</v>
      </c>
      <c r="BH241" s="366">
        <f>IF(N241="sníž. přenesená",J241,0)</f>
        <v>0</v>
      </c>
      <c r="BI241" s="366">
        <f>IF(N241="nulová",J241,0)</f>
        <v>0</v>
      </c>
      <c r="BJ241" s="269" t="s">
        <v>81</v>
      </c>
      <c r="BK241" s="366">
        <f>ROUND(I241*H241,2)</f>
        <v>0</v>
      </c>
      <c r="BL241" s="269" t="s">
        <v>1233</v>
      </c>
      <c r="BM241" s="365" t="s">
        <v>1444</v>
      </c>
    </row>
    <row r="242" spans="1:65" s="281" customFormat="1" ht="24" customHeight="1">
      <c r="A242" s="278"/>
      <c r="B242" s="354"/>
      <c r="C242" s="355" t="s">
        <v>1445</v>
      </c>
      <c r="D242" s="355" t="s">
        <v>1229</v>
      </c>
      <c r="E242" s="356" t="s">
        <v>1446</v>
      </c>
      <c r="F242" s="357" t="s">
        <v>1447</v>
      </c>
      <c r="G242" s="358" t="s">
        <v>267</v>
      </c>
      <c r="H242" s="359">
        <v>7.0000000000000001E-3</v>
      </c>
      <c r="I242" s="360">
        <v>0</v>
      </c>
      <c r="J242" s="360">
        <f>ROUND(I242*H242,2)</f>
        <v>0</v>
      </c>
      <c r="K242" s="357" t="s">
        <v>1232</v>
      </c>
      <c r="L242" s="279"/>
      <c r="M242" s="361" t="s">
        <v>528</v>
      </c>
      <c r="N242" s="362" t="s">
        <v>1193</v>
      </c>
      <c r="O242" s="363">
        <v>4.0430000000000001</v>
      </c>
      <c r="P242" s="363">
        <f>O242*H242</f>
        <v>2.8301000000000003E-2</v>
      </c>
      <c r="Q242" s="363">
        <v>0</v>
      </c>
      <c r="R242" s="363">
        <f>Q242*H242</f>
        <v>0</v>
      </c>
      <c r="S242" s="363">
        <v>0</v>
      </c>
      <c r="T242" s="364">
        <f>S242*H242</f>
        <v>0</v>
      </c>
      <c r="U242" s="278"/>
      <c r="V242" s="278"/>
      <c r="W242" s="278"/>
      <c r="X242" s="278"/>
      <c r="Y242" s="278"/>
      <c r="Z242" s="278"/>
      <c r="AA242" s="278"/>
      <c r="AB242" s="278"/>
      <c r="AC242" s="278"/>
      <c r="AD242" s="278"/>
      <c r="AE242" s="278"/>
      <c r="AR242" s="365" t="s">
        <v>1233</v>
      </c>
      <c r="AT242" s="365" t="s">
        <v>1229</v>
      </c>
      <c r="AU242" s="365" t="s">
        <v>83</v>
      </c>
      <c r="AY242" s="269" t="s">
        <v>1226</v>
      </c>
      <c r="BE242" s="366">
        <f>IF(N242="základní",J242,0)</f>
        <v>0</v>
      </c>
      <c r="BF242" s="366">
        <f>IF(N242="snížená",J242,0)</f>
        <v>0</v>
      </c>
      <c r="BG242" s="366">
        <f>IF(N242="zákl. přenesená",J242,0)</f>
        <v>0</v>
      </c>
      <c r="BH242" s="366">
        <f>IF(N242="sníž. přenesená",J242,0)</f>
        <v>0</v>
      </c>
      <c r="BI242" s="366">
        <f>IF(N242="nulová",J242,0)</f>
        <v>0</v>
      </c>
      <c r="BJ242" s="269" t="s">
        <v>81</v>
      </c>
      <c r="BK242" s="366">
        <f>ROUND(I242*H242,2)</f>
        <v>0</v>
      </c>
      <c r="BL242" s="269" t="s">
        <v>1233</v>
      </c>
      <c r="BM242" s="365" t="s">
        <v>1448</v>
      </c>
    </row>
    <row r="243" spans="1:65" s="281" customFormat="1" ht="24" customHeight="1">
      <c r="A243" s="278"/>
      <c r="B243" s="354"/>
      <c r="C243" s="355" t="s">
        <v>1449</v>
      </c>
      <c r="D243" s="355" t="s">
        <v>1229</v>
      </c>
      <c r="E243" s="356" t="s">
        <v>1450</v>
      </c>
      <c r="F243" s="357" t="s">
        <v>1451</v>
      </c>
      <c r="G243" s="358" t="s">
        <v>267</v>
      </c>
      <c r="H243" s="359">
        <v>7.0000000000000001E-3</v>
      </c>
      <c r="I243" s="360">
        <v>0</v>
      </c>
      <c r="J243" s="360">
        <f>ROUND(I243*H243,2)</f>
        <v>0</v>
      </c>
      <c r="K243" s="357" t="s">
        <v>1232</v>
      </c>
      <c r="L243" s="279"/>
      <c r="M243" s="361" t="s">
        <v>528</v>
      </c>
      <c r="N243" s="362" t="s">
        <v>1193</v>
      </c>
      <c r="O243" s="363">
        <v>1.77</v>
      </c>
      <c r="P243" s="363">
        <f>O243*H243</f>
        <v>1.239E-2</v>
      </c>
      <c r="Q243" s="363">
        <v>0</v>
      </c>
      <c r="R243" s="363">
        <f>Q243*H243</f>
        <v>0</v>
      </c>
      <c r="S243" s="363">
        <v>0</v>
      </c>
      <c r="T243" s="364">
        <f>S243*H243</f>
        <v>0</v>
      </c>
      <c r="U243" s="278"/>
      <c r="V243" s="278"/>
      <c r="W243" s="278"/>
      <c r="X243" s="278"/>
      <c r="Y243" s="278"/>
      <c r="Z243" s="278"/>
      <c r="AA243" s="278"/>
      <c r="AB243" s="278"/>
      <c r="AC243" s="278"/>
      <c r="AD243" s="278"/>
      <c r="AE243" s="278"/>
      <c r="AR243" s="365" t="s">
        <v>1233</v>
      </c>
      <c r="AT243" s="365" t="s">
        <v>1229</v>
      </c>
      <c r="AU243" s="365" t="s">
        <v>83</v>
      </c>
      <c r="AY243" s="269" t="s">
        <v>1226</v>
      </c>
      <c r="BE243" s="366">
        <f>IF(N243="základní",J243,0)</f>
        <v>0</v>
      </c>
      <c r="BF243" s="366">
        <f>IF(N243="snížená",J243,0)</f>
        <v>0</v>
      </c>
      <c r="BG243" s="366">
        <f>IF(N243="zákl. přenesená",J243,0)</f>
        <v>0</v>
      </c>
      <c r="BH243" s="366">
        <f>IF(N243="sníž. přenesená",J243,0)</f>
        <v>0</v>
      </c>
      <c r="BI243" s="366">
        <f>IF(N243="nulová",J243,0)</f>
        <v>0</v>
      </c>
      <c r="BJ243" s="269" t="s">
        <v>81</v>
      </c>
      <c r="BK243" s="366">
        <f>ROUND(I243*H243,2)</f>
        <v>0</v>
      </c>
      <c r="BL243" s="269" t="s">
        <v>1233</v>
      </c>
      <c r="BM243" s="365" t="s">
        <v>1452</v>
      </c>
    </row>
    <row r="244" spans="1:65" s="341" customFormat="1" ht="22.95" customHeight="1">
      <c r="B244" s="342"/>
      <c r="D244" s="343" t="s">
        <v>1223</v>
      </c>
      <c r="E244" s="352" t="s">
        <v>1453</v>
      </c>
      <c r="F244" s="352" t="s">
        <v>1454</v>
      </c>
      <c r="J244" s="353">
        <f>BK244</f>
        <v>0</v>
      </c>
      <c r="L244" s="342"/>
      <c r="M244" s="346"/>
      <c r="N244" s="347"/>
      <c r="O244" s="347"/>
      <c r="P244" s="348">
        <f>SUM(P245:P259)</f>
        <v>0.93708499999999995</v>
      </c>
      <c r="Q244" s="347"/>
      <c r="R244" s="348">
        <f>SUM(R245:R259)</f>
        <v>5.4299999999999999E-3</v>
      </c>
      <c r="S244" s="347"/>
      <c r="T244" s="349">
        <f>SUM(T245:T259)</f>
        <v>0</v>
      </c>
      <c r="AR244" s="343" t="s">
        <v>83</v>
      </c>
      <c r="AT244" s="350" t="s">
        <v>1223</v>
      </c>
      <c r="AU244" s="350" t="s">
        <v>81</v>
      </c>
      <c r="AY244" s="343" t="s">
        <v>1226</v>
      </c>
      <c r="BK244" s="351">
        <f>SUM(BK245:BK259)</f>
        <v>0</v>
      </c>
    </row>
    <row r="245" spans="1:65" s="281" customFormat="1" ht="16.5" customHeight="1">
      <c r="A245" s="278"/>
      <c r="B245" s="354"/>
      <c r="C245" s="355" t="s">
        <v>1455</v>
      </c>
      <c r="D245" s="355" t="s">
        <v>1229</v>
      </c>
      <c r="E245" s="356" t="s">
        <v>1456</v>
      </c>
      <c r="F245" s="357" t="s">
        <v>1457</v>
      </c>
      <c r="G245" s="358" t="s">
        <v>298</v>
      </c>
      <c r="H245" s="359">
        <v>1</v>
      </c>
      <c r="I245" s="360">
        <v>0</v>
      </c>
      <c r="J245" s="360">
        <f>ROUND(I245*H245,2)</f>
        <v>0</v>
      </c>
      <c r="K245" s="357" t="s">
        <v>1232</v>
      </c>
      <c r="L245" s="279"/>
      <c r="M245" s="361" t="s">
        <v>528</v>
      </c>
      <c r="N245" s="362" t="s">
        <v>1193</v>
      </c>
      <c r="O245" s="363">
        <v>0.22700000000000001</v>
      </c>
      <c r="P245" s="363">
        <f>O245*H245</f>
        <v>0.22700000000000001</v>
      </c>
      <c r="Q245" s="363">
        <v>2.8700000000000002E-3</v>
      </c>
      <c r="R245" s="363">
        <f>Q245*H245</f>
        <v>2.8700000000000002E-3</v>
      </c>
      <c r="S245" s="363">
        <v>0</v>
      </c>
      <c r="T245" s="364">
        <f>S245*H245</f>
        <v>0</v>
      </c>
      <c r="U245" s="278"/>
      <c r="V245" s="278"/>
      <c r="W245" s="278"/>
      <c r="X245" s="278"/>
      <c r="Y245" s="278"/>
      <c r="Z245" s="278"/>
      <c r="AA245" s="278"/>
      <c r="AB245" s="278"/>
      <c r="AC245" s="278"/>
      <c r="AD245" s="278"/>
      <c r="AE245" s="278"/>
      <c r="AR245" s="365" t="s">
        <v>1233</v>
      </c>
      <c r="AT245" s="365" t="s">
        <v>1229</v>
      </c>
      <c r="AU245" s="365" t="s">
        <v>83</v>
      </c>
      <c r="AY245" s="269" t="s">
        <v>1226</v>
      </c>
      <c r="BE245" s="366">
        <f>IF(N245="základní",J245,0)</f>
        <v>0</v>
      </c>
      <c r="BF245" s="366">
        <f>IF(N245="snížená",J245,0)</f>
        <v>0</v>
      </c>
      <c r="BG245" s="366">
        <f>IF(N245="zákl. přenesená",J245,0)</f>
        <v>0</v>
      </c>
      <c r="BH245" s="366">
        <f>IF(N245="sníž. přenesená",J245,0)</f>
        <v>0</v>
      </c>
      <c r="BI245" s="366">
        <f>IF(N245="nulová",J245,0)</f>
        <v>0</v>
      </c>
      <c r="BJ245" s="269" t="s">
        <v>81</v>
      </c>
      <c r="BK245" s="366">
        <f>ROUND(I245*H245,2)</f>
        <v>0</v>
      </c>
      <c r="BL245" s="269" t="s">
        <v>1233</v>
      </c>
      <c r="BM245" s="365" t="s">
        <v>1458</v>
      </c>
    </row>
    <row r="246" spans="1:65" s="367" customFormat="1">
      <c r="B246" s="368"/>
      <c r="D246" s="369" t="s">
        <v>223</v>
      </c>
      <c r="E246" s="370" t="s">
        <v>528</v>
      </c>
      <c r="F246" s="371" t="s">
        <v>1235</v>
      </c>
      <c r="H246" s="370" t="s">
        <v>528</v>
      </c>
      <c r="L246" s="368"/>
      <c r="M246" s="372"/>
      <c r="N246" s="373"/>
      <c r="O246" s="373"/>
      <c r="P246" s="373"/>
      <c r="Q246" s="373"/>
      <c r="R246" s="373"/>
      <c r="S246" s="373"/>
      <c r="T246" s="374"/>
      <c r="AT246" s="370" t="s">
        <v>223</v>
      </c>
      <c r="AU246" s="370" t="s">
        <v>83</v>
      </c>
      <c r="AV246" s="367" t="s">
        <v>81</v>
      </c>
      <c r="AW246" s="367" t="s">
        <v>1236</v>
      </c>
      <c r="AX246" s="367" t="s">
        <v>1225</v>
      </c>
      <c r="AY246" s="370" t="s">
        <v>1226</v>
      </c>
    </row>
    <row r="247" spans="1:65" s="375" customFormat="1">
      <c r="B247" s="376"/>
      <c r="D247" s="369" t="s">
        <v>223</v>
      </c>
      <c r="E247" s="377" t="s">
        <v>528</v>
      </c>
      <c r="F247" s="378" t="s">
        <v>81</v>
      </c>
      <c r="H247" s="379">
        <v>1</v>
      </c>
      <c r="L247" s="376"/>
      <c r="M247" s="380"/>
      <c r="N247" s="381"/>
      <c r="O247" s="381"/>
      <c r="P247" s="381"/>
      <c r="Q247" s="381"/>
      <c r="R247" s="381"/>
      <c r="S247" s="381"/>
      <c r="T247" s="382"/>
      <c r="AT247" s="377" t="s">
        <v>223</v>
      </c>
      <c r="AU247" s="377" t="s">
        <v>83</v>
      </c>
      <c r="AV247" s="375" t="s">
        <v>83</v>
      </c>
      <c r="AW247" s="375" t="s">
        <v>1236</v>
      </c>
      <c r="AX247" s="375" t="s">
        <v>1225</v>
      </c>
      <c r="AY247" s="377" t="s">
        <v>1226</v>
      </c>
    </row>
    <row r="248" spans="1:65" s="383" customFormat="1">
      <c r="B248" s="384"/>
      <c r="D248" s="369" t="s">
        <v>223</v>
      </c>
      <c r="E248" s="385" t="s">
        <v>528</v>
      </c>
      <c r="F248" s="386" t="s">
        <v>1238</v>
      </c>
      <c r="H248" s="387">
        <v>1</v>
      </c>
      <c r="L248" s="384"/>
      <c r="M248" s="388"/>
      <c r="N248" s="389"/>
      <c r="O248" s="389"/>
      <c r="P248" s="389"/>
      <c r="Q248" s="389"/>
      <c r="R248" s="389"/>
      <c r="S248" s="389"/>
      <c r="T248" s="390"/>
      <c r="AT248" s="385" t="s">
        <v>223</v>
      </c>
      <c r="AU248" s="385" t="s">
        <v>83</v>
      </c>
      <c r="AV248" s="383" t="s">
        <v>87</v>
      </c>
      <c r="AW248" s="383" t="s">
        <v>1236</v>
      </c>
      <c r="AX248" s="383" t="s">
        <v>81</v>
      </c>
      <c r="AY248" s="385" t="s">
        <v>1226</v>
      </c>
    </row>
    <row r="249" spans="1:65" s="281" customFormat="1" ht="16.5" customHeight="1">
      <c r="A249" s="278"/>
      <c r="B249" s="354"/>
      <c r="C249" s="355" t="s">
        <v>1459</v>
      </c>
      <c r="D249" s="355" t="s">
        <v>1229</v>
      </c>
      <c r="E249" s="356" t="s">
        <v>1460</v>
      </c>
      <c r="F249" s="357" t="s">
        <v>1461</v>
      </c>
      <c r="G249" s="358" t="s">
        <v>298</v>
      </c>
      <c r="H249" s="359">
        <v>1</v>
      </c>
      <c r="I249" s="360">
        <v>0</v>
      </c>
      <c r="J249" s="360">
        <f>ROUND(I249*H249,2)</f>
        <v>0</v>
      </c>
      <c r="K249" s="357" t="s">
        <v>1232</v>
      </c>
      <c r="L249" s="279"/>
      <c r="M249" s="361" t="s">
        <v>528</v>
      </c>
      <c r="N249" s="362" t="s">
        <v>1193</v>
      </c>
      <c r="O249" s="363">
        <v>0.433</v>
      </c>
      <c r="P249" s="363">
        <f>O249*H249</f>
        <v>0.433</v>
      </c>
      <c r="Q249" s="363">
        <v>2.2100000000000002E-3</v>
      </c>
      <c r="R249" s="363">
        <f>Q249*H249</f>
        <v>2.2100000000000002E-3</v>
      </c>
      <c r="S249" s="363">
        <v>0</v>
      </c>
      <c r="T249" s="364">
        <f>S249*H249</f>
        <v>0</v>
      </c>
      <c r="U249" s="278"/>
      <c r="V249" s="278"/>
      <c r="W249" s="278"/>
      <c r="X249" s="278"/>
      <c r="Y249" s="278"/>
      <c r="Z249" s="278"/>
      <c r="AA249" s="278"/>
      <c r="AB249" s="278"/>
      <c r="AC249" s="278"/>
      <c r="AD249" s="278"/>
      <c r="AE249" s="278"/>
      <c r="AR249" s="365" t="s">
        <v>1233</v>
      </c>
      <c r="AT249" s="365" t="s">
        <v>1229</v>
      </c>
      <c r="AU249" s="365" t="s">
        <v>83</v>
      </c>
      <c r="AY249" s="269" t="s">
        <v>1226</v>
      </c>
      <c r="BE249" s="366">
        <f>IF(N249="základní",J249,0)</f>
        <v>0</v>
      </c>
      <c r="BF249" s="366">
        <f>IF(N249="snížená",J249,0)</f>
        <v>0</v>
      </c>
      <c r="BG249" s="366">
        <f>IF(N249="zákl. přenesená",J249,0)</f>
        <v>0</v>
      </c>
      <c r="BH249" s="366">
        <f>IF(N249="sníž. přenesená",J249,0)</f>
        <v>0</v>
      </c>
      <c r="BI249" s="366">
        <f>IF(N249="nulová",J249,0)</f>
        <v>0</v>
      </c>
      <c r="BJ249" s="269" t="s">
        <v>81</v>
      </c>
      <c r="BK249" s="366">
        <f>ROUND(I249*H249,2)</f>
        <v>0</v>
      </c>
      <c r="BL249" s="269" t="s">
        <v>1233</v>
      </c>
      <c r="BM249" s="365" t="s">
        <v>1462</v>
      </c>
    </row>
    <row r="250" spans="1:65" s="367" customFormat="1">
      <c r="B250" s="368"/>
      <c r="D250" s="369" t="s">
        <v>223</v>
      </c>
      <c r="E250" s="370" t="s">
        <v>528</v>
      </c>
      <c r="F250" s="371" t="s">
        <v>1235</v>
      </c>
      <c r="H250" s="370" t="s">
        <v>528</v>
      </c>
      <c r="L250" s="368"/>
      <c r="M250" s="372"/>
      <c r="N250" s="373"/>
      <c r="O250" s="373"/>
      <c r="P250" s="373"/>
      <c r="Q250" s="373"/>
      <c r="R250" s="373"/>
      <c r="S250" s="373"/>
      <c r="T250" s="374"/>
      <c r="AT250" s="370" t="s">
        <v>223</v>
      </c>
      <c r="AU250" s="370" t="s">
        <v>83</v>
      </c>
      <c r="AV250" s="367" t="s">
        <v>81</v>
      </c>
      <c r="AW250" s="367" t="s">
        <v>1236</v>
      </c>
      <c r="AX250" s="367" t="s">
        <v>1225</v>
      </c>
      <c r="AY250" s="370" t="s">
        <v>1226</v>
      </c>
    </row>
    <row r="251" spans="1:65" s="375" customFormat="1">
      <c r="B251" s="376"/>
      <c r="D251" s="369" t="s">
        <v>223</v>
      </c>
      <c r="E251" s="377" t="s">
        <v>528</v>
      </c>
      <c r="F251" s="378" t="s">
        <v>81</v>
      </c>
      <c r="H251" s="379">
        <v>1</v>
      </c>
      <c r="L251" s="376"/>
      <c r="M251" s="380"/>
      <c r="N251" s="381"/>
      <c r="O251" s="381"/>
      <c r="P251" s="381"/>
      <c r="Q251" s="381"/>
      <c r="R251" s="381"/>
      <c r="S251" s="381"/>
      <c r="T251" s="382"/>
      <c r="AT251" s="377" t="s">
        <v>223</v>
      </c>
      <c r="AU251" s="377" t="s">
        <v>83</v>
      </c>
      <c r="AV251" s="375" t="s">
        <v>83</v>
      </c>
      <c r="AW251" s="375" t="s">
        <v>1236</v>
      </c>
      <c r="AX251" s="375" t="s">
        <v>1225</v>
      </c>
      <c r="AY251" s="377" t="s">
        <v>1226</v>
      </c>
    </row>
    <row r="252" spans="1:65" s="383" customFormat="1">
      <c r="B252" s="384"/>
      <c r="D252" s="369" t="s">
        <v>223</v>
      </c>
      <c r="E252" s="385" t="s">
        <v>528</v>
      </c>
      <c r="F252" s="386" t="s">
        <v>1238</v>
      </c>
      <c r="H252" s="387">
        <v>1</v>
      </c>
      <c r="L252" s="384"/>
      <c r="M252" s="388"/>
      <c r="N252" s="389"/>
      <c r="O252" s="389"/>
      <c r="P252" s="389"/>
      <c r="Q252" s="389"/>
      <c r="R252" s="389"/>
      <c r="S252" s="389"/>
      <c r="T252" s="390"/>
      <c r="AT252" s="385" t="s">
        <v>223</v>
      </c>
      <c r="AU252" s="385" t="s">
        <v>83</v>
      </c>
      <c r="AV252" s="383" t="s">
        <v>87</v>
      </c>
      <c r="AW252" s="383" t="s">
        <v>1236</v>
      </c>
      <c r="AX252" s="383" t="s">
        <v>81</v>
      </c>
      <c r="AY252" s="385" t="s">
        <v>1226</v>
      </c>
    </row>
    <row r="253" spans="1:65" s="281" customFormat="1" ht="16.5" customHeight="1">
      <c r="A253" s="278"/>
      <c r="B253" s="354"/>
      <c r="C253" s="355" t="s">
        <v>1463</v>
      </c>
      <c r="D253" s="355" t="s">
        <v>1229</v>
      </c>
      <c r="E253" s="356" t="s">
        <v>1464</v>
      </c>
      <c r="F253" s="357" t="s">
        <v>1465</v>
      </c>
      <c r="G253" s="358" t="s">
        <v>298</v>
      </c>
      <c r="H253" s="359">
        <v>1</v>
      </c>
      <c r="I253" s="360">
        <v>0</v>
      </c>
      <c r="J253" s="360">
        <f>ROUND(I253*H253,2)</f>
        <v>0</v>
      </c>
      <c r="K253" s="357" t="s">
        <v>1232</v>
      </c>
      <c r="L253" s="279"/>
      <c r="M253" s="361" t="s">
        <v>528</v>
      </c>
      <c r="N253" s="362" t="s">
        <v>1193</v>
      </c>
      <c r="O253" s="363">
        <v>0.247</v>
      </c>
      <c r="P253" s="363">
        <f>O253*H253</f>
        <v>0.247</v>
      </c>
      <c r="Q253" s="363">
        <v>3.5E-4</v>
      </c>
      <c r="R253" s="363">
        <f>Q253*H253</f>
        <v>3.5E-4</v>
      </c>
      <c r="S253" s="363">
        <v>0</v>
      </c>
      <c r="T253" s="364">
        <f>S253*H253</f>
        <v>0</v>
      </c>
      <c r="U253" s="278"/>
      <c r="V253" s="278"/>
      <c r="W253" s="278"/>
      <c r="X253" s="278"/>
      <c r="Y253" s="278"/>
      <c r="Z253" s="278"/>
      <c r="AA253" s="278"/>
      <c r="AB253" s="278"/>
      <c r="AC253" s="278"/>
      <c r="AD253" s="278"/>
      <c r="AE253" s="278"/>
      <c r="AR253" s="365" t="s">
        <v>1233</v>
      </c>
      <c r="AT253" s="365" t="s">
        <v>1229</v>
      </c>
      <c r="AU253" s="365" t="s">
        <v>83</v>
      </c>
      <c r="AY253" s="269" t="s">
        <v>1226</v>
      </c>
      <c r="BE253" s="366">
        <f>IF(N253="základní",J253,0)</f>
        <v>0</v>
      </c>
      <c r="BF253" s="366">
        <f>IF(N253="snížená",J253,0)</f>
        <v>0</v>
      </c>
      <c r="BG253" s="366">
        <f>IF(N253="zákl. přenesená",J253,0)</f>
        <v>0</v>
      </c>
      <c r="BH253" s="366">
        <f>IF(N253="sníž. přenesená",J253,0)</f>
        <v>0</v>
      </c>
      <c r="BI253" s="366">
        <f>IF(N253="nulová",J253,0)</f>
        <v>0</v>
      </c>
      <c r="BJ253" s="269" t="s">
        <v>81</v>
      </c>
      <c r="BK253" s="366">
        <f>ROUND(I253*H253,2)</f>
        <v>0</v>
      </c>
      <c r="BL253" s="269" t="s">
        <v>1233</v>
      </c>
      <c r="BM253" s="365" t="s">
        <v>1466</v>
      </c>
    </row>
    <row r="254" spans="1:65" s="367" customFormat="1">
      <c r="B254" s="368"/>
      <c r="D254" s="369" t="s">
        <v>223</v>
      </c>
      <c r="E254" s="370" t="s">
        <v>528</v>
      </c>
      <c r="F254" s="371" t="s">
        <v>1235</v>
      </c>
      <c r="H254" s="370" t="s">
        <v>528</v>
      </c>
      <c r="L254" s="368"/>
      <c r="M254" s="372"/>
      <c r="N254" s="373"/>
      <c r="O254" s="373"/>
      <c r="P254" s="373"/>
      <c r="Q254" s="373"/>
      <c r="R254" s="373"/>
      <c r="S254" s="373"/>
      <c r="T254" s="374"/>
      <c r="AT254" s="370" t="s">
        <v>223</v>
      </c>
      <c r="AU254" s="370" t="s">
        <v>83</v>
      </c>
      <c r="AV254" s="367" t="s">
        <v>81</v>
      </c>
      <c r="AW254" s="367" t="s">
        <v>1236</v>
      </c>
      <c r="AX254" s="367" t="s">
        <v>1225</v>
      </c>
      <c r="AY254" s="370" t="s">
        <v>1226</v>
      </c>
    </row>
    <row r="255" spans="1:65" s="375" customFormat="1">
      <c r="B255" s="376"/>
      <c r="D255" s="369" t="s">
        <v>223</v>
      </c>
      <c r="E255" s="377" t="s">
        <v>528</v>
      </c>
      <c r="F255" s="378" t="s">
        <v>81</v>
      </c>
      <c r="H255" s="379">
        <v>1</v>
      </c>
      <c r="L255" s="376"/>
      <c r="M255" s="380"/>
      <c r="N255" s="381"/>
      <c r="O255" s="381"/>
      <c r="P255" s="381"/>
      <c r="Q255" s="381"/>
      <c r="R255" s="381"/>
      <c r="S255" s="381"/>
      <c r="T255" s="382"/>
      <c r="AT255" s="377" t="s">
        <v>223</v>
      </c>
      <c r="AU255" s="377" t="s">
        <v>83</v>
      </c>
      <c r="AV255" s="375" t="s">
        <v>83</v>
      </c>
      <c r="AW255" s="375" t="s">
        <v>1236</v>
      </c>
      <c r="AX255" s="375" t="s">
        <v>1225</v>
      </c>
      <c r="AY255" s="377" t="s">
        <v>1226</v>
      </c>
    </row>
    <row r="256" spans="1:65" s="383" customFormat="1">
      <c r="B256" s="384"/>
      <c r="D256" s="369" t="s">
        <v>223</v>
      </c>
      <c r="E256" s="385" t="s">
        <v>528</v>
      </c>
      <c r="F256" s="386" t="s">
        <v>1238</v>
      </c>
      <c r="H256" s="387">
        <v>1</v>
      </c>
      <c r="L256" s="384"/>
      <c r="M256" s="388"/>
      <c r="N256" s="389"/>
      <c r="O256" s="389"/>
      <c r="P256" s="389"/>
      <c r="Q256" s="389"/>
      <c r="R256" s="389"/>
      <c r="S256" s="389"/>
      <c r="T256" s="390"/>
      <c r="AT256" s="385" t="s">
        <v>223</v>
      </c>
      <c r="AU256" s="385" t="s">
        <v>83</v>
      </c>
      <c r="AV256" s="383" t="s">
        <v>87</v>
      </c>
      <c r="AW256" s="383" t="s">
        <v>1236</v>
      </c>
      <c r="AX256" s="383" t="s">
        <v>81</v>
      </c>
      <c r="AY256" s="385" t="s">
        <v>1226</v>
      </c>
    </row>
    <row r="257" spans="1:65" s="281" customFormat="1" ht="24" customHeight="1">
      <c r="A257" s="278"/>
      <c r="B257" s="354"/>
      <c r="C257" s="355" t="s">
        <v>1467</v>
      </c>
      <c r="D257" s="355" t="s">
        <v>1229</v>
      </c>
      <c r="E257" s="356" t="s">
        <v>1468</v>
      </c>
      <c r="F257" s="357" t="s">
        <v>1469</v>
      </c>
      <c r="G257" s="358" t="s">
        <v>267</v>
      </c>
      <c r="H257" s="359">
        <v>5.0000000000000001E-3</v>
      </c>
      <c r="I257" s="360">
        <v>0</v>
      </c>
      <c r="J257" s="360">
        <f>ROUND(I257*H257,2)</f>
        <v>0</v>
      </c>
      <c r="K257" s="357" t="s">
        <v>1232</v>
      </c>
      <c r="L257" s="279"/>
      <c r="M257" s="361" t="s">
        <v>528</v>
      </c>
      <c r="N257" s="362" t="s">
        <v>1193</v>
      </c>
      <c r="O257" s="363">
        <v>2.5750000000000002</v>
      </c>
      <c r="P257" s="363">
        <f>O257*H257</f>
        <v>1.2875000000000001E-2</v>
      </c>
      <c r="Q257" s="363">
        <v>0</v>
      </c>
      <c r="R257" s="363">
        <f>Q257*H257</f>
        <v>0</v>
      </c>
      <c r="S257" s="363">
        <v>0</v>
      </c>
      <c r="T257" s="364">
        <f>S257*H257</f>
        <v>0</v>
      </c>
      <c r="U257" s="278"/>
      <c r="V257" s="278"/>
      <c r="W257" s="278"/>
      <c r="X257" s="278"/>
      <c r="Y257" s="278"/>
      <c r="Z257" s="278"/>
      <c r="AA257" s="278"/>
      <c r="AB257" s="278"/>
      <c r="AC257" s="278"/>
      <c r="AD257" s="278"/>
      <c r="AE257" s="278"/>
      <c r="AR257" s="365" t="s">
        <v>1233</v>
      </c>
      <c r="AT257" s="365" t="s">
        <v>1229</v>
      </c>
      <c r="AU257" s="365" t="s">
        <v>83</v>
      </c>
      <c r="AY257" s="269" t="s">
        <v>1226</v>
      </c>
      <c r="BE257" s="366">
        <f>IF(N257="základní",J257,0)</f>
        <v>0</v>
      </c>
      <c r="BF257" s="366">
        <f>IF(N257="snížená",J257,0)</f>
        <v>0</v>
      </c>
      <c r="BG257" s="366">
        <f>IF(N257="zákl. přenesená",J257,0)</f>
        <v>0</v>
      </c>
      <c r="BH257" s="366">
        <f>IF(N257="sníž. přenesená",J257,0)</f>
        <v>0</v>
      </c>
      <c r="BI257" s="366">
        <f>IF(N257="nulová",J257,0)</f>
        <v>0</v>
      </c>
      <c r="BJ257" s="269" t="s">
        <v>81</v>
      </c>
      <c r="BK257" s="366">
        <f>ROUND(I257*H257,2)</f>
        <v>0</v>
      </c>
      <c r="BL257" s="269" t="s">
        <v>1233</v>
      </c>
      <c r="BM257" s="365" t="s">
        <v>1470</v>
      </c>
    </row>
    <row r="258" spans="1:65" s="281" customFormat="1" ht="24" customHeight="1">
      <c r="A258" s="278"/>
      <c r="B258" s="354"/>
      <c r="C258" s="355" t="s">
        <v>1471</v>
      </c>
      <c r="D258" s="355" t="s">
        <v>1229</v>
      </c>
      <c r="E258" s="356" t="s">
        <v>1472</v>
      </c>
      <c r="F258" s="357" t="s">
        <v>1473</v>
      </c>
      <c r="G258" s="358" t="s">
        <v>267</v>
      </c>
      <c r="H258" s="359">
        <v>5.0000000000000001E-3</v>
      </c>
      <c r="I258" s="360">
        <v>0</v>
      </c>
      <c r="J258" s="360">
        <f>ROUND(I258*H258,2)</f>
        <v>0</v>
      </c>
      <c r="K258" s="357" t="s">
        <v>1232</v>
      </c>
      <c r="L258" s="279"/>
      <c r="M258" s="361" t="s">
        <v>528</v>
      </c>
      <c r="N258" s="362" t="s">
        <v>1193</v>
      </c>
      <c r="O258" s="363">
        <v>2.2320000000000002</v>
      </c>
      <c r="P258" s="363">
        <f>O258*H258</f>
        <v>1.1160000000000002E-2</v>
      </c>
      <c r="Q258" s="363">
        <v>0</v>
      </c>
      <c r="R258" s="363">
        <f>Q258*H258</f>
        <v>0</v>
      </c>
      <c r="S258" s="363">
        <v>0</v>
      </c>
      <c r="T258" s="364">
        <f>S258*H258</f>
        <v>0</v>
      </c>
      <c r="U258" s="278"/>
      <c r="V258" s="278"/>
      <c r="W258" s="278"/>
      <c r="X258" s="278"/>
      <c r="Y258" s="278"/>
      <c r="Z258" s="278"/>
      <c r="AA258" s="278"/>
      <c r="AB258" s="278"/>
      <c r="AC258" s="278"/>
      <c r="AD258" s="278"/>
      <c r="AE258" s="278"/>
      <c r="AR258" s="365" t="s">
        <v>1233</v>
      </c>
      <c r="AT258" s="365" t="s">
        <v>1229</v>
      </c>
      <c r="AU258" s="365" t="s">
        <v>83</v>
      </c>
      <c r="AY258" s="269" t="s">
        <v>1226</v>
      </c>
      <c r="BE258" s="366">
        <f>IF(N258="základní",J258,0)</f>
        <v>0</v>
      </c>
      <c r="BF258" s="366">
        <f>IF(N258="snížená",J258,0)</f>
        <v>0</v>
      </c>
      <c r="BG258" s="366">
        <f>IF(N258="zákl. přenesená",J258,0)</f>
        <v>0</v>
      </c>
      <c r="BH258" s="366">
        <f>IF(N258="sníž. přenesená",J258,0)</f>
        <v>0</v>
      </c>
      <c r="BI258" s="366">
        <f>IF(N258="nulová",J258,0)</f>
        <v>0</v>
      </c>
      <c r="BJ258" s="269" t="s">
        <v>81</v>
      </c>
      <c r="BK258" s="366">
        <f>ROUND(I258*H258,2)</f>
        <v>0</v>
      </c>
      <c r="BL258" s="269" t="s">
        <v>1233</v>
      </c>
      <c r="BM258" s="365" t="s">
        <v>1474</v>
      </c>
    </row>
    <row r="259" spans="1:65" s="281" customFormat="1" ht="24" customHeight="1">
      <c r="A259" s="278"/>
      <c r="B259" s="354"/>
      <c r="C259" s="355" t="s">
        <v>1475</v>
      </c>
      <c r="D259" s="355" t="s">
        <v>1229</v>
      </c>
      <c r="E259" s="356" t="s">
        <v>1476</v>
      </c>
      <c r="F259" s="357" t="s">
        <v>1477</v>
      </c>
      <c r="G259" s="358" t="s">
        <v>267</v>
      </c>
      <c r="H259" s="359">
        <v>5.0000000000000001E-3</v>
      </c>
      <c r="I259" s="360">
        <v>0</v>
      </c>
      <c r="J259" s="360">
        <f>ROUND(I259*H259,2)</f>
        <v>0</v>
      </c>
      <c r="K259" s="357" t="s">
        <v>1232</v>
      </c>
      <c r="L259" s="279"/>
      <c r="M259" s="400" t="s">
        <v>528</v>
      </c>
      <c r="N259" s="401" t="s">
        <v>1193</v>
      </c>
      <c r="O259" s="402">
        <v>1.21</v>
      </c>
      <c r="P259" s="402">
        <f>O259*H259</f>
        <v>6.0499999999999998E-3</v>
      </c>
      <c r="Q259" s="402">
        <v>0</v>
      </c>
      <c r="R259" s="402">
        <f>Q259*H259</f>
        <v>0</v>
      </c>
      <c r="S259" s="402">
        <v>0</v>
      </c>
      <c r="T259" s="403">
        <f>S259*H259</f>
        <v>0</v>
      </c>
      <c r="U259" s="278"/>
      <c r="V259" s="278"/>
      <c r="W259" s="278"/>
      <c r="X259" s="278"/>
      <c r="Y259" s="278"/>
      <c r="Z259" s="278"/>
      <c r="AA259" s="278"/>
      <c r="AB259" s="278"/>
      <c r="AC259" s="278"/>
      <c r="AD259" s="278"/>
      <c r="AE259" s="278"/>
      <c r="AR259" s="365" t="s">
        <v>1233</v>
      </c>
      <c r="AT259" s="365" t="s">
        <v>1229</v>
      </c>
      <c r="AU259" s="365" t="s">
        <v>83</v>
      </c>
      <c r="AY259" s="269" t="s">
        <v>1226</v>
      </c>
      <c r="BE259" s="366">
        <f>IF(N259="základní",J259,0)</f>
        <v>0</v>
      </c>
      <c r="BF259" s="366">
        <f>IF(N259="snížená",J259,0)</f>
        <v>0</v>
      </c>
      <c r="BG259" s="366">
        <f>IF(N259="zákl. přenesená",J259,0)</f>
        <v>0</v>
      </c>
      <c r="BH259" s="366">
        <f>IF(N259="sníž. přenesená",J259,0)</f>
        <v>0</v>
      </c>
      <c r="BI259" s="366">
        <f>IF(N259="nulová",J259,0)</f>
        <v>0</v>
      </c>
      <c r="BJ259" s="269" t="s">
        <v>81</v>
      </c>
      <c r="BK259" s="366">
        <f>ROUND(I259*H259,2)</f>
        <v>0</v>
      </c>
      <c r="BL259" s="269" t="s">
        <v>1233</v>
      </c>
      <c r="BM259" s="365" t="s">
        <v>1478</v>
      </c>
    </row>
    <row r="260" spans="1:65" s="281" customFormat="1" ht="6.9" customHeight="1">
      <c r="A260" s="278"/>
      <c r="B260" s="306"/>
      <c r="C260" s="307"/>
      <c r="D260" s="307"/>
      <c r="E260" s="307"/>
      <c r="F260" s="307"/>
      <c r="G260" s="307"/>
      <c r="H260" s="307"/>
      <c r="I260" s="307"/>
      <c r="J260" s="307"/>
      <c r="K260" s="307"/>
      <c r="L260" s="279"/>
      <c r="M260" s="278"/>
      <c r="O260" s="278"/>
      <c r="P260" s="278"/>
      <c r="Q260" s="278"/>
      <c r="R260" s="278"/>
      <c r="S260" s="278"/>
      <c r="T260" s="278"/>
      <c r="U260" s="278"/>
      <c r="V260" s="278"/>
      <c r="W260" s="278"/>
      <c r="X260" s="278"/>
      <c r="Y260" s="278"/>
      <c r="Z260" s="278"/>
      <c r="AA260" s="278"/>
      <c r="AB260" s="278"/>
      <c r="AC260" s="278"/>
      <c r="AD260" s="278"/>
      <c r="AE260" s="278"/>
    </row>
  </sheetData>
  <autoFilter ref="C84:K259"/>
  <mergeCells count="9">
    <mergeCell ref="E50:H50"/>
    <mergeCell ref="E75:H75"/>
    <mergeCell ref="E77:H77"/>
    <mergeCell ref="L2:V2"/>
    <mergeCell ref="E7:H7"/>
    <mergeCell ref="E9:H9"/>
    <mergeCell ref="E18:H18"/>
    <mergeCell ref="E27:H27"/>
    <mergeCell ref="E48:H48"/>
  </mergeCells>
  <pageMargins left="0.39374999999999999" right="0.39374999999999999" top="0.39374999999999999" bottom="0.39374999999999999" header="0" footer="0"/>
  <pageSetup paperSize="9" fitToHeight="100" orientation="landscape" blackAndWhite="1"/>
  <headerFooter>
    <oddFooter>&amp;CStrana &amp;P z &amp;N</oddFooter>
  </headerFooter>
  <drawing r:id="rId1"/>
</worksheet>
</file>

<file path=xl/worksheets/sheet7.xml><?xml version="1.0" encoding="utf-8"?>
<worksheet xmlns="http://schemas.openxmlformats.org/spreadsheetml/2006/main" xmlns:r="http://schemas.openxmlformats.org/officeDocument/2006/relationships">
  <sheetPr>
    <pageSetUpPr fitToPage="1"/>
  </sheetPr>
  <dimension ref="A1:K218"/>
  <sheetViews>
    <sheetView showGridLines="0" zoomScale="110" zoomScaleNormal="110" workbookViewId="0">
      <selection activeCell="N5" sqref="N5"/>
    </sheetView>
  </sheetViews>
  <sheetFormatPr defaultColWidth="8.88671875" defaultRowHeight="10.199999999999999"/>
  <cols>
    <col min="1" max="1" width="6.44140625" style="490" customWidth="1"/>
    <col min="2" max="2" width="1.33203125" style="490" customWidth="1"/>
    <col min="3" max="4" width="3.88671875" style="490" customWidth="1"/>
    <col min="5" max="5" width="9.109375" style="490" customWidth="1"/>
    <col min="6" max="6" width="7.109375" style="490" customWidth="1"/>
    <col min="7" max="7" width="3.88671875" style="490" customWidth="1"/>
    <col min="8" max="8" width="60.5546875" style="490" customWidth="1"/>
    <col min="9" max="10" width="15.5546875" style="490" customWidth="1"/>
    <col min="11" max="11" width="1.33203125" style="490" customWidth="1"/>
    <col min="12" max="16384" width="8.88671875" style="266"/>
  </cols>
  <sheetData>
    <row r="1" spans="2:11" s="266" customFormat="1" ht="37.5" customHeight="1"/>
    <row r="2" spans="2:11" s="266" customFormat="1" ht="7.5" customHeight="1">
      <c r="B2" s="404"/>
      <c r="C2" s="405"/>
      <c r="D2" s="405"/>
      <c r="E2" s="405"/>
      <c r="F2" s="405"/>
      <c r="G2" s="405"/>
      <c r="H2" s="405"/>
      <c r="I2" s="405"/>
      <c r="J2" s="405"/>
      <c r="K2" s="406"/>
    </row>
    <row r="3" spans="2:11" s="410" customFormat="1" ht="45" customHeight="1">
      <c r="B3" s="407"/>
      <c r="C3" s="408" t="s">
        <v>1479</v>
      </c>
      <c r="D3" s="408"/>
      <c r="E3" s="408"/>
      <c r="F3" s="408"/>
      <c r="G3" s="408"/>
      <c r="H3" s="408"/>
      <c r="I3" s="408"/>
      <c r="J3" s="408"/>
      <c r="K3" s="409"/>
    </row>
    <row r="4" spans="2:11" s="266" customFormat="1" ht="25.5" customHeight="1">
      <c r="B4" s="411"/>
      <c r="C4" s="412" t="s">
        <v>1480</v>
      </c>
      <c r="D4" s="412"/>
      <c r="E4" s="412"/>
      <c r="F4" s="412"/>
      <c r="G4" s="412"/>
      <c r="H4" s="412"/>
      <c r="I4" s="412"/>
      <c r="J4" s="412"/>
      <c r="K4" s="413"/>
    </row>
    <row r="5" spans="2:11" s="266" customFormat="1" ht="5.25" customHeight="1">
      <c r="B5" s="411"/>
      <c r="C5" s="414"/>
      <c r="D5" s="414"/>
      <c r="E5" s="414"/>
      <c r="F5" s="414"/>
      <c r="G5" s="414"/>
      <c r="H5" s="414"/>
      <c r="I5" s="414"/>
      <c r="J5" s="414"/>
      <c r="K5" s="413"/>
    </row>
    <row r="6" spans="2:11" s="266" customFormat="1" ht="15" customHeight="1">
      <c r="B6" s="411"/>
      <c r="C6" s="415" t="s">
        <v>1481</v>
      </c>
      <c r="D6" s="415"/>
      <c r="E6" s="415"/>
      <c r="F6" s="415"/>
      <c r="G6" s="415"/>
      <c r="H6" s="415"/>
      <c r="I6" s="415"/>
      <c r="J6" s="415"/>
      <c r="K6" s="413"/>
    </row>
    <row r="7" spans="2:11" s="266" customFormat="1" ht="15" customHeight="1">
      <c r="B7" s="416"/>
      <c r="C7" s="415" t="s">
        <v>1482</v>
      </c>
      <c r="D7" s="415"/>
      <c r="E7" s="415"/>
      <c r="F7" s="415"/>
      <c r="G7" s="415"/>
      <c r="H7" s="415"/>
      <c r="I7" s="415"/>
      <c r="J7" s="415"/>
      <c r="K7" s="413"/>
    </row>
    <row r="8" spans="2:11" s="266" customFormat="1" ht="12.75" customHeight="1">
      <c r="B8" s="416"/>
      <c r="C8" s="417"/>
      <c r="D8" s="417"/>
      <c r="E8" s="417"/>
      <c r="F8" s="417"/>
      <c r="G8" s="417"/>
      <c r="H8" s="417"/>
      <c r="I8" s="417"/>
      <c r="J8" s="417"/>
      <c r="K8" s="413"/>
    </row>
    <row r="9" spans="2:11" s="266" customFormat="1" ht="15" customHeight="1">
      <c r="B9" s="416"/>
      <c r="C9" s="415" t="s">
        <v>1483</v>
      </c>
      <c r="D9" s="415"/>
      <c r="E9" s="415"/>
      <c r="F9" s="415"/>
      <c r="G9" s="415"/>
      <c r="H9" s="415"/>
      <c r="I9" s="415"/>
      <c r="J9" s="415"/>
      <c r="K9" s="413"/>
    </row>
    <row r="10" spans="2:11" s="266" customFormat="1" ht="15" customHeight="1">
      <c r="B10" s="416"/>
      <c r="C10" s="417"/>
      <c r="D10" s="415" t="s">
        <v>1484</v>
      </c>
      <c r="E10" s="415"/>
      <c r="F10" s="415"/>
      <c r="G10" s="415"/>
      <c r="H10" s="415"/>
      <c r="I10" s="415"/>
      <c r="J10" s="415"/>
      <c r="K10" s="413"/>
    </row>
    <row r="11" spans="2:11" s="266" customFormat="1" ht="15" customHeight="1">
      <c r="B11" s="416"/>
      <c r="C11" s="418"/>
      <c r="D11" s="415" t="s">
        <v>1485</v>
      </c>
      <c r="E11" s="415"/>
      <c r="F11" s="415"/>
      <c r="G11" s="415"/>
      <c r="H11" s="415"/>
      <c r="I11" s="415"/>
      <c r="J11" s="415"/>
      <c r="K11" s="413"/>
    </row>
    <row r="12" spans="2:11" s="266" customFormat="1" ht="15" customHeight="1">
      <c r="B12" s="416"/>
      <c r="C12" s="418"/>
      <c r="D12" s="417"/>
      <c r="E12" s="417"/>
      <c r="F12" s="417"/>
      <c r="G12" s="417"/>
      <c r="H12" s="417"/>
      <c r="I12" s="417"/>
      <c r="J12" s="417"/>
      <c r="K12" s="413"/>
    </row>
    <row r="13" spans="2:11" s="266" customFormat="1" ht="15" customHeight="1">
      <c r="B13" s="416"/>
      <c r="C13" s="418"/>
      <c r="D13" s="419" t="s">
        <v>1486</v>
      </c>
      <c r="E13" s="417"/>
      <c r="F13" s="417"/>
      <c r="G13" s="417"/>
      <c r="H13" s="417"/>
      <c r="I13" s="417"/>
      <c r="J13" s="417"/>
      <c r="K13" s="413"/>
    </row>
    <row r="14" spans="2:11" s="266" customFormat="1" ht="12.75" customHeight="1">
      <c r="B14" s="416"/>
      <c r="C14" s="418"/>
      <c r="D14" s="418"/>
      <c r="E14" s="418"/>
      <c r="F14" s="418"/>
      <c r="G14" s="418"/>
      <c r="H14" s="418"/>
      <c r="I14" s="418"/>
      <c r="J14" s="418"/>
      <c r="K14" s="413"/>
    </row>
    <row r="15" spans="2:11" s="266" customFormat="1" ht="15" customHeight="1">
      <c r="B15" s="416"/>
      <c r="C15" s="418"/>
      <c r="D15" s="415" t="s">
        <v>1487</v>
      </c>
      <c r="E15" s="415"/>
      <c r="F15" s="415"/>
      <c r="G15" s="415"/>
      <c r="H15" s="415"/>
      <c r="I15" s="415"/>
      <c r="J15" s="415"/>
      <c r="K15" s="413"/>
    </row>
    <row r="16" spans="2:11" s="266" customFormat="1" ht="15" customHeight="1">
      <c r="B16" s="416"/>
      <c r="C16" s="418"/>
      <c r="D16" s="415" t="s">
        <v>1488</v>
      </c>
      <c r="E16" s="415"/>
      <c r="F16" s="415"/>
      <c r="G16" s="415"/>
      <c r="H16" s="415"/>
      <c r="I16" s="415"/>
      <c r="J16" s="415"/>
      <c r="K16" s="413"/>
    </row>
    <row r="17" spans="2:11" s="266" customFormat="1" ht="15" customHeight="1">
      <c r="B17" s="416"/>
      <c r="C17" s="418"/>
      <c r="D17" s="415" t="s">
        <v>1489</v>
      </c>
      <c r="E17" s="415"/>
      <c r="F17" s="415"/>
      <c r="G17" s="415"/>
      <c r="H17" s="415"/>
      <c r="I17" s="415"/>
      <c r="J17" s="415"/>
      <c r="K17" s="413"/>
    </row>
    <row r="18" spans="2:11" s="266" customFormat="1" ht="15" customHeight="1">
      <c r="B18" s="416"/>
      <c r="C18" s="418"/>
      <c r="D18" s="418"/>
      <c r="E18" s="420" t="s">
        <v>148</v>
      </c>
      <c r="F18" s="415" t="s">
        <v>1490</v>
      </c>
      <c r="G18" s="415"/>
      <c r="H18" s="415"/>
      <c r="I18" s="415"/>
      <c r="J18" s="415"/>
      <c r="K18" s="413"/>
    </row>
    <row r="19" spans="2:11" s="266" customFormat="1" ht="15" customHeight="1">
      <c r="B19" s="416"/>
      <c r="C19" s="418"/>
      <c r="D19" s="418"/>
      <c r="E19" s="420" t="s">
        <v>1491</v>
      </c>
      <c r="F19" s="415" t="s">
        <v>1492</v>
      </c>
      <c r="G19" s="415"/>
      <c r="H19" s="415"/>
      <c r="I19" s="415"/>
      <c r="J19" s="415"/>
      <c r="K19" s="413"/>
    </row>
    <row r="20" spans="2:11" s="266" customFormat="1" ht="15" customHeight="1">
      <c r="B20" s="416"/>
      <c r="C20" s="418"/>
      <c r="D20" s="418"/>
      <c r="E20" s="420" t="s">
        <v>1493</v>
      </c>
      <c r="F20" s="415" t="s">
        <v>1494</v>
      </c>
      <c r="G20" s="415"/>
      <c r="H20" s="415"/>
      <c r="I20" s="415"/>
      <c r="J20" s="415"/>
      <c r="K20" s="413"/>
    </row>
    <row r="21" spans="2:11" s="266" customFormat="1" ht="15" customHeight="1">
      <c r="B21" s="416"/>
      <c r="C21" s="418"/>
      <c r="D21" s="418"/>
      <c r="E21" s="420" t="s">
        <v>1495</v>
      </c>
      <c r="F21" s="415" t="s">
        <v>1496</v>
      </c>
      <c r="G21" s="415"/>
      <c r="H21" s="415"/>
      <c r="I21" s="415"/>
      <c r="J21" s="415"/>
      <c r="K21" s="413"/>
    </row>
    <row r="22" spans="2:11" s="266" customFormat="1" ht="15" customHeight="1">
      <c r="B22" s="416"/>
      <c r="C22" s="418"/>
      <c r="D22" s="418"/>
      <c r="E22" s="420" t="s">
        <v>1497</v>
      </c>
      <c r="F22" s="415" t="s">
        <v>1498</v>
      </c>
      <c r="G22" s="415"/>
      <c r="H22" s="415"/>
      <c r="I22" s="415"/>
      <c r="J22" s="415"/>
      <c r="K22" s="413"/>
    </row>
    <row r="23" spans="2:11" s="266" customFormat="1" ht="15" customHeight="1">
      <c r="B23" s="416"/>
      <c r="C23" s="418"/>
      <c r="D23" s="418"/>
      <c r="E23" s="420" t="s">
        <v>1499</v>
      </c>
      <c r="F23" s="415" t="s">
        <v>1500</v>
      </c>
      <c r="G23" s="415"/>
      <c r="H23" s="415"/>
      <c r="I23" s="415"/>
      <c r="J23" s="415"/>
      <c r="K23" s="413"/>
    </row>
    <row r="24" spans="2:11" s="266" customFormat="1" ht="12.75" customHeight="1">
      <c r="B24" s="416"/>
      <c r="C24" s="418"/>
      <c r="D24" s="418"/>
      <c r="E24" s="418"/>
      <c r="F24" s="418"/>
      <c r="G24" s="418"/>
      <c r="H24" s="418"/>
      <c r="I24" s="418"/>
      <c r="J24" s="418"/>
      <c r="K24" s="413"/>
    </row>
    <row r="25" spans="2:11" s="266" customFormat="1" ht="15" customHeight="1">
      <c r="B25" s="416"/>
      <c r="C25" s="415" t="s">
        <v>1501</v>
      </c>
      <c r="D25" s="415"/>
      <c r="E25" s="415"/>
      <c r="F25" s="415"/>
      <c r="G25" s="415"/>
      <c r="H25" s="415"/>
      <c r="I25" s="415"/>
      <c r="J25" s="415"/>
      <c r="K25" s="413"/>
    </row>
    <row r="26" spans="2:11" s="266" customFormat="1" ht="15" customHeight="1">
      <c r="B26" s="416"/>
      <c r="C26" s="415" t="s">
        <v>1502</v>
      </c>
      <c r="D26" s="415"/>
      <c r="E26" s="415"/>
      <c r="F26" s="415"/>
      <c r="G26" s="415"/>
      <c r="H26" s="415"/>
      <c r="I26" s="415"/>
      <c r="J26" s="415"/>
      <c r="K26" s="413"/>
    </row>
    <row r="27" spans="2:11" s="266" customFormat="1" ht="15" customHeight="1">
      <c r="B27" s="416"/>
      <c r="C27" s="417"/>
      <c r="D27" s="415" t="s">
        <v>1503</v>
      </c>
      <c r="E27" s="415"/>
      <c r="F27" s="415"/>
      <c r="G27" s="415"/>
      <c r="H27" s="415"/>
      <c r="I27" s="415"/>
      <c r="J27" s="415"/>
      <c r="K27" s="413"/>
    </row>
    <row r="28" spans="2:11" s="266" customFormat="1" ht="15" customHeight="1">
      <c r="B28" s="416"/>
      <c r="C28" s="418"/>
      <c r="D28" s="415" t="s">
        <v>1504</v>
      </c>
      <c r="E28" s="415"/>
      <c r="F28" s="415"/>
      <c r="G28" s="415"/>
      <c r="H28" s="415"/>
      <c r="I28" s="415"/>
      <c r="J28" s="415"/>
      <c r="K28" s="413"/>
    </row>
    <row r="29" spans="2:11" s="266" customFormat="1" ht="12.75" customHeight="1">
      <c r="B29" s="416"/>
      <c r="C29" s="418"/>
      <c r="D29" s="418"/>
      <c r="E29" s="418"/>
      <c r="F29" s="418"/>
      <c r="G29" s="418"/>
      <c r="H29" s="418"/>
      <c r="I29" s="418"/>
      <c r="J29" s="418"/>
      <c r="K29" s="413"/>
    </row>
    <row r="30" spans="2:11" s="266" customFormat="1" ht="15" customHeight="1">
      <c r="B30" s="416"/>
      <c r="C30" s="418"/>
      <c r="D30" s="415" t="s">
        <v>1505</v>
      </c>
      <c r="E30" s="415"/>
      <c r="F30" s="415"/>
      <c r="G30" s="415"/>
      <c r="H30" s="415"/>
      <c r="I30" s="415"/>
      <c r="J30" s="415"/>
      <c r="K30" s="413"/>
    </row>
    <row r="31" spans="2:11" s="266" customFormat="1" ht="15" customHeight="1">
      <c r="B31" s="416"/>
      <c r="C31" s="418"/>
      <c r="D31" s="415" t="s">
        <v>1506</v>
      </c>
      <c r="E31" s="415"/>
      <c r="F31" s="415"/>
      <c r="G31" s="415"/>
      <c r="H31" s="415"/>
      <c r="I31" s="415"/>
      <c r="J31" s="415"/>
      <c r="K31" s="413"/>
    </row>
    <row r="32" spans="2:11" s="266" customFormat="1" ht="12.75" customHeight="1">
      <c r="B32" s="416"/>
      <c r="C32" s="418"/>
      <c r="D32" s="418"/>
      <c r="E32" s="418"/>
      <c r="F32" s="418"/>
      <c r="G32" s="418"/>
      <c r="H32" s="418"/>
      <c r="I32" s="418"/>
      <c r="J32" s="418"/>
      <c r="K32" s="413"/>
    </row>
    <row r="33" spans="2:11" s="266" customFormat="1" ht="15" customHeight="1">
      <c r="B33" s="416"/>
      <c r="C33" s="418"/>
      <c r="D33" s="415" t="s">
        <v>1507</v>
      </c>
      <c r="E33" s="415"/>
      <c r="F33" s="415"/>
      <c r="G33" s="415"/>
      <c r="H33" s="415"/>
      <c r="I33" s="415"/>
      <c r="J33" s="415"/>
      <c r="K33" s="413"/>
    </row>
    <row r="34" spans="2:11" s="266" customFormat="1" ht="15" customHeight="1">
      <c r="B34" s="416"/>
      <c r="C34" s="418"/>
      <c r="D34" s="415" t="s">
        <v>1508</v>
      </c>
      <c r="E34" s="415"/>
      <c r="F34" s="415"/>
      <c r="G34" s="415"/>
      <c r="H34" s="415"/>
      <c r="I34" s="415"/>
      <c r="J34" s="415"/>
      <c r="K34" s="413"/>
    </row>
    <row r="35" spans="2:11" s="266" customFormat="1" ht="15" customHeight="1">
      <c r="B35" s="416"/>
      <c r="C35" s="418"/>
      <c r="D35" s="415" t="s">
        <v>1509</v>
      </c>
      <c r="E35" s="415"/>
      <c r="F35" s="415"/>
      <c r="G35" s="415"/>
      <c r="H35" s="415"/>
      <c r="I35" s="415"/>
      <c r="J35" s="415"/>
      <c r="K35" s="413"/>
    </row>
    <row r="36" spans="2:11" s="266" customFormat="1" ht="15" customHeight="1">
      <c r="B36" s="416"/>
      <c r="C36" s="418"/>
      <c r="D36" s="417"/>
      <c r="E36" s="419" t="s">
        <v>1210</v>
      </c>
      <c r="F36" s="417"/>
      <c r="G36" s="415" t="s">
        <v>1510</v>
      </c>
      <c r="H36" s="415"/>
      <c r="I36" s="415"/>
      <c r="J36" s="415"/>
      <c r="K36" s="413"/>
    </row>
    <row r="37" spans="2:11" s="266" customFormat="1" ht="30.75" customHeight="1">
      <c r="B37" s="416"/>
      <c r="C37" s="418"/>
      <c r="D37" s="417"/>
      <c r="E37" s="419" t="s">
        <v>1511</v>
      </c>
      <c r="F37" s="417"/>
      <c r="G37" s="415" t="s">
        <v>1512</v>
      </c>
      <c r="H37" s="415"/>
      <c r="I37" s="415"/>
      <c r="J37" s="415"/>
      <c r="K37" s="413"/>
    </row>
    <row r="38" spans="2:11" s="266" customFormat="1" ht="15" customHeight="1">
      <c r="B38" s="416"/>
      <c r="C38" s="418"/>
      <c r="D38" s="417"/>
      <c r="E38" s="419" t="s">
        <v>1212</v>
      </c>
      <c r="F38" s="417"/>
      <c r="G38" s="415" t="s">
        <v>1513</v>
      </c>
      <c r="H38" s="415"/>
      <c r="I38" s="415"/>
      <c r="J38" s="415"/>
      <c r="K38" s="413"/>
    </row>
    <row r="39" spans="2:11" s="266" customFormat="1" ht="15" customHeight="1">
      <c r="B39" s="416"/>
      <c r="C39" s="418"/>
      <c r="D39" s="417"/>
      <c r="E39" s="419" t="s">
        <v>1213</v>
      </c>
      <c r="F39" s="417"/>
      <c r="G39" s="415" t="s">
        <v>1514</v>
      </c>
      <c r="H39" s="415"/>
      <c r="I39" s="415"/>
      <c r="J39" s="415"/>
      <c r="K39" s="413"/>
    </row>
    <row r="40" spans="2:11" s="266" customFormat="1" ht="15" customHeight="1">
      <c r="B40" s="416"/>
      <c r="C40" s="418"/>
      <c r="D40" s="417"/>
      <c r="E40" s="419" t="s">
        <v>154</v>
      </c>
      <c r="F40" s="417"/>
      <c r="G40" s="415" t="s">
        <v>1515</v>
      </c>
      <c r="H40" s="415"/>
      <c r="I40" s="415"/>
      <c r="J40" s="415"/>
      <c r="K40" s="413"/>
    </row>
    <row r="41" spans="2:11" s="266" customFormat="1" ht="15" customHeight="1">
      <c r="B41" s="416"/>
      <c r="C41" s="418"/>
      <c r="D41" s="417"/>
      <c r="E41" s="419" t="s">
        <v>155</v>
      </c>
      <c r="F41" s="417"/>
      <c r="G41" s="415" t="s">
        <v>1516</v>
      </c>
      <c r="H41" s="415"/>
      <c r="I41" s="415"/>
      <c r="J41" s="415"/>
      <c r="K41" s="413"/>
    </row>
    <row r="42" spans="2:11" s="266" customFormat="1" ht="15" customHeight="1">
      <c r="B42" s="416"/>
      <c r="C42" s="418"/>
      <c r="D42" s="417"/>
      <c r="E42" s="419" t="s">
        <v>1517</v>
      </c>
      <c r="F42" s="417"/>
      <c r="G42" s="415" t="s">
        <v>1518</v>
      </c>
      <c r="H42" s="415"/>
      <c r="I42" s="415"/>
      <c r="J42" s="415"/>
      <c r="K42" s="413"/>
    </row>
    <row r="43" spans="2:11" s="266" customFormat="1" ht="15" customHeight="1">
      <c r="B43" s="416"/>
      <c r="C43" s="418"/>
      <c r="D43" s="417"/>
      <c r="E43" s="419"/>
      <c r="F43" s="417"/>
      <c r="G43" s="415" t="s">
        <v>1519</v>
      </c>
      <c r="H43" s="415"/>
      <c r="I43" s="415"/>
      <c r="J43" s="415"/>
      <c r="K43" s="413"/>
    </row>
    <row r="44" spans="2:11" s="266" customFormat="1" ht="15" customHeight="1">
      <c r="B44" s="416"/>
      <c r="C44" s="418"/>
      <c r="D44" s="417"/>
      <c r="E44" s="419" t="s">
        <v>1520</v>
      </c>
      <c r="F44" s="417"/>
      <c r="G44" s="415" t="s">
        <v>1521</v>
      </c>
      <c r="H44" s="415"/>
      <c r="I44" s="415"/>
      <c r="J44" s="415"/>
      <c r="K44" s="413"/>
    </row>
    <row r="45" spans="2:11" s="266" customFormat="1" ht="15" customHeight="1">
      <c r="B45" s="416"/>
      <c r="C45" s="418"/>
      <c r="D45" s="417"/>
      <c r="E45" s="419" t="s">
        <v>1215</v>
      </c>
      <c r="F45" s="417"/>
      <c r="G45" s="415" t="s">
        <v>1522</v>
      </c>
      <c r="H45" s="415"/>
      <c r="I45" s="415"/>
      <c r="J45" s="415"/>
      <c r="K45" s="413"/>
    </row>
    <row r="46" spans="2:11" s="266" customFormat="1" ht="12.75" customHeight="1">
      <c r="B46" s="416"/>
      <c r="C46" s="418"/>
      <c r="D46" s="417"/>
      <c r="E46" s="417"/>
      <c r="F46" s="417"/>
      <c r="G46" s="417"/>
      <c r="H46" s="417"/>
      <c r="I46" s="417"/>
      <c r="J46" s="417"/>
      <c r="K46" s="413"/>
    </row>
    <row r="47" spans="2:11" s="266" customFormat="1" ht="15" customHeight="1">
      <c r="B47" s="416"/>
      <c r="C47" s="418"/>
      <c r="D47" s="415" t="s">
        <v>1523</v>
      </c>
      <c r="E47" s="415"/>
      <c r="F47" s="415"/>
      <c r="G47" s="415"/>
      <c r="H47" s="415"/>
      <c r="I47" s="415"/>
      <c r="J47" s="415"/>
      <c r="K47" s="413"/>
    </row>
    <row r="48" spans="2:11" s="266" customFormat="1" ht="15" customHeight="1">
      <c r="B48" s="416"/>
      <c r="C48" s="418"/>
      <c r="D48" s="418"/>
      <c r="E48" s="415" t="s">
        <v>1524</v>
      </c>
      <c r="F48" s="415"/>
      <c r="G48" s="415"/>
      <c r="H48" s="415"/>
      <c r="I48" s="415"/>
      <c r="J48" s="415"/>
      <c r="K48" s="413"/>
    </row>
    <row r="49" spans="2:11" s="266" customFormat="1" ht="15" customHeight="1">
      <c r="B49" s="416"/>
      <c r="C49" s="418"/>
      <c r="D49" s="418"/>
      <c r="E49" s="415" t="s">
        <v>1525</v>
      </c>
      <c r="F49" s="415"/>
      <c r="G49" s="415"/>
      <c r="H49" s="415"/>
      <c r="I49" s="415"/>
      <c r="J49" s="415"/>
      <c r="K49" s="413"/>
    </row>
    <row r="50" spans="2:11" s="266" customFormat="1" ht="15" customHeight="1">
      <c r="B50" s="416"/>
      <c r="C50" s="418"/>
      <c r="D50" s="418"/>
      <c r="E50" s="415" t="s">
        <v>1526</v>
      </c>
      <c r="F50" s="415"/>
      <c r="G50" s="415"/>
      <c r="H50" s="415"/>
      <c r="I50" s="415"/>
      <c r="J50" s="415"/>
      <c r="K50" s="413"/>
    </row>
    <row r="51" spans="2:11" s="266" customFormat="1" ht="15" customHeight="1">
      <c r="B51" s="416"/>
      <c r="C51" s="418"/>
      <c r="D51" s="415" t="s">
        <v>1527</v>
      </c>
      <c r="E51" s="415"/>
      <c r="F51" s="415"/>
      <c r="G51" s="415"/>
      <c r="H51" s="415"/>
      <c r="I51" s="415"/>
      <c r="J51" s="415"/>
      <c r="K51" s="413"/>
    </row>
    <row r="52" spans="2:11" s="266" customFormat="1" ht="25.5" customHeight="1">
      <c r="B52" s="411"/>
      <c r="C52" s="412" t="s">
        <v>1528</v>
      </c>
      <c r="D52" s="412"/>
      <c r="E52" s="412"/>
      <c r="F52" s="412"/>
      <c r="G52" s="412"/>
      <c r="H52" s="412"/>
      <c r="I52" s="412"/>
      <c r="J52" s="412"/>
      <c r="K52" s="413"/>
    </row>
    <row r="53" spans="2:11" s="266" customFormat="1" ht="5.25" customHeight="1">
      <c r="B53" s="411"/>
      <c r="C53" s="414"/>
      <c r="D53" s="414"/>
      <c r="E53" s="414"/>
      <c r="F53" s="414"/>
      <c r="G53" s="414"/>
      <c r="H53" s="414"/>
      <c r="I53" s="414"/>
      <c r="J53" s="414"/>
      <c r="K53" s="413"/>
    </row>
    <row r="54" spans="2:11" s="266" customFormat="1" ht="15" customHeight="1">
      <c r="B54" s="411"/>
      <c r="C54" s="415" t="s">
        <v>1529</v>
      </c>
      <c r="D54" s="415"/>
      <c r="E54" s="415"/>
      <c r="F54" s="415"/>
      <c r="G54" s="415"/>
      <c r="H54" s="415"/>
      <c r="I54" s="415"/>
      <c r="J54" s="415"/>
      <c r="K54" s="413"/>
    </row>
    <row r="55" spans="2:11" s="266" customFormat="1" ht="15" customHeight="1">
      <c r="B55" s="411"/>
      <c r="C55" s="415" t="s">
        <v>1530</v>
      </c>
      <c r="D55" s="415"/>
      <c r="E55" s="415"/>
      <c r="F55" s="415"/>
      <c r="G55" s="415"/>
      <c r="H55" s="415"/>
      <c r="I55" s="415"/>
      <c r="J55" s="415"/>
      <c r="K55" s="413"/>
    </row>
    <row r="56" spans="2:11" s="266" customFormat="1" ht="12.75" customHeight="1">
      <c r="B56" s="411"/>
      <c r="C56" s="417"/>
      <c r="D56" s="417"/>
      <c r="E56" s="417"/>
      <c r="F56" s="417"/>
      <c r="G56" s="417"/>
      <c r="H56" s="417"/>
      <c r="I56" s="417"/>
      <c r="J56" s="417"/>
      <c r="K56" s="413"/>
    </row>
    <row r="57" spans="2:11" s="266" customFormat="1" ht="15" customHeight="1">
      <c r="B57" s="411"/>
      <c r="C57" s="415" t="s">
        <v>1531</v>
      </c>
      <c r="D57" s="415"/>
      <c r="E57" s="415"/>
      <c r="F57" s="415"/>
      <c r="G57" s="415"/>
      <c r="H57" s="415"/>
      <c r="I57" s="415"/>
      <c r="J57" s="415"/>
      <c r="K57" s="413"/>
    </row>
    <row r="58" spans="2:11" s="266" customFormat="1" ht="15" customHeight="1">
      <c r="B58" s="411"/>
      <c r="C58" s="418"/>
      <c r="D58" s="415" t="s">
        <v>1532</v>
      </c>
      <c r="E58" s="415"/>
      <c r="F58" s="415"/>
      <c r="G58" s="415"/>
      <c r="H58" s="415"/>
      <c r="I58" s="415"/>
      <c r="J58" s="415"/>
      <c r="K58" s="413"/>
    </row>
    <row r="59" spans="2:11" s="266" customFormat="1" ht="15" customHeight="1">
      <c r="B59" s="411"/>
      <c r="C59" s="418"/>
      <c r="D59" s="415" t="s">
        <v>1533</v>
      </c>
      <c r="E59" s="415"/>
      <c r="F59" s="415"/>
      <c r="G59" s="415"/>
      <c r="H59" s="415"/>
      <c r="I59" s="415"/>
      <c r="J59" s="415"/>
      <c r="K59" s="413"/>
    </row>
    <row r="60" spans="2:11" s="266" customFormat="1" ht="15" customHeight="1">
      <c r="B60" s="411"/>
      <c r="C60" s="418"/>
      <c r="D60" s="415" t="s">
        <v>1534</v>
      </c>
      <c r="E60" s="415"/>
      <c r="F60" s="415"/>
      <c r="G60" s="415"/>
      <c r="H60" s="415"/>
      <c r="I60" s="415"/>
      <c r="J60" s="415"/>
      <c r="K60" s="413"/>
    </row>
    <row r="61" spans="2:11" s="266" customFormat="1" ht="15" customHeight="1">
      <c r="B61" s="411"/>
      <c r="C61" s="418"/>
      <c r="D61" s="415" t="s">
        <v>1535</v>
      </c>
      <c r="E61" s="415"/>
      <c r="F61" s="415"/>
      <c r="G61" s="415"/>
      <c r="H61" s="415"/>
      <c r="I61" s="415"/>
      <c r="J61" s="415"/>
      <c r="K61" s="413"/>
    </row>
    <row r="62" spans="2:11" s="266" customFormat="1" ht="15" customHeight="1">
      <c r="B62" s="411"/>
      <c r="C62" s="418"/>
      <c r="D62" s="421" t="s">
        <v>1536</v>
      </c>
      <c r="E62" s="421"/>
      <c r="F62" s="421"/>
      <c r="G62" s="421"/>
      <c r="H62" s="421"/>
      <c r="I62" s="421"/>
      <c r="J62" s="421"/>
      <c r="K62" s="413"/>
    </row>
    <row r="63" spans="2:11" s="266" customFormat="1" ht="15" customHeight="1">
      <c r="B63" s="411"/>
      <c r="C63" s="418"/>
      <c r="D63" s="415" t="s">
        <v>1537</v>
      </c>
      <c r="E63" s="415"/>
      <c r="F63" s="415"/>
      <c r="G63" s="415"/>
      <c r="H63" s="415"/>
      <c r="I63" s="415"/>
      <c r="J63" s="415"/>
      <c r="K63" s="413"/>
    </row>
    <row r="64" spans="2:11" s="266" customFormat="1" ht="12.75" customHeight="1">
      <c r="B64" s="411"/>
      <c r="C64" s="418"/>
      <c r="D64" s="418"/>
      <c r="E64" s="422"/>
      <c r="F64" s="418"/>
      <c r="G64" s="418"/>
      <c r="H64" s="418"/>
      <c r="I64" s="418"/>
      <c r="J64" s="418"/>
      <c r="K64" s="413"/>
    </row>
    <row r="65" spans="2:11" s="266" customFormat="1" ht="15" customHeight="1">
      <c r="B65" s="411"/>
      <c r="C65" s="418"/>
      <c r="D65" s="415" t="s">
        <v>1538</v>
      </c>
      <c r="E65" s="415"/>
      <c r="F65" s="415"/>
      <c r="G65" s="415"/>
      <c r="H65" s="415"/>
      <c r="I65" s="415"/>
      <c r="J65" s="415"/>
      <c r="K65" s="413"/>
    </row>
    <row r="66" spans="2:11" s="266" customFormat="1" ht="15" customHeight="1">
      <c r="B66" s="411"/>
      <c r="C66" s="418"/>
      <c r="D66" s="421" t="s">
        <v>1539</v>
      </c>
      <c r="E66" s="421"/>
      <c r="F66" s="421"/>
      <c r="G66" s="421"/>
      <c r="H66" s="421"/>
      <c r="I66" s="421"/>
      <c r="J66" s="421"/>
      <c r="K66" s="413"/>
    </row>
    <row r="67" spans="2:11" s="266" customFormat="1" ht="15" customHeight="1">
      <c r="B67" s="411"/>
      <c r="C67" s="418"/>
      <c r="D67" s="415" t="s">
        <v>1540</v>
      </c>
      <c r="E67" s="415"/>
      <c r="F67" s="415"/>
      <c r="G67" s="415"/>
      <c r="H67" s="415"/>
      <c r="I67" s="415"/>
      <c r="J67" s="415"/>
      <c r="K67" s="413"/>
    </row>
    <row r="68" spans="2:11" s="266" customFormat="1" ht="15" customHeight="1">
      <c r="B68" s="411"/>
      <c r="C68" s="418"/>
      <c r="D68" s="415" t="s">
        <v>1541</v>
      </c>
      <c r="E68" s="415"/>
      <c r="F68" s="415"/>
      <c r="G68" s="415"/>
      <c r="H68" s="415"/>
      <c r="I68" s="415"/>
      <c r="J68" s="415"/>
      <c r="K68" s="413"/>
    </row>
    <row r="69" spans="2:11" s="266" customFormat="1" ht="15" customHeight="1">
      <c r="B69" s="411"/>
      <c r="C69" s="418"/>
      <c r="D69" s="415" t="s">
        <v>1542</v>
      </c>
      <c r="E69" s="415"/>
      <c r="F69" s="415"/>
      <c r="G69" s="415"/>
      <c r="H69" s="415"/>
      <c r="I69" s="415"/>
      <c r="J69" s="415"/>
      <c r="K69" s="413"/>
    </row>
    <row r="70" spans="2:11" s="266" customFormat="1" ht="15" customHeight="1">
      <c r="B70" s="411"/>
      <c r="C70" s="418"/>
      <c r="D70" s="415" t="s">
        <v>1543</v>
      </c>
      <c r="E70" s="415"/>
      <c r="F70" s="415"/>
      <c r="G70" s="415"/>
      <c r="H70" s="415"/>
      <c r="I70" s="415"/>
      <c r="J70" s="415"/>
      <c r="K70" s="413"/>
    </row>
    <row r="71" spans="2:11" s="266" customFormat="1" ht="12.75" customHeight="1">
      <c r="B71" s="423"/>
      <c r="C71" s="424"/>
      <c r="D71" s="424"/>
      <c r="E71" s="424"/>
      <c r="F71" s="424"/>
      <c r="G71" s="424"/>
      <c r="H71" s="424"/>
      <c r="I71" s="424"/>
      <c r="J71" s="424"/>
      <c r="K71" s="425"/>
    </row>
    <row r="72" spans="2:11" s="266" customFormat="1" ht="18.75" customHeight="1">
      <c r="B72" s="426"/>
      <c r="C72" s="426"/>
      <c r="D72" s="426"/>
      <c r="E72" s="426"/>
      <c r="F72" s="426"/>
      <c r="G72" s="426"/>
      <c r="H72" s="426"/>
      <c r="I72" s="426"/>
      <c r="J72" s="426"/>
      <c r="K72" s="427"/>
    </row>
    <row r="73" spans="2:11" s="266" customFormat="1" ht="18.75" customHeight="1">
      <c r="B73" s="427"/>
      <c r="C73" s="427"/>
      <c r="D73" s="427"/>
      <c r="E73" s="427"/>
      <c r="F73" s="427"/>
      <c r="G73" s="427"/>
      <c r="H73" s="427"/>
      <c r="I73" s="427"/>
      <c r="J73" s="427"/>
      <c r="K73" s="427"/>
    </row>
    <row r="74" spans="2:11" s="266" customFormat="1" ht="7.5" customHeight="1">
      <c r="B74" s="428"/>
      <c r="C74" s="429"/>
      <c r="D74" s="429"/>
      <c r="E74" s="429"/>
      <c r="F74" s="429"/>
      <c r="G74" s="429"/>
      <c r="H74" s="429"/>
      <c r="I74" s="429"/>
      <c r="J74" s="429"/>
      <c r="K74" s="430"/>
    </row>
    <row r="75" spans="2:11" s="266" customFormat="1" ht="45" customHeight="1">
      <c r="B75" s="431"/>
      <c r="C75" s="432" t="s">
        <v>1544</v>
      </c>
      <c r="D75" s="432"/>
      <c r="E75" s="432"/>
      <c r="F75" s="432"/>
      <c r="G75" s="432"/>
      <c r="H75" s="432"/>
      <c r="I75" s="432"/>
      <c r="J75" s="432"/>
      <c r="K75" s="433"/>
    </row>
    <row r="76" spans="2:11" s="266" customFormat="1" ht="17.25" customHeight="1">
      <c r="B76" s="431"/>
      <c r="C76" s="434" t="s">
        <v>5</v>
      </c>
      <c r="D76" s="434"/>
      <c r="E76" s="434"/>
      <c r="F76" s="434" t="s">
        <v>1545</v>
      </c>
      <c r="G76" s="435"/>
      <c r="H76" s="434" t="s">
        <v>1213</v>
      </c>
      <c r="I76" s="434" t="s">
        <v>1211</v>
      </c>
      <c r="J76" s="434" t="s">
        <v>1546</v>
      </c>
      <c r="K76" s="433"/>
    </row>
    <row r="77" spans="2:11" s="266" customFormat="1" ht="17.25" customHeight="1">
      <c r="B77" s="431"/>
      <c r="C77" s="436" t="s">
        <v>1547</v>
      </c>
      <c r="D77" s="436"/>
      <c r="E77" s="436"/>
      <c r="F77" s="437" t="s">
        <v>1548</v>
      </c>
      <c r="G77" s="438"/>
      <c r="H77" s="436"/>
      <c r="I77" s="436"/>
      <c r="J77" s="436" t="s">
        <v>1549</v>
      </c>
      <c r="K77" s="433"/>
    </row>
    <row r="78" spans="2:11" s="266" customFormat="1" ht="5.25" customHeight="1">
      <c r="B78" s="431"/>
      <c r="C78" s="439"/>
      <c r="D78" s="439"/>
      <c r="E78" s="439"/>
      <c r="F78" s="439"/>
      <c r="G78" s="440"/>
      <c r="H78" s="439"/>
      <c r="I78" s="439"/>
      <c r="J78" s="439"/>
      <c r="K78" s="433"/>
    </row>
    <row r="79" spans="2:11" s="266" customFormat="1" ht="15" customHeight="1">
      <c r="B79" s="431"/>
      <c r="C79" s="419" t="s">
        <v>1212</v>
      </c>
      <c r="D79" s="439"/>
      <c r="E79" s="439"/>
      <c r="F79" s="441" t="s">
        <v>1550</v>
      </c>
      <c r="G79" s="440"/>
      <c r="H79" s="419" t="s">
        <v>1551</v>
      </c>
      <c r="I79" s="419" t="s">
        <v>1552</v>
      </c>
      <c r="J79" s="419">
        <v>20</v>
      </c>
      <c r="K79" s="433"/>
    </row>
    <row r="80" spans="2:11" s="266" customFormat="1" ht="15" customHeight="1">
      <c r="B80" s="431"/>
      <c r="C80" s="419" t="s">
        <v>57</v>
      </c>
      <c r="D80" s="419"/>
      <c r="E80" s="419"/>
      <c r="F80" s="441" t="s">
        <v>1550</v>
      </c>
      <c r="G80" s="440"/>
      <c r="H80" s="419" t="s">
        <v>1553</v>
      </c>
      <c r="I80" s="419" t="s">
        <v>1552</v>
      </c>
      <c r="J80" s="419">
        <v>120</v>
      </c>
      <c r="K80" s="433"/>
    </row>
    <row r="81" spans="2:11" s="266" customFormat="1" ht="15" customHeight="1">
      <c r="B81" s="442"/>
      <c r="C81" s="419" t="s">
        <v>1554</v>
      </c>
      <c r="D81" s="419"/>
      <c r="E81" s="419"/>
      <c r="F81" s="441" t="s">
        <v>1555</v>
      </c>
      <c r="G81" s="440"/>
      <c r="H81" s="419" t="s">
        <v>1556</v>
      </c>
      <c r="I81" s="419" t="s">
        <v>1552</v>
      </c>
      <c r="J81" s="419">
        <v>50</v>
      </c>
      <c r="K81" s="433"/>
    </row>
    <row r="82" spans="2:11" s="266" customFormat="1" ht="15" customHeight="1">
      <c r="B82" s="442"/>
      <c r="C82" s="419" t="s">
        <v>1557</v>
      </c>
      <c r="D82" s="419"/>
      <c r="E82" s="419"/>
      <c r="F82" s="441" t="s">
        <v>1550</v>
      </c>
      <c r="G82" s="440"/>
      <c r="H82" s="419" t="s">
        <v>1558</v>
      </c>
      <c r="I82" s="419" t="s">
        <v>1559</v>
      </c>
      <c r="J82" s="419"/>
      <c r="K82" s="433"/>
    </row>
    <row r="83" spans="2:11" s="266" customFormat="1" ht="15" customHeight="1">
      <c r="B83" s="442"/>
      <c r="C83" s="443" t="s">
        <v>1560</v>
      </c>
      <c r="D83" s="443"/>
      <c r="E83" s="443"/>
      <c r="F83" s="444" t="s">
        <v>1555</v>
      </c>
      <c r="G83" s="443"/>
      <c r="H83" s="443" t="s">
        <v>1561</v>
      </c>
      <c r="I83" s="443" t="s">
        <v>1552</v>
      </c>
      <c r="J83" s="443">
        <v>15</v>
      </c>
      <c r="K83" s="433"/>
    </row>
    <row r="84" spans="2:11" s="266" customFormat="1" ht="15" customHeight="1">
      <c r="B84" s="442"/>
      <c r="C84" s="443" t="s">
        <v>1562</v>
      </c>
      <c r="D84" s="443"/>
      <c r="E84" s="443"/>
      <c r="F84" s="444" t="s">
        <v>1555</v>
      </c>
      <c r="G84" s="443"/>
      <c r="H84" s="443" t="s">
        <v>1563</v>
      </c>
      <c r="I84" s="443" t="s">
        <v>1552</v>
      </c>
      <c r="J84" s="443">
        <v>15</v>
      </c>
      <c r="K84" s="433"/>
    </row>
    <row r="85" spans="2:11" s="266" customFormat="1" ht="15" customHeight="1">
      <c r="B85" s="442"/>
      <c r="C85" s="443" t="s">
        <v>1564</v>
      </c>
      <c r="D85" s="443"/>
      <c r="E85" s="443"/>
      <c r="F85" s="444" t="s">
        <v>1555</v>
      </c>
      <c r="G85" s="443"/>
      <c r="H85" s="443" t="s">
        <v>1565</v>
      </c>
      <c r="I85" s="443" t="s">
        <v>1552</v>
      </c>
      <c r="J85" s="443">
        <v>20</v>
      </c>
      <c r="K85" s="433"/>
    </row>
    <row r="86" spans="2:11" s="266" customFormat="1" ht="15" customHeight="1">
      <c r="B86" s="442"/>
      <c r="C86" s="443" t="s">
        <v>1566</v>
      </c>
      <c r="D86" s="443"/>
      <c r="E86" s="443"/>
      <c r="F86" s="444" t="s">
        <v>1555</v>
      </c>
      <c r="G86" s="443"/>
      <c r="H86" s="443" t="s">
        <v>1567</v>
      </c>
      <c r="I86" s="443" t="s">
        <v>1552</v>
      </c>
      <c r="J86" s="443">
        <v>20</v>
      </c>
      <c r="K86" s="433"/>
    </row>
    <row r="87" spans="2:11" s="266" customFormat="1" ht="15" customHeight="1">
      <c r="B87" s="442"/>
      <c r="C87" s="419" t="s">
        <v>42</v>
      </c>
      <c r="D87" s="419"/>
      <c r="E87" s="419"/>
      <c r="F87" s="441" t="s">
        <v>1555</v>
      </c>
      <c r="G87" s="440"/>
      <c r="H87" s="419" t="s">
        <v>1568</v>
      </c>
      <c r="I87" s="419" t="s">
        <v>1552</v>
      </c>
      <c r="J87" s="419">
        <v>50</v>
      </c>
      <c r="K87" s="433"/>
    </row>
    <row r="88" spans="2:11" s="266" customFormat="1" ht="15" customHeight="1">
      <c r="B88" s="442"/>
      <c r="C88" s="419" t="s">
        <v>1569</v>
      </c>
      <c r="D88" s="419"/>
      <c r="E88" s="419"/>
      <c r="F88" s="441" t="s">
        <v>1555</v>
      </c>
      <c r="G88" s="440"/>
      <c r="H88" s="419" t="s">
        <v>1570</v>
      </c>
      <c r="I88" s="419" t="s">
        <v>1552</v>
      </c>
      <c r="J88" s="419">
        <v>20</v>
      </c>
      <c r="K88" s="433"/>
    </row>
    <row r="89" spans="2:11" s="266" customFormat="1" ht="15" customHeight="1">
      <c r="B89" s="442"/>
      <c r="C89" s="419" t="s">
        <v>1571</v>
      </c>
      <c r="D89" s="419"/>
      <c r="E89" s="419"/>
      <c r="F89" s="441" t="s">
        <v>1555</v>
      </c>
      <c r="G89" s="440"/>
      <c r="H89" s="419" t="s">
        <v>1572</v>
      </c>
      <c r="I89" s="419" t="s">
        <v>1552</v>
      </c>
      <c r="J89" s="419">
        <v>20</v>
      </c>
      <c r="K89" s="433"/>
    </row>
    <row r="90" spans="2:11" s="266" customFormat="1" ht="15" customHeight="1">
      <c r="B90" s="442"/>
      <c r="C90" s="419" t="s">
        <v>1573</v>
      </c>
      <c r="D90" s="419"/>
      <c r="E90" s="419"/>
      <c r="F90" s="441" t="s">
        <v>1555</v>
      </c>
      <c r="G90" s="440"/>
      <c r="H90" s="419" t="s">
        <v>1574</v>
      </c>
      <c r="I90" s="419" t="s">
        <v>1552</v>
      </c>
      <c r="J90" s="419">
        <v>50</v>
      </c>
      <c r="K90" s="433"/>
    </row>
    <row r="91" spans="2:11" s="266" customFormat="1" ht="15" customHeight="1">
      <c r="B91" s="442"/>
      <c r="C91" s="419" t="s">
        <v>1575</v>
      </c>
      <c r="D91" s="419"/>
      <c r="E91" s="419"/>
      <c r="F91" s="441" t="s">
        <v>1555</v>
      </c>
      <c r="G91" s="440"/>
      <c r="H91" s="419" t="s">
        <v>1575</v>
      </c>
      <c r="I91" s="419" t="s">
        <v>1552</v>
      </c>
      <c r="J91" s="419">
        <v>50</v>
      </c>
      <c r="K91" s="433"/>
    </row>
    <row r="92" spans="2:11" s="266" customFormat="1" ht="15" customHeight="1">
      <c r="B92" s="442"/>
      <c r="C92" s="419" t="s">
        <v>1576</v>
      </c>
      <c r="D92" s="419"/>
      <c r="E92" s="419"/>
      <c r="F92" s="441" t="s">
        <v>1555</v>
      </c>
      <c r="G92" s="440"/>
      <c r="H92" s="419" t="s">
        <v>1577</v>
      </c>
      <c r="I92" s="419" t="s">
        <v>1552</v>
      </c>
      <c r="J92" s="419">
        <v>255</v>
      </c>
      <c r="K92" s="433"/>
    </row>
    <row r="93" spans="2:11" s="266" customFormat="1" ht="15" customHeight="1">
      <c r="B93" s="442"/>
      <c r="C93" s="419" t="s">
        <v>1578</v>
      </c>
      <c r="D93" s="419"/>
      <c r="E93" s="419"/>
      <c r="F93" s="441" t="s">
        <v>1550</v>
      </c>
      <c r="G93" s="440"/>
      <c r="H93" s="419" t="s">
        <v>1579</v>
      </c>
      <c r="I93" s="419" t="s">
        <v>1580</v>
      </c>
      <c r="J93" s="419"/>
      <c r="K93" s="433"/>
    </row>
    <row r="94" spans="2:11" s="266" customFormat="1" ht="15" customHeight="1">
      <c r="B94" s="442"/>
      <c r="C94" s="419" t="s">
        <v>1581</v>
      </c>
      <c r="D94" s="419"/>
      <c r="E94" s="419"/>
      <c r="F94" s="441" t="s">
        <v>1550</v>
      </c>
      <c r="G94" s="440"/>
      <c r="H94" s="419" t="s">
        <v>1582</v>
      </c>
      <c r="I94" s="419" t="s">
        <v>1583</v>
      </c>
      <c r="J94" s="419"/>
      <c r="K94" s="433"/>
    </row>
    <row r="95" spans="2:11" s="266" customFormat="1" ht="15" customHeight="1">
      <c r="B95" s="442"/>
      <c r="C95" s="419" t="s">
        <v>1584</v>
      </c>
      <c r="D95" s="419"/>
      <c r="E95" s="419"/>
      <c r="F95" s="441" t="s">
        <v>1550</v>
      </c>
      <c r="G95" s="440"/>
      <c r="H95" s="419" t="s">
        <v>1584</v>
      </c>
      <c r="I95" s="419" t="s">
        <v>1583</v>
      </c>
      <c r="J95" s="419"/>
      <c r="K95" s="433"/>
    </row>
    <row r="96" spans="2:11" s="266" customFormat="1" ht="15" customHeight="1">
      <c r="B96" s="442"/>
      <c r="C96" s="419" t="s">
        <v>1189</v>
      </c>
      <c r="D96" s="419"/>
      <c r="E96" s="419"/>
      <c r="F96" s="441" t="s">
        <v>1550</v>
      </c>
      <c r="G96" s="440"/>
      <c r="H96" s="419" t="s">
        <v>1585</v>
      </c>
      <c r="I96" s="419" t="s">
        <v>1583</v>
      </c>
      <c r="J96" s="419"/>
      <c r="K96" s="433"/>
    </row>
    <row r="97" spans="2:11" s="266" customFormat="1" ht="15" customHeight="1">
      <c r="B97" s="442"/>
      <c r="C97" s="419" t="s">
        <v>160</v>
      </c>
      <c r="D97" s="419"/>
      <c r="E97" s="419"/>
      <c r="F97" s="441" t="s">
        <v>1550</v>
      </c>
      <c r="G97" s="440"/>
      <c r="H97" s="419" t="s">
        <v>1586</v>
      </c>
      <c r="I97" s="419" t="s">
        <v>1583</v>
      </c>
      <c r="J97" s="419"/>
      <c r="K97" s="433"/>
    </row>
    <row r="98" spans="2:11" s="266" customFormat="1" ht="15" customHeight="1">
      <c r="B98" s="445"/>
      <c r="C98" s="446"/>
      <c r="D98" s="446"/>
      <c r="E98" s="446"/>
      <c r="F98" s="446"/>
      <c r="G98" s="446"/>
      <c r="H98" s="446"/>
      <c r="I98" s="446"/>
      <c r="J98" s="446"/>
      <c r="K98" s="447"/>
    </row>
    <row r="99" spans="2:11" s="266" customFormat="1" ht="18.75" customHeight="1">
      <c r="B99" s="448"/>
      <c r="C99" s="449"/>
      <c r="D99" s="449"/>
      <c r="E99" s="449"/>
      <c r="F99" s="449"/>
      <c r="G99" s="449"/>
      <c r="H99" s="449"/>
      <c r="I99" s="449"/>
      <c r="J99" s="449"/>
      <c r="K99" s="448"/>
    </row>
    <row r="100" spans="2:11" s="266" customFormat="1" ht="18.75" customHeight="1">
      <c r="B100" s="427"/>
      <c r="C100" s="427"/>
      <c r="D100" s="427"/>
      <c r="E100" s="427"/>
      <c r="F100" s="427"/>
      <c r="G100" s="427"/>
      <c r="H100" s="427"/>
      <c r="I100" s="427"/>
      <c r="J100" s="427"/>
      <c r="K100" s="427"/>
    </row>
    <row r="101" spans="2:11" s="266" customFormat="1" ht="7.5" customHeight="1">
      <c r="B101" s="428"/>
      <c r="C101" s="429"/>
      <c r="D101" s="429"/>
      <c r="E101" s="429"/>
      <c r="F101" s="429"/>
      <c r="G101" s="429"/>
      <c r="H101" s="429"/>
      <c r="I101" s="429"/>
      <c r="J101" s="429"/>
      <c r="K101" s="430"/>
    </row>
    <row r="102" spans="2:11" s="266" customFormat="1" ht="45" customHeight="1">
      <c r="B102" s="431"/>
      <c r="C102" s="432" t="s">
        <v>1587</v>
      </c>
      <c r="D102" s="432"/>
      <c r="E102" s="432"/>
      <c r="F102" s="432"/>
      <c r="G102" s="432"/>
      <c r="H102" s="432"/>
      <c r="I102" s="432"/>
      <c r="J102" s="432"/>
      <c r="K102" s="433"/>
    </row>
    <row r="103" spans="2:11" s="266" customFormat="1" ht="17.25" customHeight="1">
      <c r="B103" s="431"/>
      <c r="C103" s="434" t="s">
        <v>5</v>
      </c>
      <c r="D103" s="434"/>
      <c r="E103" s="434"/>
      <c r="F103" s="434" t="s">
        <v>1545</v>
      </c>
      <c r="G103" s="435"/>
      <c r="H103" s="434" t="s">
        <v>1213</v>
      </c>
      <c r="I103" s="434" t="s">
        <v>1211</v>
      </c>
      <c r="J103" s="434" t="s">
        <v>1546</v>
      </c>
      <c r="K103" s="433"/>
    </row>
    <row r="104" spans="2:11" s="266" customFormat="1" ht="17.25" customHeight="1">
      <c r="B104" s="431"/>
      <c r="C104" s="436" t="s">
        <v>1547</v>
      </c>
      <c r="D104" s="436"/>
      <c r="E104" s="436"/>
      <c r="F104" s="437" t="s">
        <v>1548</v>
      </c>
      <c r="G104" s="438"/>
      <c r="H104" s="436"/>
      <c r="I104" s="436"/>
      <c r="J104" s="436" t="s">
        <v>1549</v>
      </c>
      <c r="K104" s="433"/>
    </row>
    <row r="105" spans="2:11" s="266" customFormat="1" ht="5.25" customHeight="1">
      <c r="B105" s="431"/>
      <c r="C105" s="434"/>
      <c r="D105" s="434"/>
      <c r="E105" s="434"/>
      <c r="F105" s="434"/>
      <c r="G105" s="450"/>
      <c r="H105" s="434"/>
      <c r="I105" s="434"/>
      <c r="J105" s="434"/>
      <c r="K105" s="433"/>
    </row>
    <row r="106" spans="2:11" s="266" customFormat="1" ht="15" customHeight="1">
      <c r="B106" s="431"/>
      <c r="C106" s="419" t="s">
        <v>1212</v>
      </c>
      <c r="D106" s="439"/>
      <c r="E106" s="439"/>
      <c r="F106" s="441" t="s">
        <v>1550</v>
      </c>
      <c r="G106" s="450"/>
      <c r="H106" s="419" t="s">
        <v>1588</v>
      </c>
      <c r="I106" s="419" t="s">
        <v>1552</v>
      </c>
      <c r="J106" s="419">
        <v>20</v>
      </c>
      <c r="K106" s="433"/>
    </row>
    <row r="107" spans="2:11" s="266" customFormat="1" ht="15" customHeight="1">
      <c r="B107" s="431"/>
      <c r="C107" s="419" t="s">
        <v>57</v>
      </c>
      <c r="D107" s="419"/>
      <c r="E107" s="419"/>
      <c r="F107" s="441" t="s">
        <v>1550</v>
      </c>
      <c r="G107" s="419"/>
      <c r="H107" s="419" t="s">
        <v>1588</v>
      </c>
      <c r="I107" s="419" t="s">
        <v>1552</v>
      </c>
      <c r="J107" s="419">
        <v>120</v>
      </c>
      <c r="K107" s="433"/>
    </row>
    <row r="108" spans="2:11" s="266" customFormat="1" ht="15" customHeight="1">
      <c r="B108" s="442"/>
      <c r="C108" s="419" t="s">
        <v>1554</v>
      </c>
      <c r="D108" s="419"/>
      <c r="E108" s="419"/>
      <c r="F108" s="441" t="s">
        <v>1555</v>
      </c>
      <c r="G108" s="419"/>
      <c r="H108" s="419" t="s">
        <v>1588</v>
      </c>
      <c r="I108" s="419" t="s">
        <v>1552</v>
      </c>
      <c r="J108" s="419">
        <v>50</v>
      </c>
      <c r="K108" s="433"/>
    </row>
    <row r="109" spans="2:11" s="266" customFormat="1" ht="15" customHeight="1">
      <c r="B109" s="442"/>
      <c r="C109" s="419" t="s">
        <v>1557</v>
      </c>
      <c r="D109" s="419"/>
      <c r="E109" s="419"/>
      <c r="F109" s="441" t="s">
        <v>1550</v>
      </c>
      <c r="G109" s="419"/>
      <c r="H109" s="419" t="s">
        <v>1588</v>
      </c>
      <c r="I109" s="419" t="s">
        <v>1559</v>
      </c>
      <c r="J109" s="419"/>
      <c r="K109" s="433"/>
    </row>
    <row r="110" spans="2:11" s="266" customFormat="1" ht="15" customHeight="1">
      <c r="B110" s="442"/>
      <c r="C110" s="419" t="s">
        <v>42</v>
      </c>
      <c r="D110" s="419"/>
      <c r="E110" s="419"/>
      <c r="F110" s="441" t="s">
        <v>1555</v>
      </c>
      <c r="G110" s="419"/>
      <c r="H110" s="419" t="s">
        <v>1588</v>
      </c>
      <c r="I110" s="419" t="s">
        <v>1552</v>
      </c>
      <c r="J110" s="419">
        <v>50</v>
      </c>
      <c r="K110" s="433"/>
    </row>
    <row r="111" spans="2:11" s="266" customFormat="1" ht="15" customHeight="1">
      <c r="B111" s="442"/>
      <c r="C111" s="419" t="s">
        <v>1575</v>
      </c>
      <c r="D111" s="419"/>
      <c r="E111" s="419"/>
      <c r="F111" s="441" t="s">
        <v>1555</v>
      </c>
      <c r="G111" s="419"/>
      <c r="H111" s="419" t="s">
        <v>1588</v>
      </c>
      <c r="I111" s="419" t="s">
        <v>1552</v>
      </c>
      <c r="J111" s="419">
        <v>50</v>
      </c>
      <c r="K111" s="433"/>
    </row>
    <row r="112" spans="2:11" s="266" customFormat="1" ht="15" customHeight="1">
      <c r="B112" s="442"/>
      <c r="C112" s="419" t="s">
        <v>1573</v>
      </c>
      <c r="D112" s="419"/>
      <c r="E112" s="419"/>
      <c r="F112" s="441" t="s">
        <v>1555</v>
      </c>
      <c r="G112" s="419"/>
      <c r="H112" s="419" t="s">
        <v>1588</v>
      </c>
      <c r="I112" s="419" t="s">
        <v>1552</v>
      </c>
      <c r="J112" s="419">
        <v>50</v>
      </c>
      <c r="K112" s="433"/>
    </row>
    <row r="113" spans="2:11" s="266" customFormat="1" ht="15" customHeight="1">
      <c r="B113" s="442"/>
      <c r="C113" s="419" t="s">
        <v>1212</v>
      </c>
      <c r="D113" s="419"/>
      <c r="E113" s="419"/>
      <c r="F113" s="441" t="s">
        <v>1550</v>
      </c>
      <c r="G113" s="419"/>
      <c r="H113" s="419" t="s">
        <v>1589</v>
      </c>
      <c r="I113" s="419" t="s">
        <v>1552</v>
      </c>
      <c r="J113" s="419">
        <v>20</v>
      </c>
      <c r="K113" s="433"/>
    </row>
    <row r="114" spans="2:11" s="266" customFormat="1" ht="15" customHeight="1">
      <c r="B114" s="442"/>
      <c r="C114" s="419" t="s">
        <v>1590</v>
      </c>
      <c r="D114" s="419"/>
      <c r="E114" s="419"/>
      <c r="F114" s="441" t="s">
        <v>1550</v>
      </c>
      <c r="G114" s="419"/>
      <c r="H114" s="419" t="s">
        <v>1591</v>
      </c>
      <c r="I114" s="419" t="s">
        <v>1552</v>
      </c>
      <c r="J114" s="419">
        <v>120</v>
      </c>
      <c r="K114" s="433"/>
    </row>
    <row r="115" spans="2:11" s="266" customFormat="1" ht="15" customHeight="1">
      <c r="B115" s="442"/>
      <c r="C115" s="419" t="s">
        <v>1189</v>
      </c>
      <c r="D115" s="419"/>
      <c r="E115" s="419"/>
      <c r="F115" s="441" t="s">
        <v>1550</v>
      </c>
      <c r="G115" s="419"/>
      <c r="H115" s="419" t="s">
        <v>1592</v>
      </c>
      <c r="I115" s="419" t="s">
        <v>1583</v>
      </c>
      <c r="J115" s="419"/>
      <c r="K115" s="433"/>
    </row>
    <row r="116" spans="2:11" s="266" customFormat="1" ht="15" customHeight="1">
      <c r="B116" s="442"/>
      <c r="C116" s="419" t="s">
        <v>160</v>
      </c>
      <c r="D116" s="419"/>
      <c r="E116" s="419"/>
      <c r="F116" s="441" t="s">
        <v>1550</v>
      </c>
      <c r="G116" s="419"/>
      <c r="H116" s="419" t="s">
        <v>1593</v>
      </c>
      <c r="I116" s="419" t="s">
        <v>1583</v>
      </c>
      <c r="J116" s="419"/>
      <c r="K116" s="433"/>
    </row>
    <row r="117" spans="2:11" s="266" customFormat="1" ht="15" customHeight="1">
      <c r="B117" s="442"/>
      <c r="C117" s="419" t="s">
        <v>1211</v>
      </c>
      <c r="D117" s="419"/>
      <c r="E117" s="419"/>
      <c r="F117" s="441" t="s">
        <v>1550</v>
      </c>
      <c r="G117" s="419"/>
      <c r="H117" s="419" t="s">
        <v>1594</v>
      </c>
      <c r="I117" s="419" t="s">
        <v>1595</v>
      </c>
      <c r="J117" s="419"/>
      <c r="K117" s="433"/>
    </row>
    <row r="118" spans="2:11" s="266" customFormat="1" ht="15" customHeight="1">
      <c r="B118" s="445"/>
      <c r="C118" s="451"/>
      <c r="D118" s="451"/>
      <c r="E118" s="451"/>
      <c r="F118" s="451"/>
      <c r="G118" s="451"/>
      <c r="H118" s="451"/>
      <c r="I118" s="451"/>
      <c r="J118" s="451"/>
      <c r="K118" s="447"/>
    </row>
    <row r="119" spans="2:11" s="266" customFormat="1" ht="18.75" customHeight="1">
      <c r="B119" s="452"/>
      <c r="C119" s="417"/>
      <c r="D119" s="417"/>
      <c r="E119" s="417"/>
      <c r="F119" s="453"/>
      <c r="G119" s="417"/>
      <c r="H119" s="417"/>
      <c r="I119" s="417"/>
      <c r="J119" s="417"/>
      <c r="K119" s="452"/>
    </row>
    <row r="120" spans="2:11" s="266" customFormat="1" ht="18.75" customHeight="1">
      <c r="B120" s="427"/>
      <c r="C120" s="427"/>
      <c r="D120" s="427"/>
      <c r="E120" s="427"/>
      <c r="F120" s="427"/>
      <c r="G120" s="427"/>
      <c r="H120" s="427"/>
      <c r="I120" s="427"/>
      <c r="J120" s="427"/>
      <c r="K120" s="427"/>
    </row>
    <row r="121" spans="2:11" s="266" customFormat="1" ht="7.5" customHeight="1">
      <c r="B121" s="454"/>
      <c r="C121" s="455"/>
      <c r="D121" s="455"/>
      <c r="E121" s="455"/>
      <c r="F121" s="455"/>
      <c r="G121" s="455"/>
      <c r="H121" s="455"/>
      <c r="I121" s="455"/>
      <c r="J121" s="455"/>
      <c r="K121" s="456"/>
    </row>
    <row r="122" spans="2:11" s="266" customFormat="1" ht="45" customHeight="1">
      <c r="B122" s="457"/>
      <c r="C122" s="408" t="s">
        <v>1596</v>
      </c>
      <c r="D122" s="408"/>
      <c r="E122" s="408"/>
      <c r="F122" s="408"/>
      <c r="G122" s="408"/>
      <c r="H122" s="408"/>
      <c r="I122" s="408"/>
      <c r="J122" s="408"/>
      <c r="K122" s="458"/>
    </row>
    <row r="123" spans="2:11" s="266" customFormat="1" ht="17.25" customHeight="1">
      <c r="B123" s="459"/>
      <c r="C123" s="434" t="s">
        <v>5</v>
      </c>
      <c r="D123" s="434"/>
      <c r="E123" s="434"/>
      <c r="F123" s="434" t="s">
        <v>1545</v>
      </c>
      <c r="G123" s="435"/>
      <c r="H123" s="434" t="s">
        <v>1213</v>
      </c>
      <c r="I123" s="434" t="s">
        <v>1211</v>
      </c>
      <c r="J123" s="434" t="s">
        <v>1546</v>
      </c>
      <c r="K123" s="460"/>
    </row>
    <row r="124" spans="2:11" s="266" customFormat="1" ht="17.25" customHeight="1">
      <c r="B124" s="459"/>
      <c r="C124" s="436" t="s">
        <v>1547</v>
      </c>
      <c r="D124" s="436"/>
      <c r="E124" s="436"/>
      <c r="F124" s="437" t="s">
        <v>1548</v>
      </c>
      <c r="G124" s="438"/>
      <c r="H124" s="436"/>
      <c r="I124" s="436"/>
      <c r="J124" s="436" t="s">
        <v>1549</v>
      </c>
      <c r="K124" s="460"/>
    </row>
    <row r="125" spans="2:11" s="266" customFormat="1" ht="5.25" customHeight="1">
      <c r="B125" s="461"/>
      <c r="C125" s="439"/>
      <c r="D125" s="439"/>
      <c r="E125" s="439"/>
      <c r="F125" s="439"/>
      <c r="G125" s="419"/>
      <c r="H125" s="439"/>
      <c r="I125" s="439"/>
      <c r="J125" s="439"/>
      <c r="K125" s="462"/>
    </row>
    <row r="126" spans="2:11" s="266" customFormat="1" ht="15" customHeight="1">
      <c r="B126" s="461"/>
      <c r="C126" s="419" t="s">
        <v>57</v>
      </c>
      <c r="D126" s="439"/>
      <c r="E126" s="439"/>
      <c r="F126" s="441" t="s">
        <v>1550</v>
      </c>
      <c r="G126" s="419"/>
      <c r="H126" s="419" t="s">
        <v>1588</v>
      </c>
      <c r="I126" s="419" t="s">
        <v>1552</v>
      </c>
      <c r="J126" s="419">
        <v>120</v>
      </c>
      <c r="K126" s="463"/>
    </row>
    <row r="127" spans="2:11" s="266" customFormat="1" ht="15" customHeight="1">
      <c r="B127" s="461"/>
      <c r="C127" s="419" t="s">
        <v>1597</v>
      </c>
      <c r="D127" s="419"/>
      <c r="E127" s="419"/>
      <c r="F127" s="441" t="s">
        <v>1550</v>
      </c>
      <c r="G127" s="419"/>
      <c r="H127" s="419" t="s">
        <v>1598</v>
      </c>
      <c r="I127" s="419" t="s">
        <v>1552</v>
      </c>
      <c r="J127" s="419" t="s">
        <v>1599</v>
      </c>
      <c r="K127" s="463"/>
    </row>
    <row r="128" spans="2:11" s="266" customFormat="1" ht="15" customHeight="1">
      <c r="B128" s="461"/>
      <c r="C128" s="419" t="s">
        <v>1499</v>
      </c>
      <c r="D128" s="419"/>
      <c r="E128" s="419"/>
      <c r="F128" s="441" t="s">
        <v>1550</v>
      </c>
      <c r="G128" s="419"/>
      <c r="H128" s="419" t="s">
        <v>1600</v>
      </c>
      <c r="I128" s="419" t="s">
        <v>1552</v>
      </c>
      <c r="J128" s="419" t="s">
        <v>1599</v>
      </c>
      <c r="K128" s="463"/>
    </row>
    <row r="129" spans="2:11" s="266" customFormat="1" ht="15" customHeight="1">
      <c r="B129" s="461"/>
      <c r="C129" s="419" t="s">
        <v>1560</v>
      </c>
      <c r="D129" s="419"/>
      <c r="E129" s="419"/>
      <c r="F129" s="441" t="s">
        <v>1555</v>
      </c>
      <c r="G129" s="419"/>
      <c r="H129" s="419" t="s">
        <v>1561</v>
      </c>
      <c r="I129" s="419" t="s">
        <v>1552</v>
      </c>
      <c r="J129" s="419">
        <v>15</v>
      </c>
      <c r="K129" s="463"/>
    </row>
    <row r="130" spans="2:11" s="266" customFormat="1" ht="15" customHeight="1">
      <c r="B130" s="461"/>
      <c r="C130" s="443" t="s">
        <v>1562</v>
      </c>
      <c r="D130" s="443"/>
      <c r="E130" s="443"/>
      <c r="F130" s="444" t="s">
        <v>1555</v>
      </c>
      <c r="G130" s="443"/>
      <c r="H130" s="443" t="s">
        <v>1563</v>
      </c>
      <c r="I130" s="443" t="s">
        <v>1552</v>
      </c>
      <c r="J130" s="443">
        <v>15</v>
      </c>
      <c r="K130" s="463"/>
    </row>
    <row r="131" spans="2:11" s="266" customFormat="1" ht="15" customHeight="1">
      <c r="B131" s="461"/>
      <c r="C131" s="443" t="s">
        <v>1564</v>
      </c>
      <c r="D131" s="443"/>
      <c r="E131" s="443"/>
      <c r="F131" s="444" t="s">
        <v>1555</v>
      </c>
      <c r="G131" s="443"/>
      <c r="H131" s="443" t="s">
        <v>1565</v>
      </c>
      <c r="I131" s="443" t="s">
        <v>1552</v>
      </c>
      <c r="J131" s="443">
        <v>20</v>
      </c>
      <c r="K131" s="463"/>
    </row>
    <row r="132" spans="2:11" s="266" customFormat="1" ht="15" customHeight="1">
      <c r="B132" s="461"/>
      <c r="C132" s="443" t="s">
        <v>1566</v>
      </c>
      <c r="D132" s="443"/>
      <c r="E132" s="443"/>
      <c r="F132" s="444" t="s">
        <v>1555</v>
      </c>
      <c r="G132" s="443"/>
      <c r="H132" s="443" t="s">
        <v>1567</v>
      </c>
      <c r="I132" s="443" t="s">
        <v>1552</v>
      </c>
      <c r="J132" s="443">
        <v>20</v>
      </c>
      <c r="K132" s="463"/>
    </row>
    <row r="133" spans="2:11" s="266" customFormat="1" ht="15" customHeight="1">
      <c r="B133" s="461"/>
      <c r="C133" s="419" t="s">
        <v>1554</v>
      </c>
      <c r="D133" s="419"/>
      <c r="E133" s="419"/>
      <c r="F133" s="441" t="s">
        <v>1555</v>
      </c>
      <c r="G133" s="419"/>
      <c r="H133" s="419" t="s">
        <v>1588</v>
      </c>
      <c r="I133" s="419" t="s">
        <v>1552</v>
      </c>
      <c r="J133" s="419">
        <v>50</v>
      </c>
      <c r="K133" s="463"/>
    </row>
    <row r="134" spans="2:11" s="266" customFormat="1" ht="15" customHeight="1">
      <c r="B134" s="461"/>
      <c r="C134" s="419" t="s">
        <v>42</v>
      </c>
      <c r="D134" s="419"/>
      <c r="E134" s="419"/>
      <c r="F134" s="441" t="s">
        <v>1555</v>
      </c>
      <c r="G134" s="419"/>
      <c r="H134" s="419" t="s">
        <v>1588</v>
      </c>
      <c r="I134" s="419" t="s">
        <v>1552</v>
      </c>
      <c r="J134" s="419">
        <v>50</v>
      </c>
      <c r="K134" s="463"/>
    </row>
    <row r="135" spans="2:11" s="266" customFormat="1" ht="15" customHeight="1">
      <c r="B135" s="461"/>
      <c r="C135" s="419" t="s">
        <v>1573</v>
      </c>
      <c r="D135" s="419"/>
      <c r="E135" s="419"/>
      <c r="F135" s="441" t="s">
        <v>1555</v>
      </c>
      <c r="G135" s="419"/>
      <c r="H135" s="419" t="s">
        <v>1588</v>
      </c>
      <c r="I135" s="419" t="s">
        <v>1552</v>
      </c>
      <c r="J135" s="419">
        <v>50</v>
      </c>
      <c r="K135" s="463"/>
    </row>
    <row r="136" spans="2:11" s="266" customFormat="1" ht="15" customHeight="1">
      <c r="B136" s="461"/>
      <c r="C136" s="419" t="s">
        <v>1575</v>
      </c>
      <c r="D136" s="419"/>
      <c r="E136" s="419"/>
      <c r="F136" s="441" t="s">
        <v>1555</v>
      </c>
      <c r="G136" s="419"/>
      <c r="H136" s="419" t="s">
        <v>1588</v>
      </c>
      <c r="I136" s="419" t="s">
        <v>1552</v>
      </c>
      <c r="J136" s="419">
        <v>50</v>
      </c>
      <c r="K136" s="463"/>
    </row>
    <row r="137" spans="2:11" s="266" customFormat="1" ht="15" customHeight="1">
      <c r="B137" s="461"/>
      <c r="C137" s="419" t="s">
        <v>1576</v>
      </c>
      <c r="D137" s="419"/>
      <c r="E137" s="419"/>
      <c r="F137" s="441" t="s">
        <v>1555</v>
      </c>
      <c r="G137" s="419"/>
      <c r="H137" s="419" t="s">
        <v>1601</v>
      </c>
      <c r="I137" s="419" t="s">
        <v>1552</v>
      </c>
      <c r="J137" s="419">
        <v>255</v>
      </c>
      <c r="K137" s="463"/>
    </row>
    <row r="138" spans="2:11" s="266" customFormat="1" ht="15" customHeight="1">
      <c r="B138" s="461"/>
      <c r="C138" s="419" t="s">
        <v>1578</v>
      </c>
      <c r="D138" s="419"/>
      <c r="E138" s="419"/>
      <c r="F138" s="441" t="s">
        <v>1550</v>
      </c>
      <c r="G138" s="419"/>
      <c r="H138" s="419" t="s">
        <v>1602</v>
      </c>
      <c r="I138" s="419" t="s">
        <v>1580</v>
      </c>
      <c r="J138" s="419"/>
      <c r="K138" s="463"/>
    </row>
    <row r="139" spans="2:11" s="266" customFormat="1" ht="15" customHeight="1">
      <c r="B139" s="461"/>
      <c r="C139" s="419" t="s">
        <v>1581</v>
      </c>
      <c r="D139" s="419"/>
      <c r="E139" s="419"/>
      <c r="F139" s="441" t="s">
        <v>1550</v>
      </c>
      <c r="G139" s="419"/>
      <c r="H139" s="419" t="s">
        <v>1603</v>
      </c>
      <c r="I139" s="419" t="s">
        <v>1583</v>
      </c>
      <c r="J139" s="419"/>
      <c r="K139" s="463"/>
    </row>
    <row r="140" spans="2:11" s="266" customFormat="1" ht="15" customHeight="1">
      <c r="B140" s="461"/>
      <c r="C140" s="419" t="s">
        <v>1584</v>
      </c>
      <c r="D140" s="419"/>
      <c r="E140" s="419"/>
      <c r="F140" s="441" t="s">
        <v>1550</v>
      </c>
      <c r="G140" s="419"/>
      <c r="H140" s="419" t="s">
        <v>1584</v>
      </c>
      <c r="I140" s="419" t="s">
        <v>1583</v>
      </c>
      <c r="J140" s="419"/>
      <c r="K140" s="463"/>
    </row>
    <row r="141" spans="2:11" s="266" customFormat="1" ht="15" customHeight="1">
      <c r="B141" s="461"/>
      <c r="C141" s="419" t="s">
        <v>1189</v>
      </c>
      <c r="D141" s="419"/>
      <c r="E141" s="419"/>
      <c r="F141" s="441" t="s">
        <v>1550</v>
      </c>
      <c r="G141" s="419"/>
      <c r="H141" s="419" t="s">
        <v>1604</v>
      </c>
      <c r="I141" s="419" t="s">
        <v>1583</v>
      </c>
      <c r="J141" s="419"/>
      <c r="K141" s="463"/>
    </row>
    <row r="142" spans="2:11" s="266" customFormat="1" ht="15" customHeight="1">
      <c r="B142" s="461"/>
      <c r="C142" s="419" t="s">
        <v>1605</v>
      </c>
      <c r="D142" s="419"/>
      <c r="E142" s="419"/>
      <c r="F142" s="441" t="s">
        <v>1550</v>
      </c>
      <c r="G142" s="419"/>
      <c r="H142" s="419" t="s">
        <v>1606</v>
      </c>
      <c r="I142" s="419" t="s">
        <v>1583</v>
      </c>
      <c r="J142" s="419"/>
      <c r="K142" s="463"/>
    </row>
    <row r="143" spans="2:11" s="266" customFormat="1" ht="15" customHeight="1">
      <c r="B143" s="464"/>
      <c r="C143" s="465"/>
      <c r="D143" s="465"/>
      <c r="E143" s="465"/>
      <c r="F143" s="465"/>
      <c r="G143" s="465"/>
      <c r="H143" s="465"/>
      <c r="I143" s="465"/>
      <c r="J143" s="465"/>
      <c r="K143" s="466"/>
    </row>
    <row r="144" spans="2:11" s="266" customFormat="1" ht="18.75" customHeight="1">
      <c r="B144" s="417"/>
      <c r="C144" s="417"/>
      <c r="D144" s="417"/>
      <c r="E144" s="417"/>
      <c r="F144" s="453"/>
      <c r="G144" s="417"/>
      <c r="H144" s="417"/>
      <c r="I144" s="417"/>
      <c r="J144" s="417"/>
      <c r="K144" s="417"/>
    </row>
    <row r="145" spans="2:11" s="266" customFormat="1" ht="18.75" customHeight="1">
      <c r="B145" s="427"/>
      <c r="C145" s="427"/>
      <c r="D145" s="427"/>
      <c r="E145" s="427"/>
      <c r="F145" s="427"/>
      <c r="G145" s="427"/>
      <c r="H145" s="427"/>
      <c r="I145" s="427"/>
      <c r="J145" s="427"/>
      <c r="K145" s="427"/>
    </row>
    <row r="146" spans="2:11" s="266" customFormat="1" ht="7.5" customHeight="1">
      <c r="B146" s="428"/>
      <c r="C146" s="429"/>
      <c r="D146" s="429"/>
      <c r="E146" s="429"/>
      <c r="F146" s="429"/>
      <c r="G146" s="429"/>
      <c r="H146" s="429"/>
      <c r="I146" s="429"/>
      <c r="J146" s="429"/>
      <c r="K146" s="430"/>
    </row>
    <row r="147" spans="2:11" s="266" customFormat="1" ht="45" customHeight="1">
      <c r="B147" s="431"/>
      <c r="C147" s="432" t="s">
        <v>1607</v>
      </c>
      <c r="D147" s="432"/>
      <c r="E147" s="432"/>
      <c r="F147" s="432"/>
      <c r="G147" s="432"/>
      <c r="H147" s="432"/>
      <c r="I147" s="432"/>
      <c r="J147" s="432"/>
      <c r="K147" s="433"/>
    </row>
    <row r="148" spans="2:11" s="266" customFormat="1" ht="17.25" customHeight="1">
      <c r="B148" s="431"/>
      <c r="C148" s="434" t="s">
        <v>5</v>
      </c>
      <c r="D148" s="434"/>
      <c r="E148" s="434"/>
      <c r="F148" s="434" t="s">
        <v>1545</v>
      </c>
      <c r="G148" s="435"/>
      <c r="H148" s="434" t="s">
        <v>1213</v>
      </c>
      <c r="I148" s="434" t="s">
        <v>1211</v>
      </c>
      <c r="J148" s="434" t="s">
        <v>1546</v>
      </c>
      <c r="K148" s="433"/>
    </row>
    <row r="149" spans="2:11" s="266" customFormat="1" ht="17.25" customHeight="1">
      <c r="B149" s="431"/>
      <c r="C149" s="436" t="s">
        <v>1547</v>
      </c>
      <c r="D149" s="436"/>
      <c r="E149" s="436"/>
      <c r="F149" s="437" t="s">
        <v>1548</v>
      </c>
      <c r="G149" s="438"/>
      <c r="H149" s="436"/>
      <c r="I149" s="436"/>
      <c r="J149" s="436" t="s">
        <v>1549</v>
      </c>
      <c r="K149" s="433"/>
    </row>
    <row r="150" spans="2:11" s="266" customFormat="1" ht="5.25" customHeight="1">
      <c r="B150" s="442"/>
      <c r="C150" s="439"/>
      <c r="D150" s="439"/>
      <c r="E150" s="439"/>
      <c r="F150" s="439"/>
      <c r="G150" s="440"/>
      <c r="H150" s="439"/>
      <c r="I150" s="439"/>
      <c r="J150" s="439"/>
      <c r="K150" s="463"/>
    </row>
    <row r="151" spans="2:11" s="266" customFormat="1" ht="15" customHeight="1">
      <c r="B151" s="442"/>
      <c r="C151" s="467" t="s">
        <v>57</v>
      </c>
      <c r="D151" s="419"/>
      <c r="E151" s="419"/>
      <c r="F151" s="468" t="s">
        <v>1550</v>
      </c>
      <c r="G151" s="419"/>
      <c r="H151" s="467" t="s">
        <v>1588</v>
      </c>
      <c r="I151" s="467" t="s">
        <v>1552</v>
      </c>
      <c r="J151" s="467">
        <v>120</v>
      </c>
      <c r="K151" s="463"/>
    </row>
    <row r="152" spans="2:11" s="266" customFormat="1" ht="15" customHeight="1">
      <c r="B152" s="442"/>
      <c r="C152" s="467" t="s">
        <v>1597</v>
      </c>
      <c r="D152" s="419"/>
      <c r="E152" s="419"/>
      <c r="F152" s="468" t="s">
        <v>1550</v>
      </c>
      <c r="G152" s="419"/>
      <c r="H152" s="467" t="s">
        <v>1608</v>
      </c>
      <c r="I152" s="467" t="s">
        <v>1552</v>
      </c>
      <c r="J152" s="467" t="s">
        <v>1599</v>
      </c>
      <c r="K152" s="463"/>
    </row>
    <row r="153" spans="2:11" s="266" customFormat="1" ht="15" customHeight="1">
      <c r="B153" s="442"/>
      <c r="C153" s="467" t="s">
        <v>1499</v>
      </c>
      <c r="D153" s="419"/>
      <c r="E153" s="419"/>
      <c r="F153" s="468" t="s">
        <v>1550</v>
      </c>
      <c r="G153" s="419"/>
      <c r="H153" s="467" t="s">
        <v>1609</v>
      </c>
      <c r="I153" s="467" t="s">
        <v>1552</v>
      </c>
      <c r="J153" s="467" t="s">
        <v>1599</v>
      </c>
      <c r="K153" s="463"/>
    </row>
    <row r="154" spans="2:11" s="266" customFormat="1" ht="15" customHeight="1">
      <c r="B154" s="442"/>
      <c r="C154" s="467" t="s">
        <v>1554</v>
      </c>
      <c r="D154" s="419"/>
      <c r="E154" s="419"/>
      <c r="F154" s="468" t="s">
        <v>1555</v>
      </c>
      <c r="G154" s="419"/>
      <c r="H154" s="467" t="s">
        <v>1588</v>
      </c>
      <c r="I154" s="467" t="s">
        <v>1552</v>
      </c>
      <c r="J154" s="467">
        <v>50</v>
      </c>
      <c r="K154" s="463"/>
    </row>
    <row r="155" spans="2:11" s="266" customFormat="1" ht="15" customHeight="1">
      <c r="B155" s="442"/>
      <c r="C155" s="467" t="s">
        <v>1557</v>
      </c>
      <c r="D155" s="419"/>
      <c r="E155" s="419"/>
      <c r="F155" s="468" t="s">
        <v>1550</v>
      </c>
      <c r="G155" s="419"/>
      <c r="H155" s="467" t="s">
        <v>1588</v>
      </c>
      <c r="I155" s="467" t="s">
        <v>1559</v>
      </c>
      <c r="J155" s="467"/>
      <c r="K155" s="463"/>
    </row>
    <row r="156" spans="2:11" s="266" customFormat="1" ht="15" customHeight="1">
      <c r="B156" s="442"/>
      <c r="C156" s="467" t="s">
        <v>42</v>
      </c>
      <c r="D156" s="419"/>
      <c r="E156" s="419"/>
      <c r="F156" s="468" t="s">
        <v>1555</v>
      </c>
      <c r="G156" s="419"/>
      <c r="H156" s="467" t="s">
        <v>1588</v>
      </c>
      <c r="I156" s="467" t="s">
        <v>1552</v>
      </c>
      <c r="J156" s="467">
        <v>50</v>
      </c>
      <c r="K156" s="463"/>
    </row>
    <row r="157" spans="2:11" s="266" customFormat="1" ht="15" customHeight="1">
      <c r="B157" s="442"/>
      <c r="C157" s="467" t="s">
        <v>1575</v>
      </c>
      <c r="D157" s="419"/>
      <c r="E157" s="419"/>
      <c r="F157" s="468" t="s">
        <v>1555</v>
      </c>
      <c r="G157" s="419"/>
      <c r="H157" s="467" t="s">
        <v>1588</v>
      </c>
      <c r="I157" s="467" t="s">
        <v>1552</v>
      </c>
      <c r="J157" s="467">
        <v>50</v>
      </c>
      <c r="K157" s="463"/>
    </row>
    <row r="158" spans="2:11" s="266" customFormat="1" ht="15" customHeight="1">
      <c r="B158" s="442"/>
      <c r="C158" s="467" t="s">
        <v>1573</v>
      </c>
      <c r="D158" s="419"/>
      <c r="E158" s="419"/>
      <c r="F158" s="468" t="s">
        <v>1555</v>
      </c>
      <c r="G158" s="419"/>
      <c r="H158" s="467" t="s">
        <v>1588</v>
      </c>
      <c r="I158" s="467" t="s">
        <v>1552</v>
      </c>
      <c r="J158" s="467">
        <v>50</v>
      </c>
      <c r="K158" s="463"/>
    </row>
    <row r="159" spans="2:11" s="266" customFormat="1" ht="15" customHeight="1">
      <c r="B159" s="442"/>
      <c r="C159" s="467" t="s">
        <v>1199</v>
      </c>
      <c r="D159" s="419"/>
      <c r="E159" s="419"/>
      <c r="F159" s="468" t="s">
        <v>1550</v>
      </c>
      <c r="G159" s="419"/>
      <c r="H159" s="467" t="s">
        <v>1610</v>
      </c>
      <c r="I159" s="467" t="s">
        <v>1552</v>
      </c>
      <c r="J159" s="467" t="s">
        <v>1611</v>
      </c>
      <c r="K159" s="463"/>
    </row>
    <row r="160" spans="2:11" s="266" customFormat="1" ht="15" customHeight="1">
      <c r="B160" s="442"/>
      <c r="C160" s="467" t="s">
        <v>1</v>
      </c>
      <c r="D160" s="419"/>
      <c r="E160" s="419"/>
      <c r="F160" s="468" t="s">
        <v>1550</v>
      </c>
      <c r="G160" s="419"/>
      <c r="H160" s="467" t="s">
        <v>1612</v>
      </c>
      <c r="I160" s="467" t="s">
        <v>1583</v>
      </c>
      <c r="J160" s="467"/>
      <c r="K160" s="463"/>
    </row>
    <row r="161" spans="2:11" s="266" customFormat="1" ht="15" customHeight="1">
      <c r="B161" s="469"/>
      <c r="C161" s="451"/>
      <c r="D161" s="451"/>
      <c r="E161" s="451"/>
      <c r="F161" s="451"/>
      <c r="G161" s="451"/>
      <c r="H161" s="451"/>
      <c r="I161" s="451"/>
      <c r="J161" s="451"/>
      <c r="K161" s="470"/>
    </row>
    <row r="162" spans="2:11" s="266" customFormat="1" ht="18.75" customHeight="1">
      <c r="B162" s="417"/>
      <c r="C162" s="419"/>
      <c r="D162" s="419"/>
      <c r="E162" s="419"/>
      <c r="F162" s="441"/>
      <c r="G162" s="419"/>
      <c r="H162" s="419"/>
      <c r="I162" s="419"/>
      <c r="J162" s="419"/>
      <c r="K162" s="417"/>
    </row>
    <row r="163" spans="2:11" s="266" customFormat="1" ht="18.75" customHeight="1">
      <c r="B163" s="427"/>
      <c r="C163" s="427"/>
      <c r="D163" s="427"/>
      <c r="E163" s="427"/>
      <c r="F163" s="427"/>
      <c r="G163" s="427"/>
      <c r="H163" s="427"/>
      <c r="I163" s="427"/>
      <c r="J163" s="427"/>
      <c r="K163" s="427"/>
    </row>
    <row r="164" spans="2:11" s="266" customFormat="1" ht="7.5" customHeight="1">
      <c r="B164" s="404"/>
      <c r="C164" s="405"/>
      <c r="D164" s="405"/>
      <c r="E164" s="405"/>
      <c r="F164" s="405"/>
      <c r="G164" s="405"/>
      <c r="H164" s="405"/>
      <c r="I164" s="405"/>
      <c r="J164" s="405"/>
      <c r="K164" s="406"/>
    </row>
    <row r="165" spans="2:11" s="266" customFormat="1" ht="45" customHeight="1">
      <c r="B165" s="407"/>
      <c r="C165" s="408" t="s">
        <v>1613</v>
      </c>
      <c r="D165" s="408"/>
      <c r="E165" s="408"/>
      <c r="F165" s="408"/>
      <c r="G165" s="408"/>
      <c r="H165" s="408"/>
      <c r="I165" s="408"/>
      <c r="J165" s="408"/>
      <c r="K165" s="409"/>
    </row>
    <row r="166" spans="2:11" s="266" customFormat="1" ht="17.25" customHeight="1">
      <c r="B166" s="407"/>
      <c r="C166" s="434" t="s">
        <v>5</v>
      </c>
      <c r="D166" s="434"/>
      <c r="E166" s="434"/>
      <c r="F166" s="434" t="s">
        <v>1545</v>
      </c>
      <c r="G166" s="471"/>
      <c r="H166" s="472" t="s">
        <v>1213</v>
      </c>
      <c r="I166" s="472" t="s">
        <v>1211</v>
      </c>
      <c r="J166" s="434" t="s">
        <v>1546</v>
      </c>
      <c r="K166" s="409"/>
    </row>
    <row r="167" spans="2:11" s="266" customFormat="1" ht="17.25" customHeight="1">
      <c r="B167" s="411"/>
      <c r="C167" s="436" t="s">
        <v>1547</v>
      </c>
      <c r="D167" s="436"/>
      <c r="E167" s="436"/>
      <c r="F167" s="437" t="s">
        <v>1548</v>
      </c>
      <c r="G167" s="473"/>
      <c r="H167" s="474"/>
      <c r="I167" s="474"/>
      <c r="J167" s="436" t="s">
        <v>1549</v>
      </c>
      <c r="K167" s="413"/>
    </row>
    <row r="168" spans="2:11" s="266" customFormat="1" ht="5.25" customHeight="1">
      <c r="B168" s="442"/>
      <c r="C168" s="439"/>
      <c r="D168" s="439"/>
      <c r="E168" s="439"/>
      <c r="F168" s="439"/>
      <c r="G168" s="440"/>
      <c r="H168" s="439"/>
      <c r="I168" s="439"/>
      <c r="J168" s="439"/>
      <c r="K168" s="463"/>
    </row>
    <row r="169" spans="2:11" s="266" customFormat="1" ht="15" customHeight="1">
      <c r="B169" s="442"/>
      <c r="C169" s="419" t="s">
        <v>57</v>
      </c>
      <c r="D169" s="419"/>
      <c r="E169" s="419"/>
      <c r="F169" s="441" t="s">
        <v>1550</v>
      </c>
      <c r="G169" s="419"/>
      <c r="H169" s="419" t="s">
        <v>1588</v>
      </c>
      <c r="I169" s="419" t="s">
        <v>1552</v>
      </c>
      <c r="J169" s="419">
        <v>120</v>
      </c>
      <c r="K169" s="463"/>
    </row>
    <row r="170" spans="2:11" s="266" customFormat="1" ht="15" customHeight="1">
      <c r="B170" s="442"/>
      <c r="C170" s="419" t="s">
        <v>1597</v>
      </c>
      <c r="D170" s="419"/>
      <c r="E170" s="419"/>
      <c r="F170" s="441" t="s">
        <v>1550</v>
      </c>
      <c r="G170" s="419"/>
      <c r="H170" s="419" t="s">
        <v>1598</v>
      </c>
      <c r="I170" s="419" t="s">
        <v>1552</v>
      </c>
      <c r="J170" s="419" t="s">
        <v>1599</v>
      </c>
      <c r="K170" s="463"/>
    </row>
    <row r="171" spans="2:11" s="266" customFormat="1" ht="15" customHeight="1">
      <c r="B171" s="442"/>
      <c r="C171" s="419" t="s">
        <v>1499</v>
      </c>
      <c r="D171" s="419"/>
      <c r="E171" s="419"/>
      <c r="F171" s="441" t="s">
        <v>1550</v>
      </c>
      <c r="G171" s="419"/>
      <c r="H171" s="419" t="s">
        <v>1614</v>
      </c>
      <c r="I171" s="419" t="s">
        <v>1552</v>
      </c>
      <c r="J171" s="419" t="s">
        <v>1599</v>
      </c>
      <c r="K171" s="463"/>
    </row>
    <row r="172" spans="2:11" s="266" customFormat="1" ht="15" customHeight="1">
      <c r="B172" s="442"/>
      <c r="C172" s="419" t="s">
        <v>1554</v>
      </c>
      <c r="D172" s="419"/>
      <c r="E172" s="419"/>
      <c r="F172" s="441" t="s">
        <v>1555</v>
      </c>
      <c r="G172" s="419"/>
      <c r="H172" s="419" t="s">
        <v>1614</v>
      </c>
      <c r="I172" s="419" t="s">
        <v>1552</v>
      </c>
      <c r="J172" s="419">
        <v>50</v>
      </c>
      <c r="K172" s="463"/>
    </row>
    <row r="173" spans="2:11" s="266" customFormat="1" ht="15" customHeight="1">
      <c r="B173" s="442"/>
      <c r="C173" s="419" t="s">
        <v>1557</v>
      </c>
      <c r="D173" s="419"/>
      <c r="E173" s="419"/>
      <c r="F173" s="441" t="s">
        <v>1550</v>
      </c>
      <c r="G173" s="419"/>
      <c r="H173" s="419" t="s">
        <v>1614</v>
      </c>
      <c r="I173" s="419" t="s">
        <v>1559</v>
      </c>
      <c r="J173" s="419"/>
      <c r="K173" s="463"/>
    </row>
    <row r="174" spans="2:11" s="266" customFormat="1" ht="15" customHeight="1">
      <c r="B174" s="442"/>
      <c r="C174" s="419" t="s">
        <v>42</v>
      </c>
      <c r="D174" s="419"/>
      <c r="E174" s="419"/>
      <c r="F174" s="441" t="s">
        <v>1555</v>
      </c>
      <c r="G174" s="419"/>
      <c r="H174" s="419" t="s">
        <v>1614</v>
      </c>
      <c r="I174" s="419" t="s">
        <v>1552</v>
      </c>
      <c r="J174" s="419">
        <v>50</v>
      </c>
      <c r="K174" s="463"/>
    </row>
    <row r="175" spans="2:11" s="266" customFormat="1" ht="15" customHeight="1">
      <c r="B175" s="442"/>
      <c r="C175" s="419" t="s">
        <v>1575</v>
      </c>
      <c r="D175" s="419"/>
      <c r="E175" s="419"/>
      <c r="F175" s="441" t="s">
        <v>1555</v>
      </c>
      <c r="G175" s="419"/>
      <c r="H175" s="419" t="s">
        <v>1614</v>
      </c>
      <c r="I175" s="419" t="s">
        <v>1552</v>
      </c>
      <c r="J175" s="419">
        <v>50</v>
      </c>
      <c r="K175" s="463"/>
    </row>
    <row r="176" spans="2:11" s="266" customFormat="1" ht="15" customHeight="1">
      <c r="B176" s="442"/>
      <c r="C176" s="419" t="s">
        <v>1573</v>
      </c>
      <c r="D176" s="419"/>
      <c r="E176" s="419"/>
      <c r="F176" s="441" t="s">
        <v>1555</v>
      </c>
      <c r="G176" s="419"/>
      <c r="H176" s="419" t="s">
        <v>1614</v>
      </c>
      <c r="I176" s="419" t="s">
        <v>1552</v>
      </c>
      <c r="J176" s="419">
        <v>50</v>
      </c>
      <c r="K176" s="463"/>
    </row>
    <row r="177" spans="2:11" s="266" customFormat="1" ht="15" customHeight="1">
      <c r="B177" s="442"/>
      <c r="C177" s="419" t="s">
        <v>1210</v>
      </c>
      <c r="D177" s="419"/>
      <c r="E177" s="419"/>
      <c r="F177" s="441" t="s">
        <v>1550</v>
      </c>
      <c r="G177" s="419"/>
      <c r="H177" s="419" t="s">
        <v>1615</v>
      </c>
      <c r="I177" s="419" t="s">
        <v>1616</v>
      </c>
      <c r="J177" s="419"/>
      <c r="K177" s="463"/>
    </row>
    <row r="178" spans="2:11" s="266" customFormat="1" ht="15" customHeight="1">
      <c r="B178" s="442"/>
      <c r="C178" s="419" t="s">
        <v>1211</v>
      </c>
      <c r="D178" s="419"/>
      <c r="E178" s="419"/>
      <c r="F178" s="441" t="s">
        <v>1550</v>
      </c>
      <c r="G178" s="419"/>
      <c r="H178" s="419" t="s">
        <v>1617</v>
      </c>
      <c r="I178" s="419" t="s">
        <v>1618</v>
      </c>
      <c r="J178" s="419">
        <v>1</v>
      </c>
      <c r="K178" s="463"/>
    </row>
    <row r="179" spans="2:11" s="266" customFormat="1" ht="15" customHeight="1">
      <c r="B179" s="442"/>
      <c r="C179" s="419" t="s">
        <v>1212</v>
      </c>
      <c r="D179" s="419"/>
      <c r="E179" s="419"/>
      <c r="F179" s="441" t="s">
        <v>1550</v>
      </c>
      <c r="G179" s="419"/>
      <c r="H179" s="419" t="s">
        <v>1619</v>
      </c>
      <c r="I179" s="419" t="s">
        <v>1552</v>
      </c>
      <c r="J179" s="419">
        <v>20</v>
      </c>
      <c r="K179" s="463"/>
    </row>
    <row r="180" spans="2:11" s="266" customFormat="1" ht="15" customHeight="1">
      <c r="B180" s="442"/>
      <c r="C180" s="419" t="s">
        <v>1213</v>
      </c>
      <c r="D180" s="419"/>
      <c r="E180" s="419"/>
      <c r="F180" s="441" t="s">
        <v>1550</v>
      </c>
      <c r="G180" s="419"/>
      <c r="H180" s="419" t="s">
        <v>1620</v>
      </c>
      <c r="I180" s="419" t="s">
        <v>1552</v>
      </c>
      <c r="J180" s="419">
        <v>255</v>
      </c>
      <c r="K180" s="463"/>
    </row>
    <row r="181" spans="2:11" s="266" customFormat="1" ht="15" customHeight="1">
      <c r="B181" s="442"/>
      <c r="C181" s="419" t="s">
        <v>154</v>
      </c>
      <c r="D181" s="419"/>
      <c r="E181" s="419"/>
      <c r="F181" s="441" t="s">
        <v>1550</v>
      </c>
      <c r="G181" s="419"/>
      <c r="H181" s="419" t="s">
        <v>1515</v>
      </c>
      <c r="I181" s="419" t="s">
        <v>1552</v>
      </c>
      <c r="J181" s="419">
        <v>10</v>
      </c>
      <c r="K181" s="463"/>
    </row>
    <row r="182" spans="2:11" s="266" customFormat="1" ht="15" customHeight="1">
      <c r="B182" s="442"/>
      <c r="C182" s="419" t="s">
        <v>155</v>
      </c>
      <c r="D182" s="419"/>
      <c r="E182" s="419"/>
      <c r="F182" s="441" t="s">
        <v>1550</v>
      </c>
      <c r="G182" s="419"/>
      <c r="H182" s="419" t="s">
        <v>1621</v>
      </c>
      <c r="I182" s="419" t="s">
        <v>1583</v>
      </c>
      <c r="J182" s="419"/>
      <c r="K182" s="463"/>
    </row>
    <row r="183" spans="2:11" s="266" customFormat="1" ht="15" customHeight="1">
      <c r="B183" s="442"/>
      <c r="C183" s="419" t="s">
        <v>1622</v>
      </c>
      <c r="D183" s="419"/>
      <c r="E183" s="419"/>
      <c r="F183" s="441" t="s">
        <v>1550</v>
      </c>
      <c r="G183" s="419"/>
      <c r="H183" s="419" t="s">
        <v>1623</v>
      </c>
      <c r="I183" s="419" t="s">
        <v>1583</v>
      </c>
      <c r="J183" s="419"/>
      <c r="K183" s="463"/>
    </row>
    <row r="184" spans="2:11" s="266" customFormat="1" ht="15" customHeight="1">
      <c r="B184" s="442"/>
      <c r="C184" s="419" t="s">
        <v>1</v>
      </c>
      <c r="D184" s="419"/>
      <c r="E184" s="419"/>
      <c r="F184" s="441" t="s">
        <v>1550</v>
      </c>
      <c r="G184" s="419"/>
      <c r="H184" s="419" t="s">
        <v>1624</v>
      </c>
      <c r="I184" s="419" t="s">
        <v>1583</v>
      </c>
      <c r="J184" s="419"/>
      <c r="K184" s="463"/>
    </row>
    <row r="185" spans="2:11" s="266" customFormat="1" ht="15" customHeight="1">
      <c r="B185" s="442"/>
      <c r="C185" s="419" t="s">
        <v>1215</v>
      </c>
      <c r="D185" s="419"/>
      <c r="E185" s="419"/>
      <c r="F185" s="441" t="s">
        <v>1555</v>
      </c>
      <c r="G185" s="419"/>
      <c r="H185" s="419" t="s">
        <v>1625</v>
      </c>
      <c r="I185" s="419" t="s">
        <v>1552</v>
      </c>
      <c r="J185" s="419">
        <v>50</v>
      </c>
      <c r="K185" s="463"/>
    </row>
    <row r="186" spans="2:11" s="266" customFormat="1" ht="15" customHeight="1">
      <c r="B186" s="442"/>
      <c r="C186" s="419" t="s">
        <v>1626</v>
      </c>
      <c r="D186" s="419"/>
      <c r="E186" s="419"/>
      <c r="F186" s="441" t="s">
        <v>1555</v>
      </c>
      <c r="G186" s="419"/>
      <c r="H186" s="419" t="s">
        <v>1627</v>
      </c>
      <c r="I186" s="419" t="s">
        <v>1628</v>
      </c>
      <c r="J186" s="419"/>
      <c r="K186" s="463"/>
    </row>
    <row r="187" spans="2:11" s="266" customFormat="1" ht="15" customHeight="1">
      <c r="B187" s="442"/>
      <c r="C187" s="419" t="s">
        <v>1629</v>
      </c>
      <c r="D187" s="419"/>
      <c r="E187" s="419"/>
      <c r="F187" s="441" t="s">
        <v>1555</v>
      </c>
      <c r="G187" s="419"/>
      <c r="H187" s="419" t="s">
        <v>1630</v>
      </c>
      <c r="I187" s="419" t="s">
        <v>1628</v>
      </c>
      <c r="J187" s="419"/>
      <c r="K187" s="463"/>
    </row>
    <row r="188" spans="2:11" s="266" customFormat="1" ht="15" customHeight="1">
      <c r="B188" s="442"/>
      <c r="C188" s="419" t="s">
        <v>1631</v>
      </c>
      <c r="D188" s="419"/>
      <c r="E188" s="419"/>
      <c r="F188" s="441" t="s">
        <v>1555</v>
      </c>
      <c r="G188" s="419"/>
      <c r="H188" s="419" t="s">
        <v>1632</v>
      </c>
      <c r="I188" s="419" t="s">
        <v>1628</v>
      </c>
      <c r="J188" s="419"/>
      <c r="K188" s="463"/>
    </row>
    <row r="189" spans="2:11" s="266" customFormat="1" ht="15" customHeight="1">
      <c r="B189" s="442"/>
      <c r="C189" s="475" t="s">
        <v>1633</v>
      </c>
      <c r="D189" s="419"/>
      <c r="E189" s="419"/>
      <c r="F189" s="441" t="s">
        <v>1555</v>
      </c>
      <c r="G189" s="419"/>
      <c r="H189" s="419" t="s">
        <v>1634</v>
      </c>
      <c r="I189" s="419" t="s">
        <v>1635</v>
      </c>
      <c r="J189" s="476" t="s">
        <v>1636</v>
      </c>
      <c r="K189" s="463"/>
    </row>
    <row r="190" spans="2:11" s="266" customFormat="1" ht="15" customHeight="1">
      <c r="B190" s="442"/>
      <c r="C190" s="426" t="s">
        <v>159</v>
      </c>
      <c r="D190" s="419"/>
      <c r="E190" s="419"/>
      <c r="F190" s="441" t="s">
        <v>1550</v>
      </c>
      <c r="G190" s="419"/>
      <c r="H190" s="417" t="s">
        <v>1637</v>
      </c>
      <c r="I190" s="419" t="s">
        <v>1638</v>
      </c>
      <c r="J190" s="419"/>
      <c r="K190" s="463"/>
    </row>
    <row r="191" spans="2:11" s="266" customFormat="1" ht="15" customHeight="1">
      <c r="B191" s="442"/>
      <c r="C191" s="426" t="s">
        <v>1639</v>
      </c>
      <c r="D191" s="419"/>
      <c r="E191" s="419"/>
      <c r="F191" s="441" t="s">
        <v>1550</v>
      </c>
      <c r="G191" s="419"/>
      <c r="H191" s="419" t="s">
        <v>1640</v>
      </c>
      <c r="I191" s="419" t="s">
        <v>1583</v>
      </c>
      <c r="J191" s="419"/>
      <c r="K191" s="463"/>
    </row>
    <row r="192" spans="2:11" s="266" customFormat="1" ht="15" customHeight="1">
      <c r="B192" s="442"/>
      <c r="C192" s="426" t="s">
        <v>1641</v>
      </c>
      <c r="D192" s="419"/>
      <c r="E192" s="419"/>
      <c r="F192" s="441" t="s">
        <v>1550</v>
      </c>
      <c r="G192" s="419"/>
      <c r="H192" s="419" t="s">
        <v>1642</v>
      </c>
      <c r="I192" s="419" t="s">
        <v>1583</v>
      </c>
      <c r="J192" s="419"/>
      <c r="K192" s="463"/>
    </row>
    <row r="193" spans="2:11" s="266" customFormat="1" ht="15" customHeight="1">
      <c r="B193" s="442"/>
      <c r="C193" s="426" t="s">
        <v>1643</v>
      </c>
      <c r="D193" s="419"/>
      <c r="E193" s="419"/>
      <c r="F193" s="441" t="s">
        <v>1555</v>
      </c>
      <c r="G193" s="419"/>
      <c r="H193" s="419" t="s">
        <v>1644</v>
      </c>
      <c r="I193" s="419" t="s">
        <v>1583</v>
      </c>
      <c r="J193" s="419"/>
      <c r="K193" s="463"/>
    </row>
    <row r="194" spans="2:11" s="266" customFormat="1" ht="15" customHeight="1">
      <c r="B194" s="469"/>
      <c r="C194" s="477"/>
      <c r="D194" s="451"/>
      <c r="E194" s="451"/>
      <c r="F194" s="451"/>
      <c r="G194" s="451"/>
      <c r="H194" s="451"/>
      <c r="I194" s="451"/>
      <c r="J194" s="451"/>
      <c r="K194" s="470"/>
    </row>
    <row r="195" spans="2:11" s="266" customFormat="1" ht="18.75" customHeight="1">
      <c r="B195" s="417"/>
      <c r="C195" s="419"/>
      <c r="D195" s="419"/>
      <c r="E195" s="419"/>
      <c r="F195" s="441"/>
      <c r="G195" s="419"/>
      <c r="H195" s="419"/>
      <c r="I195" s="419"/>
      <c r="J195" s="419"/>
      <c r="K195" s="417"/>
    </row>
    <row r="196" spans="2:11" s="266" customFormat="1" ht="18.75" customHeight="1">
      <c r="B196" s="417"/>
      <c r="C196" s="419"/>
      <c r="D196" s="419"/>
      <c r="E196" s="419"/>
      <c r="F196" s="441"/>
      <c r="G196" s="419"/>
      <c r="H196" s="419"/>
      <c r="I196" s="419"/>
      <c r="J196" s="419"/>
      <c r="K196" s="417"/>
    </row>
    <row r="197" spans="2:11" s="266" customFormat="1" ht="18.75" customHeight="1">
      <c r="B197" s="427"/>
      <c r="C197" s="427"/>
      <c r="D197" s="427"/>
      <c r="E197" s="427"/>
      <c r="F197" s="427"/>
      <c r="G197" s="427"/>
      <c r="H197" s="427"/>
      <c r="I197" s="427"/>
      <c r="J197" s="427"/>
      <c r="K197" s="427"/>
    </row>
    <row r="198" spans="2:11" s="266" customFormat="1" ht="12">
      <c r="B198" s="404"/>
      <c r="C198" s="405"/>
      <c r="D198" s="405"/>
      <c r="E198" s="405"/>
      <c r="F198" s="405"/>
      <c r="G198" s="405"/>
      <c r="H198" s="405"/>
      <c r="I198" s="405"/>
      <c r="J198" s="405"/>
      <c r="K198" s="406"/>
    </row>
    <row r="199" spans="2:11" s="266" customFormat="1" ht="22.2">
      <c r="B199" s="407"/>
      <c r="C199" s="408" t="s">
        <v>1645</v>
      </c>
      <c r="D199" s="408"/>
      <c r="E199" s="408"/>
      <c r="F199" s="408"/>
      <c r="G199" s="408"/>
      <c r="H199" s="408"/>
      <c r="I199" s="408"/>
      <c r="J199" s="408"/>
      <c r="K199" s="409"/>
    </row>
    <row r="200" spans="2:11" s="266" customFormat="1" ht="25.5" customHeight="1">
      <c r="B200" s="407"/>
      <c r="C200" s="478" t="s">
        <v>1646</v>
      </c>
      <c r="D200" s="478"/>
      <c r="E200" s="478"/>
      <c r="F200" s="478" t="s">
        <v>1647</v>
      </c>
      <c r="G200" s="479"/>
      <c r="H200" s="480" t="s">
        <v>1648</v>
      </c>
      <c r="I200" s="480"/>
      <c r="J200" s="480"/>
      <c r="K200" s="409"/>
    </row>
    <row r="201" spans="2:11" s="266" customFormat="1" ht="5.25" customHeight="1">
      <c r="B201" s="442"/>
      <c r="C201" s="439"/>
      <c r="D201" s="439"/>
      <c r="E201" s="439"/>
      <c r="F201" s="439"/>
      <c r="G201" s="419"/>
      <c r="H201" s="439"/>
      <c r="I201" s="439"/>
      <c r="J201" s="439"/>
      <c r="K201" s="463"/>
    </row>
    <row r="202" spans="2:11" s="266" customFormat="1" ht="15" customHeight="1">
      <c r="B202" s="442"/>
      <c r="C202" s="419" t="s">
        <v>1638</v>
      </c>
      <c r="D202" s="419"/>
      <c r="E202" s="419"/>
      <c r="F202" s="441" t="s">
        <v>1193</v>
      </c>
      <c r="G202" s="419"/>
      <c r="H202" s="481" t="s">
        <v>1649</v>
      </c>
      <c r="I202" s="481"/>
      <c r="J202" s="481"/>
      <c r="K202" s="463"/>
    </row>
    <row r="203" spans="2:11" s="266" customFormat="1" ht="15" customHeight="1">
      <c r="B203" s="442"/>
      <c r="C203" s="448"/>
      <c r="D203" s="419"/>
      <c r="E203" s="419"/>
      <c r="F203" s="441" t="s">
        <v>1194</v>
      </c>
      <c r="G203" s="419"/>
      <c r="H203" s="481" t="s">
        <v>1650</v>
      </c>
      <c r="I203" s="481"/>
      <c r="J203" s="481"/>
      <c r="K203" s="463"/>
    </row>
    <row r="204" spans="2:11" s="266" customFormat="1" ht="15" customHeight="1">
      <c r="B204" s="442"/>
      <c r="C204" s="448"/>
      <c r="D204" s="419"/>
      <c r="E204" s="419"/>
      <c r="F204" s="441" t="s">
        <v>1197</v>
      </c>
      <c r="G204" s="419"/>
      <c r="H204" s="481" t="s">
        <v>1651</v>
      </c>
      <c r="I204" s="481"/>
      <c r="J204" s="481"/>
      <c r="K204" s="463"/>
    </row>
    <row r="205" spans="2:11" s="266" customFormat="1" ht="15" customHeight="1">
      <c r="B205" s="442"/>
      <c r="C205" s="419"/>
      <c r="D205" s="419"/>
      <c r="E205" s="419"/>
      <c r="F205" s="441" t="s">
        <v>1195</v>
      </c>
      <c r="G205" s="419"/>
      <c r="H205" s="481" t="s">
        <v>1652</v>
      </c>
      <c r="I205" s="481"/>
      <c r="J205" s="481"/>
      <c r="K205" s="463"/>
    </row>
    <row r="206" spans="2:11" s="266" customFormat="1" ht="15" customHeight="1">
      <c r="B206" s="442"/>
      <c r="C206" s="419"/>
      <c r="D206" s="419"/>
      <c r="E206" s="419"/>
      <c r="F206" s="441" t="s">
        <v>1196</v>
      </c>
      <c r="G206" s="419"/>
      <c r="H206" s="481" t="s">
        <v>1653</v>
      </c>
      <c r="I206" s="481"/>
      <c r="J206" s="481"/>
      <c r="K206" s="463"/>
    </row>
    <row r="207" spans="2:11" s="266" customFormat="1" ht="15" customHeight="1">
      <c r="B207" s="442"/>
      <c r="C207" s="419"/>
      <c r="D207" s="419"/>
      <c r="E207" s="419"/>
      <c r="F207" s="441"/>
      <c r="G207" s="419"/>
      <c r="H207" s="419"/>
      <c r="I207" s="419"/>
      <c r="J207" s="419"/>
      <c r="K207" s="463"/>
    </row>
    <row r="208" spans="2:11" s="266" customFormat="1" ht="15" customHeight="1">
      <c r="B208" s="442"/>
      <c r="C208" s="419" t="s">
        <v>1595</v>
      </c>
      <c r="D208" s="419"/>
      <c r="E208" s="419"/>
      <c r="F208" s="441" t="s">
        <v>148</v>
      </c>
      <c r="G208" s="419"/>
      <c r="H208" s="481" t="s">
        <v>58</v>
      </c>
      <c r="I208" s="481"/>
      <c r="J208" s="481"/>
      <c r="K208" s="463"/>
    </row>
    <row r="209" spans="2:11" s="266" customFormat="1" ht="15" customHeight="1">
      <c r="B209" s="442"/>
      <c r="C209" s="448"/>
      <c r="D209" s="419"/>
      <c r="E209" s="419"/>
      <c r="F209" s="441" t="s">
        <v>1493</v>
      </c>
      <c r="G209" s="419"/>
      <c r="H209" s="481" t="s">
        <v>1494</v>
      </c>
      <c r="I209" s="481"/>
      <c r="J209" s="481"/>
      <c r="K209" s="463"/>
    </row>
    <row r="210" spans="2:11" s="266" customFormat="1" ht="15" customHeight="1">
      <c r="B210" s="442"/>
      <c r="C210" s="419"/>
      <c r="D210" s="419"/>
      <c r="E210" s="419"/>
      <c r="F210" s="441" t="s">
        <v>1491</v>
      </c>
      <c r="G210" s="419"/>
      <c r="H210" s="481" t="s">
        <v>1654</v>
      </c>
      <c r="I210" s="481"/>
      <c r="J210" s="481"/>
      <c r="K210" s="463"/>
    </row>
    <row r="211" spans="2:11" s="266" customFormat="1" ht="15" customHeight="1">
      <c r="B211" s="482"/>
      <c r="C211" s="448"/>
      <c r="D211" s="448"/>
      <c r="E211" s="448"/>
      <c r="F211" s="441" t="s">
        <v>1495</v>
      </c>
      <c r="G211" s="426"/>
      <c r="H211" s="483" t="s">
        <v>1496</v>
      </c>
      <c r="I211" s="483"/>
      <c r="J211" s="483"/>
      <c r="K211" s="484"/>
    </row>
    <row r="212" spans="2:11" s="266" customFormat="1" ht="15" customHeight="1">
      <c r="B212" s="482"/>
      <c r="C212" s="448"/>
      <c r="D212" s="448"/>
      <c r="E212" s="448"/>
      <c r="F212" s="441" t="s">
        <v>1497</v>
      </c>
      <c r="G212" s="426"/>
      <c r="H212" s="483" t="s">
        <v>28</v>
      </c>
      <c r="I212" s="483"/>
      <c r="J212" s="483"/>
      <c r="K212" s="484"/>
    </row>
    <row r="213" spans="2:11" s="266" customFormat="1" ht="15" customHeight="1">
      <c r="B213" s="482"/>
      <c r="C213" s="448"/>
      <c r="D213" s="448"/>
      <c r="E213" s="448"/>
      <c r="F213" s="485"/>
      <c r="G213" s="426"/>
      <c r="H213" s="486"/>
      <c r="I213" s="486"/>
      <c r="J213" s="486"/>
      <c r="K213" s="484"/>
    </row>
    <row r="214" spans="2:11" s="266" customFormat="1" ht="15" customHeight="1">
      <c r="B214" s="482"/>
      <c r="C214" s="419" t="s">
        <v>1618</v>
      </c>
      <c r="D214" s="448"/>
      <c r="E214" s="448"/>
      <c r="F214" s="441">
        <v>1</v>
      </c>
      <c r="G214" s="426"/>
      <c r="H214" s="483" t="s">
        <v>1655</v>
      </c>
      <c r="I214" s="483"/>
      <c r="J214" s="483"/>
      <c r="K214" s="484"/>
    </row>
    <row r="215" spans="2:11" s="266" customFormat="1" ht="15" customHeight="1">
      <c r="B215" s="482"/>
      <c r="C215" s="448"/>
      <c r="D215" s="448"/>
      <c r="E215" s="448"/>
      <c r="F215" s="441">
        <v>2</v>
      </c>
      <c r="G215" s="426"/>
      <c r="H215" s="483" t="s">
        <v>1656</v>
      </c>
      <c r="I215" s="483"/>
      <c r="J215" s="483"/>
      <c r="K215" s="484"/>
    </row>
    <row r="216" spans="2:11" s="266" customFormat="1" ht="15" customHeight="1">
      <c r="B216" s="482"/>
      <c r="C216" s="448"/>
      <c r="D216" s="448"/>
      <c r="E216" s="448"/>
      <c r="F216" s="441">
        <v>3</v>
      </c>
      <c r="G216" s="426"/>
      <c r="H216" s="483" t="s">
        <v>1657</v>
      </c>
      <c r="I216" s="483"/>
      <c r="J216" s="483"/>
      <c r="K216" s="484"/>
    </row>
    <row r="217" spans="2:11" s="266" customFormat="1" ht="15" customHeight="1">
      <c r="B217" s="482"/>
      <c r="C217" s="448"/>
      <c r="D217" s="448"/>
      <c r="E217" s="448"/>
      <c r="F217" s="441">
        <v>4</v>
      </c>
      <c r="G217" s="426"/>
      <c r="H217" s="483" t="s">
        <v>1658</v>
      </c>
      <c r="I217" s="483"/>
      <c r="J217" s="483"/>
      <c r="K217" s="484"/>
    </row>
    <row r="218" spans="2:11" s="266" customFormat="1" ht="12.75" customHeight="1">
      <c r="B218" s="487"/>
      <c r="C218" s="488"/>
      <c r="D218" s="488"/>
      <c r="E218" s="488"/>
      <c r="F218" s="488"/>
      <c r="G218" s="488"/>
      <c r="H218" s="488"/>
      <c r="I218" s="488"/>
      <c r="J218" s="488"/>
      <c r="K218" s="489"/>
    </row>
  </sheetData>
  <sheetProtection formatCells="0" formatColumns="0" formatRows="0" insertColumns="0" insertRows="0" insertHyperlinks="0" deleteColumns="0" deleteRows="0" sort="0" autoFilter="0" pivotTables="0"/>
  <mergeCells count="77">
    <mergeCell ref="H212:J212"/>
    <mergeCell ref="H214:J214"/>
    <mergeCell ref="H215:J215"/>
    <mergeCell ref="H216:J216"/>
    <mergeCell ref="H217:J217"/>
    <mergeCell ref="H205:J205"/>
    <mergeCell ref="H206:J206"/>
    <mergeCell ref="H208:J208"/>
    <mergeCell ref="H209:J209"/>
    <mergeCell ref="H210:J210"/>
    <mergeCell ref="H211:J211"/>
    <mergeCell ref="C165:J165"/>
    <mergeCell ref="C199:J199"/>
    <mergeCell ref="H200:J200"/>
    <mergeCell ref="H202:J202"/>
    <mergeCell ref="H203:J203"/>
    <mergeCell ref="H204:J204"/>
    <mergeCell ref="D69:J69"/>
    <mergeCell ref="D70:J70"/>
    <mergeCell ref="C75:J75"/>
    <mergeCell ref="C102:J102"/>
    <mergeCell ref="C122:J122"/>
    <mergeCell ref="C147:J147"/>
    <mergeCell ref="D62:J62"/>
    <mergeCell ref="D63:J63"/>
    <mergeCell ref="D65:J65"/>
    <mergeCell ref="D66:J66"/>
    <mergeCell ref="D67:J67"/>
    <mergeCell ref="D68:J68"/>
    <mergeCell ref="C55:J55"/>
    <mergeCell ref="C57:J57"/>
    <mergeCell ref="D58:J58"/>
    <mergeCell ref="D59:J59"/>
    <mergeCell ref="D60:J60"/>
    <mergeCell ref="D61:J61"/>
    <mergeCell ref="E48:J48"/>
    <mergeCell ref="E49:J49"/>
    <mergeCell ref="E50:J50"/>
    <mergeCell ref="D51:J51"/>
    <mergeCell ref="C52:J52"/>
    <mergeCell ref="C54:J54"/>
    <mergeCell ref="G41:J41"/>
    <mergeCell ref="G42:J42"/>
    <mergeCell ref="G43:J43"/>
    <mergeCell ref="G44:J44"/>
    <mergeCell ref="G45:J45"/>
    <mergeCell ref="D47:J47"/>
    <mergeCell ref="D35:J35"/>
    <mergeCell ref="G36:J36"/>
    <mergeCell ref="G37:J37"/>
    <mergeCell ref="G38:J38"/>
    <mergeCell ref="G39:J39"/>
    <mergeCell ref="G40:J40"/>
    <mergeCell ref="D27:J27"/>
    <mergeCell ref="D28:J28"/>
    <mergeCell ref="D30:J30"/>
    <mergeCell ref="D31:J31"/>
    <mergeCell ref="D33:J33"/>
    <mergeCell ref="D34:J34"/>
    <mergeCell ref="F20:J20"/>
    <mergeCell ref="F21:J21"/>
    <mergeCell ref="F22:J22"/>
    <mergeCell ref="F23:J23"/>
    <mergeCell ref="C25:J25"/>
    <mergeCell ref="C26:J26"/>
    <mergeCell ref="D11:J11"/>
    <mergeCell ref="D15:J15"/>
    <mergeCell ref="D16:J16"/>
    <mergeCell ref="D17:J17"/>
    <mergeCell ref="F18:J18"/>
    <mergeCell ref="F19:J19"/>
    <mergeCell ref="C3:J3"/>
    <mergeCell ref="C4:J4"/>
    <mergeCell ref="C6:J6"/>
    <mergeCell ref="C7:J7"/>
    <mergeCell ref="C9:J9"/>
    <mergeCell ref="D10:J10"/>
  </mergeCells>
  <pageMargins left="0.59027779999999996" right="0.59027779999999996" top="0.59027779999999996" bottom="0.59027779999999996" header="0" footer="0"/>
  <pageSetup paperSize="9" scale="77" orientation="portrait" r:id="rId1"/>
</worksheet>
</file>

<file path=xl/worksheets/sheet8.xml><?xml version="1.0" encoding="utf-8"?>
<worksheet xmlns="http://schemas.openxmlformats.org/spreadsheetml/2006/main" xmlns:r="http://schemas.openxmlformats.org/officeDocument/2006/relationships">
  <dimension ref="A1:S54"/>
  <sheetViews>
    <sheetView showGridLines="0" workbookViewId="0">
      <selection activeCell="N5" sqref="N5"/>
    </sheetView>
  </sheetViews>
  <sheetFormatPr defaultColWidth="9.109375" defaultRowHeight="12.75" customHeight="1"/>
  <cols>
    <col min="1" max="1" width="2.44140625" style="494" customWidth="1"/>
    <col min="2" max="2" width="1.88671875" style="494" customWidth="1"/>
    <col min="3" max="3" width="2.6640625" style="494" customWidth="1"/>
    <col min="4" max="4" width="6.88671875" style="494" customWidth="1"/>
    <col min="5" max="5" width="13.5546875" style="494" customWidth="1"/>
    <col min="6" max="6" width="0.5546875" style="494" customWidth="1"/>
    <col min="7" max="7" width="2.5546875" style="494" customWidth="1"/>
    <col min="8" max="8" width="2.6640625" style="494" customWidth="1"/>
    <col min="9" max="9" width="9.6640625" style="494" customWidth="1"/>
    <col min="10" max="10" width="12.6640625" style="494" customWidth="1"/>
    <col min="11" max="11" width="0.6640625" style="494" customWidth="1"/>
    <col min="12" max="12" width="2.44140625" style="494" customWidth="1"/>
    <col min="13" max="13" width="2.88671875" style="494" customWidth="1"/>
    <col min="14" max="14" width="2" style="494" customWidth="1"/>
    <col min="15" max="15" width="12.6640625" style="494" customWidth="1"/>
    <col min="16" max="16" width="2.88671875" style="494" customWidth="1"/>
    <col min="17" max="17" width="2" style="494" customWidth="1"/>
    <col min="18" max="18" width="13.5546875" style="494" customWidth="1"/>
    <col min="19" max="19" width="0.5546875" style="494" customWidth="1"/>
    <col min="20" max="16384" width="9.109375" style="617"/>
  </cols>
  <sheetData>
    <row r="1" spans="1:19" s="494" customFormat="1" ht="12" customHeight="1">
      <c r="A1" s="491"/>
      <c r="B1" s="492"/>
      <c r="C1" s="492"/>
      <c r="D1" s="492"/>
      <c r="E1" s="492"/>
      <c r="F1" s="492"/>
      <c r="G1" s="492"/>
      <c r="H1" s="492"/>
      <c r="I1" s="492"/>
      <c r="J1" s="492"/>
      <c r="K1" s="492"/>
      <c r="L1" s="492"/>
      <c r="M1" s="492"/>
      <c r="N1" s="492"/>
      <c r="O1" s="492"/>
      <c r="P1" s="492"/>
      <c r="Q1" s="492"/>
      <c r="R1" s="492"/>
      <c r="S1" s="493"/>
    </row>
    <row r="2" spans="1:19" s="494" customFormat="1" ht="21" customHeight="1">
      <c r="A2" s="495"/>
      <c r="B2" s="496"/>
      <c r="C2" s="496"/>
      <c r="D2" s="496"/>
      <c r="E2" s="496"/>
      <c r="F2" s="496"/>
      <c r="G2" s="497" t="s">
        <v>1659</v>
      </c>
      <c r="H2" s="496"/>
      <c r="I2" s="496"/>
      <c r="J2" s="496"/>
      <c r="K2" s="496"/>
      <c r="L2" s="496"/>
      <c r="M2" s="496"/>
      <c r="N2" s="496"/>
      <c r="O2" s="496"/>
      <c r="P2" s="496"/>
      <c r="Q2" s="496"/>
      <c r="R2" s="496"/>
      <c r="S2" s="498"/>
    </row>
    <row r="3" spans="1:19" s="494" customFormat="1" ht="3.75" customHeight="1">
      <c r="A3" s="499"/>
      <c r="B3" s="500"/>
      <c r="C3" s="500"/>
      <c r="D3" s="500"/>
      <c r="E3" s="500"/>
      <c r="F3" s="500"/>
      <c r="G3" s="500"/>
      <c r="H3" s="500"/>
      <c r="I3" s="500"/>
      <c r="J3" s="500"/>
      <c r="K3" s="500"/>
      <c r="L3" s="500"/>
      <c r="M3" s="500"/>
      <c r="N3" s="500"/>
      <c r="O3" s="500"/>
      <c r="P3" s="500"/>
      <c r="Q3" s="500"/>
      <c r="R3" s="500"/>
      <c r="S3" s="501"/>
    </row>
    <row r="4" spans="1:19" s="494" customFormat="1" ht="9" customHeight="1">
      <c r="A4" s="502"/>
      <c r="B4" s="503"/>
      <c r="C4" s="503"/>
      <c r="D4" s="503"/>
      <c r="E4" s="503"/>
      <c r="F4" s="503"/>
      <c r="G4" s="503"/>
      <c r="H4" s="503"/>
      <c r="I4" s="503"/>
      <c r="J4" s="503"/>
      <c r="K4" s="503"/>
      <c r="L4" s="503"/>
      <c r="M4" s="503"/>
      <c r="N4" s="503"/>
      <c r="O4" s="503"/>
      <c r="P4" s="503"/>
      <c r="Q4" s="503"/>
      <c r="R4" s="503"/>
      <c r="S4" s="504"/>
    </row>
    <row r="5" spans="1:19" s="494" customFormat="1" ht="32.25" customHeight="1">
      <c r="A5" s="505"/>
      <c r="B5" s="506" t="s">
        <v>1553</v>
      </c>
      <c r="C5" s="506"/>
      <c r="D5" s="506"/>
      <c r="E5" s="507" t="s">
        <v>1660</v>
      </c>
      <c r="F5" s="508"/>
      <c r="G5" s="508"/>
      <c r="H5" s="508"/>
      <c r="I5" s="508"/>
      <c r="J5" s="508"/>
      <c r="K5" s="506"/>
      <c r="L5" s="506"/>
      <c r="M5" s="506"/>
      <c r="N5" s="506"/>
      <c r="O5" s="506" t="s">
        <v>1661</v>
      </c>
      <c r="P5" s="509" t="s">
        <v>1662</v>
      </c>
      <c r="Q5" s="510"/>
      <c r="R5" s="511"/>
      <c r="S5" s="512"/>
    </row>
    <row r="6" spans="1:19" s="494" customFormat="1" ht="18.75" hidden="1" customHeight="1">
      <c r="A6" s="505"/>
      <c r="B6" s="506" t="s">
        <v>1551</v>
      </c>
      <c r="C6" s="506"/>
      <c r="D6" s="506"/>
      <c r="E6" s="513" t="s">
        <v>1663</v>
      </c>
      <c r="F6" s="506"/>
      <c r="G6" s="506"/>
      <c r="H6" s="506"/>
      <c r="I6" s="506"/>
      <c r="J6" s="514"/>
      <c r="K6" s="506"/>
      <c r="L6" s="506"/>
      <c r="M6" s="506"/>
      <c r="N6" s="506"/>
      <c r="O6" s="506"/>
      <c r="P6" s="515"/>
      <c r="Q6" s="516"/>
      <c r="R6" s="517"/>
      <c r="S6" s="512"/>
    </row>
    <row r="7" spans="1:19" s="494" customFormat="1" ht="18.75" customHeight="1">
      <c r="A7" s="505"/>
      <c r="B7" s="506" t="s">
        <v>1591</v>
      </c>
      <c r="C7" s="506"/>
      <c r="D7" s="506"/>
      <c r="E7" s="518"/>
      <c r="F7" s="506"/>
      <c r="G7" s="506"/>
      <c r="H7" s="506"/>
      <c r="I7" s="506"/>
      <c r="J7" s="514"/>
      <c r="K7" s="506"/>
      <c r="L7" s="506"/>
      <c r="M7" s="506"/>
      <c r="N7" s="506"/>
      <c r="O7" s="506" t="s">
        <v>1664</v>
      </c>
      <c r="P7" s="513"/>
      <c r="Q7" s="516"/>
      <c r="R7" s="517"/>
      <c r="S7" s="512"/>
    </row>
    <row r="8" spans="1:19" s="494" customFormat="1" ht="18.75" hidden="1" customHeight="1">
      <c r="A8" s="505"/>
      <c r="B8" s="506" t="s">
        <v>1589</v>
      </c>
      <c r="C8" s="506"/>
      <c r="D8" s="506"/>
      <c r="E8" s="519" t="s">
        <v>1662</v>
      </c>
      <c r="F8" s="506"/>
      <c r="G8" s="506"/>
      <c r="H8" s="506"/>
      <c r="I8" s="506"/>
      <c r="J8" s="514"/>
      <c r="K8" s="506"/>
      <c r="L8" s="506"/>
      <c r="M8" s="506"/>
      <c r="N8" s="506"/>
      <c r="O8" s="506"/>
      <c r="P8" s="515"/>
      <c r="Q8" s="516"/>
      <c r="R8" s="517"/>
      <c r="S8" s="512"/>
    </row>
    <row r="9" spans="1:19" s="494" customFormat="1" ht="18.75" customHeight="1">
      <c r="A9" s="505"/>
      <c r="B9" s="506" t="s">
        <v>1665</v>
      </c>
      <c r="C9" s="506"/>
      <c r="D9" s="506"/>
      <c r="E9" s="520" t="s">
        <v>1666</v>
      </c>
      <c r="F9" s="521"/>
      <c r="G9" s="521"/>
      <c r="H9" s="521"/>
      <c r="I9" s="521"/>
      <c r="J9" s="521"/>
      <c r="K9" s="506"/>
      <c r="L9" s="506"/>
      <c r="M9" s="506"/>
      <c r="N9" s="506"/>
      <c r="O9" s="506" t="s">
        <v>1554</v>
      </c>
      <c r="P9" s="522"/>
      <c r="Q9" s="523"/>
      <c r="R9" s="524"/>
      <c r="S9" s="512"/>
    </row>
    <row r="10" spans="1:19" s="494" customFormat="1" ht="18.75" hidden="1" customHeight="1">
      <c r="A10" s="505"/>
      <c r="B10" s="506" t="s">
        <v>1667</v>
      </c>
      <c r="C10" s="506"/>
      <c r="D10" s="506"/>
      <c r="E10" s="525" t="s">
        <v>1662</v>
      </c>
      <c r="F10" s="506"/>
      <c r="G10" s="506"/>
      <c r="H10" s="506"/>
      <c r="I10" s="506"/>
      <c r="J10" s="506"/>
      <c r="K10" s="506"/>
      <c r="L10" s="506"/>
      <c r="M10" s="506"/>
      <c r="N10" s="506"/>
      <c r="O10" s="506"/>
      <c r="P10" s="516"/>
      <c r="Q10" s="516"/>
      <c r="R10" s="506"/>
      <c r="S10" s="512"/>
    </row>
    <row r="11" spans="1:19" s="494" customFormat="1" ht="18.75" hidden="1" customHeight="1">
      <c r="A11" s="505"/>
      <c r="B11" s="506" t="s">
        <v>1668</v>
      </c>
      <c r="C11" s="506"/>
      <c r="D11" s="506"/>
      <c r="E11" s="525" t="s">
        <v>1662</v>
      </c>
      <c r="F11" s="506"/>
      <c r="G11" s="506"/>
      <c r="H11" s="506"/>
      <c r="I11" s="506"/>
      <c r="J11" s="506"/>
      <c r="K11" s="506"/>
      <c r="L11" s="506"/>
      <c r="M11" s="506"/>
      <c r="N11" s="506"/>
      <c r="O11" s="506"/>
      <c r="P11" s="516"/>
      <c r="Q11" s="516"/>
      <c r="R11" s="506"/>
      <c r="S11" s="512"/>
    </row>
    <row r="12" spans="1:19" s="494" customFormat="1" ht="18.75" hidden="1" customHeight="1">
      <c r="A12" s="505"/>
      <c r="B12" s="506" t="s">
        <v>1669</v>
      </c>
      <c r="C12" s="506"/>
      <c r="D12" s="506"/>
      <c r="E12" s="525" t="s">
        <v>1662</v>
      </c>
      <c r="F12" s="506"/>
      <c r="G12" s="506"/>
      <c r="H12" s="506"/>
      <c r="I12" s="506"/>
      <c r="J12" s="506"/>
      <c r="K12" s="506"/>
      <c r="L12" s="506"/>
      <c r="M12" s="506"/>
      <c r="N12" s="506"/>
      <c r="O12" s="506"/>
      <c r="P12" s="516"/>
      <c r="Q12" s="516"/>
      <c r="R12" s="506"/>
      <c r="S12" s="512"/>
    </row>
    <row r="13" spans="1:19" s="494" customFormat="1" ht="18.75" hidden="1" customHeight="1">
      <c r="A13" s="505"/>
      <c r="B13" s="506"/>
      <c r="C13" s="506"/>
      <c r="D13" s="506"/>
      <c r="E13" s="525" t="s">
        <v>1662</v>
      </c>
      <c r="F13" s="506"/>
      <c r="G13" s="506"/>
      <c r="H13" s="506"/>
      <c r="I13" s="506"/>
      <c r="J13" s="506"/>
      <c r="K13" s="506"/>
      <c r="L13" s="506"/>
      <c r="M13" s="506"/>
      <c r="N13" s="506"/>
      <c r="O13" s="506"/>
      <c r="P13" s="516"/>
      <c r="Q13" s="516"/>
      <c r="R13" s="506"/>
      <c r="S13" s="512"/>
    </row>
    <row r="14" spans="1:19" s="494" customFormat="1" ht="18.75" hidden="1" customHeight="1">
      <c r="A14" s="505"/>
      <c r="B14" s="506"/>
      <c r="C14" s="506"/>
      <c r="D14" s="506"/>
      <c r="E14" s="525" t="s">
        <v>1662</v>
      </c>
      <c r="F14" s="506"/>
      <c r="G14" s="506"/>
      <c r="H14" s="506"/>
      <c r="I14" s="506"/>
      <c r="J14" s="506"/>
      <c r="K14" s="506"/>
      <c r="L14" s="506"/>
      <c r="M14" s="506"/>
      <c r="N14" s="506"/>
      <c r="O14" s="506"/>
      <c r="P14" s="516"/>
      <c r="Q14" s="516"/>
      <c r="R14" s="506"/>
      <c r="S14" s="512"/>
    </row>
    <row r="15" spans="1:19" s="494" customFormat="1" ht="18.75" hidden="1" customHeight="1">
      <c r="A15" s="505"/>
      <c r="B15" s="506"/>
      <c r="C15" s="506"/>
      <c r="D15" s="506"/>
      <c r="E15" s="525" t="s">
        <v>1662</v>
      </c>
      <c r="F15" s="506"/>
      <c r="G15" s="506"/>
      <c r="H15" s="506"/>
      <c r="I15" s="506"/>
      <c r="J15" s="506"/>
      <c r="K15" s="506"/>
      <c r="L15" s="506"/>
      <c r="M15" s="506"/>
      <c r="N15" s="506"/>
      <c r="O15" s="506"/>
      <c r="P15" s="516"/>
      <c r="Q15" s="516"/>
      <c r="R15" s="506"/>
      <c r="S15" s="512"/>
    </row>
    <row r="16" spans="1:19" s="494" customFormat="1" ht="18.75" hidden="1" customHeight="1">
      <c r="A16" s="505"/>
      <c r="B16" s="506"/>
      <c r="C16" s="506"/>
      <c r="D16" s="506"/>
      <c r="E16" s="525" t="s">
        <v>1662</v>
      </c>
      <c r="F16" s="506"/>
      <c r="G16" s="506"/>
      <c r="H16" s="506"/>
      <c r="I16" s="506"/>
      <c r="J16" s="506"/>
      <c r="K16" s="506"/>
      <c r="L16" s="506"/>
      <c r="M16" s="506"/>
      <c r="N16" s="506"/>
      <c r="O16" s="506"/>
      <c r="P16" s="516"/>
      <c r="Q16" s="516"/>
      <c r="R16" s="506"/>
      <c r="S16" s="512"/>
    </row>
    <row r="17" spans="1:19" s="494" customFormat="1" ht="18.75" hidden="1" customHeight="1">
      <c r="A17" s="505"/>
      <c r="B17" s="506"/>
      <c r="C17" s="506"/>
      <c r="D17" s="506"/>
      <c r="E17" s="525" t="s">
        <v>1662</v>
      </c>
      <c r="F17" s="506"/>
      <c r="G17" s="506"/>
      <c r="H17" s="506"/>
      <c r="I17" s="506"/>
      <c r="J17" s="506"/>
      <c r="K17" s="506"/>
      <c r="L17" s="506"/>
      <c r="M17" s="506"/>
      <c r="N17" s="506"/>
      <c r="O17" s="506"/>
      <c r="P17" s="516"/>
      <c r="Q17" s="516"/>
      <c r="R17" s="506"/>
      <c r="S17" s="512"/>
    </row>
    <row r="18" spans="1:19" s="494" customFormat="1" ht="18.75" hidden="1" customHeight="1">
      <c r="A18" s="505"/>
      <c r="B18" s="506"/>
      <c r="C18" s="506"/>
      <c r="D18" s="506"/>
      <c r="E18" s="525" t="s">
        <v>1662</v>
      </c>
      <c r="F18" s="506"/>
      <c r="G18" s="506"/>
      <c r="H18" s="506"/>
      <c r="I18" s="506"/>
      <c r="J18" s="506"/>
      <c r="K18" s="506"/>
      <c r="L18" s="506"/>
      <c r="M18" s="506"/>
      <c r="N18" s="506"/>
      <c r="O18" s="506"/>
      <c r="P18" s="516"/>
      <c r="Q18" s="516"/>
      <c r="R18" s="506"/>
      <c r="S18" s="512"/>
    </row>
    <row r="19" spans="1:19" s="494" customFormat="1" ht="18.75" hidden="1" customHeight="1">
      <c r="A19" s="505"/>
      <c r="B19" s="506"/>
      <c r="C19" s="506"/>
      <c r="D19" s="506"/>
      <c r="E19" s="525" t="s">
        <v>1662</v>
      </c>
      <c r="F19" s="506"/>
      <c r="G19" s="506"/>
      <c r="H19" s="506"/>
      <c r="I19" s="506"/>
      <c r="J19" s="506"/>
      <c r="K19" s="506"/>
      <c r="L19" s="506"/>
      <c r="M19" s="506"/>
      <c r="N19" s="506"/>
      <c r="O19" s="506"/>
      <c r="P19" s="516"/>
      <c r="Q19" s="516"/>
      <c r="R19" s="506"/>
      <c r="S19" s="512"/>
    </row>
    <row r="20" spans="1:19" s="494" customFormat="1" ht="18.75" hidden="1" customHeight="1">
      <c r="A20" s="505"/>
      <c r="B20" s="506"/>
      <c r="C20" s="506"/>
      <c r="D20" s="506"/>
      <c r="E20" s="525" t="s">
        <v>1662</v>
      </c>
      <c r="F20" s="506"/>
      <c r="G20" s="506"/>
      <c r="H20" s="506"/>
      <c r="I20" s="506"/>
      <c r="J20" s="506"/>
      <c r="K20" s="506"/>
      <c r="L20" s="506"/>
      <c r="M20" s="506"/>
      <c r="N20" s="506"/>
      <c r="O20" s="506"/>
      <c r="P20" s="516"/>
      <c r="Q20" s="516"/>
      <c r="R20" s="506"/>
      <c r="S20" s="512"/>
    </row>
    <row r="21" spans="1:19" s="494" customFormat="1" ht="18.75" hidden="1" customHeight="1">
      <c r="A21" s="505"/>
      <c r="B21" s="506"/>
      <c r="C21" s="506"/>
      <c r="D21" s="506"/>
      <c r="E21" s="525" t="s">
        <v>1662</v>
      </c>
      <c r="F21" s="506"/>
      <c r="G21" s="506"/>
      <c r="H21" s="506"/>
      <c r="I21" s="506"/>
      <c r="J21" s="506"/>
      <c r="K21" s="506"/>
      <c r="L21" s="506"/>
      <c r="M21" s="506"/>
      <c r="N21" s="506"/>
      <c r="O21" s="506"/>
      <c r="P21" s="516"/>
      <c r="Q21" s="516"/>
      <c r="R21" s="506"/>
      <c r="S21" s="512"/>
    </row>
    <row r="22" spans="1:19" s="494" customFormat="1" ht="18.75" hidden="1" customHeight="1">
      <c r="A22" s="505"/>
      <c r="B22" s="506"/>
      <c r="C22" s="506"/>
      <c r="D22" s="506"/>
      <c r="E22" s="525" t="s">
        <v>1662</v>
      </c>
      <c r="F22" s="506"/>
      <c r="G22" s="506"/>
      <c r="H22" s="506"/>
      <c r="I22" s="506"/>
      <c r="J22" s="506"/>
      <c r="K22" s="506"/>
      <c r="L22" s="506"/>
      <c r="M22" s="506"/>
      <c r="N22" s="506"/>
      <c r="O22" s="506"/>
      <c r="P22" s="516"/>
      <c r="Q22" s="516"/>
      <c r="R22" s="506"/>
      <c r="S22" s="512"/>
    </row>
    <row r="23" spans="1:19" s="494" customFormat="1" ht="18.75" hidden="1" customHeight="1">
      <c r="A23" s="505"/>
      <c r="B23" s="506"/>
      <c r="C23" s="506"/>
      <c r="D23" s="506"/>
      <c r="E23" s="525" t="s">
        <v>1662</v>
      </c>
      <c r="F23" s="506"/>
      <c r="G23" s="506"/>
      <c r="H23" s="506"/>
      <c r="I23" s="506"/>
      <c r="J23" s="506"/>
      <c r="K23" s="506"/>
      <c r="L23" s="506"/>
      <c r="M23" s="506"/>
      <c r="N23" s="506"/>
      <c r="O23" s="506"/>
      <c r="P23" s="516"/>
      <c r="Q23" s="516"/>
      <c r="R23" s="506"/>
      <c r="S23" s="512"/>
    </row>
    <row r="24" spans="1:19" s="494" customFormat="1" ht="18.75" hidden="1" customHeight="1">
      <c r="A24" s="505"/>
      <c r="B24" s="506"/>
      <c r="C24" s="506"/>
      <c r="D24" s="506"/>
      <c r="E24" s="525" t="s">
        <v>1662</v>
      </c>
      <c r="F24" s="506"/>
      <c r="G24" s="506"/>
      <c r="H24" s="506"/>
      <c r="I24" s="506"/>
      <c r="J24" s="506"/>
      <c r="K24" s="506"/>
      <c r="L24" s="506"/>
      <c r="M24" s="506"/>
      <c r="N24" s="506"/>
      <c r="O24" s="506"/>
      <c r="P24" s="516"/>
      <c r="Q24" s="516"/>
      <c r="R24" s="506"/>
      <c r="S24" s="512"/>
    </row>
    <row r="25" spans="1:19" s="494" customFormat="1" ht="18.75" customHeight="1">
      <c r="A25" s="505"/>
      <c r="B25" s="506"/>
      <c r="C25" s="506"/>
      <c r="D25" s="506"/>
      <c r="E25" s="506"/>
      <c r="F25" s="506"/>
      <c r="G25" s="506"/>
      <c r="H25" s="506"/>
      <c r="I25" s="506"/>
      <c r="J25" s="506"/>
      <c r="K25" s="506"/>
      <c r="L25" s="506"/>
      <c r="M25" s="506"/>
      <c r="N25" s="506"/>
      <c r="O25" s="506" t="s">
        <v>1670</v>
      </c>
      <c r="P25" s="506" t="s">
        <v>1571</v>
      </c>
      <c r="Q25" s="506"/>
      <c r="R25" s="506"/>
      <c r="S25" s="512"/>
    </row>
    <row r="26" spans="1:19" s="494" customFormat="1" ht="18.75" customHeight="1">
      <c r="A26" s="505"/>
      <c r="B26" s="506" t="s">
        <v>1671</v>
      </c>
      <c r="C26" s="506"/>
      <c r="D26" s="506"/>
      <c r="E26" s="526" t="s">
        <v>1662</v>
      </c>
      <c r="F26" s="527"/>
      <c r="G26" s="527"/>
      <c r="H26" s="527"/>
      <c r="I26" s="527"/>
      <c r="J26" s="511"/>
      <c r="K26" s="506"/>
      <c r="L26" s="506"/>
      <c r="M26" s="506"/>
      <c r="N26" s="506"/>
      <c r="O26" s="528"/>
      <c r="P26" s="529"/>
      <c r="Q26" s="530"/>
      <c r="R26" s="531"/>
      <c r="S26" s="512"/>
    </row>
    <row r="27" spans="1:19" s="494" customFormat="1" ht="18.75" customHeight="1">
      <c r="A27" s="505"/>
      <c r="B27" s="506" t="s">
        <v>1575</v>
      </c>
      <c r="C27" s="506"/>
      <c r="D27" s="506"/>
      <c r="E27" s="518" t="s">
        <v>1672</v>
      </c>
      <c r="F27" s="506"/>
      <c r="G27" s="506"/>
      <c r="H27" s="506"/>
      <c r="I27" s="506"/>
      <c r="J27" s="517"/>
      <c r="K27" s="506"/>
      <c r="L27" s="506"/>
      <c r="M27" s="506"/>
      <c r="N27" s="506"/>
      <c r="O27" s="528"/>
      <c r="P27" s="529"/>
      <c r="Q27" s="530"/>
      <c r="R27" s="531"/>
      <c r="S27" s="512"/>
    </row>
    <row r="28" spans="1:19" s="494" customFormat="1" ht="18.75" customHeight="1">
      <c r="A28" s="505"/>
      <c r="B28" s="506" t="s">
        <v>1673</v>
      </c>
      <c r="C28" s="506"/>
      <c r="D28" s="506"/>
      <c r="E28" s="513" t="s">
        <v>1674</v>
      </c>
      <c r="F28" s="506"/>
      <c r="G28" s="506"/>
      <c r="H28" s="506"/>
      <c r="I28" s="506"/>
      <c r="J28" s="517"/>
      <c r="K28" s="506"/>
      <c r="L28" s="506"/>
      <c r="M28" s="506"/>
      <c r="N28" s="506"/>
      <c r="O28" s="528"/>
      <c r="P28" s="529"/>
      <c r="Q28" s="530"/>
      <c r="R28" s="531"/>
      <c r="S28" s="512"/>
    </row>
    <row r="29" spans="1:19" s="494" customFormat="1" ht="18.75" customHeight="1">
      <c r="A29" s="505"/>
      <c r="B29" s="506"/>
      <c r="C29" s="506"/>
      <c r="D29" s="506"/>
      <c r="E29" s="522"/>
      <c r="F29" s="521"/>
      <c r="G29" s="521"/>
      <c r="H29" s="521"/>
      <c r="I29" s="521"/>
      <c r="J29" s="524"/>
      <c r="K29" s="506"/>
      <c r="L29" s="506"/>
      <c r="M29" s="506"/>
      <c r="N29" s="506"/>
      <c r="O29" s="516"/>
      <c r="P29" s="516"/>
      <c r="Q29" s="516"/>
      <c r="R29" s="506"/>
      <c r="S29" s="512"/>
    </row>
    <row r="30" spans="1:19" s="494" customFormat="1" ht="18.75" customHeight="1">
      <c r="A30" s="505"/>
      <c r="B30" s="506"/>
      <c r="C30" s="506"/>
      <c r="D30" s="506"/>
      <c r="E30" s="532" t="s">
        <v>1675</v>
      </c>
      <c r="F30" s="506"/>
      <c r="G30" s="506" t="s">
        <v>1676</v>
      </c>
      <c r="H30" s="506"/>
      <c r="I30" s="506"/>
      <c r="J30" s="506"/>
      <c r="K30" s="506"/>
      <c r="L30" s="506"/>
      <c r="M30" s="506"/>
      <c r="N30" s="506"/>
      <c r="O30" s="532" t="s">
        <v>1677</v>
      </c>
      <c r="P30" s="516"/>
      <c r="Q30" s="516"/>
      <c r="R30" s="533"/>
      <c r="S30" s="512"/>
    </row>
    <row r="31" spans="1:19" s="494" customFormat="1" ht="18.75" customHeight="1">
      <c r="A31" s="505"/>
      <c r="B31" s="506"/>
      <c r="C31" s="506"/>
      <c r="D31" s="506"/>
      <c r="E31" s="528"/>
      <c r="F31" s="506"/>
      <c r="G31" s="529"/>
      <c r="H31" s="534" t="s">
        <v>1678</v>
      </c>
      <c r="I31" s="535"/>
      <c r="J31" s="506"/>
      <c r="K31" s="506"/>
      <c r="L31" s="506"/>
      <c r="M31" s="506"/>
      <c r="N31" s="506"/>
      <c r="O31" s="536" t="s">
        <v>1679</v>
      </c>
      <c r="P31" s="516"/>
      <c r="Q31" s="516"/>
      <c r="R31" s="537"/>
      <c r="S31" s="512"/>
    </row>
    <row r="32" spans="1:19" s="494" customFormat="1" ht="9" customHeight="1">
      <c r="A32" s="538"/>
      <c r="B32" s="539"/>
      <c r="C32" s="539"/>
      <c r="D32" s="539"/>
      <c r="E32" s="539"/>
      <c r="F32" s="539"/>
      <c r="G32" s="539"/>
      <c r="H32" s="539"/>
      <c r="I32" s="539"/>
      <c r="J32" s="539"/>
      <c r="K32" s="539"/>
      <c r="L32" s="539"/>
      <c r="M32" s="539"/>
      <c r="N32" s="539"/>
      <c r="O32" s="539"/>
      <c r="P32" s="539"/>
      <c r="Q32" s="539"/>
      <c r="R32" s="539"/>
      <c r="S32" s="540"/>
    </row>
    <row r="33" spans="1:19" s="494" customFormat="1" ht="20.25" customHeight="1">
      <c r="A33" s="541"/>
      <c r="B33" s="542"/>
      <c r="C33" s="542"/>
      <c r="D33" s="542"/>
      <c r="E33" s="543" t="s">
        <v>1680</v>
      </c>
      <c r="F33" s="542"/>
      <c r="G33" s="542"/>
      <c r="H33" s="542"/>
      <c r="I33" s="542"/>
      <c r="J33" s="542"/>
      <c r="K33" s="542"/>
      <c r="L33" s="542"/>
      <c r="M33" s="542"/>
      <c r="N33" s="542"/>
      <c r="O33" s="542"/>
      <c r="P33" s="542"/>
      <c r="Q33" s="542"/>
      <c r="R33" s="542"/>
      <c r="S33" s="544"/>
    </row>
    <row r="34" spans="1:19" s="494" customFormat="1" ht="21.75" customHeight="1">
      <c r="A34" s="545" t="s">
        <v>1681</v>
      </c>
      <c r="B34" s="546"/>
      <c r="C34" s="546"/>
      <c r="D34" s="547"/>
      <c r="E34" s="548" t="s">
        <v>1682</v>
      </c>
      <c r="F34" s="547"/>
      <c r="G34" s="548" t="s">
        <v>1683</v>
      </c>
      <c r="H34" s="546"/>
      <c r="I34" s="547"/>
      <c r="J34" s="548" t="s">
        <v>1684</v>
      </c>
      <c r="K34" s="546"/>
      <c r="L34" s="548" t="s">
        <v>1685</v>
      </c>
      <c r="M34" s="546"/>
      <c r="N34" s="546"/>
      <c r="O34" s="547"/>
      <c r="P34" s="548" t="s">
        <v>1686</v>
      </c>
      <c r="Q34" s="546"/>
      <c r="R34" s="546"/>
      <c r="S34" s="549"/>
    </row>
    <row r="35" spans="1:19" s="494" customFormat="1" ht="19.5" customHeight="1">
      <c r="A35" s="550"/>
      <c r="B35" s="551"/>
      <c r="C35" s="551"/>
      <c r="D35" s="552">
        <v>0</v>
      </c>
      <c r="E35" s="553">
        <f>IF(D35=0,0,R47/D35)</f>
        <v>0</v>
      </c>
      <c r="F35" s="554"/>
      <c r="G35" s="555"/>
      <c r="H35" s="551"/>
      <c r="I35" s="552">
        <v>0</v>
      </c>
      <c r="J35" s="553">
        <f>IF(I35=0,0,R47/I35)</f>
        <v>0</v>
      </c>
      <c r="K35" s="556"/>
      <c r="L35" s="555"/>
      <c r="M35" s="551"/>
      <c r="N35" s="551"/>
      <c r="O35" s="552">
        <v>0</v>
      </c>
      <c r="P35" s="555"/>
      <c r="Q35" s="551"/>
      <c r="R35" s="557">
        <f>IF(O35=0,0,R47/O35)</f>
        <v>0</v>
      </c>
      <c r="S35" s="558"/>
    </row>
    <row r="36" spans="1:19" s="494" customFormat="1" ht="20.25" customHeight="1">
      <c r="A36" s="541"/>
      <c r="B36" s="542"/>
      <c r="C36" s="542"/>
      <c r="D36" s="542"/>
      <c r="E36" s="543" t="s">
        <v>1687</v>
      </c>
      <c r="F36" s="542"/>
      <c r="G36" s="542"/>
      <c r="H36" s="542"/>
      <c r="I36" s="542"/>
      <c r="J36" s="559" t="s">
        <v>1688</v>
      </c>
      <c r="K36" s="542"/>
      <c r="L36" s="542"/>
      <c r="M36" s="542"/>
      <c r="N36" s="542"/>
      <c r="O36" s="542"/>
      <c r="P36" s="542"/>
      <c r="Q36" s="542"/>
      <c r="R36" s="542"/>
      <c r="S36" s="544"/>
    </row>
    <row r="37" spans="1:19" s="494" customFormat="1" ht="19.5" customHeight="1">
      <c r="A37" s="560" t="s">
        <v>1550</v>
      </c>
      <c r="B37" s="561"/>
      <c r="C37" s="562" t="s">
        <v>1689</v>
      </c>
      <c r="D37" s="563"/>
      <c r="E37" s="563"/>
      <c r="F37" s="564"/>
      <c r="G37" s="560" t="s">
        <v>1690</v>
      </c>
      <c r="H37" s="565"/>
      <c r="I37" s="562" t="s">
        <v>1691</v>
      </c>
      <c r="J37" s="563"/>
      <c r="K37" s="563"/>
      <c r="L37" s="560" t="s">
        <v>1692</v>
      </c>
      <c r="M37" s="565"/>
      <c r="N37" s="562" t="s">
        <v>1693</v>
      </c>
      <c r="O37" s="563"/>
      <c r="P37" s="563"/>
      <c r="Q37" s="563"/>
      <c r="R37" s="563"/>
      <c r="S37" s="564"/>
    </row>
    <row r="38" spans="1:19" s="494" customFormat="1" ht="19.5" customHeight="1">
      <c r="A38" s="566">
        <v>1</v>
      </c>
      <c r="B38" s="567" t="s">
        <v>24</v>
      </c>
      <c r="C38" s="511"/>
      <c r="D38" s="568" t="s">
        <v>1694</v>
      </c>
      <c r="E38" s="569">
        <f>SUMIF('SO 01 topení - Rozpocet'!O5:O65338,8,'SO 01 topení - Rozpocet'!I5:I65338)</f>
        <v>0</v>
      </c>
      <c r="F38" s="570"/>
      <c r="G38" s="566">
        <v>8</v>
      </c>
      <c r="H38" s="571" t="s">
        <v>1695</v>
      </c>
      <c r="I38" s="531"/>
      <c r="J38" s="572">
        <v>0</v>
      </c>
      <c r="K38" s="573"/>
      <c r="L38" s="566">
        <v>13</v>
      </c>
      <c r="M38" s="529" t="s">
        <v>1696</v>
      </c>
      <c r="N38" s="574"/>
      <c r="O38" s="574"/>
      <c r="P38" s="575">
        <f>M49</f>
        <v>21</v>
      </c>
      <c r="Q38" s="576" t="s">
        <v>0</v>
      </c>
      <c r="R38" s="577">
        <f>E44*0.02</f>
        <v>0</v>
      </c>
      <c r="S38" s="570"/>
    </row>
    <row r="39" spans="1:19" s="494" customFormat="1" ht="19.5" customHeight="1">
      <c r="A39" s="566">
        <v>2</v>
      </c>
      <c r="B39" s="578"/>
      <c r="C39" s="524"/>
      <c r="D39" s="568" t="s">
        <v>31</v>
      </c>
      <c r="E39" s="569">
        <f>SUMIF('SO 01 topení - Rozpocet'!O10:O65536,4,'SO 01 topení - Rozpocet'!I10:I65536)</f>
        <v>0</v>
      </c>
      <c r="F39" s="570"/>
      <c r="G39" s="566">
        <v>9</v>
      </c>
      <c r="H39" s="506" t="s">
        <v>1697</v>
      </c>
      <c r="I39" s="568"/>
      <c r="J39" s="572">
        <v>0</v>
      </c>
      <c r="K39" s="573"/>
      <c r="L39" s="566">
        <v>14</v>
      </c>
      <c r="M39" s="529" t="s">
        <v>1698</v>
      </c>
      <c r="N39" s="574"/>
      <c r="O39" s="574"/>
      <c r="P39" s="575">
        <f>M49</f>
        <v>21</v>
      </c>
      <c r="Q39" s="576" t="s">
        <v>0</v>
      </c>
      <c r="R39" s="577">
        <f>E44*0.03</f>
        <v>0</v>
      </c>
      <c r="S39" s="570"/>
    </row>
    <row r="40" spans="1:19" s="494" customFormat="1" ht="19.5" customHeight="1">
      <c r="A40" s="566">
        <v>3</v>
      </c>
      <c r="B40" s="567" t="s">
        <v>25</v>
      </c>
      <c r="C40" s="511"/>
      <c r="D40" s="568" t="s">
        <v>1694</v>
      </c>
      <c r="E40" s="569">
        <f>'SO 01 topení - Rozpocet'!S14</f>
        <v>0</v>
      </c>
      <c r="F40" s="570"/>
      <c r="G40" s="566">
        <v>10</v>
      </c>
      <c r="H40" s="571" t="s">
        <v>1699</v>
      </c>
      <c r="I40" s="531"/>
      <c r="J40" s="572">
        <v>0</v>
      </c>
      <c r="K40" s="573"/>
      <c r="L40" s="566">
        <v>15</v>
      </c>
      <c r="M40" s="529" t="s">
        <v>1700</v>
      </c>
      <c r="N40" s="574"/>
      <c r="O40" s="574"/>
      <c r="P40" s="575">
        <f>M49</f>
        <v>21</v>
      </c>
      <c r="Q40" s="576" t="s">
        <v>0</v>
      </c>
      <c r="R40" s="569">
        <v>0</v>
      </c>
      <c r="S40" s="570"/>
    </row>
    <row r="41" spans="1:19" s="494" customFormat="1" ht="19.5" customHeight="1">
      <c r="A41" s="566">
        <v>4</v>
      </c>
      <c r="B41" s="578"/>
      <c r="C41" s="524"/>
      <c r="D41" s="568" t="s">
        <v>31</v>
      </c>
      <c r="E41" s="569">
        <f>'SO 01 topení - Rozpocet'!R14</f>
        <v>0</v>
      </c>
      <c r="F41" s="570"/>
      <c r="G41" s="566">
        <v>11</v>
      </c>
      <c r="H41" s="571"/>
      <c r="I41" s="531"/>
      <c r="J41" s="572">
        <v>0</v>
      </c>
      <c r="K41" s="573"/>
      <c r="L41" s="566">
        <v>16</v>
      </c>
      <c r="M41" s="529" t="s">
        <v>1701</v>
      </c>
      <c r="N41" s="574"/>
      <c r="O41" s="574"/>
      <c r="P41" s="575">
        <f>M49</f>
        <v>21</v>
      </c>
      <c r="Q41" s="576" t="s">
        <v>0</v>
      </c>
      <c r="R41" s="569">
        <v>0</v>
      </c>
      <c r="S41" s="570"/>
    </row>
    <row r="42" spans="1:19" s="494" customFormat="1" ht="19.5" customHeight="1">
      <c r="A42" s="566">
        <v>5</v>
      </c>
      <c r="B42" s="567" t="s">
        <v>1702</v>
      </c>
      <c r="C42" s="511"/>
      <c r="D42" s="568" t="s">
        <v>1694</v>
      </c>
      <c r="E42" s="569">
        <f>SUMIF('SO 01 topení - Rozpocet'!O13:O65536,256,'SO 01 topení - Rozpocet'!I13:I65536)</f>
        <v>0</v>
      </c>
      <c r="F42" s="570"/>
      <c r="G42" s="579"/>
      <c r="H42" s="574"/>
      <c r="I42" s="531"/>
      <c r="J42" s="580"/>
      <c r="K42" s="573"/>
      <c r="L42" s="566">
        <v>17</v>
      </c>
      <c r="M42" s="529" t="s">
        <v>1498</v>
      </c>
      <c r="N42" s="574"/>
      <c r="O42" s="574"/>
      <c r="P42" s="575">
        <f>M49</f>
        <v>21</v>
      </c>
      <c r="Q42" s="576" t="s">
        <v>0</v>
      </c>
      <c r="R42" s="569">
        <v>0</v>
      </c>
      <c r="S42" s="570"/>
    </row>
    <row r="43" spans="1:19" s="494" customFormat="1" ht="19.5" customHeight="1">
      <c r="A43" s="566">
        <v>6</v>
      </c>
      <c r="B43" s="578"/>
      <c r="C43" s="524"/>
      <c r="D43" s="568" t="s">
        <v>31</v>
      </c>
      <c r="E43" s="569">
        <f>SUMIF('SO 01 topení - Rozpocet'!O14:O65536,64,'SO 01 topení - Rozpocet'!I14:I65536)</f>
        <v>0</v>
      </c>
      <c r="F43" s="570"/>
      <c r="G43" s="579"/>
      <c r="H43" s="574"/>
      <c r="I43" s="531"/>
      <c r="J43" s="580"/>
      <c r="K43" s="573"/>
      <c r="L43" s="566">
        <v>18</v>
      </c>
      <c r="M43" s="571" t="s">
        <v>1703</v>
      </c>
      <c r="N43" s="574"/>
      <c r="O43" s="574"/>
      <c r="P43" s="574"/>
      <c r="Q43" s="531"/>
      <c r="R43" s="569">
        <f>SUMIF('SO 01 topení - Rozpocet'!O14:O65536,1024,'SO 01 topení - Rozpocet'!I14:I65536)</f>
        <v>0</v>
      </c>
      <c r="S43" s="570"/>
    </row>
    <row r="44" spans="1:19" s="494" customFormat="1" ht="19.5" customHeight="1">
      <c r="A44" s="566">
        <v>7</v>
      </c>
      <c r="B44" s="581" t="s">
        <v>1704</v>
      </c>
      <c r="C44" s="574"/>
      <c r="D44" s="531"/>
      <c r="E44" s="582">
        <f>SUM(E38:E43)</f>
        <v>0</v>
      </c>
      <c r="F44" s="544"/>
      <c r="G44" s="566">
        <v>12</v>
      </c>
      <c r="H44" s="581" t="s">
        <v>1705</v>
      </c>
      <c r="I44" s="531"/>
      <c r="J44" s="583">
        <f>SUM(J38:J41)</f>
        <v>0</v>
      </c>
      <c r="K44" s="584"/>
      <c r="L44" s="566">
        <v>19</v>
      </c>
      <c r="M44" s="567" t="s">
        <v>1706</v>
      </c>
      <c r="N44" s="527"/>
      <c r="O44" s="527"/>
      <c r="P44" s="527"/>
      <c r="Q44" s="585"/>
      <c r="R44" s="582">
        <f>SUM(R38:R43)</f>
        <v>0</v>
      </c>
      <c r="S44" s="544"/>
    </row>
    <row r="45" spans="1:19" s="494" customFormat="1" ht="19.5" customHeight="1">
      <c r="A45" s="586">
        <v>20</v>
      </c>
      <c r="B45" s="587" t="s">
        <v>1707</v>
      </c>
      <c r="C45" s="588"/>
      <c r="D45" s="589"/>
      <c r="E45" s="590">
        <f>SUMIF('SO 01 topení - Rozpocet'!O14:O65536,512,'SO 01 topení - Rozpocet'!I14:I65536)</f>
        <v>0</v>
      </c>
      <c r="F45" s="540"/>
      <c r="G45" s="586">
        <v>21</v>
      </c>
      <c r="H45" s="587" t="s">
        <v>1708</v>
      </c>
      <c r="I45" s="589"/>
      <c r="J45" s="591">
        <v>0</v>
      </c>
      <c r="K45" s="592"/>
      <c r="L45" s="586">
        <v>22</v>
      </c>
      <c r="M45" s="587" t="s">
        <v>28</v>
      </c>
      <c r="N45" s="588"/>
      <c r="O45" s="588"/>
      <c r="P45" s="588"/>
      <c r="Q45" s="589"/>
      <c r="R45" s="590">
        <f>SUMIF('SO 01 topení - Rozpocet'!O14:O65536,"&lt;4",'SO 01 topení - Rozpocet'!I14:I65536)+SUMIF('SO 01 topení - Rozpocet'!O14:O65536,"&gt;1024",'SO 01 topení - Rozpocet'!I14:I65536)</f>
        <v>0</v>
      </c>
      <c r="S45" s="540"/>
    </row>
    <row r="46" spans="1:19" s="494" customFormat="1" ht="19.5" customHeight="1">
      <c r="A46" s="593" t="s">
        <v>1575</v>
      </c>
      <c r="B46" s="503"/>
      <c r="C46" s="503"/>
      <c r="D46" s="503"/>
      <c r="E46" s="503"/>
      <c r="F46" s="594"/>
      <c r="G46" s="595"/>
      <c r="H46" s="503"/>
      <c r="I46" s="503"/>
      <c r="J46" s="503"/>
      <c r="K46" s="503"/>
      <c r="L46" s="560" t="s">
        <v>1223</v>
      </c>
      <c r="M46" s="547"/>
      <c r="N46" s="562" t="s">
        <v>1709</v>
      </c>
      <c r="O46" s="546"/>
      <c r="P46" s="546"/>
      <c r="Q46" s="546"/>
      <c r="R46" s="546"/>
      <c r="S46" s="549"/>
    </row>
    <row r="47" spans="1:19" s="494" customFormat="1" ht="19.5" customHeight="1">
      <c r="A47" s="505"/>
      <c r="B47" s="506"/>
      <c r="C47" s="506"/>
      <c r="D47" s="506"/>
      <c r="E47" s="506"/>
      <c r="F47" s="517"/>
      <c r="G47" s="596"/>
      <c r="H47" s="506"/>
      <c r="I47" s="506"/>
      <c r="J47" s="506"/>
      <c r="K47" s="506"/>
      <c r="L47" s="566">
        <v>23</v>
      </c>
      <c r="M47" s="571" t="s">
        <v>1710</v>
      </c>
      <c r="N47" s="574"/>
      <c r="O47" s="574"/>
      <c r="P47" s="574"/>
      <c r="Q47" s="570"/>
      <c r="R47" s="597">
        <f>E44+J44+R44+E45+J45+R45</f>
        <v>0</v>
      </c>
      <c r="S47" s="544"/>
    </row>
    <row r="48" spans="1:19" s="494" customFormat="1" ht="19.5" customHeight="1">
      <c r="A48" s="598" t="s">
        <v>1711</v>
      </c>
      <c r="B48" s="521"/>
      <c r="C48" s="521"/>
      <c r="D48" s="521"/>
      <c r="E48" s="521"/>
      <c r="F48" s="524"/>
      <c r="G48" s="599" t="s">
        <v>1712</v>
      </c>
      <c r="H48" s="521"/>
      <c r="I48" s="521"/>
      <c r="J48" s="521"/>
      <c r="K48" s="521"/>
      <c r="L48" s="566">
        <v>24</v>
      </c>
      <c r="M48" s="600">
        <v>15</v>
      </c>
      <c r="N48" s="524" t="s">
        <v>0</v>
      </c>
      <c r="O48" s="601">
        <f>R47-O49</f>
        <v>0</v>
      </c>
      <c r="P48" s="574" t="s">
        <v>159</v>
      </c>
      <c r="Q48" s="531"/>
      <c r="R48" s="602"/>
      <c r="S48" s="603"/>
    </row>
    <row r="49" spans="1:19" s="494" customFormat="1" ht="20.25" customHeight="1" thickBot="1">
      <c r="A49" s="604" t="s">
        <v>1671</v>
      </c>
      <c r="B49" s="527"/>
      <c r="C49" s="527"/>
      <c r="D49" s="527"/>
      <c r="E49" s="527"/>
      <c r="F49" s="511"/>
      <c r="G49" s="605"/>
      <c r="H49" s="527"/>
      <c r="I49" s="527"/>
      <c r="J49" s="527"/>
      <c r="K49" s="527"/>
      <c r="L49" s="566">
        <v>25</v>
      </c>
      <c r="M49" s="606">
        <v>21</v>
      </c>
      <c r="N49" s="531" t="s">
        <v>0</v>
      </c>
      <c r="O49" s="601">
        <f>SUMIF('SO 01 topení - Rozpocet'!N14:N65536,M49,'SO 01 topení - Rozpocet'!I14:I65536)+SUMIF(P38:P42,M49,R38:R42)</f>
        <v>0</v>
      </c>
      <c r="P49" s="574" t="s">
        <v>159</v>
      </c>
      <c r="Q49" s="531"/>
      <c r="R49" s="607">
        <f>O49*M49/100</f>
        <v>0</v>
      </c>
      <c r="S49" s="570"/>
    </row>
    <row r="50" spans="1:19" s="494" customFormat="1" ht="20.25" customHeight="1" thickBot="1">
      <c r="A50" s="505"/>
      <c r="B50" s="506"/>
      <c r="C50" s="506"/>
      <c r="D50" s="506"/>
      <c r="E50" s="506"/>
      <c r="F50" s="517"/>
      <c r="G50" s="596"/>
      <c r="H50" s="506"/>
      <c r="I50" s="506"/>
      <c r="J50" s="506"/>
      <c r="K50" s="506"/>
      <c r="L50" s="586">
        <v>26</v>
      </c>
      <c r="M50" s="608" t="s">
        <v>1713</v>
      </c>
      <c r="N50" s="588"/>
      <c r="O50" s="588"/>
      <c r="P50" s="588"/>
      <c r="Q50" s="609"/>
      <c r="R50" s="610">
        <f>R47+R48+R49</f>
        <v>0</v>
      </c>
      <c r="S50" s="611"/>
    </row>
    <row r="51" spans="1:19" s="494" customFormat="1" ht="19.5" customHeight="1">
      <c r="A51" s="598" t="s">
        <v>1711</v>
      </c>
      <c r="B51" s="521"/>
      <c r="C51" s="521"/>
      <c r="D51" s="521"/>
      <c r="E51" s="521"/>
      <c r="F51" s="524"/>
      <c r="G51" s="599" t="s">
        <v>1712</v>
      </c>
      <c r="H51" s="521"/>
      <c r="I51" s="521"/>
      <c r="J51" s="521"/>
      <c r="K51" s="521"/>
      <c r="L51" s="560" t="s">
        <v>1714</v>
      </c>
      <c r="M51" s="547"/>
      <c r="N51" s="562" t="s">
        <v>1715</v>
      </c>
      <c r="O51" s="546"/>
      <c r="P51" s="546"/>
      <c r="Q51" s="546"/>
      <c r="R51" s="612"/>
      <c r="S51" s="549"/>
    </row>
    <row r="52" spans="1:19" s="494" customFormat="1" ht="20.25" customHeight="1">
      <c r="A52" s="604" t="s">
        <v>1673</v>
      </c>
      <c r="B52" s="527"/>
      <c r="C52" s="527"/>
      <c r="D52" s="527"/>
      <c r="E52" s="527"/>
      <c r="F52" s="511"/>
      <c r="G52" s="605"/>
      <c r="H52" s="527"/>
      <c r="I52" s="527"/>
      <c r="J52" s="527"/>
      <c r="K52" s="527"/>
      <c r="L52" s="566">
        <v>27</v>
      </c>
      <c r="M52" s="571" t="s">
        <v>1716</v>
      </c>
      <c r="N52" s="574"/>
      <c r="O52" s="574"/>
      <c r="P52" s="574"/>
      <c r="Q52" s="531"/>
      <c r="R52" s="569">
        <v>0</v>
      </c>
      <c r="S52" s="570"/>
    </row>
    <row r="53" spans="1:19" s="494" customFormat="1" ht="19.5" customHeight="1">
      <c r="A53" s="505"/>
      <c r="B53" s="506"/>
      <c r="C53" s="506"/>
      <c r="D53" s="506"/>
      <c r="E53" s="506"/>
      <c r="F53" s="517"/>
      <c r="G53" s="596"/>
      <c r="H53" s="506"/>
      <c r="I53" s="506"/>
      <c r="J53" s="506"/>
      <c r="K53" s="506"/>
      <c r="L53" s="566">
        <v>28</v>
      </c>
      <c r="M53" s="571" t="s">
        <v>1717</v>
      </c>
      <c r="N53" s="574"/>
      <c r="O53" s="574"/>
      <c r="P53" s="574"/>
      <c r="Q53" s="531"/>
      <c r="R53" s="569">
        <v>0</v>
      </c>
      <c r="S53" s="570"/>
    </row>
    <row r="54" spans="1:19" s="494" customFormat="1" ht="19.5" customHeight="1">
      <c r="A54" s="613" t="s">
        <v>1711</v>
      </c>
      <c r="B54" s="539"/>
      <c r="C54" s="539"/>
      <c r="D54" s="539"/>
      <c r="E54" s="539"/>
      <c r="F54" s="614"/>
      <c r="G54" s="615" t="s">
        <v>1712</v>
      </c>
      <c r="H54" s="539"/>
      <c r="I54" s="539"/>
      <c r="J54" s="539"/>
      <c r="K54" s="539"/>
      <c r="L54" s="586">
        <v>29</v>
      </c>
      <c r="M54" s="587" t="s">
        <v>1718</v>
      </c>
      <c r="N54" s="588"/>
      <c r="O54" s="588"/>
      <c r="P54" s="588"/>
      <c r="Q54" s="589"/>
      <c r="R54" s="553">
        <v>0</v>
      </c>
      <c r="S54" s="616"/>
    </row>
  </sheetData>
  <mergeCells count="1">
    <mergeCell ref="E5:J5"/>
  </mergeCells>
  <printOptions horizontalCentered="1" verticalCentered="1"/>
  <pageMargins left="0.59055118110236227" right="0.59055118110236227" top="0.36" bottom="0.9055118110236221" header="0" footer="0"/>
  <pageSetup paperSize="9" scale="96" orientation="portrait" r:id="rId1"/>
  <headerFooter alignWithMargins="0">
    <oddFooter>Stránka &amp;P z &amp;N</oddFooter>
  </headerFooter>
</worksheet>
</file>

<file path=xl/worksheets/sheet9.xml><?xml version="1.0" encoding="utf-8"?>
<worksheet xmlns="http://schemas.openxmlformats.org/spreadsheetml/2006/main" xmlns:r="http://schemas.openxmlformats.org/officeDocument/2006/relationships">
  <sheetPr>
    <pageSetUpPr fitToPage="1"/>
  </sheetPr>
  <dimension ref="A1:V50"/>
  <sheetViews>
    <sheetView showGridLines="0" workbookViewId="0">
      <pane ySplit="13" topLeftCell="A14" activePane="bottomLeft" state="frozenSplit"/>
      <selection activeCell="N5" sqref="N5"/>
      <selection pane="bottomLeft" activeCell="AG42" sqref="AG41:AG42"/>
    </sheetView>
  </sheetViews>
  <sheetFormatPr defaultColWidth="9.109375" defaultRowHeight="11.25" customHeight="1"/>
  <cols>
    <col min="1" max="1" width="5.5546875" style="494" customWidth="1"/>
    <col min="2" max="2" width="4.44140625" style="494" customWidth="1"/>
    <col min="3" max="3" width="4.6640625" style="494" customWidth="1"/>
    <col min="4" max="4" width="9.5546875" style="494" bestFit="1" customWidth="1"/>
    <col min="5" max="5" width="64.88671875" style="494" customWidth="1"/>
    <col min="6" max="6" width="6.109375" style="727" customWidth="1"/>
    <col min="7" max="7" width="9.88671875" style="494" customWidth="1"/>
    <col min="8" max="8" width="9.6640625" style="494" customWidth="1"/>
    <col min="9" max="9" width="13.44140625" style="494" customWidth="1"/>
    <col min="10" max="10" width="10.5546875" style="494" hidden="1" customWidth="1"/>
    <col min="11" max="11" width="10.88671875" style="494" hidden="1" customWidth="1"/>
    <col min="12" max="12" width="9.6640625" style="494" hidden="1" customWidth="1"/>
    <col min="13" max="13" width="11.5546875" style="494" hidden="1" customWidth="1"/>
    <col min="14" max="14" width="5.33203125" style="494" hidden="1" customWidth="1"/>
    <col min="15" max="15" width="7" style="494" hidden="1" customWidth="1"/>
    <col min="16" max="16" width="7.33203125" style="494" hidden="1" customWidth="1"/>
    <col min="17" max="17" width="9.109375" style="622" hidden="1" customWidth="1"/>
    <col min="18" max="18" width="9.109375" style="623" hidden="1" customWidth="1"/>
    <col min="19" max="19" width="10" style="623" hidden="1" customWidth="1"/>
    <col min="20" max="20" width="9.109375" style="622" hidden="1" customWidth="1"/>
    <col min="21" max="21" width="9.109375" style="617" hidden="1" customWidth="1"/>
    <col min="22" max="22" width="10" style="617" hidden="1" customWidth="1"/>
    <col min="23" max="26" width="0" style="617" hidden="1" customWidth="1"/>
    <col min="27" max="16384" width="9.109375" style="617"/>
  </cols>
  <sheetData>
    <row r="1" spans="1:20" s="494" customFormat="1" ht="16.5" customHeight="1">
      <c r="A1" s="618" t="s">
        <v>1719</v>
      </c>
      <c r="B1" s="619"/>
      <c r="C1" s="619"/>
      <c r="D1" s="619"/>
      <c r="E1" s="619"/>
      <c r="F1" s="620"/>
      <c r="G1" s="619"/>
      <c r="H1" s="619"/>
      <c r="I1" s="619"/>
      <c r="J1" s="619"/>
      <c r="K1" s="619"/>
      <c r="L1" s="619"/>
      <c r="M1" s="619"/>
      <c r="N1" s="619"/>
      <c r="O1" s="621"/>
      <c r="P1" s="621"/>
      <c r="Q1" s="622"/>
      <c r="R1" s="623"/>
      <c r="S1" s="623"/>
      <c r="T1" s="622"/>
    </row>
    <row r="2" spans="1:20" s="494" customFormat="1" ht="12.75" customHeight="1">
      <c r="A2" s="624" t="s">
        <v>22</v>
      </c>
      <c r="B2" s="625"/>
      <c r="C2" s="625" t="str">
        <f>'SO 01 topení - Krycí list'!E5</f>
        <v>Sběrný dvůr</v>
      </c>
      <c r="D2" s="625"/>
      <c r="E2" s="625"/>
      <c r="F2" s="620"/>
      <c r="G2" s="625"/>
      <c r="H2" s="625"/>
      <c r="I2" s="625"/>
      <c r="J2" s="625"/>
      <c r="K2" s="625"/>
      <c r="L2" s="619"/>
      <c r="M2" s="619"/>
      <c r="N2" s="619"/>
      <c r="O2" s="621"/>
      <c r="P2" s="621"/>
      <c r="Q2" s="622"/>
      <c r="R2" s="623"/>
      <c r="S2" s="623"/>
      <c r="T2" s="622"/>
    </row>
    <row r="3" spans="1:20" s="494" customFormat="1" ht="12.75" customHeight="1">
      <c r="A3" s="624" t="s">
        <v>1175</v>
      </c>
      <c r="B3" s="625"/>
      <c r="C3" s="625">
        <f>'SO 01 topení - Krycí list'!E7</f>
        <v>0</v>
      </c>
      <c r="D3" s="625"/>
      <c r="E3" s="625"/>
      <c r="F3" s="620"/>
      <c r="G3" s="625"/>
      <c r="H3" s="625"/>
      <c r="I3" s="625"/>
      <c r="J3" s="625"/>
      <c r="K3" s="625"/>
      <c r="L3" s="619"/>
      <c r="M3" s="619"/>
      <c r="N3" s="619"/>
      <c r="O3" s="621"/>
      <c r="P3" s="621"/>
      <c r="Q3" s="622"/>
      <c r="R3" s="623"/>
      <c r="S3" s="623"/>
      <c r="T3" s="622"/>
    </row>
    <row r="4" spans="1:20" s="494" customFormat="1" ht="12.75" customHeight="1">
      <c r="A4" s="624" t="s">
        <v>1720</v>
      </c>
      <c r="B4" s="625"/>
      <c r="C4" s="625" t="str">
        <f>'SO 01 topení - Krycí list'!E9</f>
        <v>D.1.4.3 - TECHNIKA PROSTŘEDÍ STAVEB</v>
      </c>
      <c r="D4" s="625"/>
      <c r="E4" s="625"/>
      <c r="F4" s="620"/>
      <c r="G4" s="625"/>
      <c r="H4" s="625"/>
      <c r="I4" s="625"/>
      <c r="J4" s="625"/>
      <c r="K4" s="625"/>
      <c r="L4" s="619"/>
      <c r="M4" s="619"/>
      <c r="N4" s="619"/>
      <c r="O4" s="621"/>
      <c r="P4" s="621"/>
      <c r="Q4" s="622"/>
      <c r="R4" s="623"/>
      <c r="S4" s="623"/>
      <c r="T4" s="622"/>
    </row>
    <row r="5" spans="1:20" s="494" customFormat="1" ht="12.75" customHeight="1">
      <c r="A5" s="625" t="s">
        <v>1721</v>
      </c>
      <c r="B5" s="625"/>
      <c r="C5" s="625" t="str">
        <f>'SO 01 topení - Krycí list'!P5</f>
        <v xml:space="preserve"> </v>
      </c>
      <c r="D5" s="625"/>
      <c r="E5" s="625"/>
      <c r="F5" s="620"/>
      <c r="G5" s="625"/>
      <c r="H5" s="625"/>
      <c r="I5" s="625"/>
      <c r="J5" s="625"/>
      <c r="K5" s="625"/>
      <c r="L5" s="619"/>
      <c r="M5" s="619"/>
      <c r="N5" s="619"/>
      <c r="O5" s="621"/>
      <c r="P5" s="621"/>
      <c r="Q5" s="622"/>
      <c r="R5" s="623"/>
      <c r="S5" s="623"/>
      <c r="T5" s="622"/>
    </row>
    <row r="6" spans="1:20" s="494" customFormat="1" ht="6.75" customHeight="1">
      <c r="A6" s="625"/>
      <c r="B6" s="625"/>
      <c r="C6" s="625"/>
      <c r="D6" s="625"/>
      <c r="E6" s="625"/>
      <c r="F6" s="620"/>
      <c r="G6" s="625"/>
      <c r="H6" s="625"/>
      <c r="I6" s="625"/>
      <c r="J6" s="625"/>
      <c r="K6" s="625"/>
      <c r="L6" s="619"/>
      <c r="M6" s="619"/>
      <c r="N6" s="619"/>
      <c r="O6" s="621"/>
      <c r="P6" s="621"/>
      <c r="Q6" s="622"/>
      <c r="R6" s="623"/>
      <c r="S6" s="623"/>
      <c r="T6" s="622"/>
    </row>
    <row r="7" spans="1:20" s="494" customFormat="1" ht="12.75" customHeight="1">
      <c r="A7" s="625" t="s">
        <v>1722</v>
      </c>
      <c r="B7" s="625"/>
      <c r="C7" s="625" t="str">
        <f>'SO 01 topení - Krycí list'!E26</f>
        <v xml:space="preserve"> </v>
      </c>
      <c r="D7" s="625"/>
      <c r="E7" s="625"/>
      <c r="F7" s="620"/>
      <c r="G7" s="625"/>
      <c r="H7" s="625"/>
      <c r="I7" s="625"/>
      <c r="J7" s="625"/>
      <c r="K7" s="625"/>
      <c r="L7" s="619"/>
      <c r="M7" s="619"/>
      <c r="N7" s="619"/>
      <c r="O7" s="621"/>
      <c r="P7" s="621"/>
      <c r="Q7" s="622"/>
      <c r="R7" s="623"/>
      <c r="S7" s="623"/>
      <c r="T7" s="622"/>
    </row>
    <row r="8" spans="1:20" s="494" customFormat="1" ht="12.75" customHeight="1">
      <c r="A8" s="625" t="s">
        <v>19</v>
      </c>
      <c r="B8" s="625"/>
      <c r="C8" s="625" t="str">
        <f>'SO 01 topení - Krycí list'!E28</f>
        <v>-</v>
      </c>
      <c r="D8" s="625"/>
      <c r="E8" s="625"/>
      <c r="F8" s="620"/>
      <c r="G8" s="625"/>
      <c r="H8" s="625"/>
      <c r="I8" s="625"/>
      <c r="J8" s="625"/>
      <c r="K8" s="625"/>
      <c r="L8" s="619"/>
      <c r="M8" s="619"/>
      <c r="N8" s="619"/>
      <c r="O8" s="621"/>
      <c r="P8" s="621"/>
      <c r="Q8" s="622"/>
      <c r="R8" s="623"/>
      <c r="S8" s="623"/>
      <c r="T8" s="622"/>
    </row>
    <row r="9" spans="1:20" s="494" customFormat="1" ht="12.75" customHeight="1">
      <c r="A9" s="625" t="s">
        <v>1181</v>
      </c>
      <c r="B9" s="625"/>
      <c r="C9" s="626" t="s">
        <v>1679</v>
      </c>
      <c r="D9" s="625"/>
      <c r="E9" s="625"/>
      <c r="F9" s="620"/>
      <c r="G9" s="625"/>
      <c r="H9" s="625"/>
      <c r="I9" s="625"/>
      <c r="J9" s="625"/>
      <c r="K9" s="625"/>
      <c r="L9" s="619"/>
      <c r="M9" s="619"/>
      <c r="N9" s="619"/>
      <c r="O9" s="621"/>
      <c r="P9" s="621"/>
      <c r="Q9" s="622"/>
      <c r="R9" s="623"/>
      <c r="S9" s="623"/>
      <c r="T9" s="622"/>
    </row>
    <row r="10" spans="1:20" s="494" customFormat="1" ht="5.25" customHeight="1">
      <c r="A10" s="619"/>
      <c r="B10" s="619"/>
      <c r="C10" s="619"/>
      <c r="D10" s="619"/>
      <c r="E10" s="619"/>
      <c r="F10" s="620"/>
      <c r="G10" s="619"/>
      <c r="H10" s="619"/>
      <c r="I10" s="619"/>
      <c r="J10" s="619"/>
      <c r="K10" s="619"/>
      <c r="L10" s="619"/>
      <c r="M10" s="619"/>
      <c r="N10" s="619"/>
      <c r="O10" s="621"/>
      <c r="P10" s="621"/>
      <c r="Q10" s="622"/>
      <c r="R10" s="623"/>
      <c r="S10" s="623"/>
      <c r="T10" s="622"/>
    </row>
    <row r="11" spans="1:20" s="494" customFormat="1" ht="23.25" customHeight="1">
      <c r="A11" s="627" t="s">
        <v>1723</v>
      </c>
      <c r="B11" s="628" t="s">
        <v>1724</v>
      </c>
      <c r="C11" s="628" t="s">
        <v>1725</v>
      </c>
      <c r="D11" s="628" t="s">
        <v>1513</v>
      </c>
      <c r="E11" s="628" t="s">
        <v>1213</v>
      </c>
      <c r="F11" s="628" t="s">
        <v>154</v>
      </c>
      <c r="G11" s="628" t="s">
        <v>1726</v>
      </c>
      <c r="H11" s="628" t="s">
        <v>1727</v>
      </c>
      <c r="I11" s="628" t="s">
        <v>1</v>
      </c>
      <c r="J11" s="628" t="s">
        <v>1639</v>
      </c>
      <c r="K11" s="628" t="s">
        <v>1728</v>
      </c>
      <c r="L11" s="628" t="s">
        <v>1729</v>
      </c>
      <c r="M11" s="628" t="s">
        <v>1730</v>
      </c>
      <c r="N11" s="629" t="s">
        <v>1578</v>
      </c>
      <c r="O11" s="630" t="s">
        <v>169</v>
      </c>
      <c r="P11" s="631" t="s">
        <v>1731</v>
      </c>
      <c r="Q11" s="622"/>
      <c r="R11" s="623"/>
      <c r="S11" s="623"/>
      <c r="T11" s="622"/>
    </row>
    <row r="12" spans="1:20" s="494" customFormat="1" ht="12.75" customHeight="1">
      <c r="A12" s="632">
        <v>1</v>
      </c>
      <c r="B12" s="633">
        <v>2</v>
      </c>
      <c r="C12" s="633">
        <v>3</v>
      </c>
      <c r="D12" s="633">
        <v>4</v>
      </c>
      <c r="E12" s="633">
        <v>5</v>
      </c>
      <c r="F12" s="633">
        <v>6</v>
      </c>
      <c r="G12" s="633">
        <v>7</v>
      </c>
      <c r="H12" s="633">
        <v>8</v>
      </c>
      <c r="I12" s="633">
        <v>9</v>
      </c>
      <c r="J12" s="633"/>
      <c r="K12" s="633"/>
      <c r="L12" s="633"/>
      <c r="M12" s="633"/>
      <c r="N12" s="634">
        <v>10</v>
      </c>
      <c r="O12" s="635">
        <v>11</v>
      </c>
      <c r="P12" s="636">
        <v>12</v>
      </c>
      <c r="Q12" s="622"/>
      <c r="R12" s="623"/>
      <c r="S12" s="623"/>
      <c r="T12" s="622"/>
    </row>
    <row r="13" spans="1:20" s="494" customFormat="1" ht="3.75" customHeight="1">
      <c r="A13" s="619"/>
      <c r="B13" s="619"/>
      <c r="C13" s="619"/>
      <c r="D13" s="619"/>
      <c r="E13" s="619"/>
      <c r="F13" s="620"/>
      <c r="G13" s="619"/>
      <c r="H13" s="619"/>
      <c r="I13" s="619"/>
      <c r="J13" s="619"/>
      <c r="K13" s="619"/>
      <c r="L13" s="619"/>
      <c r="M13" s="619"/>
      <c r="N13" s="619"/>
      <c r="O13" s="621"/>
      <c r="P13" s="637"/>
      <c r="Q13" s="622"/>
      <c r="R13" s="623"/>
      <c r="S13" s="623"/>
      <c r="T13" s="622"/>
    </row>
    <row r="14" spans="1:20" s="641" customFormat="1" ht="10.199999999999999">
      <c r="A14" s="638"/>
      <c r="B14" s="639" t="s">
        <v>1223</v>
      </c>
      <c r="C14" s="638"/>
      <c r="D14" s="638" t="s">
        <v>25</v>
      </c>
      <c r="E14" s="638" t="s">
        <v>1224</v>
      </c>
      <c r="F14" s="639"/>
      <c r="G14" s="638"/>
      <c r="H14" s="638"/>
      <c r="I14" s="640">
        <f>I15+I19+I26+I42</f>
        <v>0</v>
      </c>
      <c r="J14" s="638"/>
      <c r="K14" s="640">
        <f>K15+K19+K26+K42</f>
        <v>0</v>
      </c>
      <c r="L14" s="638"/>
      <c r="M14" s="640">
        <f>M15+M19+M26+M42</f>
        <v>0</v>
      </c>
      <c r="N14" s="638"/>
      <c r="P14" s="642" t="s">
        <v>1225</v>
      </c>
      <c r="Q14" s="643"/>
      <c r="R14" s="644">
        <f>SUM(R15:R51)</f>
        <v>0</v>
      </c>
      <c r="S14" s="644">
        <f>SUM(S15:S51)</f>
        <v>0</v>
      </c>
      <c r="T14" s="643"/>
    </row>
    <row r="15" spans="1:20" s="641" customFormat="1" ht="10.199999999999999">
      <c r="A15" s="645"/>
      <c r="B15" s="646" t="s">
        <v>1223</v>
      </c>
      <c r="C15" s="645"/>
      <c r="D15" s="647" t="s">
        <v>115</v>
      </c>
      <c r="E15" s="647" t="s">
        <v>116</v>
      </c>
      <c r="F15" s="648"/>
      <c r="G15" s="645"/>
      <c r="H15" s="645"/>
      <c r="I15" s="649">
        <f>SUM(I16:I18)</f>
        <v>0</v>
      </c>
      <c r="J15" s="645"/>
      <c r="K15" s="649">
        <f>SUM(K16:K18)</f>
        <v>0</v>
      </c>
      <c r="L15" s="645"/>
      <c r="M15" s="649">
        <f>SUM(M16:M18)</f>
        <v>0</v>
      </c>
      <c r="N15" s="645"/>
      <c r="P15" s="650" t="s">
        <v>81</v>
      </c>
      <c r="Q15" s="643"/>
      <c r="R15" s="644"/>
      <c r="S15" s="644"/>
      <c r="T15" s="643"/>
    </row>
    <row r="16" spans="1:20" s="660" customFormat="1" ht="24" customHeight="1">
      <c r="A16" s="651">
        <v>1</v>
      </c>
      <c r="B16" s="651" t="s">
        <v>1229</v>
      </c>
      <c r="C16" s="651" t="s">
        <v>115</v>
      </c>
      <c r="D16" s="652">
        <v>713463211</v>
      </c>
      <c r="E16" s="652" t="s">
        <v>1732</v>
      </c>
      <c r="F16" s="651" t="s">
        <v>317</v>
      </c>
      <c r="G16" s="653">
        <f>SUM(G17:G18)</f>
        <v>62</v>
      </c>
      <c r="H16" s="654">
        <v>0</v>
      </c>
      <c r="I16" s="655">
        <f>G16*H16</f>
        <v>0</v>
      </c>
      <c r="J16" s="656">
        <v>2.0000000000000001E-4</v>
      </c>
      <c r="K16" s="657">
        <v>0</v>
      </c>
      <c r="L16" s="656">
        <v>0</v>
      </c>
      <c r="M16" s="657">
        <f>G16*L16</f>
        <v>0</v>
      </c>
      <c r="N16" s="658">
        <v>21</v>
      </c>
      <c r="O16" s="659">
        <v>16</v>
      </c>
      <c r="P16" s="660" t="s">
        <v>83</v>
      </c>
      <c r="Q16" s="661"/>
      <c r="R16" s="662">
        <f>I16</f>
        <v>0</v>
      </c>
      <c r="S16" s="663"/>
      <c r="T16" s="661"/>
    </row>
    <row r="17" spans="1:22" s="675" customFormat="1" ht="10.199999999999999">
      <c r="A17" s="664">
        <v>2</v>
      </c>
      <c r="B17" s="664" t="s">
        <v>1352</v>
      </c>
      <c r="C17" s="664" t="s">
        <v>1733</v>
      </c>
      <c r="D17" s="665">
        <v>37</v>
      </c>
      <c r="E17" s="666" t="s">
        <v>1734</v>
      </c>
      <c r="F17" s="664" t="s">
        <v>317</v>
      </c>
      <c r="G17" s="667">
        <v>59</v>
      </c>
      <c r="H17" s="668">
        <v>0</v>
      </c>
      <c r="I17" s="669">
        <f>G17*H17</f>
        <v>0</v>
      </c>
      <c r="J17" s="670">
        <v>0</v>
      </c>
      <c r="K17" s="671">
        <f>G17*J17</f>
        <v>0</v>
      </c>
      <c r="L17" s="670">
        <v>0</v>
      </c>
      <c r="M17" s="671">
        <f>G17*L17</f>
        <v>0</v>
      </c>
      <c r="N17" s="672">
        <v>21</v>
      </c>
      <c r="O17" s="673">
        <v>16</v>
      </c>
      <c r="P17" s="674" t="s">
        <v>83</v>
      </c>
      <c r="Q17" s="661"/>
      <c r="R17" s="662"/>
      <c r="S17" s="663">
        <f>I17</f>
        <v>0</v>
      </c>
      <c r="T17" s="661"/>
    </row>
    <row r="18" spans="1:22" s="675" customFormat="1" ht="10.199999999999999">
      <c r="A18" s="664">
        <v>3</v>
      </c>
      <c r="B18" s="664" t="s">
        <v>1352</v>
      </c>
      <c r="C18" s="664" t="s">
        <v>1733</v>
      </c>
      <c r="D18" s="665">
        <v>38</v>
      </c>
      <c r="E18" s="666" t="s">
        <v>1735</v>
      </c>
      <c r="F18" s="664" t="s">
        <v>317</v>
      </c>
      <c r="G18" s="667">
        <v>3</v>
      </c>
      <c r="H18" s="668">
        <v>0</v>
      </c>
      <c r="I18" s="669">
        <f>G18*H18</f>
        <v>0</v>
      </c>
      <c r="J18" s="670">
        <v>0</v>
      </c>
      <c r="K18" s="671">
        <f>G18*J18</f>
        <v>0</v>
      </c>
      <c r="L18" s="670">
        <v>0</v>
      </c>
      <c r="M18" s="671">
        <f>G18*L18</f>
        <v>0</v>
      </c>
      <c r="N18" s="672">
        <v>21</v>
      </c>
      <c r="O18" s="673">
        <v>16</v>
      </c>
      <c r="P18" s="674" t="s">
        <v>83</v>
      </c>
      <c r="Q18" s="661"/>
      <c r="R18" s="662"/>
      <c r="S18" s="663">
        <f>I18</f>
        <v>0</v>
      </c>
      <c r="T18" s="661"/>
    </row>
    <row r="19" spans="1:22" s="641" customFormat="1" ht="12.75" customHeight="1">
      <c r="A19" s="646"/>
      <c r="B19" s="646" t="s">
        <v>1223</v>
      </c>
      <c r="C19" s="645"/>
      <c r="D19" s="676" t="s">
        <v>1736</v>
      </c>
      <c r="E19" s="647" t="s">
        <v>1737</v>
      </c>
      <c r="F19" s="648"/>
      <c r="G19" s="677"/>
      <c r="H19" s="645"/>
      <c r="I19" s="649">
        <f>SUM(I20:I25)</f>
        <v>0</v>
      </c>
      <c r="J19" s="645"/>
      <c r="K19" s="649">
        <f>SUM(K20:K25)</f>
        <v>0</v>
      </c>
      <c r="L19" s="645"/>
      <c r="M19" s="649">
        <f>SUM(M20:M25)</f>
        <v>0</v>
      </c>
      <c r="N19" s="645"/>
      <c r="P19" s="650" t="s">
        <v>81</v>
      </c>
      <c r="Q19" s="643"/>
      <c r="R19" s="662"/>
      <c r="S19" s="663"/>
      <c r="T19" s="643"/>
    </row>
    <row r="20" spans="1:22" s="675" customFormat="1" ht="10.199999999999999">
      <c r="A20" s="678">
        <v>4</v>
      </c>
      <c r="B20" s="678" t="s">
        <v>1229</v>
      </c>
      <c r="C20" s="679">
        <v>733</v>
      </c>
      <c r="D20" s="680">
        <v>733223102</v>
      </c>
      <c r="E20" s="681" t="s">
        <v>1738</v>
      </c>
      <c r="F20" s="678" t="s">
        <v>317</v>
      </c>
      <c r="G20" s="682">
        <v>59</v>
      </c>
      <c r="H20" s="683">
        <v>0</v>
      </c>
      <c r="I20" s="684">
        <f t="shared" ref="I20:I25" si="0">G20*H20</f>
        <v>0</v>
      </c>
      <c r="J20" s="685">
        <v>0</v>
      </c>
      <c r="K20" s="686">
        <v>0</v>
      </c>
      <c r="L20" s="685">
        <v>0</v>
      </c>
      <c r="M20" s="686">
        <f t="shared" ref="M20:M25" si="1">G20*L20</f>
        <v>0</v>
      </c>
      <c r="N20" s="687">
        <v>21</v>
      </c>
      <c r="O20" s="688">
        <v>16</v>
      </c>
      <c r="P20" s="675" t="s">
        <v>83</v>
      </c>
      <c r="Q20" s="661"/>
      <c r="R20" s="662"/>
      <c r="S20" s="663">
        <f>I20</f>
        <v>0</v>
      </c>
      <c r="T20" s="689"/>
      <c r="U20" s="690"/>
      <c r="V20" s="690"/>
    </row>
    <row r="21" spans="1:22" s="675" customFormat="1" ht="10.199999999999999">
      <c r="A21" s="678">
        <v>5</v>
      </c>
      <c r="B21" s="678" t="s">
        <v>1229</v>
      </c>
      <c r="C21" s="679">
        <v>733</v>
      </c>
      <c r="D21" s="680">
        <v>733223103</v>
      </c>
      <c r="E21" s="681" t="s">
        <v>1739</v>
      </c>
      <c r="F21" s="678" t="s">
        <v>317</v>
      </c>
      <c r="G21" s="682">
        <v>3</v>
      </c>
      <c r="H21" s="683">
        <v>0</v>
      </c>
      <c r="I21" s="684">
        <f t="shared" si="0"/>
        <v>0</v>
      </c>
      <c r="J21" s="685">
        <v>0</v>
      </c>
      <c r="K21" s="686">
        <v>0</v>
      </c>
      <c r="L21" s="685">
        <v>0</v>
      </c>
      <c r="M21" s="686">
        <f t="shared" si="1"/>
        <v>0</v>
      </c>
      <c r="N21" s="687">
        <v>21</v>
      </c>
      <c r="O21" s="688">
        <v>16</v>
      </c>
      <c r="P21" s="675" t="s">
        <v>83</v>
      </c>
      <c r="Q21" s="661"/>
      <c r="R21" s="662"/>
      <c r="S21" s="663">
        <f>I21</f>
        <v>0</v>
      </c>
      <c r="T21" s="689"/>
      <c r="U21" s="690"/>
      <c r="V21" s="690"/>
    </row>
    <row r="22" spans="1:22" s="674" customFormat="1" ht="12.75" customHeight="1">
      <c r="A22" s="691">
        <v>6</v>
      </c>
      <c r="B22" s="691" t="s">
        <v>1229</v>
      </c>
      <c r="C22" s="679">
        <v>733</v>
      </c>
      <c r="D22" s="692">
        <v>733291101</v>
      </c>
      <c r="E22" s="652" t="s">
        <v>1740</v>
      </c>
      <c r="F22" s="651" t="s">
        <v>317</v>
      </c>
      <c r="G22" s="653">
        <f>SUM(G20:G21)</f>
        <v>62</v>
      </c>
      <c r="H22" s="654">
        <v>0</v>
      </c>
      <c r="I22" s="669">
        <f>G22*H22</f>
        <v>0</v>
      </c>
      <c r="J22" s="685">
        <v>0</v>
      </c>
      <c r="K22" s="686">
        <v>0</v>
      </c>
      <c r="L22" s="670">
        <v>0</v>
      </c>
      <c r="M22" s="671">
        <f t="shared" si="1"/>
        <v>0</v>
      </c>
      <c r="N22" s="672">
        <v>21</v>
      </c>
      <c r="O22" s="673">
        <v>16</v>
      </c>
      <c r="P22" s="674" t="s">
        <v>83</v>
      </c>
      <c r="Q22" s="661"/>
      <c r="R22" s="662">
        <f>I22</f>
        <v>0</v>
      </c>
      <c r="S22" s="663"/>
      <c r="T22" s="693"/>
      <c r="U22" s="694"/>
    </row>
    <row r="23" spans="1:22" s="660" customFormat="1" ht="10.199999999999999">
      <c r="A23" s="651">
        <v>7</v>
      </c>
      <c r="B23" s="651" t="s">
        <v>1229</v>
      </c>
      <c r="C23" s="651" t="s">
        <v>1741</v>
      </c>
      <c r="D23" s="695" t="s">
        <v>1742</v>
      </c>
      <c r="E23" s="652" t="s">
        <v>1743</v>
      </c>
      <c r="F23" s="651" t="s">
        <v>1744</v>
      </c>
      <c r="G23" s="653">
        <v>1</v>
      </c>
      <c r="H23" s="654">
        <v>0</v>
      </c>
      <c r="I23" s="655">
        <f t="shared" si="0"/>
        <v>0</v>
      </c>
      <c r="J23" s="656">
        <v>0</v>
      </c>
      <c r="K23" s="657">
        <f>G23*J23</f>
        <v>0</v>
      </c>
      <c r="L23" s="656">
        <v>0</v>
      </c>
      <c r="M23" s="657">
        <f t="shared" si="1"/>
        <v>0</v>
      </c>
      <c r="N23" s="658">
        <v>21</v>
      </c>
      <c r="O23" s="659">
        <v>16</v>
      </c>
      <c r="P23" s="660" t="s">
        <v>83</v>
      </c>
      <c r="Q23" s="661"/>
      <c r="R23" s="662">
        <f>I23</f>
        <v>0</v>
      </c>
      <c r="S23" s="663"/>
      <c r="T23" s="661"/>
    </row>
    <row r="24" spans="1:22" s="660" customFormat="1" ht="10.199999999999999">
      <c r="A24" s="651">
        <v>8</v>
      </c>
      <c r="B24" s="651" t="s">
        <v>1229</v>
      </c>
      <c r="C24" s="651" t="s">
        <v>1741</v>
      </c>
      <c r="D24" s="695" t="s">
        <v>1745</v>
      </c>
      <c r="E24" s="652" t="s">
        <v>1746</v>
      </c>
      <c r="F24" s="651" t="s">
        <v>1747</v>
      </c>
      <c r="G24" s="653">
        <v>1</v>
      </c>
      <c r="H24" s="654">
        <v>0</v>
      </c>
      <c r="I24" s="655">
        <f t="shared" si="0"/>
        <v>0</v>
      </c>
      <c r="J24" s="656">
        <v>0</v>
      </c>
      <c r="K24" s="657">
        <f>G24*J24</f>
        <v>0</v>
      </c>
      <c r="L24" s="656">
        <v>0</v>
      </c>
      <c r="M24" s="657">
        <f t="shared" si="1"/>
        <v>0</v>
      </c>
      <c r="N24" s="658">
        <v>21</v>
      </c>
      <c r="O24" s="659">
        <v>16</v>
      </c>
      <c r="P24" s="660" t="s">
        <v>83</v>
      </c>
      <c r="Q24" s="661"/>
      <c r="R24" s="662">
        <f>I24</f>
        <v>0</v>
      </c>
      <c r="S24" s="663"/>
      <c r="T24" s="661"/>
    </row>
    <row r="25" spans="1:22" s="660" customFormat="1" ht="10.199999999999999">
      <c r="A25" s="651">
        <v>9</v>
      </c>
      <c r="B25" s="651" t="s">
        <v>1229</v>
      </c>
      <c r="C25" s="651" t="s">
        <v>1741</v>
      </c>
      <c r="D25" s="695" t="s">
        <v>1748</v>
      </c>
      <c r="E25" s="652" t="s">
        <v>1749</v>
      </c>
      <c r="F25" s="651" t="s">
        <v>1744</v>
      </c>
      <c r="G25" s="653">
        <v>1</v>
      </c>
      <c r="H25" s="654">
        <v>0</v>
      </c>
      <c r="I25" s="655">
        <f t="shared" si="0"/>
        <v>0</v>
      </c>
      <c r="J25" s="656">
        <v>0</v>
      </c>
      <c r="K25" s="657">
        <f>G25*J25</f>
        <v>0</v>
      </c>
      <c r="L25" s="656">
        <v>0</v>
      </c>
      <c r="M25" s="657">
        <f t="shared" si="1"/>
        <v>0</v>
      </c>
      <c r="N25" s="658">
        <v>21</v>
      </c>
      <c r="O25" s="659">
        <v>16</v>
      </c>
      <c r="P25" s="660" t="s">
        <v>83</v>
      </c>
      <c r="Q25" s="661"/>
      <c r="R25" s="662">
        <f>I25</f>
        <v>0</v>
      </c>
      <c r="S25" s="663"/>
      <c r="T25" s="661"/>
    </row>
    <row r="26" spans="1:22" s="641" customFormat="1" ht="10.199999999999999">
      <c r="A26" s="646"/>
      <c r="B26" s="646" t="s">
        <v>1223</v>
      </c>
      <c r="C26" s="645"/>
      <c r="D26" s="676" t="s">
        <v>1453</v>
      </c>
      <c r="E26" s="647" t="s">
        <v>1454</v>
      </c>
      <c r="F26" s="648"/>
      <c r="G26" s="682"/>
      <c r="H26" s="645"/>
      <c r="I26" s="649">
        <f>SUM(I27:I41)</f>
        <v>0</v>
      </c>
      <c r="J26" s="645"/>
      <c r="K26" s="649">
        <f>SUM(K27:K41)</f>
        <v>0</v>
      </c>
      <c r="L26" s="645"/>
      <c r="M26" s="649">
        <f>SUM(M27:M41)</f>
        <v>0</v>
      </c>
      <c r="N26" s="649"/>
      <c r="P26" s="650" t="s">
        <v>81</v>
      </c>
      <c r="Q26" s="643"/>
      <c r="R26" s="662"/>
      <c r="S26" s="663"/>
      <c r="T26" s="643"/>
    </row>
    <row r="27" spans="1:22" s="641" customFormat="1" ht="10.199999999999999">
      <c r="A27" s="664">
        <v>10</v>
      </c>
      <c r="B27" s="664" t="s">
        <v>1352</v>
      </c>
      <c r="C27" s="696">
        <v>731</v>
      </c>
      <c r="D27" s="697" t="s">
        <v>1750</v>
      </c>
      <c r="E27" s="698" t="s">
        <v>1751</v>
      </c>
      <c r="F27" s="699" t="s">
        <v>1744</v>
      </c>
      <c r="G27" s="700">
        <v>1</v>
      </c>
      <c r="H27" s="701">
        <v>0</v>
      </c>
      <c r="I27" s="669">
        <f t="shared" ref="I27:I36" si="2">G27*H27</f>
        <v>0</v>
      </c>
      <c r="J27" s="670">
        <v>0</v>
      </c>
      <c r="K27" s="671">
        <f t="shared" ref="K27:K36" si="3">G27*J27</f>
        <v>0</v>
      </c>
      <c r="L27" s="670">
        <v>0</v>
      </c>
      <c r="M27" s="671">
        <f t="shared" ref="M27:M36" si="4">G27*L27</f>
        <v>0</v>
      </c>
      <c r="N27" s="672">
        <v>21</v>
      </c>
      <c r="O27" s="673">
        <v>16</v>
      </c>
      <c r="P27" s="674" t="s">
        <v>83</v>
      </c>
      <c r="Q27" s="661"/>
      <c r="R27" s="662"/>
      <c r="S27" s="663">
        <f>I27</f>
        <v>0</v>
      </c>
      <c r="T27" s="643"/>
    </row>
    <row r="28" spans="1:22" s="660" customFormat="1" ht="10.199999999999999">
      <c r="A28" s="651">
        <v>11</v>
      </c>
      <c r="B28" s="651" t="s">
        <v>1229</v>
      </c>
      <c r="C28" s="651">
        <v>731</v>
      </c>
      <c r="D28" s="702" t="s">
        <v>1752</v>
      </c>
      <c r="E28" s="652" t="s">
        <v>1753</v>
      </c>
      <c r="F28" s="651" t="s">
        <v>1744</v>
      </c>
      <c r="G28" s="653">
        <v>1</v>
      </c>
      <c r="H28" s="654">
        <v>0</v>
      </c>
      <c r="I28" s="655">
        <f t="shared" si="2"/>
        <v>0</v>
      </c>
      <c r="J28" s="656">
        <v>0</v>
      </c>
      <c r="K28" s="657">
        <f t="shared" si="3"/>
        <v>0</v>
      </c>
      <c r="L28" s="656">
        <v>0</v>
      </c>
      <c r="M28" s="657">
        <f t="shared" si="4"/>
        <v>0</v>
      </c>
      <c r="N28" s="658">
        <v>21</v>
      </c>
      <c r="O28" s="659">
        <v>16</v>
      </c>
      <c r="P28" s="660" t="s">
        <v>83</v>
      </c>
      <c r="Q28" s="661"/>
      <c r="R28" s="662">
        <f>I28</f>
        <v>0</v>
      </c>
      <c r="S28" s="663"/>
      <c r="T28" s="661"/>
    </row>
    <row r="29" spans="1:22" s="660" customFormat="1" ht="13.5" customHeight="1">
      <c r="A29" s="651">
        <v>12</v>
      </c>
      <c r="B29" s="651" t="s">
        <v>1229</v>
      </c>
      <c r="C29" s="651">
        <v>734</v>
      </c>
      <c r="D29" s="702" t="s">
        <v>1754</v>
      </c>
      <c r="E29" s="652" t="s">
        <v>1755</v>
      </c>
      <c r="F29" s="651" t="s">
        <v>298</v>
      </c>
      <c r="G29" s="653">
        <v>1</v>
      </c>
      <c r="H29" s="654">
        <v>0</v>
      </c>
      <c r="I29" s="655">
        <f t="shared" si="2"/>
        <v>0</v>
      </c>
      <c r="J29" s="656">
        <v>0</v>
      </c>
      <c r="K29" s="657">
        <f t="shared" si="3"/>
        <v>0</v>
      </c>
      <c r="L29" s="656">
        <v>0</v>
      </c>
      <c r="M29" s="657">
        <f t="shared" si="4"/>
        <v>0</v>
      </c>
      <c r="N29" s="658">
        <v>21</v>
      </c>
      <c r="O29" s="659">
        <v>16</v>
      </c>
      <c r="P29" s="660" t="s">
        <v>83</v>
      </c>
      <c r="Q29" s="661"/>
      <c r="R29" s="662">
        <f>I29</f>
        <v>0</v>
      </c>
      <c r="S29" s="663"/>
      <c r="T29" s="661"/>
    </row>
    <row r="30" spans="1:22" s="641" customFormat="1" ht="10.199999999999999">
      <c r="A30" s="664">
        <v>13</v>
      </c>
      <c r="B30" s="664" t="s">
        <v>1352</v>
      </c>
      <c r="C30" s="696" t="s">
        <v>1756</v>
      </c>
      <c r="D30" s="697" t="s">
        <v>1757</v>
      </c>
      <c r="E30" s="698" t="s">
        <v>1758</v>
      </c>
      <c r="F30" s="699" t="s">
        <v>298</v>
      </c>
      <c r="G30" s="703">
        <v>1</v>
      </c>
      <c r="H30" s="701">
        <v>0</v>
      </c>
      <c r="I30" s="669">
        <f t="shared" si="2"/>
        <v>0</v>
      </c>
      <c r="J30" s="670">
        <v>0</v>
      </c>
      <c r="K30" s="671">
        <f t="shared" si="3"/>
        <v>0</v>
      </c>
      <c r="L30" s="670">
        <v>0</v>
      </c>
      <c r="M30" s="671">
        <f t="shared" si="4"/>
        <v>0</v>
      </c>
      <c r="N30" s="672">
        <v>21</v>
      </c>
      <c r="O30" s="673">
        <v>16</v>
      </c>
      <c r="P30" s="674" t="s">
        <v>83</v>
      </c>
      <c r="Q30" s="661"/>
      <c r="R30" s="662"/>
      <c r="S30" s="663">
        <f>I30</f>
        <v>0</v>
      </c>
      <c r="T30" s="643"/>
    </row>
    <row r="31" spans="1:22" s="660" customFormat="1" ht="10.199999999999999">
      <c r="A31" s="651">
        <v>14</v>
      </c>
      <c r="B31" s="651" t="s">
        <v>1229</v>
      </c>
      <c r="C31" s="651">
        <v>734</v>
      </c>
      <c r="D31" s="702" t="s">
        <v>1759</v>
      </c>
      <c r="E31" s="652" t="s">
        <v>1760</v>
      </c>
      <c r="F31" s="651" t="s">
        <v>298</v>
      </c>
      <c r="G31" s="653">
        <f>SUM(G32:G34)</f>
        <v>17</v>
      </c>
      <c r="H31" s="654">
        <v>0</v>
      </c>
      <c r="I31" s="655">
        <f t="shared" si="2"/>
        <v>0</v>
      </c>
      <c r="J31" s="656">
        <v>0</v>
      </c>
      <c r="K31" s="657">
        <f t="shared" si="3"/>
        <v>0</v>
      </c>
      <c r="L31" s="656">
        <v>0</v>
      </c>
      <c r="M31" s="657">
        <f t="shared" si="4"/>
        <v>0</v>
      </c>
      <c r="N31" s="658">
        <v>21</v>
      </c>
      <c r="O31" s="659">
        <v>16</v>
      </c>
      <c r="P31" s="660" t="s">
        <v>83</v>
      </c>
      <c r="Q31" s="661"/>
      <c r="R31" s="662">
        <f>I31</f>
        <v>0</v>
      </c>
      <c r="S31" s="663"/>
      <c r="T31" s="661"/>
    </row>
    <row r="32" spans="1:22" s="660" customFormat="1" ht="10.199999999999999">
      <c r="A32" s="664">
        <v>15</v>
      </c>
      <c r="B32" s="664" t="s">
        <v>1352</v>
      </c>
      <c r="C32" s="704" t="s">
        <v>1756</v>
      </c>
      <c r="D32" s="705" t="s">
        <v>1761</v>
      </c>
      <c r="E32" s="706" t="s">
        <v>1762</v>
      </c>
      <c r="F32" s="699" t="s">
        <v>298</v>
      </c>
      <c r="G32" s="703">
        <v>8</v>
      </c>
      <c r="H32" s="701">
        <v>0</v>
      </c>
      <c r="I32" s="669">
        <f t="shared" si="2"/>
        <v>0</v>
      </c>
      <c r="J32" s="670">
        <v>0</v>
      </c>
      <c r="K32" s="671">
        <f t="shared" si="3"/>
        <v>0</v>
      </c>
      <c r="L32" s="670">
        <v>0</v>
      </c>
      <c r="M32" s="671">
        <f t="shared" si="4"/>
        <v>0</v>
      </c>
      <c r="N32" s="672">
        <v>21</v>
      </c>
      <c r="O32" s="673">
        <v>16</v>
      </c>
      <c r="P32" s="674" t="s">
        <v>83</v>
      </c>
      <c r="Q32" s="661"/>
      <c r="R32" s="662"/>
      <c r="S32" s="663">
        <f>I32</f>
        <v>0</v>
      </c>
      <c r="T32" s="661"/>
    </row>
    <row r="33" spans="1:20" s="675" customFormat="1" ht="10.199999999999999">
      <c r="A33" s="664">
        <v>16</v>
      </c>
      <c r="B33" s="664" t="s">
        <v>1352</v>
      </c>
      <c r="C33" s="707">
        <v>734</v>
      </c>
      <c r="D33" s="708" t="s">
        <v>1763</v>
      </c>
      <c r="E33" s="709" t="s">
        <v>1764</v>
      </c>
      <c r="F33" s="664" t="s">
        <v>298</v>
      </c>
      <c r="G33" s="703">
        <v>1</v>
      </c>
      <c r="H33" s="701">
        <v>0</v>
      </c>
      <c r="I33" s="669">
        <f>G33*H33</f>
        <v>0</v>
      </c>
      <c r="J33" s="670">
        <v>0</v>
      </c>
      <c r="K33" s="671">
        <f>G33*J33</f>
        <v>0</v>
      </c>
      <c r="L33" s="670">
        <v>0</v>
      </c>
      <c r="M33" s="671">
        <f>G33*L33</f>
        <v>0</v>
      </c>
      <c r="N33" s="672">
        <v>21</v>
      </c>
      <c r="O33" s="673">
        <v>16</v>
      </c>
      <c r="P33" s="674" t="s">
        <v>83</v>
      </c>
      <c r="Q33" s="661"/>
      <c r="R33" s="662"/>
      <c r="S33" s="663">
        <f>I33</f>
        <v>0</v>
      </c>
      <c r="T33" s="661"/>
    </row>
    <row r="34" spans="1:20" s="675" customFormat="1" ht="10.199999999999999">
      <c r="A34" s="664">
        <v>17</v>
      </c>
      <c r="B34" s="664" t="s">
        <v>1352</v>
      </c>
      <c r="C34" s="707">
        <v>731</v>
      </c>
      <c r="D34" s="710">
        <v>734221680</v>
      </c>
      <c r="E34" s="706" t="s">
        <v>1765</v>
      </c>
      <c r="F34" s="664" t="s">
        <v>298</v>
      </c>
      <c r="G34" s="711">
        <v>8</v>
      </c>
      <c r="H34" s="712">
        <v>0</v>
      </c>
      <c r="I34" s="669">
        <f>G34*H34</f>
        <v>0</v>
      </c>
      <c r="J34" s="670">
        <v>0</v>
      </c>
      <c r="K34" s="671">
        <f>G34*J34</f>
        <v>0</v>
      </c>
      <c r="L34" s="670">
        <v>0</v>
      </c>
      <c r="M34" s="671">
        <f>G34*L34</f>
        <v>0</v>
      </c>
      <c r="N34" s="672">
        <v>21</v>
      </c>
      <c r="O34" s="673">
        <v>16</v>
      </c>
      <c r="P34" s="674" t="s">
        <v>83</v>
      </c>
      <c r="Q34" s="661"/>
      <c r="R34" s="662"/>
      <c r="S34" s="663">
        <f>I34</f>
        <v>0</v>
      </c>
      <c r="T34" s="661"/>
    </row>
    <row r="35" spans="1:20" s="660" customFormat="1" ht="10.199999999999999">
      <c r="A35" s="651">
        <v>18</v>
      </c>
      <c r="B35" s="651" t="s">
        <v>1229</v>
      </c>
      <c r="C35" s="651">
        <v>734</v>
      </c>
      <c r="D35" s="702" t="s">
        <v>1766</v>
      </c>
      <c r="E35" s="652" t="s">
        <v>1767</v>
      </c>
      <c r="F35" s="651" t="s">
        <v>298</v>
      </c>
      <c r="G35" s="653">
        <f>SUM(G36:G37)</f>
        <v>9</v>
      </c>
      <c r="H35" s="654">
        <v>0</v>
      </c>
      <c r="I35" s="655">
        <f t="shared" si="2"/>
        <v>0</v>
      </c>
      <c r="J35" s="656">
        <v>0</v>
      </c>
      <c r="K35" s="657">
        <f t="shared" si="3"/>
        <v>0</v>
      </c>
      <c r="L35" s="656">
        <v>0</v>
      </c>
      <c r="M35" s="657">
        <f t="shared" si="4"/>
        <v>0</v>
      </c>
      <c r="N35" s="658">
        <v>21</v>
      </c>
      <c r="O35" s="659">
        <v>16</v>
      </c>
      <c r="P35" s="660" t="s">
        <v>83</v>
      </c>
      <c r="Q35" s="661"/>
      <c r="R35" s="662">
        <f>I35</f>
        <v>0</v>
      </c>
      <c r="S35" s="663"/>
      <c r="T35" s="661"/>
    </row>
    <row r="36" spans="1:20" s="660" customFormat="1" ht="10.199999999999999">
      <c r="A36" s="664">
        <v>19</v>
      </c>
      <c r="B36" s="664" t="s">
        <v>1352</v>
      </c>
      <c r="C36" s="664" t="s">
        <v>1733</v>
      </c>
      <c r="D36" s="713" t="s">
        <v>1768</v>
      </c>
      <c r="E36" s="714" t="s">
        <v>1769</v>
      </c>
      <c r="F36" s="664" t="s">
        <v>298</v>
      </c>
      <c r="G36" s="700">
        <v>1</v>
      </c>
      <c r="H36" s="715">
        <v>0</v>
      </c>
      <c r="I36" s="669">
        <f t="shared" si="2"/>
        <v>0</v>
      </c>
      <c r="J36" s="670">
        <v>0</v>
      </c>
      <c r="K36" s="671">
        <f t="shared" si="3"/>
        <v>0</v>
      </c>
      <c r="L36" s="670">
        <v>0</v>
      </c>
      <c r="M36" s="671">
        <f t="shared" si="4"/>
        <v>0</v>
      </c>
      <c r="N36" s="672">
        <v>21</v>
      </c>
      <c r="O36" s="673">
        <v>16</v>
      </c>
      <c r="P36" s="674" t="s">
        <v>83</v>
      </c>
      <c r="Q36" s="661"/>
      <c r="R36" s="662"/>
      <c r="S36" s="663">
        <f>I36</f>
        <v>0</v>
      </c>
      <c r="T36" s="661"/>
    </row>
    <row r="37" spans="1:20" s="675" customFormat="1" ht="10.199999999999999">
      <c r="A37" s="664">
        <v>20</v>
      </c>
      <c r="B37" s="664" t="s">
        <v>1352</v>
      </c>
      <c r="C37" s="664" t="s">
        <v>1733</v>
      </c>
      <c r="D37" s="710">
        <v>65</v>
      </c>
      <c r="E37" s="714" t="s">
        <v>1770</v>
      </c>
      <c r="F37" s="664" t="s">
        <v>298</v>
      </c>
      <c r="G37" s="700">
        <v>8</v>
      </c>
      <c r="H37" s="715">
        <v>0</v>
      </c>
      <c r="I37" s="669">
        <f>G37*H37</f>
        <v>0</v>
      </c>
      <c r="J37" s="670">
        <v>0</v>
      </c>
      <c r="K37" s="671">
        <f>G37*J37</f>
        <v>0</v>
      </c>
      <c r="L37" s="670">
        <v>0</v>
      </c>
      <c r="M37" s="671">
        <f>G37*L37</f>
        <v>0</v>
      </c>
      <c r="N37" s="672">
        <v>21</v>
      </c>
      <c r="O37" s="673">
        <v>16</v>
      </c>
      <c r="P37" s="674" t="s">
        <v>83</v>
      </c>
      <c r="Q37" s="661"/>
      <c r="R37" s="662"/>
      <c r="S37" s="663">
        <f>I37</f>
        <v>0</v>
      </c>
      <c r="T37" s="661"/>
    </row>
    <row r="38" spans="1:20" s="660" customFormat="1" ht="10.199999999999999">
      <c r="A38" s="651">
        <v>21</v>
      </c>
      <c r="B38" s="651" t="s">
        <v>1229</v>
      </c>
      <c r="C38" s="651">
        <v>734</v>
      </c>
      <c r="D38" s="702">
        <v>734209114</v>
      </c>
      <c r="E38" s="652" t="s">
        <v>1771</v>
      </c>
      <c r="F38" s="651" t="s">
        <v>298</v>
      </c>
      <c r="G38" s="653">
        <f>SUM(G39:G41)</f>
        <v>4</v>
      </c>
      <c r="H38" s="654">
        <v>0</v>
      </c>
      <c r="I38" s="655">
        <f>G38*H38</f>
        <v>0</v>
      </c>
      <c r="J38" s="656">
        <v>0</v>
      </c>
      <c r="K38" s="657">
        <f>G38*J38</f>
        <v>0</v>
      </c>
      <c r="L38" s="656">
        <v>0</v>
      </c>
      <c r="M38" s="657">
        <f>G38*L38</f>
        <v>0</v>
      </c>
      <c r="N38" s="658">
        <v>21</v>
      </c>
      <c r="O38" s="659">
        <v>16</v>
      </c>
      <c r="P38" s="660" t="s">
        <v>83</v>
      </c>
      <c r="Q38" s="661"/>
      <c r="R38" s="662">
        <f>I38</f>
        <v>0</v>
      </c>
      <c r="S38" s="663"/>
      <c r="T38" s="661"/>
    </row>
    <row r="39" spans="1:20" s="675" customFormat="1" ht="10.199999999999999">
      <c r="A39" s="664">
        <v>22</v>
      </c>
      <c r="B39" s="664" t="s">
        <v>1352</v>
      </c>
      <c r="C39" s="664">
        <v>734</v>
      </c>
      <c r="D39" s="713" t="s">
        <v>1772</v>
      </c>
      <c r="E39" s="714" t="s">
        <v>1773</v>
      </c>
      <c r="F39" s="696" t="s">
        <v>298</v>
      </c>
      <c r="G39" s="700">
        <v>2</v>
      </c>
      <c r="H39" s="715">
        <v>0</v>
      </c>
      <c r="I39" s="669">
        <f>G39*H39</f>
        <v>0</v>
      </c>
      <c r="J39" s="670">
        <v>0</v>
      </c>
      <c r="K39" s="671">
        <f>G39*J39</f>
        <v>0</v>
      </c>
      <c r="L39" s="670">
        <v>0</v>
      </c>
      <c r="M39" s="671">
        <f>G39*L39</f>
        <v>0</v>
      </c>
      <c r="N39" s="672">
        <v>21</v>
      </c>
      <c r="O39" s="673">
        <v>16</v>
      </c>
      <c r="P39" s="674" t="s">
        <v>83</v>
      </c>
      <c r="Q39" s="661"/>
      <c r="R39" s="662"/>
      <c r="S39" s="663">
        <f>I39</f>
        <v>0</v>
      </c>
      <c r="T39" s="661"/>
    </row>
    <row r="40" spans="1:20" s="675" customFormat="1" ht="12" customHeight="1">
      <c r="A40" s="664">
        <v>23</v>
      </c>
      <c r="B40" s="664" t="s">
        <v>1352</v>
      </c>
      <c r="C40" s="664" t="s">
        <v>1733</v>
      </c>
      <c r="D40" s="716">
        <v>734291241</v>
      </c>
      <c r="E40" s="714" t="s">
        <v>1774</v>
      </c>
      <c r="F40" s="699" t="s">
        <v>298</v>
      </c>
      <c r="G40" s="700">
        <v>1</v>
      </c>
      <c r="H40" s="715">
        <v>0</v>
      </c>
      <c r="I40" s="669">
        <f>G40*H40</f>
        <v>0</v>
      </c>
      <c r="J40" s="670">
        <v>0</v>
      </c>
      <c r="K40" s="671">
        <f>G40*J40</f>
        <v>0</v>
      </c>
      <c r="L40" s="670">
        <v>0</v>
      </c>
      <c r="M40" s="671">
        <f>G40*L40</f>
        <v>0</v>
      </c>
      <c r="N40" s="672">
        <v>21</v>
      </c>
      <c r="O40" s="673">
        <v>16</v>
      </c>
      <c r="P40" s="674" t="s">
        <v>83</v>
      </c>
      <c r="Q40" s="661"/>
      <c r="R40" s="662"/>
      <c r="S40" s="663">
        <f>I40</f>
        <v>0</v>
      </c>
      <c r="T40" s="661"/>
    </row>
    <row r="41" spans="1:20" s="675" customFormat="1" ht="10.199999999999999">
      <c r="A41" s="664">
        <v>24</v>
      </c>
      <c r="B41" s="664" t="s">
        <v>1352</v>
      </c>
      <c r="C41" s="664" t="s">
        <v>1733</v>
      </c>
      <c r="D41" s="713" t="s">
        <v>1775</v>
      </c>
      <c r="E41" s="714" t="s">
        <v>1776</v>
      </c>
      <c r="F41" s="699" t="s">
        <v>298</v>
      </c>
      <c r="G41" s="700">
        <v>1</v>
      </c>
      <c r="H41" s="715">
        <v>0</v>
      </c>
      <c r="I41" s="669">
        <f>G41*H41</f>
        <v>0</v>
      </c>
      <c r="J41" s="670">
        <v>0</v>
      </c>
      <c r="K41" s="671">
        <f>G41*J41</f>
        <v>0</v>
      </c>
      <c r="L41" s="670">
        <v>0</v>
      </c>
      <c r="M41" s="671">
        <f>G41*L41</f>
        <v>0</v>
      </c>
      <c r="N41" s="672">
        <v>21</v>
      </c>
      <c r="O41" s="673">
        <v>16</v>
      </c>
      <c r="P41" s="674" t="s">
        <v>83</v>
      </c>
      <c r="Q41" s="661"/>
      <c r="R41" s="662"/>
      <c r="S41" s="663">
        <f>I41</f>
        <v>0</v>
      </c>
      <c r="T41" s="661"/>
    </row>
    <row r="42" spans="1:20" s="641" customFormat="1" ht="10.199999999999999">
      <c r="A42" s="646"/>
      <c r="B42" s="646" t="s">
        <v>1223</v>
      </c>
      <c r="C42" s="645"/>
      <c r="D42" s="676" t="s">
        <v>1777</v>
      </c>
      <c r="E42" s="647" t="s">
        <v>1778</v>
      </c>
      <c r="F42" s="648"/>
      <c r="G42" s="677"/>
      <c r="H42" s="645"/>
      <c r="I42" s="649">
        <f>SUM(I43:I49)</f>
        <v>0</v>
      </c>
      <c r="J42" s="645"/>
      <c r="K42" s="649">
        <f>SUM(K43:K49)</f>
        <v>0</v>
      </c>
      <c r="L42" s="645"/>
      <c r="M42" s="649">
        <f>SUM(M43:M49)</f>
        <v>0</v>
      </c>
      <c r="N42" s="645"/>
      <c r="P42" s="650" t="s">
        <v>81</v>
      </c>
      <c r="Q42" s="643"/>
      <c r="R42" s="662"/>
      <c r="S42" s="663"/>
      <c r="T42" s="643"/>
    </row>
    <row r="43" spans="1:20" s="641" customFormat="1" ht="10.199999999999999">
      <c r="A43" s="678">
        <v>25</v>
      </c>
      <c r="B43" s="678" t="s">
        <v>1229</v>
      </c>
      <c r="C43" s="664" t="s">
        <v>1733</v>
      </c>
      <c r="D43" s="665" t="s">
        <v>1779</v>
      </c>
      <c r="E43" s="717" t="s">
        <v>1780</v>
      </c>
      <c r="F43" s="678" t="s">
        <v>298</v>
      </c>
      <c r="G43" s="700">
        <v>1</v>
      </c>
      <c r="H43" s="715">
        <v>0</v>
      </c>
      <c r="I43" s="684">
        <f t="shared" ref="I43:I49" si="5">G43*H43</f>
        <v>0</v>
      </c>
      <c r="J43" s="670">
        <v>0</v>
      </c>
      <c r="K43" s="671">
        <f t="shared" ref="K43:K49" si="6">G43*J43</f>
        <v>0</v>
      </c>
      <c r="L43" s="670">
        <v>0</v>
      </c>
      <c r="M43" s="671">
        <f t="shared" ref="M43:M49" si="7">G43*L43</f>
        <v>0</v>
      </c>
      <c r="N43" s="687">
        <v>21</v>
      </c>
      <c r="O43" s="688">
        <v>16</v>
      </c>
      <c r="P43" s="675">
        <v>2</v>
      </c>
      <c r="Q43" s="661"/>
      <c r="R43" s="662"/>
      <c r="S43" s="663">
        <f>I43</f>
        <v>0</v>
      </c>
      <c r="T43" s="643"/>
    </row>
    <row r="44" spans="1:20" s="641" customFormat="1" ht="10.199999999999999">
      <c r="A44" s="678">
        <v>26</v>
      </c>
      <c r="B44" s="678" t="s">
        <v>1229</v>
      </c>
      <c r="C44" s="664" t="s">
        <v>1733</v>
      </c>
      <c r="D44" s="665" t="s">
        <v>1781</v>
      </c>
      <c r="E44" s="717" t="s">
        <v>1782</v>
      </c>
      <c r="F44" s="678" t="s">
        <v>298</v>
      </c>
      <c r="G44" s="700">
        <v>3</v>
      </c>
      <c r="H44" s="715">
        <v>0</v>
      </c>
      <c r="I44" s="684">
        <f t="shared" si="5"/>
        <v>0</v>
      </c>
      <c r="J44" s="670">
        <v>0</v>
      </c>
      <c r="K44" s="671">
        <f t="shared" si="6"/>
        <v>0</v>
      </c>
      <c r="L44" s="670">
        <v>0</v>
      </c>
      <c r="M44" s="671">
        <f t="shared" si="7"/>
        <v>0</v>
      </c>
      <c r="N44" s="687">
        <v>21</v>
      </c>
      <c r="O44" s="688">
        <v>16</v>
      </c>
      <c r="P44" s="675">
        <v>2</v>
      </c>
      <c r="Q44" s="661"/>
      <c r="R44" s="662"/>
      <c r="S44" s="663">
        <f>I44</f>
        <v>0</v>
      </c>
      <c r="T44" s="643"/>
    </row>
    <row r="45" spans="1:20" s="641" customFormat="1" ht="10.199999999999999">
      <c r="A45" s="678">
        <v>27</v>
      </c>
      <c r="B45" s="678" t="s">
        <v>1229</v>
      </c>
      <c r="C45" s="664" t="s">
        <v>1733</v>
      </c>
      <c r="D45" s="665" t="s">
        <v>1783</v>
      </c>
      <c r="E45" s="717" t="s">
        <v>1784</v>
      </c>
      <c r="F45" s="678" t="s">
        <v>298</v>
      </c>
      <c r="G45" s="700">
        <v>1</v>
      </c>
      <c r="H45" s="715">
        <v>0</v>
      </c>
      <c r="I45" s="684">
        <f t="shared" si="5"/>
        <v>0</v>
      </c>
      <c r="J45" s="670">
        <v>0</v>
      </c>
      <c r="K45" s="671">
        <f t="shared" si="6"/>
        <v>0</v>
      </c>
      <c r="L45" s="670">
        <v>0</v>
      </c>
      <c r="M45" s="671">
        <f t="shared" si="7"/>
        <v>0</v>
      </c>
      <c r="N45" s="687">
        <v>21</v>
      </c>
      <c r="O45" s="688">
        <v>16</v>
      </c>
      <c r="P45" s="675">
        <v>2</v>
      </c>
      <c r="Q45" s="661"/>
      <c r="R45" s="662"/>
      <c r="S45" s="663">
        <f>I45</f>
        <v>0</v>
      </c>
      <c r="T45" s="643"/>
    </row>
    <row r="46" spans="1:20" s="641" customFormat="1" ht="10.199999999999999">
      <c r="A46" s="678">
        <v>28</v>
      </c>
      <c r="B46" s="678" t="s">
        <v>1229</v>
      </c>
      <c r="C46" s="664" t="s">
        <v>1733</v>
      </c>
      <c r="D46" s="665" t="s">
        <v>1785</v>
      </c>
      <c r="E46" s="717" t="s">
        <v>1786</v>
      </c>
      <c r="F46" s="678" t="s">
        <v>298</v>
      </c>
      <c r="G46" s="700">
        <v>2</v>
      </c>
      <c r="H46" s="715">
        <v>0</v>
      </c>
      <c r="I46" s="684">
        <f t="shared" si="5"/>
        <v>0</v>
      </c>
      <c r="J46" s="670">
        <v>0</v>
      </c>
      <c r="K46" s="671">
        <f t="shared" si="6"/>
        <v>0</v>
      </c>
      <c r="L46" s="670">
        <v>0</v>
      </c>
      <c r="M46" s="671">
        <f t="shared" si="7"/>
        <v>0</v>
      </c>
      <c r="N46" s="687">
        <v>21</v>
      </c>
      <c r="O46" s="688">
        <v>16</v>
      </c>
      <c r="P46" s="675">
        <v>2</v>
      </c>
      <c r="Q46" s="661"/>
      <c r="R46" s="662"/>
      <c r="S46" s="663">
        <f>I46</f>
        <v>0</v>
      </c>
      <c r="T46" s="643"/>
    </row>
    <row r="47" spans="1:20" s="641" customFormat="1" ht="10.199999999999999">
      <c r="A47" s="678">
        <v>29</v>
      </c>
      <c r="B47" s="678" t="s">
        <v>1229</v>
      </c>
      <c r="C47" s="664" t="s">
        <v>1733</v>
      </c>
      <c r="D47" s="665" t="s">
        <v>1779</v>
      </c>
      <c r="E47" s="717" t="s">
        <v>1787</v>
      </c>
      <c r="F47" s="678" t="s">
        <v>298</v>
      </c>
      <c r="G47" s="700">
        <v>1</v>
      </c>
      <c r="H47" s="715">
        <v>0</v>
      </c>
      <c r="I47" s="684">
        <f>G47*H47</f>
        <v>0</v>
      </c>
      <c r="J47" s="670">
        <v>0</v>
      </c>
      <c r="K47" s="671">
        <f>G47*J47</f>
        <v>0</v>
      </c>
      <c r="L47" s="670">
        <v>0</v>
      </c>
      <c r="M47" s="671">
        <f>G47*L47</f>
        <v>0</v>
      </c>
      <c r="N47" s="687">
        <v>21</v>
      </c>
      <c r="O47" s="688">
        <v>16</v>
      </c>
      <c r="P47" s="675">
        <v>2</v>
      </c>
      <c r="Q47" s="661"/>
      <c r="R47" s="662"/>
      <c r="S47" s="663">
        <f>I47</f>
        <v>0</v>
      </c>
      <c r="T47" s="643"/>
    </row>
    <row r="48" spans="1:20" s="660" customFormat="1" ht="10.199999999999999">
      <c r="A48" s="651">
        <v>30</v>
      </c>
      <c r="B48" s="651" t="s">
        <v>1229</v>
      </c>
      <c r="C48" s="651">
        <v>731</v>
      </c>
      <c r="D48" s="652">
        <v>735159230</v>
      </c>
      <c r="E48" s="718" t="s">
        <v>1788</v>
      </c>
      <c r="F48" s="651" t="s">
        <v>298</v>
      </c>
      <c r="G48" s="653">
        <f>SUM(G43:G47)</f>
        <v>8</v>
      </c>
      <c r="H48" s="654">
        <v>0</v>
      </c>
      <c r="I48" s="655">
        <f t="shared" si="5"/>
        <v>0</v>
      </c>
      <c r="J48" s="656">
        <v>0</v>
      </c>
      <c r="K48" s="657">
        <f t="shared" si="6"/>
        <v>0</v>
      </c>
      <c r="L48" s="656">
        <v>0</v>
      </c>
      <c r="M48" s="657">
        <f t="shared" si="7"/>
        <v>0</v>
      </c>
      <c r="N48" s="658">
        <v>21</v>
      </c>
      <c r="O48" s="659">
        <v>16</v>
      </c>
      <c r="P48" s="660" t="s">
        <v>83</v>
      </c>
      <c r="Q48" s="661"/>
      <c r="R48" s="662">
        <f>I48</f>
        <v>0</v>
      </c>
      <c r="S48" s="663"/>
      <c r="T48" s="661"/>
    </row>
    <row r="49" spans="1:20" s="720" customFormat="1" ht="10.199999999999999">
      <c r="A49" s="651">
        <v>31</v>
      </c>
      <c r="B49" s="651" t="s">
        <v>1229</v>
      </c>
      <c r="C49" s="651" t="s">
        <v>1733</v>
      </c>
      <c r="D49" s="652">
        <v>998735102</v>
      </c>
      <c r="E49" s="652" t="s">
        <v>1789</v>
      </c>
      <c r="F49" s="651" t="s">
        <v>1790</v>
      </c>
      <c r="G49" s="653">
        <v>2</v>
      </c>
      <c r="H49" s="654">
        <v>0</v>
      </c>
      <c r="I49" s="655">
        <f t="shared" si="5"/>
        <v>0</v>
      </c>
      <c r="J49" s="656">
        <v>0</v>
      </c>
      <c r="K49" s="657">
        <f t="shared" si="6"/>
        <v>0</v>
      </c>
      <c r="L49" s="656">
        <v>0</v>
      </c>
      <c r="M49" s="657">
        <f t="shared" si="7"/>
        <v>0</v>
      </c>
      <c r="N49" s="658">
        <v>21</v>
      </c>
      <c r="O49" s="659">
        <v>16</v>
      </c>
      <c r="P49" s="660" t="s">
        <v>83</v>
      </c>
      <c r="Q49" s="661"/>
      <c r="R49" s="662">
        <f>I49</f>
        <v>0</v>
      </c>
      <c r="S49" s="663"/>
      <c r="T49" s="719"/>
    </row>
    <row r="50" spans="1:20" ht="11.25" customHeight="1">
      <c r="A50" s="721"/>
      <c r="B50" s="721"/>
      <c r="C50" s="721"/>
      <c r="D50" s="721"/>
      <c r="E50" s="722" t="s">
        <v>29</v>
      </c>
      <c r="F50" s="723"/>
      <c r="G50" s="724"/>
      <c r="H50" s="721"/>
      <c r="I50" s="725">
        <f>I14</f>
        <v>0</v>
      </c>
      <c r="J50" s="721"/>
      <c r="K50" s="725">
        <f>K14</f>
        <v>0</v>
      </c>
      <c r="L50" s="721"/>
      <c r="M50" s="725">
        <f>M14</f>
        <v>0</v>
      </c>
      <c r="N50" s="721"/>
      <c r="O50" s="720"/>
      <c r="P50" s="720"/>
      <c r="Q50" s="719"/>
      <c r="R50" s="726"/>
    </row>
  </sheetData>
  <printOptions horizontalCentered="1"/>
  <pageMargins left="0.17" right="0.41" top="0.35433070866141736" bottom="0.47244094488188981" header="0" footer="0"/>
  <pageSetup paperSize="9" scale="94" fitToHeight="999" orientation="landscape" r:id="rId1"/>
  <headerFooter alignWithMargins="0">
    <oddFooter>Stránka &amp;P z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21</vt:i4>
      </vt:variant>
      <vt:variant>
        <vt:lpstr>Pojmenované oblasti</vt:lpstr>
      </vt:variant>
      <vt:variant>
        <vt:i4>75</vt:i4>
      </vt:variant>
    </vt:vector>
  </HeadingPairs>
  <TitlesOfParts>
    <vt:vector size="96" baseType="lpstr">
      <vt:lpstr>Pokyny pro vyplnění</vt:lpstr>
      <vt:lpstr>Stavba</vt:lpstr>
      <vt:lpstr>VzorPolozky</vt:lpstr>
      <vt:lpstr>01 OVN Pol</vt:lpstr>
      <vt:lpstr>01 SO 01 Pol</vt:lpstr>
      <vt:lpstr>SO 01 ZTI rozpočet</vt:lpstr>
      <vt:lpstr>SO 01 ZTI Pokyny pro vyplnění</vt:lpstr>
      <vt:lpstr>SO 01 topení - Krycí list</vt:lpstr>
      <vt:lpstr>SO 01 topení - Rozpocet</vt:lpstr>
      <vt:lpstr>01 SO 02 Pol</vt:lpstr>
      <vt:lpstr>01 SO 03 Pol</vt:lpstr>
      <vt:lpstr>01 SO 05 Pol</vt:lpstr>
      <vt:lpstr>01 SO 06 Pol</vt:lpstr>
      <vt:lpstr>01 SO 07 Pol</vt:lpstr>
      <vt:lpstr>01 IO 01 Pol</vt:lpstr>
      <vt:lpstr>IO 01 rozpočet</vt:lpstr>
      <vt:lpstr>01 IO 02 Pol</vt:lpstr>
      <vt:lpstr>IO 02 rozpočet</vt:lpstr>
      <vt:lpstr>IO 01+IO 02 Pokyny pro vyplnění</vt:lpstr>
      <vt:lpstr>01 IO 03 Pol</vt:lpstr>
      <vt:lpstr>IO 03 rozpočet</vt:lpstr>
      <vt:lpstr>Stavba!CelkemDPHVypocet</vt:lpstr>
      <vt:lpstr>CenaCelkem</vt:lpstr>
      <vt:lpstr>CenaCelkemBezDPH</vt:lpstr>
      <vt:lpstr>Stavba!CenaCelkemVypocet</vt:lpstr>
      <vt:lpstr>Stavba!CisloStavby</vt:lpstr>
      <vt:lpstr>CisloStavebnihoRozpoctu</vt:lpstr>
      <vt:lpstr>dadresa</vt:lpstr>
      <vt:lpstr>Stavba!DIČ</vt:lpstr>
      <vt:lpstr>dmisto</vt:lpstr>
      <vt:lpstr>DPHSni</vt:lpstr>
      <vt:lpstr>DPHZakl</vt:lpstr>
      <vt:lpstr>Stavba!dpsc</vt:lpstr>
      <vt:lpstr>Stavba!IČO</vt:lpstr>
      <vt:lpstr>Mena</vt:lpstr>
      <vt:lpstr>MistoStavby</vt:lpstr>
      <vt:lpstr>Stavba!NazevStavby</vt:lpstr>
      <vt:lpstr>NazevStavebnihoRozpoctu</vt:lpstr>
      <vt:lpstr>'01 IO 01 Pol'!Názvy_tisku</vt:lpstr>
      <vt:lpstr>'01 IO 02 Pol'!Názvy_tisku</vt:lpstr>
      <vt:lpstr>'01 IO 03 Pol'!Názvy_tisku</vt:lpstr>
      <vt:lpstr>'01 OVN Pol'!Názvy_tisku</vt:lpstr>
      <vt:lpstr>'01 SO 01 Pol'!Názvy_tisku</vt:lpstr>
      <vt:lpstr>'01 SO 02 Pol'!Názvy_tisku</vt:lpstr>
      <vt:lpstr>'01 SO 03 Pol'!Názvy_tisku</vt:lpstr>
      <vt:lpstr>'01 SO 05 Pol'!Názvy_tisku</vt:lpstr>
      <vt:lpstr>'01 SO 06 Pol'!Názvy_tisku</vt:lpstr>
      <vt:lpstr>'01 SO 07 Pol'!Názvy_tisku</vt:lpstr>
      <vt:lpstr>'IO 01 rozpočet'!Názvy_tisku</vt:lpstr>
      <vt:lpstr>'IO 02 rozpočet'!Názvy_tisku</vt:lpstr>
      <vt:lpstr>'IO 03 rozpočet'!Názvy_tisku</vt:lpstr>
      <vt:lpstr>'SO 01 topení - Rozpocet'!Názvy_tisku</vt:lpstr>
      <vt:lpstr>'SO 01 ZTI rozpočet'!Názvy_tisku</vt:lpstr>
      <vt:lpstr>oadresa</vt:lpstr>
      <vt:lpstr>Stavba!Objednatel</vt:lpstr>
      <vt:lpstr>Stavba!Objekt</vt:lpstr>
      <vt:lpstr>'01 IO 01 Pol'!Oblast_tisku</vt:lpstr>
      <vt:lpstr>'01 IO 02 Pol'!Oblast_tisku</vt:lpstr>
      <vt:lpstr>'01 IO 03 Pol'!Oblast_tisku</vt:lpstr>
      <vt:lpstr>'01 OVN Pol'!Oblast_tisku</vt:lpstr>
      <vt:lpstr>'01 SO 01 Pol'!Oblast_tisku</vt:lpstr>
      <vt:lpstr>'01 SO 02 Pol'!Oblast_tisku</vt:lpstr>
      <vt:lpstr>'01 SO 03 Pol'!Oblast_tisku</vt:lpstr>
      <vt:lpstr>'01 SO 05 Pol'!Oblast_tisku</vt:lpstr>
      <vt:lpstr>'01 SO 06 Pol'!Oblast_tisku</vt:lpstr>
      <vt:lpstr>'01 SO 07 Pol'!Oblast_tisku</vt:lpstr>
      <vt:lpstr>'IO 01 rozpočet'!Oblast_tisku</vt:lpstr>
      <vt:lpstr>'IO 01+IO 02 Pokyny pro vyplnění'!Oblast_tisku</vt:lpstr>
      <vt:lpstr>'IO 02 rozpočet'!Oblast_tisku</vt:lpstr>
      <vt:lpstr>'IO 03 rozpočet'!Oblast_tisku</vt:lpstr>
      <vt:lpstr>'SO 01 ZTI Pokyny pro vyplnění'!Oblast_tisku</vt:lpstr>
      <vt:lpstr>'SO 01 ZTI rozpočet'!Oblast_tisku</vt:lpstr>
      <vt:lpstr>Stavba!Oblast_tisku</vt:lpstr>
      <vt:lpstr>Stavba!odic</vt:lpstr>
      <vt:lpstr>Stavba!oico</vt:lpstr>
      <vt:lpstr>Stavba!omisto</vt:lpstr>
      <vt:lpstr>Stavba!onazev</vt:lpstr>
      <vt:lpstr>Stavba!opsc</vt:lpstr>
      <vt:lpstr>padresa</vt:lpstr>
      <vt:lpstr>pdic</vt:lpstr>
      <vt:lpstr>pico</vt:lpstr>
      <vt:lpstr>pmisto</vt:lpstr>
      <vt:lpstr>PoptavkaID</vt:lpstr>
      <vt:lpstr>pPSC</vt:lpstr>
      <vt:lpstr>Projektant</vt:lpstr>
      <vt:lpstr>Stavba!SazbaDPH1</vt:lpstr>
      <vt:lpstr>Stavba!SazbaDPH2</vt:lpstr>
      <vt:lpstr>Vypracoval</vt:lpstr>
      <vt:lpstr>ZakladDPHSni</vt:lpstr>
      <vt:lpstr>Stavba!ZakladDPHSniVypocet</vt:lpstr>
      <vt:lpstr>ZakladDPHZakl</vt:lpstr>
      <vt:lpstr>Stavba!ZakladDPHZaklVypocet</vt:lpstr>
      <vt:lpstr>ZaObjednatele</vt:lpstr>
      <vt:lpstr>Zaokrouhleni</vt:lpstr>
      <vt:lpstr>ZaZhotovitele</vt:lpstr>
      <vt:lpstr>Zhotovitel</vt:lpstr>
    </vt:vector>
  </TitlesOfParts>
  <Company>RTS, a.s.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Radim</dc:creator>
  <cp:lastModifiedBy>mechp</cp:lastModifiedBy>
  <cp:lastPrinted>2019-03-19T12:27:02Z</cp:lastPrinted>
  <dcterms:created xsi:type="dcterms:W3CDTF">2009-04-08T07:15:50Z</dcterms:created>
  <dcterms:modified xsi:type="dcterms:W3CDTF">2020-12-15T05:39:09Z</dcterms:modified>
</cp:coreProperties>
</file>