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1 - SO 201 - Lávka č.1 u ..." sheetId="2" r:id="rId2"/>
    <sheet name="2 - VON - Vedlejší  ostat..." sheetId="3" r:id="rId3"/>
    <sheet name="SO 101 - Chodníky k lávce..." sheetId="4" r:id="rId4"/>
    <sheet name="Pokyny pro vyplnění" sheetId="5" r:id="rId5"/>
  </sheets>
  <definedNames>
    <definedName name="_xlnm.Print_Area" localSheetId="0">'Rekapitulace stavby'!$D$4:$AO$36,'Rekapitulace stavby'!$C$42:$AQ$61</definedName>
    <definedName name="_xlnm.Print_Titles" localSheetId="0">'Rekapitulace stavby'!$52:$52</definedName>
    <definedName name="_xlnm._FilterDatabase" localSheetId="1" hidden="1">'1 - SO 201 - Lávka č.1 u ...'!$C$99:$L$456</definedName>
    <definedName name="_xlnm.Print_Area" localSheetId="1">'1 - SO 201 - Lávka č.1 u ...'!$C$4:$K$43,'1 - SO 201 - Lávka č.1 u ...'!$C$49:$K$79,'1 - SO 201 - Lávka č.1 u ...'!$C$85:$L$456</definedName>
    <definedName name="_xlnm.Print_Titles" localSheetId="1">'1 - SO 201 - Lávka č.1 u ...'!$99:$99</definedName>
    <definedName name="_xlnm._FilterDatabase" localSheetId="2" hidden="1">'2 - VON - Vedlejší  ostat...'!$C$90:$L$110</definedName>
    <definedName name="_xlnm.Print_Area" localSheetId="2">'2 - VON - Vedlejší  ostat...'!$C$4:$K$43,'2 - VON - Vedlejší  ostat...'!$C$49:$K$70,'2 - VON - Vedlejší  ostat...'!$C$76:$L$110</definedName>
    <definedName name="_xlnm.Print_Titles" localSheetId="2">'2 - VON - Vedlejší  ostat...'!$90:$90</definedName>
    <definedName name="_xlnm._FilterDatabase" localSheetId="3" hidden="1">'SO 101 - Chodníky k lávce...'!$C$95:$L$219</definedName>
    <definedName name="_xlnm.Print_Area" localSheetId="3">'SO 101 - Chodníky k lávce...'!$C$4:$K$43,'SO 101 - Chodníky k lávce...'!$C$49:$K$75,'SO 101 - Chodníky k lávce...'!$C$81:$L$219</definedName>
    <definedName name="_xlnm.Print_Titles" localSheetId="3">'SO 101 - Chodníky k lávce...'!$95:$95</definedName>
    <definedName name="_xlnm.Print_Area" localSheetId="4">'Pokyny pro vyplnění'!$B$2:$K$71,'Pokyny pro vyplnění'!$B$74:$K$118,'Pokyny pro vyplnění'!$B$121:$K$190,'Pokyny pro vyplnění'!$B$198:$K$218</definedName>
  </definedNames>
  <calcPr/>
</workbook>
</file>

<file path=xl/calcChain.xml><?xml version="1.0" encoding="utf-8"?>
<calcChain xmlns="http://schemas.openxmlformats.org/spreadsheetml/2006/main">
  <c i="4" r="K41"/>
  <c r="K40"/>
  <c i="1" r="BA60"/>
  <c i="4" r="K39"/>
  <c i="1" r="AZ60"/>
  <c i="4" r="BI217"/>
  <c r="BH217"/>
  <c r="BG217"/>
  <c r="BF217"/>
  <c r="R217"/>
  <c r="Q217"/>
  <c r="X217"/>
  <c r="V217"/>
  <c r="T217"/>
  <c r="P217"/>
  <c r="BK217"/>
  <c r="K217"/>
  <c r="BE217"/>
  <c r="BI214"/>
  <c r="BH214"/>
  <c r="BG214"/>
  <c r="BF214"/>
  <c r="R214"/>
  <c r="Q214"/>
  <c r="X214"/>
  <c r="V214"/>
  <c r="T214"/>
  <c r="P214"/>
  <c r="BK214"/>
  <c r="K214"/>
  <c r="BE214"/>
  <c r="BI211"/>
  <c r="BH211"/>
  <c r="BG211"/>
  <c r="BF211"/>
  <c r="R211"/>
  <c r="Q211"/>
  <c r="X211"/>
  <c r="V211"/>
  <c r="T211"/>
  <c r="P211"/>
  <c r="BK211"/>
  <c r="K211"/>
  <c r="BE211"/>
  <c r="BI208"/>
  <c r="BH208"/>
  <c r="BG208"/>
  <c r="BF208"/>
  <c r="R208"/>
  <c r="Q208"/>
  <c r="X208"/>
  <c r="V208"/>
  <c r="T208"/>
  <c r="P208"/>
  <c r="BK208"/>
  <c r="K208"/>
  <c r="BE208"/>
  <c r="BI205"/>
  <c r="BH205"/>
  <c r="BG205"/>
  <c r="BF205"/>
  <c r="R205"/>
  <c r="Q205"/>
  <c r="X205"/>
  <c r="V205"/>
  <c r="T205"/>
  <c r="P205"/>
  <c r="BK205"/>
  <c r="K205"/>
  <c r="BE205"/>
  <c r="BI201"/>
  <c r="BH201"/>
  <c r="BG201"/>
  <c r="BF201"/>
  <c r="R201"/>
  <c r="Q201"/>
  <c r="X201"/>
  <c r="V201"/>
  <c r="T201"/>
  <c r="P201"/>
  <c r="BK201"/>
  <c r="K201"/>
  <c r="BE201"/>
  <c r="BI197"/>
  <c r="BH197"/>
  <c r="BG197"/>
  <c r="BF197"/>
  <c r="R197"/>
  <c r="Q197"/>
  <c r="X197"/>
  <c r="V197"/>
  <c r="T197"/>
  <c r="P197"/>
  <c r="BK197"/>
  <c r="K197"/>
  <c r="BE197"/>
  <c r="BI195"/>
  <c r="BH195"/>
  <c r="BG195"/>
  <c r="BF195"/>
  <c r="R195"/>
  <c r="Q195"/>
  <c r="X195"/>
  <c r="V195"/>
  <c r="T195"/>
  <c r="P195"/>
  <c r="BK195"/>
  <c r="K195"/>
  <c r="BE195"/>
  <c r="BI193"/>
  <c r="BH193"/>
  <c r="BG193"/>
  <c r="BF193"/>
  <c r="R193"/>
  <c r="R192"/>
  <c r="R191"/>
  <c r="Q193"/>
  <c r="Q192"/>
  <c r="Q191"/>
  <c r="X193"/>
  <c r="X192"/>
  <c r="X191"/>
  <c r="V193"/>
  <c r="V192"/>
  <c r="V191"/>
  <c r="T193"/>
  <c r="T192"/>
  <c r="T191"/>
  <c r="P193"/>
  <c r="BK193"/>
  <c r="BK192"/>
  <c r="K192"/>
  <c r="BK191"/>
  <c r="K191"/>
  <c r="K193"/>
  <c r="BE193"/>
  <c r="K74"/>
  <c r="J74"/>
  <c r="I74"/>
  <c r="K73"/>
  <c r="J73"/>
  <c r="I73"/>
  <c r="BI188"/>
  <c r="BH188"/>
  <c r="BG188"/>
  <c r="BF188"/>
  <c r="R188"/>
  <c r="R187"/>
  <c r="Q188"/>
  <c r="Q187"/>
  <c r="X188"/>
  <c r="X187"/>
  <c r="V188"/>
  <c r="V187"/>
  <c r="T188"/>
  <c r="T187"/>
  <c r="P188"/>
  <c r="BK188"/>
  <c r="BK187"/>
  <c r="K187"/>
  <c r="K188"/>
  <c r="BE188"/>
  <c r="K72"/>
  <c r="J72"/>
  <c r="I72"/>
  <c r="BI183"/>
  <c r="BH183"/>
  <c r="BG183"/>
  <c r="BF183"/>
  <c r="R183"/>
  <c r="Q183"/>
  <c r="X183"/>
  <c r="V183"/>
  <c r="T183"/>
  <c r="P183"/>
  <c r="BK183"/>
  <c r="K183"/>
  <c r="BE183"/>
  <c r="BI178"/>
  <c r="BH178"/>
  <c r="BG178"/>
  <c r="BF178"/>
  <c r="R178"/>
  <c r="Q178"/>
  <c r="X178"/>
  <c r="V178"/>
  <c r="T178"/>
  <c r="P178"/>
  <c r="BK178"/>
  <c r="K178"/>
  <c r="BE178"/>
  <c r="BI172"/>
  <c r="BH172"/>
  <c r="BG172"/>
  <c r="BF172"/>
  <c r="R172"/>
  <c r="R171"/>
  <c r="Q172"/>
  <c r="Q171"/>
  <c r="X172"/>
  <c r="X171"/>
  <c r="V172"/>
  <c r="V171"/>
  <c r="T172"/>
  <c r="T171"/>
  <c r="P172"/>
  <c r="BK172"/>
  <c r="BK171"/>
  <c r="K171"/>
  <c r="K172"/>
  <c r="BE172"/>
  <c r="K71"/>
  <c r="J71"/>
  <c r="I71"/>
  <c r="BI165"/>
  <c r="BH165"/>
  <c r="BG165"/>
  <c r="BF165"/>
  <c r="R165"/>
  <c r="Q165"/>
  <c r="X165"/>
  <c r="V165"/>
  <c r="T165"/>
  <c r="P165"/>
  <c r="BK165"/>
  <c r="K165"/>
  <c r="BE165"/>
  <c r="BI160"/>
  <c r="BH160"/>
  <c r="BG160"/>
  <c r="BF160"/>
  <c r="R160"/>
  <c r="R159"/>
  <c r="Q160"/>
  <c r="Q159"/>
  <c r="X160"/>
  <c r="X159"/>
  <c r="V160"/>
  <c r="V159"/>
  <c r="T160"/>
  <c r="T159"/>
  <c r="P160"/>
  <c r="BK160"/>
  <c r="BK159"/>
  <c r="K159"/>
  <c r="K160"/>
  <c r="BE160"/>
  <c r="K70"/>
  <c r="J70"/>
  <c r="I70"/>
  <c r="BI157"/>
  <c r="BH157"/>
  <c r="BG157"/>
  <c r="BF157"/>
  <c r="R157"/>
  <c r="Q157"/>
  <c r="X157"/>
  <c r="V157"/>
  <c r="T157"/>
  <c r="P157"/>
  <c r="BK157"/>
  <c r="K157"/>
  <c r="BE157"/>
  <c r="BI152"/>
  <c r="BH152"/>
  <c r="BG152"/>
  <c r="BF152"/>
  <c r="R152"/>
  <c r="R151"/>
  <c r="Q152"/>
  <c r="Q151"/>
  <c r="X152"/>
  <c r="X151"/>
  <c r="V152"/>
  <c r="V151"/>
  <c r="T152"/>
  <c r="T151"/>
  <c r="P152"/>
  <c r="BK152"/>
  <c r="BK151"/>
  <c r="K151"/>
  <c r="K152"/>
  <c r="BE152"/>
  <c r="K69"/>
  <c r="J69"/>
  <c r="I69"/>
  <c r="BI146"/>
  <c r="BH146"/>
  <c r="BG146"/>
  <c r="BF146"/>
  <c r="R146"/>
  <c r="R145"/>
  <c r="Q146"/>
  <c r="Q145"/>
  <c r="X146"/>
  <c r="X145"/>
  <c r="V146"/>
  <c r="V145"/>
  <c r="T146"/>
  <c r="T145"/>
  <c r="P146"/>
  <c r="BK146"/>
  <c r="BK145"/>
  <c r="K145"/>
  <c r="K146"/>
  <c r="BE146"/>
  <c r="K68"/>
  <c r="J68"/>
  <c r="I68"/>
  <c r="BI140"/>
  <c r="BH140"/>
  <c r="BG140"/>
  <c r="BF140"/>
  <c r="R140"/>
  <c r="Q140"/>
  <c r="X140"/>
  <c r="V140"/>
  <c r="T140"/>
  <c r="P140"/>
  <c r="BK140"/>
  <c r="K140"/>
  <c r="BE140"/>
  <c r="BI136"/>
  <c r="BH136"/>
  <c r="BG136"/>
  <c r="BF136"/>
  <c r="R136"/>
  <c r="Q136"/>
  <c r="X136"/>
  <c r="V136"/>
  <c r="T136"/>
  <c r="P136"/>
  <c r="BK136"/>
  <c r="K136"/>
  <c r="BE136"/>
  <c r="BI131"/>
  <c r="BH131"/>
  <c r="BG131"/>
  <c r="BF131"/>
  <c r="R131"/>
  <c r="Q131"/>
  <c r="X131"/>
  <c r="V131"/>
  <c r="T131"/>
  <c r="P131"/>
  <c r="BK131"/>
  <c r="K131"/>
  <c r="BE131"/>
  <c r="BI127"/>
  <c r="BH127"/>
  <c r="BG127"/>
  <c r="BF127"/>
  <c r="R127"/>
  <c r="Q127"/>
  <c r="X127"/>
  <c r="V127"/>
  <c r="T127"/>
  <c r="P127"/>
  <c r="BK127"/>
  <c r="K127"/>
  <c r="BE127"/>
  <c r="BI123"/>
  <c r="BH123"/>
  <c r="BG123"/>
  <c r="BF123"/>
  <c r="R123"/>
  <c r="Q123"/>
  <c r="X123"/>
  <c r="V123"/>
  <c r="T123"/>
  <c r="P123"/>
  <c r="BK123"/>
  <c r="K123"/>
  <c r="BE123"/>
  <c r="BI117"/>
  <c r="BH117"/>
  <c r="BG117"/>
  <c r="BF117"/>
  <c r="R117"/>
  <c r="Q117"/>
  <c r="X117"/>
  <c r="V117"/>
  <c r="T117"/>
  <c r="P117"/>
  <c r="BK117"/>
  <c r="K117"/>
  <c r="BE117"/>
  <c r="BI111"/>
  <c r="BH111"/>
  <c r="BG111"/>
  <c r="BF111"/>
  <c r="R111"/>
  <c r="Q111"/>
  <c r="X111"/>
  <c r="V111"/>
  <c r="T111"/>
  <c r="P111"/>
  <c r="BK111"/>
  <c r="K111"/>
  <c r="BE111"/>
  <c r="BI105"/>
  <c r="BH105"/>
  <c r="BG105"/>
  <c r="BF105"/>
  <c r="R105"/>
  <c r="Q105"/>
  <c r="X105"/>
  <c r="V105"/>
  <c r="T105"/>
  <c r="P105"/>
  <c r="BK105"/>
  <c r="K105"/>
  <c r="BE105"/>
  <c r="BI99"/>
  <c r="F41"/>
  <c i="1" r="BF60"/>
  <c i="4" r="BH99"/>
  <c r="F40"/>
  <c i="1" r="BE60"/>
  <c i="4" r="BG99"/>
  <c r="F39"/>
  <c i="1" r="BD60"/>
  <c i="4" r="BF99"/>
  <c r="K38"/>
  <c i="1" r="AY60"/>
  <c i="4" r="F38"/>
  <c i="1" r="BC60"/>
  <c i="4" r="R99"/>
  <c r="R98"/>
  <c r="R97"/>
  <c r="R96"/>
  <c r="J65"/>
  <c r="Q99"/>
  <c r="Q98"/>
  <c r="Q97"/>
  <c r="Q96"/>
  <c r="I65"/>
  <c r="X99"/>
  <c r="X98"/>
  <c r="X97"/>
  <c r="X96"/>
  <c r="V99"/>
  <c r="V98"/>
  <c r="V97"/>
  <c r="V96"/>
  <c r="T99"/>
  <c r="T98"/>
  <c r="T97"/>
  <c r="T96"/>
  <c i="1" r="AW60"/>
  <c i="4" r="P99"/>
  <c r="BK99"/>
  <c r="BK98"/>
  <c r="K98"/>
  <c r="BK97"/>
  <c r="K97"/>
  <c r="BK96"/>
  <c r="K96"/>
  <c r="K65"/>
  <c r="K34"/>
  <c i="1" r="AG60"/>
  <c i="4" r="K99"/>
  <c r="BE99"/>
  <c r="K37"/>
  <c i="1" r="AX60"/>
  <c i="4" r="F37"/>
  <c i="1" r="BB60"/>
  <c i="4" r="K67"/>
  <c r="J67"/>
  <c r="I67"/>
  <c r="K66"/>
  <c r="J66"/>
  <c r="I66"/>
  <c r="F90"/>
  <c r="E88"/>
  <c r="K33"/>
  <c i="1" r="AT60"/>
  <c i="4" r="K32"/>
  <c i="1" r="AS60"/>
  <c i="4" r="F58"/>
  <c r="E56"/>
  <c r="K43"/>
  <c r="J26"/>
  <c r="E26"/>
  <c r="J93"/>
  <c r="J61"/>
  <c r="J25"/>
  <c r="J23"/>
  <c r="E23"/>
  <c r="J92"/>
  <c r="J60"/>
  <c r="J22"/>
  <c r="J20"/>
  <c r="E20"/>
  <c r="F93"/>
  <c r="F61"/>
  <c r="J19"/>
  <c r="J17"/>
  <c r="E17"/>
  <c r="F92"/>
  <c r="F60"/>
  <c r="J16"/>
  <c r="J14"/>
  <c r="J90"/>
  <c r="J58"/>
  <c r="E7"/>
  <c r="E84"/>
  <c r="E52"/>
  <c i="3" r="K41"/>
  <c r="K40"/>
  <c i="1" r="BA58"/>
  <c i="3" r="K39"/>
  <c i="1" r="AZ58"/>
  <c i="3" r="BI108"/>
  <c r="BH108"/>
  <c r="BG108"/>
  <c r="BF108"/>
  <c r="R108"/>
  <c r="Q108"/>
  <c r="X108"/>
  <c r="V108"/>
  <c r="T108"/>
  <c r="P108"/>
  <c r="BK108"/>
  <c r="K108"/>
  <c r="BE108"/>
  <c r="BI105"/>
  <c r="BH105"/>
  <c r="BG105"/>
  <c r="BF105"/>
  <c r="R105"/>
  <c r="R104"/>
  <c r="Q105"/>
  <c r="Q104"/>
  <c r="X105"/>
  <c r="X104"/>
  <c r="V105"/>
  <c r="V104"/>
  <c r="T105"/>
  <c r="T104"/>
  <c r="P105"/>
  <c r="BK105"/>
  <c r="BK104"/>
  <c r="K104"/>
  <c r="K105"/>
  <c r="BE105"/>
  <c r="K69"/>
  <c r="J69"/>
  <c r="I69"/>
  <c r="BI101"/>
  <c r="BH101"/>
  <c r="BG101"/>
  <c r="BF101"/>
  <c r="R101"/>
  <c r="Q101"/>
  <c r="X101"/>
  <c r="V101"/>
  <c r="T101"/>
  <c r="P101"/>
  <c r="BK101"/>
  <c r="K101"/>
  <c r="BE101"/>
  <c r="BI99"/>
  <c r="BH99"/>
  <c r="BG99"/>
  <c r="BF99"/>
  <c r="R99"/>
  <c r="R98"/>
  <c r="Q99"/>
  <c r="Q98"/>
  <c r="X99"/>
  <c r="X98"/>
  <c r="V99"/>
  <c r="V98"/>
  <c r="T99"/>
  <c r="T98"/>
  <c r="P99"/>
  <c r="BK99"/>
  <c r="BK98"/>
  <c r="K98"/>
  <c r="K99"/>
  <c r="BE99"/>
  <c r="K68"/>
  <c r="J68"/>
  <c r="I68"/>
  <c r="BI96"/>
  <c r="BH96"/>
  <c r="BG96"/>
  <c r="BF96"/>
  <c r="R96"/>
  <c r="Q96"/>
  <c r="X96"/>
  <c r="V96"/>
  <c r="T96"/>
  <c r="P96"/>
  <c r="BK96"/>
  <c r="K96"/>
  <c r="BE96"/>
  <c r="BI94"/>
  <c r="F41"/>
  <c i="1" r="BF58"/>
  <c i="3" r="BH94"/>
  <c r="F40"/>
  <c i="1" r="BE58"/>
  <c i="3" r="BG94"/>
  <c r="F39"/>
  <c i="1" r="BD58"/>
  <c i="3" r="BF94"/>
  <c r="K38"/>
  <c i="1" r="AY58"/>
  <c i="3" r="F38"/>
  <c i="1" r="BC58"/>
  <c i="3" r="R94"/>
  <c r="R93"/>
  <c r="R92"/>
  <c r="R91"/>
  <c r="J65"/>
  <c r="Q94"/>
  <c r="Q93"/>
  <c r="Q92"/>
  <c r="Q91"/>
  <c r="I65"/>
  <c r="X94"/>
  <c r="X93"/>
  <c r="X92"/>
  <c r="X91"/>
  <c r="V94"/>
  <c r="V93"/>
  <c r="V92"/>
  <c r="V91"/>
  <c r="T94"/>
  <c r="T93"/>
  <c r="T92"/>
  <c r="T91"/>
  <c i="1" r="AW58"/>
  <c i="3" r="P94"/>
  <c r="BK94"/>
  <c r="BK93"/>
  <c r="K93"/>
  <c r="BK92"/>
  <c r="K92"/>
  <c r="BK91"/>
  <c r="K91"/>
  <c r="K65"/>
  <c r="K34"/>
  <c i="1" r="AG58"/>
  <c i="3" r="K94"/>
  <c r="BE94"/>
  <c r="K37"/>
  <c i="1" r="AX58"/>
  <c i="3" r="F37"/>
  <c i="1" r="BB58"/>
  <c i="3" r="K67"/>
  <c r="J67"/>
  <c r="I67"/>
  <c r="K66"/>
  <c r="J66"/>
  <c r="I66"/>
  <c r="F85"/>
  <c r="E83"/>
  <c r="K33"/>
  <c i="1" r="AT58"/>
  <c i="3" r="K32"/>
  <c i="1" r="AS58"/>
  <c i="3" r="F58"/>
  <c r="E56"/>
  <c r="K43"/>
  <c r="J26"/>
  <c r="E26"/>
  <c r="J88"/>
  <c r="J61"/>
  <c r="J25"/>
  <c r="J23"/>
  <c r="E23"/>
  <c r="J87"/>
  <c r="J60"/>
  <c r="J22"/>
  <c r="J20"/>
  <c r="E20"/>
  <c r="F88"/>
  <c r="F61"/>
  <c r="J19"/>
  <c r="J17"/>
  <c r="E17"/>
  <c r="F87"/>
  <c r="F60"/>
  <c r="J16"/>
  <c r="J14"/>
  <c r="J85"/>
  <c r="J58"/>
  <c r="E7"/>
  <c r="E79"/>
  <c r="E52"/>
  <c i="2" r="K41"/>
  <c r="K40"/>
  <c i="1" r="BA56"/>
  <c i="2" r="K39"/>
  <c i="1" r="AZ56"/>
  <c i="2" r="BI453"/>
  <c r="BH453"/>
  <c r="BG453"/>
  <c r="BF453"/>
  <c r="R453"/>
  <c r="Q453"/>
  <c r="X453"/>
  <c r="V453"/>
  <c r="T453"/>
  <c r="P453"/>
  <c r="BK453"/>
  <c r="K453"/>
  <c r="BE453"/>
  <c r="BI451"/>
  <c r="BH451"/>
  <c r="BG451"/>
  <c r="BF451"/>
  <c r="R451"/>
  <c r="R450"/>
  <c r="R449"/>
  <c r="Q451"/>
  <c r="Q450"/>
  <c r="Q449"/>
  <c r="X451"/>
  <c r="X450"/>
  <c r="X449"/>
  <c r="V451"/>
  <c r="V450"/>
  <c r="V449"/>
  <c r="T451"/>
  <c r="T450"/>
  <c r="T449"/>
  <c r="P451"/>
  <c r="BK451"/>
  <c r="BK450"/>
  <c r="K450"/>
  <c r="BK449"/>
  <c r="K449"/>
  <c r="K451"/>
  <c r="BE451"/>
  <c r="K78"/>
  <c r="J78"/>
  <c r="I78"/>
  <c r="K77"/>
  <c r="J77"/>
  <c r="I77"/>
  <c r="BI446"/>
  <c r="BH446"/>
  <c r="BG446"/>
  <c r="BF446"/>
  <c r="R446"/>
  <c r="R445"/>
  <c r="Q446"/>
  <c r="Q445"/>
  <c r="X446"/>
  <c r="X445"/>
  <c r="V446"/>
  <c r="V445"/>
  <c r="T446"/>
  <c r="T445"/>
  <c r="P446"/>
  <c r="BK446"/>
  <c r="BK445"/>
  <c r="K445"/>
  <c r="K446"/>
  <c r="BE446"/>
  <c r="K76"/>
  <c r="J76"/>
  <c r="I76"/>
  <c r="BI443"/>
  <c r="BH443"/>
  <c r="BG443"/>
  <c r="BF443"/>
  <c r="R443"/>
  <c r="Q443"/>
  <c r="X443"/>
  <c r="V443"/>
  <c r="T443"/>
  <c r="P443"/>
  <c r="BK443"/>
  <c r="K443"/>
  <c r="BE443"/>
  <c r="BI438"/>
  <c r="BH438"/>
  <c r="BG438"/>
  <c r="BF438"/>
  <c r="R438"/>
  <c r="Q438"/>
  <c r="X438"/>
  <c r="V438"/>
  <c r="T438"/>
  <c r="P438"/>
  <c r="BK438"/>
  <c r="K438"/>
  <c r="BE438"/>
  <c r="BI435"/>
  <c r="BH435"/>
  <c r="BG435"/>
  <c r="BF435"/>
  <c r="R435"/>
  <c r="Q435"/>
  <c r="X435"/>
  <c r="V435"/>
  <c r="T435"/>
  <c r="P435"/>
  <c r="BK435"/>
  <c r="K435"/>
  <c r="BE435"/>
  <c r="BI430"/>
  <c r="BH430"/>
  <c r="BG430"/>
  <c r="BF430"/>
  <c r="R430"/>
  <c r="R429"/>
  <c r="Q430"/>
  <c r="Q429"/>
  <c r="X430"/>
  <c r="X429"/>
  <c r="V430"/>
  <c r="V429"/>
  <c r="T430"/>
  <c r="T429"/>
  <c r="P430"/>
  <c r="BK430"/>
  <c r="BK429"/>
  <c r="K429"/>
  <c r="K430"/>
  <c r="BE430"/>
  <c r="K75"/>
  <c r="J75"/>
  <c r="I75"/>
  <c r="BI424"/>
  <c r="BH424"/>
  <c r="BG424"/>
  <c r="BF424"/>
  <c r="R424"/>
  <c r="Q424"/>
  <c r="X424"/>
  <c r="V424"/>
  <c r="T424"/>
  <c r="P424"/>
  <c r="BK424"/>
  <c r="K424"/>
  <c r="BE424"/>
  <c r="BI420"/>
  <c r="BH420"/>
  <c r="BG420"/>
  <c r="BF420"/>
  <c r="R420"/>
  <c r="Q420"/>
  <c r="X420"/>
  <c r="V420"/>
  <c r="T420"/>
  <c r="P420"/>
  <c r="BK420"/>
  <c r="K420"/>
  <c r="BE420"/>
  <c r="BI415"/>
  <c r="BH415"/>
  <c r="BG415"/>
  <c r="BF415"/>
  <c r="R415"/>
  <c r="Q415"/>
  <c r="X415"/>
  <c r="V415"/>
  <c r="T415"/>
  <c r="P415"/>
  <c r="BK415"/>
  <c r="K415"/>
  <c r="BE415"/>
  <c r="BI410"/>
  <c r="BH410"/>
  <c r="BG410"/>
  <c r="BF410"/>
  <c r="R410"/>
  <c r="Q410"/>
  <c r="X410"/>
  <c r="V410"/>
  <c r="T410"/>
  <c r="P410"/>
  <c r="BK410"/>
  <c r="K410"/>
  <c r="BE410"/>
  <c r="BI405"/>
  <c r="BH405"/>
  <c r="BG405"/>
  <c r="BF405"/>
  <c r="R405"/>
  <c r="Q405"/>
  <c r="X405"/>
  <c r="V405"/>
  <c r="T405"/>
  <c r="P405"/>
  <c r="BK405"/>
  <c r="K405"/>
  <c r="BE405"/>
  <c r="BI401"/>
  <c r="BH401"/>
  <c r="BG401"/>
  <c r="BF401"/>
  <c r="R401"/>
  <c r="Q401"/>
  <c r="X401"/>
  <c r="V401"/>
  <c r="T401"/>
  <c r="P401"/>
  <c r="BK401"/>
  <c r="K401"/>
  <c r="BE401"/>
  <c r="BI397"/>
  <c r="BH397"/>
  <c r="BG397"/>
  <c r="BF397"/>
  <c r="R397"/>
  <c r="Q397"/>
  <c r="X397"/>
  <c r="V397"/>
  <c r="T397"/>
  <c r="P397"/>
  <c r="BK397"/>
  <c r="K397"/>
  <c r="BE397"/>
  <c r="BI393"/>
  <c r="BH393"/>
  <c r="BG393"/>
  <c r="BF393"/>
  <c r="R393"/>
  <c r="Q393"/>
  <c r="X393"/>
  <c r="V393"/>
  <c r="T393"/>
  <c r="P393"/>
  <c r="BK393"/>
  <c r="K393"/>
  <c r="BE393"/>
  <c r="BI389"/>
  <c r="BH389"/>
  <c r="BG389"/>
  <c r="BF389"/>
  <c r="R389"/>
  <c r="Q389"/>
  <c r="X389"/>
  <c r="V389"/>
  <c r="T389"/>
  <c r="P389"/>
  <c r="BK389"/>
  <c r="K389"/>
  <c r="BE389"/>
  <c r="BI385"/>
  <c r="BH385"/>
  <c r="BG385"/>
  <c r="BF385"/>
  <c r="R385"/>
  <c r="Q385"/>
  <c r="X385"/>
  <c r="V385"/>
  <c r="T385"/>
  <c r="P385"/>
  <c r="BK385"/>
  <c r="K385"/>
  <c r="BE385"/>
  <c r="BI380"/>
  <c r="BH380"/>
  <c r="BG380"/>
  <c r="BF380"/>
  <c r="R380"/>
  <c r="Q380"/>
  <c r="X380"/>
  <c r="V380"/>
  <c r="T380"/>
  <c r="P380"/>
  <c r="BK380"/>
  <c r="K380"/>
  <c r="BE380"/>
  <c r="BI375"/>
  <c r="BH375"/>
  <c r="BG375"/>
  <c r="BF375"/>
  <c r="R375"/>
  <c r="R374"/>
  <c r="Q375"/>
  <c r="Q374"/>
  <c r="X375"/>
  <c r="X374"/>
  <c r="V375"/>
  <c r="V374"/>
  <c r="T375"/>
  <c r="T374"/>
  <c r="P375"/>
  <c r="BK375"/>
  <c r="BK374"/>
  <c r="K374"/>
  <c r="K375"/>
  <c r="BE375"/>
  <c r="K74"/>
  <c r="J74"/>
  <c r="I74"/>
  <c r="BI369"/>
  <c r="BH369"/>
  <c r="BG369"/>
  <c r="BF369"/>
  <c r="R369"/>
  <c r="Q369"/>
  <c r="X369"/>
  <c r="V369"/>
  <c r="T369"/>
  <c r="P369"/>
  <c r="BK369"/>
  <c r="K369"/>
  <c r="BE369"/>
  <c r="BI364"/>
  <c r="BH364"/>
  <c r="BG364"/>
  <c r="BF364"/>
  <c r="R364"/>
  <c r="Q364"/>
  <c r="X364"/>
  <c r="V364"/>
  <c r="T364"/>
  <c r="P364"/>
  <c r="BK364"/>
  <c r="K364"/>
  <c r="BE364"/>
  <c r="BI360"/>
  <c r="BH360"/>
  <c r="BG360"/>
  <c r="BF360"/>
  <c r="R360"/>
  <c r="R359"/>
  <c r="Q360"/>
  <c r="Q359"/>
  <c r="X360"/>
  <c r="X359"/>
  <c r="V360"/>
  <c r="V359"/>
  <c r="T360"/>
  <c r="T359"/>
  <c r="P360"/>
  <c r="BK360"/>
  <c r="BK359"/>
  <c r="K359"/>
  <c r="K360"/>
  <c r="BE360"/>
  <c r="K73"/>
  <c r="J73"/>
  <c r="I73"/>
  <c r="BI354"/>
  <c r="BH354"/>
  <c r="BG354"/>
  <c r="BF354"/>
  <c r="R354"/>
  <c r="Q354"/>
  <c r="X354"/>
  <c r="V354"/>
  <c r="T354"/>
  <c r="P354"/>
  <c r="BK354"/>
  <c r="K354"/>
  <c r="BE354"/>
  <c r="BI349"/>
  <c r="BH349"/>
  <c r="BG349"/>
  <c r="BF349"/>
  <c r="R349"/>
  <c r="Q349"/>
  <c r="X349"/>
  <c r="V349"/>
  <c r="T349"/>
  <c r="P349"/>
  <c r="BK349"/>
  <c r="K349"/>
  <c r="BE349"/>
  <c r="BI344"/>
  <c r="BH344"/>
  <c r="BG344"/>
  <c r="BF344"/>
  <c r="R344"/>
  <c r="R343"/>
  <c r="Q344"/>
  <c r="Q343"/>
  <c r="X344"/>
  <c r="X343"/>
  <c r="V344"/>
  <c r="V343"/>
  <c r="T344"/>
  <c r="T343"/>
  <c r="P344"/>
  <c r="BK344"/>
  <c r="BK343"/>
  <c r="K343"/>
  <c r="K344"/>
  <c r="BE344"/>
  <c r="K72"/>
  <c r="J72"/>
  <c r="I72"/>
  <c r="BI338"/>
  <c r="BH338"/>
  <c r="BG338"/>
  <c r="BF338"/>
  <c r="R338"/>
  <c r="Q338"/>
  <c r="X338"/>
  <c r="V338"/>
  <c r="T338"/>
  <c r="P338"/>
  <c r="BK338"/>
  <c r="K338"/>
  <c r="BE338"/>
  <c r="BI333"/>
  <c r="BH333"/>
  <c r="BG333"/>
  <c r="BF333"/>
  <c r="R333"/>
  <c r="Q333"/>
  <c r="X333"/>
  <c r="V333"/>
  <c r="T333"/>
  <c r="P333"/>
  <c r="BK333"/>
  <c r="K333"/>
  <c r="BE333"/>
  <c r="BI328"/>
  <c r="BH328"/>
  <c r="BG328"/>
  <c r="BF328"/>
  <c r="R328"/>
  <c r="Q328"/>
  <c r="X328"/>
  <c r="V328"/>
  <c r="T328"/>
  <c r="P328"/>
  <c r="BK328"/>
  <c r="K328"/>
  <c r="BE328"/>
  <c r="BI324"/>
  <c r="BH324"/>
  <c r="BG324"/>
  <c r="BF324"/>
  <c r="R324"/>
  <c r="Q324"/>
  <c r="X324"/>
  <c r="V324"/>
  <c r="T324"/>
  <c r="P324"/>
  <c r="BK324"/>
  <c r="K324"/>
  <c r="BE324"/>
  <c r="BI320"/>
  <c r="BH320"/>
  <c r="BG320"/>
  <c r="BF320"/>
  <c r="R320"/>
  <c r="R319"/>
  <c r="Q320"/>
  <c r="Q319"/>
  <c r="X320"/>
  <c r="X319"/>
  <c r="V320"/>
  <c r="V319"/>
  <c r="T320"/>
  <c r="T319"/>
  <c r="P320"/>
  <c r="BK320"/>
  <c r="BK319"/>
  <c r="K319"/>
  <c r="K320"/>
  <c r="BE320"/>
  <c r="K71"/>
  <c r="J71"/>
  <c r="I71"/>
  <c r="BI314"/>
  <c r="BH314"/>
  <c r="BG314"/>
  <c r="BF314"/>
  <c r="R314"/>
  <c r="Q314"/>
  <c r="X314"/>
  <c r="V314"/>
  <c r="T314"/>
  <c r="P314"/>
  <c r="BK314"/>
  <c r="K314"/>
  <c r="BE314"/>
  <c r="BI309"/>
  <c r="BH309"/>
  <c r="BG309"/>
  <c r="BF309"/>
  <c r="R309"/>
  <c r="Q309"/>
  <c r="X309"/>
  <c r="V309"/>
  <c r="T309"/>
  <c r="P309"/>
  <c r="BK309"/>
  <c r="K309"/>
  <c r="BE309"/>
  <c r="BI304"/>
  <c r="BH304"/>
  <c r="BG304"/>
  <c r="BF304"/>
  <c r="R304"/>
  <c r="Q304"/>
  <c r="X304"/>
  <c r="V304"/>
  <c r="T304"/>
  <c r="P304"/>
  <c r="BK304"/>
  <c r="K304"/>
  <c r="BE304"/>
  <c r="BI299"/>
  <c r="BH299"/>
  <c r="BG299"/>
  <c r="BF299"/>
  <c r="R299"/>
  <c r="Q299"/>
  <c r="X299"/>
  <c r="V299"/>
  <c r="T299"/>
  <c r="P299"/>
  <c r="BK299"/>
  <c r="K299"/>
  <c r="BE299"/>
  <c r="BI294"/>
  <c r="BH294"/>
  <c r="BG294"/>
  <c r="BF294"/>
  <c r="R294"/>
  <c r="Q294"/>
  <c r="X294"/>
  <c r="V294"/>
  <c r="T294"/>
  <c r="P294"/>
  <c r="BK294"/>
  <c r="K294"/>
  <c r="BE294"/>
  <c r="BI289"/>
  <c r="BH289"/>
  <c r="BG289"/>
  <c r="BF289"/>
  <c r="R289"/>
  <c r="Q289"/>
  <c r="X289"/>
  <c r="V289"/>
  <c r="T289"/>
  <c r="P289"/>
  <c r="BK289"/>
  <c r="K289"/>
  <c r="BE289"/>
  <c r="BI285"/>
  <c r="BH285"/>
  <c r="BG285"/>
  <c r="BF285"/>
  <c r="R285"/>
  <c r="Q285"/>
  <c r="X285"/>
  <c r="V285"/>
  <c r="T285"/>
  <c r="P285"/>
  <c r="BK285"/>
  <c r="K285"/>
  <c r="BE285"/>
  <c r="BI282"/>
  <c r="BH282"/>
  <c r="BG282"/>
  <c r="BF282"/>
  <c r="R282"/>
  <c r="Q282"/>
  <c r="X282"/>
  <c r="V282"/>
  <c r="T282"/>
  <c r="P282"/>
  <c r="BK282"/>
  <c r="K282"/>
  <c r="BE282"/>
  <c r="BI279"/>
  <c r="BH279"/>
  <c r="BG279"/>
  <c r="BF279"/>
  <c r="R279"/>
  <c r="Q279"/>
  <c r="X279"/>
  <c r="V279"/>
  <c r="T279"/>
  <c r="P279"/>
  <c r="BK279"/>
  <c r="K279"/>
  <c r="BE279"/>
  <c r="BI275"/>
  <c r="BH275"/>
  <c r="BG275"/>
  <c r="BF275"/>
  <c r="R275"/>
  <c r="Q275"/>
  <c r="X275"/>
  <c r="V275"/>
  <c r="T275"/>
  <c r="P275"/>
  <c r="BK275"/>
  <c r="K275"/>
  <c r="BE275"/>
  <c r="BI270"/>
  <c r="BH270"/>
  <c r="BG270"/>
  <c r="BF270"/>
  <c r="R270"/>
  <c r="Q270"/>
  <c r="X270"/>
  <c r="V270"/>
  <c r="T270"/>
  <c r="P270"/>
  <c r="BK270"/>
  <c r="K270"/>
  <c r="BE270"/>
  <c r="BI266"/>
  <c r="BH266"/>
  <c r="BG266"/>
  <c r="BF266"/>
  <c r="R266"/>
  <c r="R265"/>
  <c r="Q266"/>
  <c r="Q265"/>
  <c r="X266"/>
  <c r="X265"/>
  <c r="V266"/>
  <c r="V265"/>
  <c r="T266"/>
  <c r="T265"/>
  <c r="P266"/>
  <c r="BK266"/>
  <c r="BK265"/>
  <c r="K265"/>
  <c r="K266"/>
  <c r="BE266"/>
  <c r="K70"/>
  <c r="J70"/>
  <c r="I70"/>
  <c r="BI262"/>
  <c r="BH262"/>
  <c r="BG262"/>
  <c r="BF262"/>
  <c r="R262"/>
  <c r="Q262"/>
  <c r="X262"/>
  <c r="V262"/>
  <c r="T262"/>
  <c r="P262"/>
  <c r="BK262"/>
  <c r="K262"/>
  <c r="BE262"/>
  <c r="BI256"/>
  <c r="BH256"/>
  <c r="BG256"/>
  <c r="BF256"/>
  <c r="R256"/>
  <c r="Q256"/>
  <c r="X256"/>
  <c r="V256"/>
  <c r="T256"/>
  <c r="P256"/>
  <c r="BK256"/>
  <c r="K256"/>
  <c r="BE256"/>
  <c r="BI251"/>
  <c r="BH251"/>
  <c r="BG251"/>
  <c r="BF251"/>
  <c r="R251"/>
  <c r="Q251"/>
  <c r="X251"/>
  <c r="V251"/>
  <c r="T251"/>
  <c r="P251"/>
  <c r="BK251"/>
  <c r="K251"/>
  <c r="BE251"/>
  <c r="BI246"/>
  <c r="BH246"/>
  <c r="BG246"/>
  <c r="BF246"/>
  <c r="R246"/>
  <c r="Q246"/>
  <c r="X246"/>
  <c r="V246"/>
  <c r="T246"/>
  <c r="P246"/>
  <c r="BK246"/>
  <c r="K246"/>
  <c r="BE246"/>
  <c r="BI243"/>
  <c r="BH243"/>
  <c r="BG243"/>
  <c r="BF243"/>
  <c r="R243"/>
  <c r="Q243"/>
  <c r="X243"/>
  <c r="V243"/>
  <c r="T243"/>
  <c r="P243"/>
  <c r="BK243"/>
  <c r="K243"/>
  <c r="BE243"/>
  <c r="BI236"/>
  <c r="BH236"/>
  <c r="BG236"/>
  <c r="BF236"/>
  <c r="R236"/>
  <c r="Q236"/>
  <c r="X236"/>
  <c r="V236"/>
  <c r="T236"/>
  <c r="P236"/>
  <c r="BK236"/>
  <c r="K236"/>
  <c r="BE236"/>
  <c r="BI232"/>
  <c r="BH232"/>
  <c r="BG232"/>
  <c r="BF232"/>
  <c r="R232"/>
  <c r="Q232"/>
  <c r="X232"/>
  <c r="V232"/>
  <c r="T232"/>
  <c r="P232"/>
  <c r="BK232"/>
  <c r="K232"/>
  <c r="BE232"/>
  <c r="BI228"/>
  <c r="BH228"/>
  <c r="BG228"/>
  <c r="BF228"/>
  <c r="R228"/>
  <c r="Q228"/>
  <c r="X228"/>
  <c r="V228"/>
  <c r="T228"/>
  <c r="P228"/>
  <c r="BK228"/>
  <c r="K228"/>
  <c r="BE228"/>
  <c r="BI223"/>
  <c r="BH223"/>
  <c r="BG223"/>
  <c r="BF223"/>
  <c r="R223"/>
  <c r="Q223"/>
  <c r="X223"/>
  <c r="V223"/>
  <c r="T223"/>
  <c r="P223"/>
  <c r="BK223"/>
  <c r="K223"/>
  <c r="BE223"/>
  <c r="BI218"/>
  <c r="BH218"/>
  <c r="BG218"/>
  <c r="BF218"/>
  <c r="R218"/>
  <c r="Q218"/>
  <c r="X218"/>
  <c r="V218"/>
  <c r="T218"/>
  <c r="P218"/>
  <c r="BK218"/>
  <c r="K218"/>
  <c r="BE218"/>
  <c r="BI213"/>
  <c r="BH213"/>
  <c r="BG213"/>
  <c r="BF213"/>
  <c r="R213"/>
  <c r="R212"/>
  <c r="Q213"/>
  <c r="Q212"/>
  <c r="X213"/>
  <c r="X212"/>
  <c r="V213"/>
  <c r="V212"/>
  <c r="T213"/>
  <c r="T212"/>
  <c r="P213"/>
  <c r="BK213"/>
  <c r="BK212"/>
  <c r="K212"/>
  <c r="K213"/>
  <c r="BE213"/>
  <c r="K69"/>
  <c r="J69"/>
  <c r="I69"/>
  <c r="BI207"/>
  <c r="BH207"/>
  <c r="BG207"/>
  <c r="BF207"/>
  <c r="R207"/>
  <c r="Q207"/>
  <c r="X207"/>
  <c r="V207"/>
  <c r="T207"/>
  <c r="P207"/>
  <c r="BK207"/>
  <c r="K207"/>
  <c r="BE207"/>
  <c r="BI202"/>
  <c r="BH202"/>
  <c r="BG202"/>
  <c r="BF202"/>
  <c r="R202"/>
  <c r="Q202"/>
  <c r="X202"/>
  <c r="V202"/>
  <c r="T202"/>
  <c r="P202"/>
  <c r="BK202"/>
  <c r="K202"/>
  <c r="BE202"/>
  <c r="BI198"/>
  <c r="BH198"/>
  <c r="BG198"/>
  <c r="BF198"/>
  <c r="R198"/>
  <c r="Q198"/>
  <c r="X198"/>
  <c r="V198"/>
  <c r="T198"/>
  <c r="P198"/>
  <c r="BK198"/>
  <c r="K198"/>
  <c r="BE198"/>
  <c r="BI194"/>
  <c r="BH194"/>
  <c r="BG194"/>
  <c r="BF194"/>
  <c r="R194"/>
  <c r="Q194"/>
  <c r="X194"/>
  <c r="V194"/>
  <c r="T194"/>
  <c r="P194"/>
  <c r="BK194"/>
  <c r="K194"/>
  <c r="BE194"/>
  <c r="BI188"/>
  <c r="BH188"/>
  <c r="BG188"/>
  <c r="BF188"/>
  <c r="R188"/>
  <c r="Q188"/>
  <c r="X188"/>
  <c r="V188"/>
  <c r="T188"/>
  <c r="P188"/>
  <c r="BK188"/>
  <c r="K188"/>
  <c r="BE188"/>
  <c r="BI184"/>
  <c r="BH184"/>
  <c r="BG184"/>
  <c r="BF184"/>
  <c r="R184"/>
  <c r="Q184"/>
  <c r="X184"/>
  <c r="V184"/>
  <c r="T184"/>
  <c r="P184"/>
  <c r="BK184"/>
  <c r="K184"/>
  <c r="BE184"/>
  <c r="BI179"/>
  <c r="BH179"/>
  <c r="BG179"/>
  <c r="BF179"/>
  <c r="R179"/>
  <c r="Q179"/>
  <c r="X179"/>
  <c r="V179"/>
  <c r="T179"/>
  <c r="P179"/>
  <c r="BK179"/>
  <c r="K179"/>
  <c r="BE179"/>
  <c r="BI175"/>
  <c r="BH175"/>
  <c r="BG175"/>
  <c r="BF175"/>
  <c r="R175"/>
  <c r="Q175"/>
  <c r="X175"/>
  <c r="V175"/>
  <c r="T175"/>
  <c r="P175"/>
  <c r="BK175"/>
  <c r="K175"/>
  <c r="BE175"/>
  <c r="BI172"/>
  <c r="BH172"/>
  <c r="BG172"/>
  <c r="BF172"/>
  <c r="R172"/>
  <c r="Q172"/>
  <c r="X172"/>
  <c r="V172"/>
  <c r="T172"/>
  <c r="P172"/>
  <c r="BK172"/>
  <c r="K172"/>
  <c r="BE172"/>
  <c r="BI167"/>
  <c r="BH167"/>
  <c r="BG167"/>
  <c r="BF167"/>
  <c r="R167"/>
  <c r="Q167"/>
  <c r="X167"/>
  <c r="V167"/>
  <c r="T167"/>
  <c r="P167"/>
  <c r="BK167"/>
  <c r="K167"/>
  <c r="BE167"/>
  <c r="BI164"/>
  <c r="BH164"/>
  <c r="BG164"/>
  <c r="BF164"/>
  <c r="R164"/>
  <c r="Q164"/>
  <c r="X164"/>
  <c r="V164"/>
  <c r="T164"/>
  <c r="P164"/>
  <c r="BK164"/>
  <c r="K164"/>
  <c r="BE164"/>
  <c r="BI159"/>
  <c r="BH159"/>
  <c r="BG159"/>
  <c r="BF159"/>
  <c r="R159"/>
  <c r="Q159"/>
  <c r="X159"/>
  <c r="V159"/>
  <c r="T159"/>
  <c r="P159"/>
  <c r="BK159"/>
  <c r="K159"/>
  <c r="BE159"/>
  <c r="BI155"/>
  <c r="BH155"/>
  <c r="BG155"/>
  <c r="BF155"/>
  <c r="R155"/>
  <c r="R154"/>
  <c r="Q155"/>
  <c r="Q154"/>
  <c r="X155"/>
  <c r="X154"/>
  <c r="V155"/>
  <c r="V154"/>
  <c r="T155"/>
  <c r="T154"/>
  <c r="P155"/>
  <c r="BK155"/>
  <c r="BK154"/>
  <c r="K154"/>
  <c r="K155"/>
  <c r="BE155"/>
  <c r="K68"/>
  <c r="J68"/>
  <c r="I68"/>
  <c r="BI150"/>
  <c r="BH150"/>
  <c r="BG150"/>
  <c r="BF150"/>
  <c r="R150"/>
  <c r="Q150"/>
  <c r="X150"/>
  <c r="V150"/>
  <c r="T150"/>
  <c r="P150"/>
  <c r="BK150"/>
  <c r="K150"/>
  <c r="BE150"/>
  <c r="BI145"/>
  <c r="BH145"/>
  <c r="BG145"/>
  <c r="BF145"/>
  <c r="R145"/>
  <c r="Q145"/>
  <c r="X145"/>
  <c r="V145"/>
  <c r="T145"/>
  <c r="P145"/>
  <c r="BK145"/>
  <c r="K145"/>
  <c r="BE145"/>
  <c r="BI140"/>
  <c r="BH140"/>
  <c r="BG140"/>
  <c r="BF140"/>
  <c r="R140"/>
  <c r="Q140"/>
  <c r="X140"/>
  <c r="V140"/>
  <c r="T140"/>
  <c r="P140"/>
  <c r="BK140"/>
  <c r="K140"/>
  <c r="BE140"/>
  <c r="BI137"/>
  <c r="BH137"/>
  <c r="BG137"/>
  <c r="BF137"/>
  <c r="R137"/>
  <c r="Q137"/>
  <c r="X137"/>
  <c r="V137"/>
  <c r="T137"/>
  <c r="P137"/>
  <c r="BK137"/>
  <c r="K137"/>
  <c r="BE137"/>
  <c r="BI131"/>
  <c r="BH131"/>
  <c r="BG131"/>
  <c r="BF131"/>
  <c r="R131"/>
  <c r="Q131"/>
  <c r="X131"/>
  <c r="V131"/>
  <c r="T131"/>
  <c r="P131"/>
  <c r="BK131"/>
  <c r="K131"/>
  <c r="BE131"/>
  <c r="BI125"/>
  <c r="BH125"/>
  <c r="BG125"/>
  <c r="BF125"/>
  <c r="R125"/>
  <c r="Q125"/>
  <c r="X125"/>
  <c r="V125"/>
  <c r="T125"/>
  <c r="P125"/>
  <c r="BK125"/>
  <c r="K125"/>
  <c r="BE125"/>
  <c r="BI117"/>
  <c r="BH117"/>
  <c r="BG117"/>
  <c r="BF117"/>
  <c r="R117"/>
  <c r="Q117"/>
  <c r="X117"/>
  <c r="V117"/>
  <c r="T117"/>
  <c r="P117"/>
  <c r="BK117"/>
  <c r="K117"/>
  <c r="BE117"/>
  <c r="BI111"/>
  <c r="BH111"/>
  <c r="BG111"/>
  <c r="BF111"/>
  <c r="R111"/>
  <c r="Q111"/>
  <c r="X111"/>
  <c r="V111"/>
  <c r="T111"/>
  <c r="P111"/>
  <c r="BK111"/>
  <c r="K111"/>
  <c r="BE111"/>
  <c r="BI106"/>
  <c r="BH106"/>
  <c r="BG106"/>
  <c r="BF106"/>
  <c r="R106"/>
  <c r="Q106"/>
  <c r="X106"/>
  <c r="V106"/>
  <c r="T106"/>
  <c r="P106"/>
  <c r="BK106"/>
  <c r="K106"/>
  <c r="BE106"/>
  <c r="BI103"/>
  <c r="F41"/>
  <c i="1" r="BF56"/>
  <c i="2" r="BH103"/>
  <c r="F40"/>
  <c i="1" r="BE56"/>
  <c i="2" r="BG103"/>
  <c r="F39"/>
  <c i="1" r="BD56"/>
  <c i="2" r="BF103"/>
  <c r="K38"/>
  <c i="1" r="AY56"/>
  <c i="2" r="F38"/>
  <c i="1" r="BC56"/>
  <c i="2" r="R103"/>
  <c r="R102"/>
  <c r="R101"/>
  <c r="R100"/>
  <c r="J65"/>
  <c r="Q103"/>
  <c r="Q102"/>
  <c r="Q101"/>
  <c r="Q100"/>
  <c r="I65"/>
  <c r="X103"/>
  <c r="X102"/>
  <c r="X101"/>
  <c r="X100"/>
  <c r="V103"/>
  <c r="V102"/>
  <c r="V101"/>
  <c r="V100"/>
  <c r="T103"/>
  <c r="T102"/>
  <c r="T101"/>
  <c r="T100"/>
  <c i="1" r="AW56"/>
  <c i="2" r="P103"/>
  <c r="BK103"/>
  <c r="BK102"/>
  <c r="K102"/>
  <c r="BK101"/>
  <c r="K101"/>
  <c r="BK100"/>
  <c r="K100"/>
  <c r="K65"/>
  <c r="K34"/>
  <c i="1" r="AG56"/>
  <c i="2" r="K103"/>
  <c r="BE103"/>
  <c r="K37"/>
  <c i="1" r="AX56"/>
  <c i="2" r="F37"/>
  <c i="1" r="BB56"/>
  <c i="2" r="K67"/>
  <c r="J67"/>
  <c r="I67"/>
  <c r="K66"/>
  <c r="J66"/>
  <c r="I66"/>
  <c r="F94"/>
  <c r="E92"/>
  <c r="K33"/>
  <c i="1" r="AT56"/>
  <c i="2" r="K32"/>
  <c i="1" r="AS56"/>
  <c i="2" r="F58"/>
  <c r="E56"/>
  <c r="K43"/>
  <c r="J26"/>
  <c r="E26"/>
  <c r="J97"/>
  <c r="J61"/>
  <c r="J25"/>
  <c r="J23"/>
  <c r="E23"/>
  <c r="J96"/>
  <c r="J60"/>
  <c r="J22"/>
  <c r="J20"/>
  <c r="E20"/>
  <c r="F97"/>
  <c r="F61"/>
  <c r="J19"/>
  <c r="J17"/>
  <c r="E17"/>
  <c r="F96"/>
  <c r="F60"/>
  <c r="J16"/>
  <c r="J14"/>
  <c r="J94"/>
  <c r="J58"/>
  <c r="E7"/>
  <c r="E88"/>
  <c r="E52"/>
  <c i="1" r="BF59"/>
  <c r="BE59"/>
  <c r="BD59"/>
  <c r="BC59"/>
  <c r="BB59"/>
  <c r="BA59"/>
  <c r="AZ59"/>
  <c r="AY59"/>
  <c r="AX59"/>
  <c r="AW59"/>
  <c r="AV59"/>
  <c r="AU59"/>
  <c r="AT59"/>
  <c r="AS59"/>
  <c r="AG59"/>
  <c r="BF57"/>
  <c r="BE57"/>
  <c r="BD57"/>
  <c r="BC57"/>
  <c r="BB57"/>
  <c r="BA57"/>
  <c r="AZ57"/>
  <c r="AY57"/>
  <c r="AX57"/>
  <c r="AW57"/>
  <c r="AV57"/>
  <c r="AU57"/>
  <c r="AT57"/>
  <c r="AS57"/>
  <c r="AG57"/>
  <c r="BF55"/>
  <c r="BE55"/>
  <c r="BD55"/>
  <c r="BC55"/>
  <c r="BB55"/>
  <c r="BA55"/>
  <c r="AZ55"/>
  <c r="AY55"/>
  <c r="AX55"/>
  <c r="AW55"/>
  <c r="AV55"/>
  <c r="AU55"/>
  <c r="AT55"/>
  <c r="AS55"/>
  <c r="AG55"/>
  <c r="BF54"/>
  <c r="W33"/>
  <c r="BE54"/>
  <c r="W32"/>
  <c r="BD54"/>
  <c r="W31"/>
  <c r="BC54"/>
  <c r="W30"/>
  <c r="BB54"/>
  <c r="W29"/>
  <c r="BA54"/>
  <c r="AZ54"/>
  <c r="AY54"/>
  <c r="AK30"/>
  <c r="AX54"/>
  <c r="AK29"/>
  <c r="AW54"/>
  <c r="AV54"/>
  <c r="AU54"/>
  <c r="AT54"/>
  <c r="AS54"/>
  <c r="AG54"/>
  <c r="AK26"/>
  <c r="AV60"/>
  <c r="AN60"/>
  <c r="AN59"/>
  <c r="AV58"/>
  <c r="AN58"/>
  <c r="AN57"/>
  <c r="AV56"/>
  <c r="AN56"/>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<sst xmlns="http://schemas.openxmlformats.org/spreadsheetml/2006/main">
  <si>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</si>
  <si>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</si>
  <si>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</si>
  <si>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</si>
  <si>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</si>
  <si>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True</t>
  </si>
  <si>
    <t>{232c55f1-77f9-45ba-a2cf-ca49af432d9f}</t>
  </si>
  <si>
    <t>0,01</t>
  </si>
  <si>
    <t>21</t>
  </si>
  <si>
    <t>15</t>
  </si>
  <si>
    <t>REKAPITULACE STAVBY</t>
  </si>
  <si>
    <t xml:space="preserve">v ---  níže se nacházejí doplnkové a pomocné údaje k sestavám  --- v</t>
  </si>
  <si>
    <t>Návod na vyplnění</t>
  </si>
  <si>
    <t>0,001</t>
  </si>
  <si>
    <t>Kód:</t>
  </si>
  <si>
    <t>11042019</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</si>
  <si>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</si>
  <si>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</si>
  <si>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Město Paskov - PD pro lávku č.1 pro pěší a cyklisty přes řeku Olešnou</t>
  </si>
  <si>
    <t>KSO:</t>
  </si>
  <si>
    <t>821</t>
  </si>
  <si>
    <t>CC-CZ:</t>
  </si>
  <si>
    <t>2</t>
  </si>
  <si>
    <t>Místo:</t>
  </si>
  <si>
    <t>Paskov</t>
  </si>
  <si>
    <t>Datum:</t>
  </si>
  <si>
    <t>15. 8. 2019</t>
  </si>
  <si>
    <t>CZ-CPV:</t>
  </si>
  <si>
    <t>45000000-7</t>
  </si>
  <si>
    <t>CZ-CPA:</t>
  </si>
  <si>
    <t>42</t>
  </si>
  <si>
    <t>Zadavatel:</t>
  </si>
  <si>
    <t>IČ:</t>
  </si>
  <si>
    <t>00297062</t>
  </si>
  <si>
    <t>Město Paskov</t>
  </si>
  <si>
    <t>DIČ:</t>
  </si>
  <si>
    <t>CZ00297062</t>
  </si>
  <si>
    <t>Uchazeč:</t>
  </si>
  <si>
    <t>Vyplň údaj</t>
  </si>
  <si>
    <t>Projektant:</t>
  </si>
  <si>
    <t>417189495</t>
  </si>
  <si>
    <t>Ing. Jiří Vítek, Stavební projekce Olomouc</t>
  </si>
  <si>
    <t>CZ401120411</t>
  </si>
  <si>
    <t>Zpracovatel:</t>
  </si>
  <si>
    <t>47189495</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</si>
  <si>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</si>
  <si>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</si>
  <si>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</si>
  <si>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</si>
  <si>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</si>
  <si>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</si>
  <si>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</si>
  <si>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</si>
  <si>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</si>
  <si>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</si>
  <si>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</si>
  <si>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</si>
  <si>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</si>
  <si>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</si>
  <si>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</si>
  <si>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</si>
  <si>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</si>
  <si>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</si>
  <si>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</si>
  <si>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</si>
  <si>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</si>
  <si>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</si>
  <si>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Materiál [CZK]</t>
  </si>
  <si>
    <t>z toho Montáž [CZK]</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</si>
  <si>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</si>
  <si>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</si>
  <si>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</si>
  <si>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</si>
  <si>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</si>
  <si>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</si>
  <si>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</si>
  <si>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</si>
  <si>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</si>
  <si>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</si>
  <si>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</si>
  <si>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</si>
  <si>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</si>
  <si>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</si>
  <si>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</si>
  <si>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</si>
  <si>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</si>
  <si>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</si>
  <si>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</si>
  <si>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1 - SO 201</t>
  </si>
  <si>
    <t>Lávka č.1 u mateřské školy</t>
  </si>
  <si>
    <t>STA</t>
  </si>
  <si>
    <t>1</t>
  </si>
  <si>
    <t>{b8457ebe-4778-4eeb-ba9d-54ac547083b9}</t>
  </si>
  <si>
    <t>/</t>
  </si>
  <si>
    <t>Soupis</t>
  </si>
  <si>
    <t>{21886770-4eaf-471d-b8ff-d6287da8724b}</t>
  </si>
  <si>
    <t>2 - VON</t>
  </si>
  <si>
    <t xml:space="preserve">Vedlejší  ostatní náklady</t>
  </si>
  <si>
    <t>{db797e11-49d1-4184-a36d-821cc5901374}</t>
  </si>
  <si>
    <t>{f35904dd-3814-4e79-9ca8-c7e6fc216f18}</t>
  </si>
  <si>
    <t>SO 101</t>
  </si>
  <si>
    <t>Chodníky k lávce č.1</t>
  </si>
  <si>
    <t>{9b01b894-da6c-4149-8b35-319852acd99f}</t>
  </si>
  <si>
    <t>{5535d1dd-d0ae-4dbb-97f3-09df7c120d32}</t>
  </si>
  <si>
    <t>KRYCÍ LIST SOUPISU PRACÍ</t>
  </si>
  <si>
    <t>Objekt:</t>
  </si>
  <si>
    <t>1 - SO 201 - Lávka č.1 u mateřské školy</t>
  </si>
  <si>
    <t>Soupis:</t>
  </si>
  <si>
    <t xml:space="preserve"> </t>
  </si>
  <si>
    <t>Materiál</t>
  </si>
  <si>
    <t>Montáž</t>
  </si>
  <si>
    <t>REKAPITULACE ČLENĚNÍ SOUPISU PRACÍ</t>
  </si>
  <si>
    <t>Kód dílu - Popis</t>
  </si>
  <si>
    <t>Materiál [CZK]</t>
  </si>
  <si>
    <t>Montáž [CZK]</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</si>
  <si>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</si>
  <si>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</si>
  <si>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</si>
  <si>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</si>
  <si>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</si>
  <si>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</si>
  <si>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</si>
  <si>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</si>
  <si>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</si>
  <si>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</si>
  <si>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</si>
  <si>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</si>
  <si>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</si>
  <si>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PSV - Práce a dodávky PSV</t>
  </si>
  <si>
    <t xml:space="preserve">    767 - Konstrukce zámečnické</t>
  </si>
  <si>
    <t>SOUPIS PRACÍ</t>
  </si>
  <si>
    <t>PČ</t>
  </si>
  <si>
    <t>MJ</t>
  </si>
  <si>
    <t>Množství</t>
  </si>
  <si>
    <t>J. materiál [CZK]</t>
  </si>
  <si>
    <t>J. montáž [CZK]</t>
  </si>
  <si>
    <t>Cenová soustava</t>
  </si>
  <si>
    <t>J.cena [CZK]</t>
  </si>
  <si>
    <t>Materiál celkem [CZK]</t>
  </si>
  <si>
    <t>Montáž celkem [CZK]</t>
  </si>
  <si>
    <t>J. Nh [h]</t>
  </si>
  <si>
    <t>Nh celkem [h]</t>
  </si>
  <si>
    <t>J. hmotnost [t]</t>
  </si>
  <si>
    <t>Hmotnost celkem [t]</t>
  </si>
  <si>
    <t>J. suť [t]</t>
  </si>
  <si>
    <t>Suť Celkem [t]</t>
  </si>
  <si>
    <t>Náklady soupisu celkem</t>
  </si>
  <si>
    <t>HSV</t>
  </si>
  <si>
    <t>Práce a dodávky HSV</t>
  </si>
  <si>
    <t>ROZPOCET</t>
  </si>
  <si>
    <t>Zemní práce</t>
  </si>
  <si>
    <t>K</t>
  </si>
  <si>
    <t>111211111</t>
  </si>
  <si>
    <t>Spálení jehličnatého klestu se snášením D do 30 cm ve svahu do 1:3</t>
  </si>
  <si>
    <t>kus</t>
  </si>
  <si>
    <t>CS ÚRS 2017 01</t>
  </si>
  <si>
    <t>4</t>
  </si>
  <si>
    <t>-1854020742</t>
  </si>
  <si>
    <t>PP</t>
  </si>
  <si>
    <t>Pálení větví stromů se snášením na hromady jehličnatých v rovině nebo ve svahu do 1:3, průměru kmene do 30 cm</t>
  </si>
  <si>
    <t>PSC</t>
  </si>
  <si>
    <t xml:space="preserve">Poznámka k souboru cen:_x000d_
1. V ceně jsou započteny i náklady na snesení klestu na hromady, přihrnování, očištění spáleniště,_x000d_
 uložení popela a zbytků na hromadu._x000d_
2. V ceně nejsou započteny náklady na případné nutné použití kropícího vozu, tyto se oceňují_x000d_
 samostatně._x000d_
3. Měrná jednotka je 1 strom._x000d_
</t>
  </si>
  <si>
    <t>112101102</t>
  </si>
  <si>
    <t>Kácení stromů listnatých D kmene do 500 mm</t>
  </si>
  <si>
    <t>-2109912988</t>
  </si>
  <si>
    <t>Kácení stromů s odřezáním kmene a s odvětvením listnatých, průměru kmene přes 300 do 500 mm</t>
  </si>
  <si>
    <t xml:space="preserve">Poznámka k souboru cen:_x000d_
1. Ceny lze použít i pro odstranění stromů ze sesuté zeminy, vývratů a polomů._x000d_
2. V ceně jsou započteny i náklady na případné nutné odklizení kmene a větví odděleně na vzdálenost_x000d_
 do 50 m nebo s naložením na dopravní prostředek._x000d_
3. Průměr kmene se měří v místě řezu._x000d_
4. Ceny nelze užít v případě, kdy je nutné odstraňování stromu po částech; tyto práce lze oceňovat_x000d_
 příslušnými cenami katalogu 823-1 Plochy a úprava území._x000d_
5. Počet stromů při kácení souvislého lesního porostu lze určit podle tabulky uvedené v příloze č._x000d_
 2._x000d_
6. Práce jsou prováděné technikou volného kácení. O volné kácení se jedná v případě, kdy se kácí_x000d_
 strom s volným kruhovým prostorem o poloměru minimálně 1,5 násobku výšky káceného stromu ve všech_x000d_
 směrech._x000d_
</t>
  </si>
  <si>
    <t>VV</t>
  </si>
  <si>
    <t>2*1</t>
  </si>
  <si>
    <t>Součet</t>
  </si>
  <si>
    <t>3</t>
  </si>
  <si>
    <t>131201101</t>
  </si>
  <si>
    <t>Hloubení jam nezapažených v hornině tř. 3 objemu do 100 m3</t>
  </si>
  <si>
    <t>m3</t>
  </si>
  <si>
    <t>-1737796608</t>
  </si>
  <si>
    <t>Hloubení nezapažených jam a zářezů s urovnáním dna do předepsaného profilu a spádu v hornině tř. 3 do 100 m3</t>
  </si>
  <si>
    <t xml:space="preserve">Poznámka k souboru cen:_x000d_
1. Hloubení jam ve stržích a jam pro základy pro příčná a podélná zpevnění dna a břehů pod obrysem_x000d_
 výkopu pro koryta vodotečí při lesnicko-technických melioracích (LTM) zejména vykopávky pro_x000d_
 konstrukce těles, stupňů, boků, předprahů, prahů, podháněk, výhonů a pro základy zdí, dlažeb,_x000d_
 rovnanin, plůtků a hatí se oceňují cenami příslušnými pro objem výkopů do 100 m3, i když skutečný_x000d_
 objem výkopu je větší._x000d_
2. Ceny lze použít i pro hloubení nezapažených jam a zářezů pro podzemní vedení, jsou-li tyto práce_x000d_
 prováděny z povrchu území._x000d_
3. Předepisuje-li projekt hloubit jámy popsané v pozn. č. 1 v hornině 5 až 7 bez použití trhavin,_x000d_
 oceňuje se toto hloubení_x000d_
 a) v suchu nebo v mokru cenami 138 40-1101, 138 50-1101 a 138 60-1101 Dolamování zapažených_x000d_
 nebo nezapažených hloubených vykopávek;_x000d_
 b) v tekoucí vodě při jakékoliv její rychlosti individuálně._x000d_
4. Hloubení nezapažených jam hloubky přes 16 m se oceňuje individuálně._x000d_
5. V cenách jsou započteny i náklady na případné nutné přemístění výkopku ve výkopišti a na_x000d_
 přehození výkopku na přilehlém terénu na vzdálenost do 3 m od okraje jámy nebo naložení na dopravní_x000d_
 prostředek._x000d_
6. Náklady na svislé přemístění výkopku nad 1 m hloubky se určí dle ustanovení článku č. 3161_x000d_
 všeobecných podmínek katalogu._x000d_
</t>
  </si>
  <si>
    <t>"Hloubení jam pro doplnění základu-plocha je z výkresu"4,572*1,2+4,553*1,2</t>
  </si>
  <si>
    <t>131301101</t>
  </si>
  <si>
    <t>Hloubení jam nezapažených v hornině tř. 4 objemu do 100 m3</t>
  </si>
  <si>
    <t>107320506</t>
  </si>
  <si>
    <t>Hloubení nezapažených jam a zářezů s urovnáním dna do předepsaného profilu a spádu v hornině tř. 4 do 100 m3</t>
  </si>
  <si>
    <t>"pro patky zábradlía patky pro chráničku"2*3*0,4*0,4*0,82+2*0,6*0,6*0,96</t>
  </si>
  <si>
    <t>5</t>
  </si>
  <si>
    <t>132101201</t>
  </si>
  <si>
    <t>Hloubení rýh š do 2000 mm v hornině tř. 1 a 2 objemu do 100 m3</t>
  </si>
  <si>
    <t>1495292097</t>
  </si>
  <si>
    <t>Hloubení zapažených i nezapažených rýh šířky přes 600 do 2 000 mm s urovnáním dna do předepsaného profilu a spádu v horninách tř. 1 a 2 do 100 m3</t>
  </si>
  <si>
    <t xml:space="preserve">Poznámka k souboru cen:_x000d_
1. V cenách jsou započteny i náklady na případné nutné přemístění výkopku ve výkopišti na_x000d_
 vzdálenost do 3 m a na přehození výkopku na přilehlém terénu na vzdálenost do 5 m od okraje jámy_x000d_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vodotečí,_x000d_
 zejména pro konstrukce těles, stupňů, boků, předprahů, prahů, odháněk, výhonů a pro základy zdí,_x000d_
 dlažeb, rovnanin, plůtků a hatí, pro jakoukoliv šířku rýhy, při objemu do 100 m3 cenami příslušnými_x000d_
 pro objem výkopu do 100 m3 a při jakémkoliv objemu výkopu přes 100 m3 cenami příslušnými pro objem_x000d_
 výkopu přes 100 do 1 000 m3._x000d_
3. Náklady na svislé přemístění výkopku nad 1 m hloubky se určí dle ustanovení článku č. 3161_x000d_
 všeobecných podmínek katalogu._x000d_
4. Předepisuje-li projekt hloubit rýhy 5 až 7 bez použití trhavin, oceňuje se toto hloubení:_x000d_
 a) v suchu nebo mokru cenami 138 40-1201, 138 50-1201 a 138 60-1201 Dolamování hloubených_x000d_
 vykopávek,_x000d_
 b) v tekoucí vodě při jakékoliv její rychlosti individuálně._x000d_
5. Ceny nelze použít pro hloubení rýh a hloubky přes 16 m. Tyto práce se oceňují individuálně._x000d_
</t>
  </si>
  <si>
    <t>"Výkop pro základy kamennmé zdi"2*1/2*(0,76+0,8)*1,0*1,4+2*1/2*(0,66+0,8)*1,0*1,4+2*1/2*(0,61+1,0)*2,0*1,4+2*1/2*(0,63+0,9)*1,5*0,7</t>
  </si>
  <si>
    <t>6</t>
  </si>
  <si>
    <t>162201102</t>
  </si>
  <si>
    <t>Vodorovné přemístění do 50 m výkopku/sypaniny z horniny tř. 1 až 4</t>
  </si>
  <si>
    <t>-1300331439</t>
  </si>
  <si>
    <t>Vodorovné přemístění výkopku nebo sypaniny po suchu na obvyklém dopravním prostředku, bez naložení výkopku, avšak se složením bez rozhrnutí z horniny tř. 1 až 4 na vzdálenost přes 20 do 50 m</t>
  </si>
  <si>
    <t xml:space="preserve">Poznámka k souboru cen:_x000d_
1. Ceny nelze použít, předepisuje-li projekt přemístit výkopek na místo nepřístupné obvyklým_x000d_
 dopravním prostředkům; toto přemístění se oceňuje individuálně._x000d_
2. V cenách jsou započteny i náhrady za jízdu loženého vozidla v terénu ve výkopišti nebo na_x000d_
 násypišti._x000d_
3. V cenách nejsou započteny náklady na rozhrnutí výkopku na násypišti; toto rozhrnutí se oceňuje_x000d_
 cenami souboru cen 171 . 0- . . Uložení sypaniny do násypů a 171 20-1201Uložení sypaniny na skládky._x000d_
4. Je-li na dopravní dráze pro vodorovné přemístění nějaká překážka, pro kterou je nutno překládat_x000d_
 výkopek z jednoho obvyklého dopravního prostředku na jiný obvyklý dopravní prostředek, oceňuje se_x000d_
 toto lomené vodorovné přemístění výkopku v každém úseku samostatně příslušnou cenou tohoto souboru_x000d_
 cen a překládání výkopku cenami souboru cen 167 10-3 . Nakládání neulehlého výkopku z hromad s_x000d_
 ohledem na ustanovení pozn. číslo 5._x000d_
5. Přemísťuje-li se výkopek z dočasných skládek vzdálených do 50 m, neoceňuje se nakládání výkopku,_x000d_
 i když se provádí. Toto ustanovení neplatí, vylučuje-li projekt použití dozeru._x000d_
6. V cenách vodorovného přemístění sypaniny nejsou započteny náklady na dodávku materiálu, tyto se_x000d_
 oceňují ve specifikaci._x000d_
</t>
  </si>
  <si>
    <t>10,95+1,478+10,343</t>
  </si>
  <si>
    <t>7</t>
  </si>
  <si>
    <t>162701105</t>
  </si>
  <si>
    <t>Vodorovné přemístění do 10000 m výkopku/sypaniny z horniny tř. 1 až 4</t>
  </si>
  <si>
    <t>1501896728</t>
  </si>
  <si>
    <t>Vodorovné přemístění výkopku nebo sypaniny po suchu na obvyklém dopravním prostředku, bez naložení výkopku, avšak se složením bez rozhrnutí z horniny tř. 1 až 4 na vzdálenost přes 9 000 do 10 000 m</t>
  </si>
  <si>
    <t>8</t>
  </si>
  <si>
    <t>M</t>
  </si>
  <si>
    <t>946201100</t>
  </si>
  <si>
    <t>uložení odpadu kód 170504 zemina a kamení</t>
  </si>
  <si>
    <t>t</t>
  </si>
  <si>
    <t>-1785828395</t>
  </si>
  <si>
    <t>uložení odpadu - zemina a kamení</t>
  </si>
  <si>
    <t>(10,95+1,478+10,343)*2,0</t>
  </si>
  <si>
    <t>9</t>
  </si>
  <si>
    <t>174101102</t>
  </si>
  <si>
    <t>Zásyp v uzavřených prostorech sypaninou se zhutněním</t>
  </si>
  <si>
    <t>2039709084</t>
  </si>
  <si>
    <t>Zásyp sypaninou z jakékoliv horniny s uložením výkopku ve vrstvách se zhutněním v uzavřených prostorách s urovnáním povrchu zásypu</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</si>
  <si>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zásyp_x000d_
 individuálně._x000d_
3. Ceny nelze použít pro zásyp rýh pro drenážní trativody pro lesnicko-technické meliorace a_x000d_
 zemědělské. Zásyp těchto rýh se oceňuje cenami souboru cen 174 20-3 . části A 03 Zemní práce pro_x000d_
 objekty oborů 831 až 833. Nezhutněný zásyp odvodňovacích kanálů z betonových a železobetonových_x000d_
 trub v polních a lučních tratích se oceňuje cenou -1101 Zásyp sypaninou rýh bez ohledu na šířku_x000d_
 kanálu; cena obsahuje i náklady na ruční nezhutněný zásyp výšky do 200 mm nad vrchol potrubí._x000d_
4. V cenách 10-1101, 10-1103, 20-1101 a 20-1103 je započteno přemístění sypaniny ze vzdálenosti 10_x000d_
 m od kraje výkopu nebo zasypávaného prostoru, měřeno k těžišti skládky._x000d_
5. V ceně 10-1102 je započteno přemístění sypaniny ze vzdálenosti 15 m od hrany zasypávaného_x000d_
 prostoru, měřeno k těžišti skládky._x000d_
6. Objem zásypu je rozdíl objemu výkopu a objemu do něho vestavěných konstrukcí nebo uložených_x000d_
 vedení i s jejich obklady a podklady (tento objem se nazývá objemem horniny vytlačené konstrukcí)._x000d_
 Objem potrubí do DN 180, příp. i s obalem, se od objemu zásypu neodečítá. Pro stanovení objemu_x000d_
 zásypu se od objemu výkopu odečítá i objem obsypu potrubí oceňovaný cenami souboru cen 175 10-11_x000d_
 Obsyp potrubí, přichází-li v úvahu ._x000d_
7. Odklizení zbylého výkopku po provedení zásypu zářezů se šikmými stěnami pro podzemní vedení nebo_x000d_
 zásypu jam a rýh pro podzemní vedení se oceňuje, je-li objem zbylého výkopku:_x000d_
 a) do 1 m3 na 1 m vedení a jedná se o výkopek neulehlý - cenami souboru cen 167 10-110_x000d_
 Nakládání výkopku nebo sypaniny a 162 . 0-1 . Vodorovné přemístění výkopku. V případě, že se jedná_x000d_
 o výkopek ulehlý - rozpojení a naložení výkopku cenami souboru cen 122 . 0-1 . souboru cen 162 ._x000d_
 0-1 . Vodorovné přemístění výkopku;_x000d_
 b) přes 1 m3 na 1 m vedení, jestliže projekt předepíše, že se zbylý výkopek bude odklízet_x000d_
 zároveň s prováděním vykopávky, pouze přemístění výkopku cenami souboru cen 162 . 0-1 . Vodorovné_x000d_
 přemístění výkopku. Při zmíněném objemu zbylého výkopku se neoceňuje ani naložení ani rozpojení_x000d_
 výkopku. Jestliže se zbylý výkopek neodklízí, nýbrž rozprostírá podél výkopu a nad výkopem, platí_x000d_
 poznámka č. 8._x000d_
8. Rozprostření zbylého výkopku podél výkopu a nad výkopem po provedení zásypů zářezů se šikmými_x000d_
 stěnami pro podzemní vedení nebo zásypu jam a rýh pro podzemní vedení se oceňuje:_x000d_
 a) cenou 171 20-1101 Uložení sypaniny do nezhutněných násypů, není-li projektem předepsáno_x000d_
 zhutnění rozprostřeného zbylého výkopku,_x000d_
 b) cenou 171 10-1111 Uložení sypaniny do násypů z hornin sypkých, je-li předepsáno zhutnění_x000d_
 rozprostřeného zbylého výkopku, a to v objemu vypočteném podle poznámky č.6, příp. zmenšeném o_x000d_
 objem výkopku, který byl již odklizen._x000d_
9. Míru zhutnění předepisuje projekt._x000d_
</t>
  </si>
  <si>
    <t>1/2*4,35*0,844*2,0+1/2*6,51*0,543*2,0+1/2*6,51*1,24*2,3-2*0,3*1,0*1,0-2*0,3*0,8*1,0</t>
  </si>
  <si>
    <t>10</t>
  </si>
  <si>
    <t>583438710</t>
  </si>
  <si>
    <t>kamenivo drcené hrubé horninová směs frakce 8-16</t>
  </si>
  <si>
    <t>222936253</t>
  </si>
  <si>
    <t>15,41*2,0</t>
  </si>
  <si>
    <t>Zakládání</t>
  </si>
  <si>
    <t>11</t>
  </si>
  <si>
    <t>212752312</t>
  </si>
  <si>
    <t>Trativod z drenážních trubek plastových tuhých DN 150 mm včetně lože otevřený výkop</t>
  </si>
  <si>
    <t>m</t>
  </si>
  <si>
    <t>412155748</t>
  </si>
  <si>
    <t>Trativody z drenážních trubek se zřízením štěrkopískového lože pod trubky a s jejich obsypem v průměrném celkovém množství do 0,15 m3/m v otevřeném výkopu z trubek plastových tuhých SN 8 DN 150</t>
  </si>
  <si>
    <t>"odvodnění gabionů"2*6,5</t>
  </si>
  <si>
    <t>12</t>
  </si>
  <si>
    <t>213141121</t>
  </si>
  <si>
    <t>Zřízení vrstvy z geotextilie ve sklonu do 1:2 š do 3 m</t>
  </si>
  <si>
    <t>m2</t>
  </si>
  <si>
    <t>-1470529367</t>
  </si>
  <si>
    <t>Zřízení vrstvy z geotextilie filtrační, separační, odvodňovací, ochranné, výztužné nebo protierozní ve sklonu přes 1:5 do 1:2, šířky do 3 m</t>
  </si>
  <si>
    <t xml:space="preserve">Poznámka k souboru cen:_x000d_
1. Ceny jsou určeny pro zřízení vrstev na upraveném povrchu._x000d_
2. V cenách jsou započteny i náklady na položení a spojení geotextilií včetně přesahů._x000d_
3. V cenách nejsou započteny náklady na dodávku geotextilií, která se oceňuje ve specifikaci._x000d_
 Ztratné včetně přesahů lze stanovit ve výši 15 až 20 %._x000d_
4. Ceny -1131 až -1133 lze použít i pro vyvedení geotextilie na svislou konstrukci._x000d_
</t>
  </si>
  <si>
    <t>2*(0,569+0,3+0,784+0,3)*1,0+2*(0,486+0,3+0,6)*1,0+2*(0,8+0,3)*2,0</t>
  </si>
  <si>
    <t>13</t>
  </si>
  <si>
    <t>693110030</t>
  </si>
  <si>
    <t>geotextilie tkaná (polypropylen) PK-TEX PP 40 200 g/m2</t>
  </si>
  <si>
    <t>1448513498</t>
  </si>
  <si>
    <t>geotextilie tkaná polypropylenová 200 g/m2</t>
  </si>
  <si>
    <t>11,078*1,15 'Přepočtené koeficientem množství</t>
  </si>
  <si>
    <t>14</t>
  </si>
  <si>
    <t>272311125</t>
  </si>
  <si>
    <t>Základové klenby z betonu prostého C 16/20</t>
  </si>
  <si>
    <t>-535892936</t>
  </si>
  <si>
    <t>Základové konstrukce z betonu prostého klenby ve výkopu nebo na hlavách pilot C 16/20</t>
  </si>
  <si>
    <t xml:space="preserve">Poznámka k souboru cen:_x000d_
1. V cenách jsou započteny i náklady na:_x000d_
 a) kontrolu bednění před betonáží, vlastní betonáž zejména čerpadlem betonu, rozhrnutí a_x000d_
 hutnění betonu požadované konzistence, uhlazení horního povrchu základu s případnou technologickou_x000d_
 přestávkou nutnou pro vytvoření založení dříku opěry nebo pilíře,_x000d_
 b) ošetření a ochranu čerstvě uloženého betonu._x000d_
2. V cenách nejsou započteny náklady na:_x000d_
 a) zhutnění podkladní vrstvy nebo vyčištění základové spáry u plošného založení,_x000d_
 b) zhotovení vrtací šablony pilot nebo odbourání hlav pilot u základu založeného na pilotách._x000d_
</t>
  </si>
  <si>
    <t>"Doplnění základů patek-plocha z výkresu"4,572*1,2+4,553*1,2</t>
  </si>
  <si>
    <t>272351215</t>
  </si>
  <si>
    <t>Zřízení bednění stěn základových kleneb</t>
  </si>
  <si>
    <t>-820871890</t>
  </si>
  <si>
    <t>Bednění základových stěn kleneb svislé nebo šikmé (odkloněné), půdorysně přímé nebo zalomené ve volných nebo zapažených jámách, rýhách, šachtách, včetně případných vzpěr zřízení</t>
  </si>
  <si>
    <t>"Bednění základů"(0,851+2,35+0,55+0,7+2,0+0,7+0,55+2,35+1,03)*1,2+(0,965+2,35+0,55+0,7+2,0+0,7+0,55+2,35+0,955)*1,2</t>
  </si>
  <si>
    <t>16</t>
  </si>
  <si>
    <t>272351216</t>
  </si>
  <si>
    <t>Odstranění bednění stěn základových kleneb</t>
  </si>
  <si>
    <t>945528501</t>
  </si>
  <si>
    <t>Bednění základových stěn kleneb svislé nebo šikmé (odkloněné), půdorysně přímé nebo zalomené ve volných nebo zapažených jámách, rýhách, šachtách, včetně případných vzpěr odstranění</t>
  </si>
  <si>
    <t>"Odsttranněí bednění"26,641</t>
  </si>
  <si>
    <t>17</t>
  </si>
  <si>
    <t>274311124</t>
  </si>
  <si>
    <t>Základové pasy, prahy, věnce a ostruhy z betonu prostého C 12/15</t>
  </si>
  <si>
    <t>-1697548930</t>
  </si>
  <si>
    <t>Základové konstrukce z betonu prostého pasy, prahy, věnce a ostruhy ve výkopu nebo na hlavách pilot C 12/15</t>
  </si>
  <si>
    <t>"beton pod drenážní trubky"2*0,3*0,2*5,5</t>
  </si>
  <si>
    <t>18</t>
  </si>
  <si>
    <t>274311125</t>
  </si>
  <si>
    <t xml:space="preserve">Chodníková  obruba z betonu prostého C 16/20</t>
  </si>
  <si>
    <t>-591669590</t>
  </si>
  <si>
    <t>Základové konstrukce z betonu prostého pasy, prahy, věnce a ostruhy ve výkopu nebo na hlavách pilot C 16/20</t>
  </si>
  <si>
    <t>"chodníková obruba"2*0,15*0,35*(6,9+9,0)</t>
  </si>
  <si>
    <t>19</t>
  </si>
  <si>
    <t>274313611</t>
  </si>
  <si>
    <t>Základové pásy z betonu tř. C 16/20</t>
  </si>
  <si>
    <t>811398033</t>
  </si>
  <si>
    <t>Základy z betonu prostého pasy betonu kamenem neprokládaného tř. C 16/20</t>
  </si>
  <si>
    <t xml:space="preserve">Poznámka k souboru cen:_x000d_
1. V ceně příplatku -5911 jsou započteny náklady na technologické opatření a na ztíženou betonáž_x000d_
 pod hladinou pažící bentonitové suspenze a na průběžné odčerpání suspenze s přepouštěním na určené_x000d_
 místo do 20 m, popř. do vany nebo do kalové cisterny k odvozu. Odvoz se oceňuje cenami katalogu_x000d_
 800-2 Zvláštní zakládání objektů._x000d_
2. Hloubení s použitím bentonitové suspenze se oceňuje katalogem 800-1 Zemní práce. Bednění se_x000d_
 neoceňuje._x000d_
</t>
  </si>
  <si>
    <t>"Základy pro kamenné zdi"2*2*0,6*1,4*1,0+2*0,6*1,1*2,0+2*0,6*0,7*1,5</t>
  </si>
  <si>
    <t>20</t>
  </si>
  <si>
    <t>274351215</t>
  </si>
  <si>
    <t>Zřízení bednění stěn základových pasů</t>
  </si>
  <si>
    <t>1110153393</t>
  </si>
  <si>
    <t>Bednění základových stěn pasů svislé nebo šikmé (odkloněné), půdorysně přímé nebo zalomené ve volných nebo zapažených jámách, rýhách, šachtách, včetně případných vzpěr zřízení</t>
  </si>
  <si>
    <t>"Pro kamenné zdi"2*4*0,6*1,0+4*0,6*2,0+4*0,6*1,5+2*2*0,2*1,4+2*0,4*1,4</t>
  </si>
  <si>
    <t>274351216</t>
  </si>
  <si>
    <t>Odstranění bednění stěn základových pasů</t>
  </si>
  <si>
    <t>1687973822</t>
  </si>
  <si>
    <t>Bednění základových stěn pasů svislé nebo šikmé (odkloněné), půdorysně přímé nebo zalomené ve volných nebo zapažených jámách, rýhách, šachtách, včetně případných vzpěr odstranění</t>
  </si>
  <si>
    <t>"Základy pro kamené zdi"15,44</t>
  </si>
  <si>
    <t>22</t>
  </si>
  <si>
    <t>275311125</t>
  </si>
  <si>
    <t>Základové patky a bloky z betonu prostého C 16/20</t>
  </si>
  <si>
    <t>-32935440</t>
  </si>
  <si>
    <t>Základové konstrukce z betonu prostého patky a bloky ve výkopu nebo na hlavách pilot C 16/20</t>
  </si>
  <si>
    <t>"patky pro zábradlí"2*3*0,4*0,4*0,8</t>
  </si>
  <si>
    <t>78</t>
  </si>
  <si>
    <t>275313611</t>
  </si>
  <si>
    <t>Základové patky z betonu tř. C 16/20</t>
  </si>
  <si>
    <t>CS ÚRS 2019 02</t>
  </si>
  <si>
    <t>1245884081</t>
  </si>
  <si>
    <t>Základy z betonu prostého patky a bloky z betonu kamenem neprokládaného tř. C 16/20</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</si>
  <si>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t>
  </si>
  <si>
    <t>"Patka pod chráničku ČEZ Distribuce "0,6*0,6*0,9*2</t>
  </si>
  <si>
    <t>Svislé a kompletní konstrukce</t>
  </si>
  <si>
    <t>23</t>
  </si>
  <si>
    <t>317321118</t>
  </si>
  <si>
    <t>Úložné prahy s římsami</t>
  </si>
  <si>
    <t>1158538700</t>
  </si>
  <si>
    <t>Římsy a úložné prahy ze železového betonu C 30/37</t>
  </si>
  <si>
    <t xml:space="preserve">Poznámka k souboru cen:_x000d_
1. V cenách jsou započteny náklady na:_x000d_
 a) kontrolu výztuže a bednění s potřebným krytím výztuže,_x000d_
 b) uhlazení horního povrchu římsy, ošetření čerstvě uloženého betonu požadované certifikované_x000d_
 kvality._x000d_
2. Soubor cen nelze použít pro římsy, které jsou betonovány jako součást desky mostovky._x000d_
</t>
  </si>
  <si>
    <t>"úložné prahy s římsami"2*1,35*3,1*0,5-2*0,5*0,52*3,1+2*2*(0,52+0,44)*0,5*1,0+2*2*(0,3+0,15)*1,5</t>
  </si>
  <si>
    <t>24</t>
  </si>
  <si>
    <t>317361116</t>
  </si>
  <si>
    <t>Výztuž mostních říms s úložnými prahy z betonářské oceli 10 505</t>
  </si>
  <si>
    <t>-1058161663</t>
  </si>
  <si>
    <t>Výztuž mostních železobetonových říms z betonářské oceli 10 505 (R) nebo BSt 500</t>
  </si>
  <si>
    <t xml:space="preserve">Poznámka k souboru cen:_x000d_
1. V cenách jsou započteny náklady na dodání polotovaru výztuže z betonářské žebírkové oceli nebo_x000d_
 svařovaných sítí, sestavení armokošů a jejich uložení do bednění se zajištěním polohy, napojení na_x000d_
 kotvy římsy uložené v nosné konstrukci, vázání nebo bodové sváry jako náhrada za vázání, případné_x000d_
 úpravy výztuže pro uložení kotevních stoliček snímatelného zábradlí a stoliček snímatelných_x000d_
 svodidel uložených do výztuže říms._x000d_
2. Boční třmínky výztuže ke kotvení výztuže římsy osazené v nosné konstrukci se oceňují souborem_x000d_
 cen 421 36-1 . Výztuž deskových konstrukcí._x000d_
3. V cenách nejsou započteny náklady na osazení kotevních stoliček, tyto se oceňují souborem cen_x000d_
 936 17- . 1 Osazení kovových doplňků mostního vybavení jednotlivě._x000d_
4. V cenách jsou započteny i náklady na osazení distančních tělísek pro předepsané krytí výztuže._x000d_
 Materiál těchto tělísek je započten v cenách bednění římsy._x000d_
</t>
  </si>
  <si>
    <t>"úložné prahy s římsami"2*234,23/1000</t>
  </si>
  <si>
    <t>65</t>
  </si>
  <si>
    <t>334213221</t>
  </si>
  <si>
    <t>Zdivo mostů z pravidelných kamenů na maltu, objem jednoho kamene přes 0,02 m3</t>
  </si>
  <si>
    <t>-2046251202</t>
  </si>
  <si>
    <t>Zdivo pilířů, opěr a křídel mostů z lomového kamene štípaného nebo ručně vybíraného na maltu z pravidelných kamenů (na vazbu) objemu 1 kusu kamene přes 0,02 m3</t>
  </si>
  <si>
    <t xml:space="preserve">Poznámka k souboru cen:_x000d_
1. V cenách jsou započteny i náklady na nutné přisekávání kamene do spár i v líci při zdění._x000d_
2. V cenách nejsou započteny náklady na spárování zdiva: tyto práce se oceňují cenami souboru cen 628 63-3 Spárování zdiva pilířů, opěr a křídel mostů z lomového kamene._x000d_
3. Ceny lze použít i pro ocenění kamenného obkladového zdiva._x000d_
4. Drátokamenné konstrukce (gabiony) se oceňují cenami souborů cen části A05 Opěrné zdi a valy katalogu 823-1 Plochy a úprava území._x000d_
</t>
  </si>
  <si>
    <t>"Kamenné opěry"2*1,0*1,0*1,0+2*0,7*0,8*1,0+2*1,0*0,8*1,0+2*0,7*1,2*2,0+2*0,6*0,7*1,5</t>
  </si>
  <si>
    <t>66</t>
  </si>
  <si>
    <t>334213911</t>
  </si>
  <si>
    <t>Příplatek k cenám zdiva mostů z kamene na maltu za jednostranné lícování zdiva</t>
  </si>
  <si>
    <t>151237155</t>
  </si>
  <si>
    <t>Zdivo pilířů, opěr a křídel mostů z lomového kamene štípaného nebo ručně vybíraného na maltu Příplatek k cenám za lícování zdiva jednostranné</t>
  </si>
  <si>
    <t>9,34</t>
  </si>
  <si>
    <t>26</t>
  </si>
  <si>
    <t>334323117</t>
  </si>
  <si>
    <t>Mostní opěry a úložné prahy ze ŽB C 25/30</t>
  </si>
  <si>
    <t>414605852</t>
  </si>
  <si>
    <t>Mostní opěry a úložné prahy z betonu železového C 25/30</t>
  </si>
  <si>
    <t xml:space="preserve">Poznámka k souboru cen:_x000d_
1. V cenách jsou započteny náklady na betonáž dříku a úložných prahů na plošném základu nebo na_x000d_
 vrtací šabloně při založení na pilotách, kontrolu bednění a kontrolu uložení krycí vrstvy výztuže,_x000d_
 vlastní betonáž zejména čerpadlem betonu, rozhrnutí a hutnění betonu požadované konzistence bez_x000d_
 ohledu na hustotu výztuže, uhlazení horního povrchu úložného prahu včetně vyspádování do odtokového_x000d_
 žlábku u závěrné zídky prahu, ošetření a ochranu čerstvě uloženého betonu._x000d_
2. V cenách nejsou započteny náklady na:_x000d_
 a) uložení plastového žlábku do úložného prahu opěry, tyto se oceňují souborem cen 212 79- . ._x000d_
 Odvodnění z plastových trub u mostní opěry,_x000d_
 b) navazující kamenný chrlič, tyto se oceňují souborem cen 936 91-11 Montáž chrliče Žlabového_x000d_
 ze žulového kamene,_x000d_
 c) výplň tmelem a ochranu pracovní nebo dilatační spáry rubové strany výplně za opěrou, tyto se_x000d_
 oceňují souborem cen 931 99-41 Těsnění spáry betonové konstrukce pásy, profily, tmely._x000d_
 d) výplň dilatační spáry extrudovaným polystyrenem, tyto se oceňují souborem cen 931 99-21_x000d_
 Výplň dilatačních spár z polystyrenu,_x000d_
 e) izolaci proti zemní vlhkosti, tyto se oceňují cenami katalogu 800-711 Izolace proti vodě,_x000d_
 vlhkosti a plynům._x000d_
</t>
  </si>
  <si>
    <t>"věnec nad základy - dle výkresu"2,64</t>
  </si>
  <si>
    <t>27</t>
  </si>
  <si>
    <t>334351112</t>
  </si>
  <si>
    <t>Bednění systémové mostních opěr a úložných prahů z překližek pro ŽB - zřízení</t>
  </si>
  <si>
    <t>-170794525</t>
  </si>
  <si>
    <t>Bednění mostních opěr a úložných prahů ze systémového bednění zřízení z překližek, pro železobeton</t>
  </si>
  <si>
    <t xml:space="preserve">Poznámka k souboru cen:_x000d_
1. V cenách jsou započteny i náklady na bednění dříku opěr a úložných prahů opěr do výšky 10 m ze_x000d_
 systémového bednění s výplní pohledového bednění (palubky) pro lícovou stranu opěry a s výplní_x000d_
 nepohledového bednění (překližky) pro rubovou stranu přesýpané výplně za opěrou._x000d_
2. V cenách zřízení je započteno sestavení a osazení inventárního bednění jeřábem, nástřik_x000d_
 odformovacím prostředkem, nájemné rámů inventárního bednění a spínacích prvků vztažené k ploše_x000d_
 bednění, spotřeba výplní opěry a distančních prvků._x000d_
3. V cenách odstranění je započteno odbednění dříku nebo úložného prahu, očištění bednění, vyplnění_x000d_
 kuželových otvorů v betonu po spínacích tyčích bednění._x000d_
4. Drobný spotřební materiál (např. hřebíky, vruty, materiál pro vyplnění kuželových otvorů_x000d_
 v základu po spínacích tyčích bednění) je započten v režijních nákladech._x000d_
5. Bednění pro železobetonovou konstrukci obsahuje materiál distančních tělísek krytí výztuže,_x000d_
 ukládka tělísek je započtena v ukládce betonářské výztuže do bednění._x000d_
6. V cenách nejsou započteny náklady na:_x000d_
 a) výklenky, drážky, kapsy přes 0,1 m3, zakřivení líce bednění nebo sklon, tyto práce se_x000d_
 oceňují cenami příplatku k rovinnému bednění,_x000d_
 b) vložení těsnících pásů do bednění pracovních čel nebo čel dilatačních spár, tyto se oceňují_x000d_
 souborem cen 931 99-41 Těsnění spáry betonové konstrukce pásy, profily a tmely,_x000d_
 c) bednění podpěrné těsnicích pásů, tyto se oceňují souborem cen 327 35-3 . Lištová vzpěra u_x000d_
 bednění těsnicích pásů ve svislé spáře nebo souborem cen 411 35-3 . Lištová vzpěra u bednění_x000d_
 těssnicích pásů ve vodorovné spáře,_x000d_
 d) vložení extrudovaného polystyrenu do dilatačních spár, tyto se oceňují souborem cen 931_x000d_
 99-21 Výplň dilatačních spár z polystyrenu,_x000d_
 e) očištění povrchu betonu po odbednění tlakovou vodou, tyto se oceňují cenou 938 53-3111_x000d_
 Očištění povrchu betonu tlakovou vodou části C01._x000d_
</t>
  </si>
  <si>
    <t>"věnec nad základy-dle výkresu"6,45</t>
  </si>
  <si>
    <t>"úložné prahy s římsami"2*(0,55+2,35+3,1+2,35+0,55+1,0+2,0+1,0)*0,5</t>
  </si>
  <si>
    <t>2*0,522*3,1+2*2*0,522+2*2*0,55*0,44+2*2*0,5*0,522+2*2*(0,44+0,52)*1/82*1,0+2*2*0,15*0,3*1,5</t>
  </si>
  <si>
    <t>28</t>
  </si>
  <si>
    <t>334351211</t>
  </si>
  <si>
    <t>Bednění systémové mostních opěr a úložných prahů z překližek - odstranění</t>
  </si>
  <si>
    <t>-578948569</t>
  </si>
  <si>
    <t>Bednění mostních opěr a úložných prahů ze systémového bednění odstranění z překližek</t>
  </si>
  <si>
    <t>29</t>
  </si>
  <si>
    <t>345351101</t>
  </si>
  <si>
    <t>Zřízení bednění zídek atikových, parapetních, schodišťových a zábradelních plnostěnných</t>
  </si>
  <si>
    <t>2027741705</t>
  </si>
  <si>
    <t>Bednění atikových, poprsních, schodišťových, zábradelních zídek rovných i půdorysně zalomených, vodorovných nebo stoupajících plnostěnných zřízení</t>
  </si>
  <si>
    <t xml:space="preserve">Poznámka k souboru cen:_x000d_
1. Do celkové plochy prolamovaných atikových i zábradelních zídek se započítává plocha bednicích_x000d_
 truhlíků tvořících dutiny v konstrukci betonu._x000d_
</t>
  </si>
  <si>
    <t>"chdoníkoivá obruba"2*(2*0,35)*(6,90+9,0)</t>
  </si>
  <si>
    <t>30</t>
  </si>
  <si>
    <t>345351106</t>
  </si>
  <si>
    <t>Odstranění bednění zídek atikových, parapetních, schodišťových a zábradelních prolamovaných</t>
  </si>
  <si>
    <t>-1786047196</t>
  </si>
  <si>
    <t>Bednění atikových, poprsních, schodišťových, zábradelních zídek rovných i půdorysně zalomených, vodorovných nebo stoupajících prolamovaných (dutinových) odstranění</t>
  </si>
  <si>
    <t>2*(2*0,35)*(6,9+9,0)</t>
  </si>
  <si>
    <t>31</t>
  </si>
  <si>
    <t>348171111R</t>
  </si>
  <si>
    <t xml:space="preserve">Osazení mostního ocelového zábradlí </t>
  </si>
  <si>
    <t>2031036039</t>
  </si>
  <si>
    <t>"na OK"2*18</t>
  </si>
  <si>
    <t>"trubkové"2*4,97</t>
  </si>
  <si>
    <t>"na římsy"4*1,5</t>
  </si>
  <si>
    <t>74</t>
  </si>
  <si>
    <t>948421291</t>
  </si>
  <si>
    <t>Měsíční nájemné podpěrné konstrukce dočasné z ocelových nosníků I 50 délky do 12 m</t>
  </si>
  <si>
    <t>-764931712</t>
  </si>
  <si>
    <t>Podpěrné konstrukce dočasné z ocelových nosníků měsíční nájemné nosníku I 50 délky do 12 m</t>
  </si>
  <si>
    <t xml:space="preserve">Poznámka k souboru cen:_x000d_
1. V cenách nosníků jsou započteny náklady na rozměření polohy nosníků na podporách, osazení_x000d_
 jeřábem, zavětrování a spojení sešroubováním do potřebné délky nebo přesahem podle projektu skruže,_x000d_
 zhotovení pomocné pracovní lávky, směrové a výškové vyrovnání nosníků skruže pro montáž podlahy_x000d_
 skruže nebo bednění skruže, manipulaci na meziskládce včetně přesunu do dosahu jeřábu._x000d_
2. Ceny nájemného jsou pouze informativní, je nutné je posoudit individuálně pro konkrétní stavbu._x000d_
3. Drobný spotřební materiál (např. matice, podložky) je započten v režijních nákladech._x000d_
4. V cenách nejsou započteny náklady na:_x000d_
 a) zhotovení bednění nebo pracovní podlahy bednění nosné konstrukce, tyto se oceňují souborem_x000d_
 cen 421 95- . . Dřevěné deskové mostní nosné konstrukce,_x000d_
 b) odskružovací zařízení, tyto se oceňují souborem cen 429 94-1 . Odskružení bednění na_x000d_
 podpěrné konstrukci,_x000d_
 c) podpěrné ocelové věže, tyto se oceňují souborem cen 948 41-1 . Podpěrné skruže a podpěry_x000d_
 dočasné kovové._x000d_
 d) mimostaveništní dopravu nosníků a jejich nakládku a vykládku; tyto náklady se oceňují_x000d_
 individuálně._x000d_
</t>
  </si>
  <si>
    <t>Vodorovné konstrukce</t>
  </si>
  <si>
    <t>33</t>
  </si>
  <si>
    <t>423176512</t>
  </si>
  <si>
    <t>Montáž atypické OK š do 2,4 m, v do 3,0 m most o 1 poli rozpětí do 30 m</t>
  </si>
  <si>
    <t>870849527</t>
  </si>
  <si>
    <t>Montáž atypické nebo speciální ocelové konstrukce šířky do 2,4 m, výšky do 3 m mostu o jednom poli, rozpětí pole přes 13 do 30 m</t>
  </si>
  <si>
    <t>13,11</t>
  </si>
  <si>
    <t>61</t>
  </si>
  <si>
    <t>428941121</t>
  </si>
  <si>
    <t>Osazení mostního ložiska ocelového vodícího přídržného zatížení do 500 kN</t>
  </si>
  <si>
    <t>-1734750938</t>
  </si>
  <si>
    <t>Osazení mostního ložiska ocelového nebo hrncového ocelového vodícího přídržného do 500 kN</t>
  </si>
  <si>
    <t xml:space="preserve">Poznámka k souboru cen:_x000d_
1. U kovových válečkových nebo pevných ložisek náležejících k válečkovému ložisku jsou započteny náklady na upevnění do ložiskového bloku, nastavení ložiska a u válečkového ložiska zpevnění nebo dočasné uvolnění ložiska._x000d_
2. U ložiska vodícího (přídržného) jsou započteny náklady na osazení s kotevní deskou na úložnou plochu, rozprostření maltové směsi a nastavení ložiska._x000d_
3. U ložiska hrncového jsou započteny náklady na uložení mostního ložiska na ložiskové bloky včetně kotevních desek s kotevními trny, zpevnění nebo uvolnění ložiska včetně geodetického zaměření a kontrolní zkoušky s certifikací pro napojení ložiska k bednění a betonáži nosné konstrukce._x000d_
4. Hrncová ložiska spřahovaná s dodatečnou výplní spáry s dobedněním horní spáry k betonové nosné mostní konstrukci obsahují navíc náklady na vícepráce bednění a výplň horní spáry, případně vložení výztužné mřížky._x000d_
5. V cenách nejsou započteny náklady na:_x000d_
a) výrobu a vyplnění lože nebo horní případně spodní spáry ložiska modifikovanou maltou, tyto se oceňují souborem cen 452 47-11 Podkladní a výplňová vrstva z modifikované malty cementové,_x000d_
b) lože z plastbetonu, tyto se oceňují souborem cen 451 47- . 1 Podkladní vrstva plastbetonová,_x000d_
c) bednění horní nebo dolní spáry terče ložiska při příčném nebo podélném sklonu, tyto se oceňují souborem cen 428 35-11 Bednění bloku ložiska,_x000d_
d) certifikovaná ložiska podle typu a zatížení podle projektu, tyto se oceňují ve specifikaci._x000d_
</t>
  </si>
  <si>
    <t>"Osazení ložisek"4</t>
  </si>
  <si>
    <t>62</t>
  </si>
  <si>
    <t>429172111_R</t>
  </si>
  <si>
    <t>Výroba ocelových prvků pro opravu mostů šroubovaných nebo svařovaných do 100 kg</t>
  </si>
  <si>
    <t>kg</t>
  </si>
  <si>
    <t>-1895410112</t>
  </si>
  <si>
    <t>Ocelové chráničky</t>
  </si>
  <si>
    <t xml:space="preserve">Poznámka k souboru cen:_x000d_
1. V cenách výroby prvků 429 17-21 jsou započteny i náklady na rozměření, nařezání, příp. spojení dílů a vyvrtání otvorů._x000d_
2. V cenách výroby prvků 429 17-21 nejsou započteny náklady na dodávku materiálu prvků a spojovacího materiálu; tyto náklady se oceňují jako specifikace u cen montáže._x000d_
3. V cenách montáže prvků 429 17-22 jsou započteny i náklady na zdvihací zařízení při osazení prvku do mostní konstrukce._x000d_
4. V cenách montáže prvků 429 17-22 nejsou započteny náklady na:_x000d_
a) dodávku kotevního materiálu; tyto náklady se oceňují ve specifikaci,_x000d_
b) u vyráběných prvků na dodávku materiálu prvků a spojovacího materiálu; tyto náklady se oceňují ve specifikaci,_x000d_
c) u nakupovaných prvků na dodávku hotových nakupovaných výrobků; tyto náklady se oceňují ve specifikaci._x000d_
5. Demontáž prvků se oceňuje cenami souboru cen 963 07-11 části B01 tohoto katalogu._x000d_
</t>
  </si>
  <si>
    <t>545,74</t>
  </si>
  <si>
    <t>63</t>
  </si>
  <si>
    <t>55283906</t>
  </si>
  <si>
    <t>trubka ocelová bezešvá hladká jakost 11 353 60,3x3,6mm</t>
  </si>
  <si>
    <t>1839774383</t>
  </si>
  <si>
    <t>19,22*1,05</t>
  </si>
  <si>
    <t>64</t>
  </si>
  <si>
    <t>14011098</t>
  </si>
  <si>
    <t>trubka ocelová bezešvá hladká jakost 11 353 159x4,5mm</t>
  </si>
  <si>
    <t>1886900386</t>
  </si>
  <si>
    <t>22,98*1,05</t>
  </si>
  <si>
    <t>34</t>
  </si>
  <si>
    <t>429172112_R</t>
  </si>
  <si>
    <t>Výroba OK lávky</t>
  </si>
  <si>
    <t>526166951</t>
  </si>
  <si>
    <t>9030,88+1599,06+290,14+441,25+1599,06+154,55</t>
  </si>
  <si>
    <t>35</t>
  </si>
  <si>
    <t>451475111</t>
  </si>
  <si>
    <t>Podkladní vrstva pod ložiska z plastbetonu s pryskyřicí CHS Epoxy 512 první vrstva tl 10 mm</t>
  </si>
  <si>
    <t>563066825</t>
  </si>
  <si>
    <t>Podkladní vrstva z plastbetonu pod mostními ložisky epoxidová pryskyřice první vrstva tl. 10 mm</t>
  </si>
  <si>
    <t xml:space="preserve">Poznámka k souboru cen:_x000d_
1. V cenách -5111 a -6111 jsou započteny i náklady na penetrační nátěr z epoxidové pryskyřice._x000d_
2. Plastbetonová směs, započtená v cenách -5111 a -6111 má poměr plniva ku pojivu 5 : 1 a v cenách_x000d_
 -5112 a -6112 má poměr plniva ku pojivu 4 : 1._x000d_
3. V cenách nejsou započteny náklady na úpravu úložné spáry; tyto práce se oceňují cenou 967_x000d_
 04-1111 Úprava úložné spáry z části B 01 tohoto katalogu._x000d_
</t>
  </si>
  <si>
    <t>4*0,42*0,5</t>
  </si>
  <si>
    <t>36</t>
  </si>
  <si>
    <t>451475112</t>
  </si>
  <si>
    <t>Podkladní vrstva pod ložiska z plastbetonu s pryskyřicí CHS Epoxy 512 další vrstvy tl 10 mm</t>
  </si>
  <si>
    <t>1653626031</t>
  </si>
  <si>
    <t>Podkladní vrstva z plastbetonu pod mostními ložisky epoxidová pryskyřice každá další vrstva tl. 10 mm</t>
  </si>
  <si>
    <t>37</t>
  </si>
  <si>
    <t>451476111</t>
  </si>
  <si>
    <t>Podkladní vrstva pod ložiska z plastbetonu s pryskyřicí CHS Epoxy 531 první vrstva tl 10 mm</t>
  </si>
  <si>
    <t>683451383</t>
  </si>
  <si>
    <t>"pod patní plechy zábradlí"(4+6)*0,22*0,22</t>
  </si>
  <si>
    <t>38</t>
  </si>
  <si>
    <t>451476112</t>
  </si>
  <si>
    <t>Podkladní vrstva pod ložiska z plastbetonu s pryskyřicí CHS Epoxy 5631 další vrstvy tl 10 mm</t>
  </si>
  <si>
    <t>2023833505</t>
  </si>
  <si>
    <t>(4+6)*0,22*0,22</t>
  </si>
  <si>
    <t>39</t>
  </si>
  <si>
    <t>452181111</t>
  </si>
  <si>
    <t>Popěrný práh nebo závěr dřevěný dočasný zřízení</t>
  </si>
  <si>
    <t>671715026</t>
  </si>
  <si>
    <t>Podpěrný práh pro podpěrnou konstrukci zřízení</t>
  </si>
  <si>
    <t xml:space="preserve">Poznámka k souboru cen:_x000d_
1. V ceně -1111 jsou obsaženy náklady na opotřebení hmot, nařezání, opracování, vyklínování a_x000d_
 seskobení pražců._x000d_
</t>
  </si>
  <si>
    <t>3*4*1,25*1,0</t>
  </si>
  <si>
    <t>40</t>
  </si>
  <si>
    <t>452181211</t>
  </si>
  <si>
    <t>Popěrný práh nebo závěr dřevěný dočasný odstranění</t>
  </si>
  <si>
    <t>-1538521798</t>
  </si>
  <si>
    <t>Podpěrný práh pro podpěrnou konstrukci-odstranění</t>
  </si>
  <si>
    <t>Komunikace pozemní</t>
  </si>
  <si>
    <t>41</t>
  </si>
  <si>
    <t>564772111</t>
  </si>
  <si>
    <t>Podklad z vibrovaného štěrku VŠ tl 250 mm</t>
  </si>
  <si>
    <t>-1362430716</t>
  </si>
  <si>
    <t>Podklad nebo kryt z vibrovaného štěrku VŠ s rozprostřením, vlhčením a zhutněním, po zhutnění tl. 250 mm</t>
  </si>
  <si>
    <t>(6,9+9,0)*1,7</t>
  </si>
  <si>
    <t>573111112</t>
  </si>
  <si>
    <t>Postřik živičný infiltrační s posypem z asfaltu množství 1 kg/m2</t>
  </si>
  <si>
    <t>1989157560</t>
  </si>
  <si>
    <t>Postřik infiltrační PI z asfaltu silničního s posypem kamenivem, v množství 1,00 kg/m2</t>
  </si>
  <si>
    <t>43</t>
  </si>
  <si>
    <t>573211106</t>
  </si>
  <si>
    <t>Postřik živičný spojovací z asfaltu v množství 0,20 kg/m2</t>
  </si>
  <si>
    <t>-1927465515</t>
  </si>
  <si>
    <t>Postřik spojovací PS bez posypu kamenivem z asfaltu silničního, v množství 0,20 kg/m2</t>
  </si>
  <si>
    <t>(6,9+9,0)*1,7*2</t>
  </si>
  <si>
    <t>44</t>
  </si>
  <si>
    <t>574381112</t>
  </si>
  <si>
    <t>Penetrační makadam hrubý PMH tl 100 mm</t>
  </si>
  <si>
    <t>-1113273212</t>
  </si>
  <si>
    <t>Penetrační makadam PM s rozprostřením kameniva na sucho, s prolitím živicí, s posypem drtí a se zhutněním hrubý (PMH) z kameniva hrubého drceného, po zhutnění tl. 100 mm</t>
  </si>
  <si>
    <t xml:space="preserve">Poznámka k souboru cen:_x000d_
1. Penetrační makadamy větších tlouštěk je nutno provádět ve 2 vrstvách._x000d_
</t>
  </si>
  <si>
    <t>45</t>
  </si>
  <si>
    <t>577134211</t>
  </si>
  <si>
    <t>Asfaltový beton vrstva obrusná ACO 11 (ABS) tř. II tl 40 mm š do 3 m z nemodifikovaného asfaltu</t>
  </si>
  <si>
    <t>2084574375</t>
  </si>
  <si>
    <t>Asfaltový beton vrstva obrusná ACO 11 (ABS) s rozprostřením a se zhutněním z nemodifikovaného asfaltu v pruhu šířky do 3 m tř. II, po zhutnění tl. 40 mm</t>
  </si>
  <si>
    <t xml:space="preserve">Poznámka k souboru cen:_x000d_
1. ČSN EN 13108-1 připouští pro ACO 11 pouze tl. 35 až 50 mm._x000d_
</t>
  </si>
  <si>
    <t>Úpravy povrchů, podlahy a osazování výplní</t>
  </si>
  <si>
    <t>46</t>
  </si>
  <si>
    <t>628613233</t>
  </si>
  <si>
    <t>Protikorozní ochrana OK mostu III. tř.- základní a podkladní epoxidový, vrchní PU nátěr s metalizací</t>
  </si>
  <si>
    <t>-1222342223</t>
  </si>
  <si>
    <t>Protikorozní ochrana ocelových mostních konstrukcí včetně otryskání povrchu základní a podkladní epoxidový a vrchní polyuretanový nátěr s metalizací III. třídy</t>
  </si>
  <si>
    <t xml:space="preserve">Poznámka k souboru cen:_x000d_
1. V cenách jsou započteny i náklady na dodávku písku při tryskání._x000d_
2. V cenách -3231 až - 3234 nejsou započteny náklady na dodávku zinku pro žárové stříkání; tyto_x000d_
 náklady se oceňují ve specifikaci. Orientační spotřeba zinku:_x000d_
 a) tř. I - 2,200 kg/m2,_x000d_
 b) tř. II - 1,872 kg/m2,_x000d_
 c) tř. III - 1,517 kg/m2,_x000d_
 d) tř. IV - 1,284 kg/m2._x000d_
3. Rozdělení ocelových konstrukcí do tříd je uvedeno v příloze č. 3 Všeobecných podmínek katalogu_x000d_
 800-789 Povrchové úpravy ocelových konstrukcí a technologických zařízení._x000d_
</t>
  </si>
  <si>
    <t>13,67+47,11+6,13+2,13+138,11+48,39</t>
  </si>
  <si>
    <t>67</t>
  </si>
  <si>
    <t>628633113</t>
  </si>
  <si>
    <t>Spárování kamenného zdiva mostů aktivovanou maltou spára hl do 40 mm dl přes 12 m/m2</t>
  </si>
  <si>
    <t>1914323530</t>
  </si>
  <si>
    <t>Spárování zdiva pilířů, opěr a křídel mostů z lomového kamene aktivovanou maltou, hloubky do 40 mm délka spáry na 1 m2 upravované plochy přes 12 m</t>
  </si>
  <si>
    <t xml:space="preserve">Poznámka k souboru cen:_x000d_
1. V cenách jsou započteny i náklady na:_x000d_
a) dodání potřebných hmot,_x000d_
b) vypláchnutí spár vodou před spárováním a očištění okolního zdiva po spárování._x000d_
2. Délce spáry na 1m2 upravované plochy odpovídají tyto počty kamenů:_x000d_
a) do 6 m - do 10 kusů na 1 m2,_x000d_
b) přes 6 do 12 m - přes 10 do 35 kusů na 1 m2,_x000d_
c) přes 12 m - přes 35 kusů na 1m2._x000d_
</t>
  </si>
  <si>
    <t>4*1,8*1,0+4*1,6*1,0+4*1,2*2,0+4*0,6*1,5</t>
  </si>
  <si>
    <t>47</t>
  </si>
  <si>
    <t>632622115</t>
  </si>
  <si>
    <t>Podklad tl 50 mm z obalovaného kameniva se zhutněním</t>
  </si>
  <si>
    <t>819509490</t>
  </si>
  <si>
    <t>Podklad nebo potěr z obalovaného kameniva s rozprostřením směsi a se zhutněním, tl. po zhutnění 50 mm</t>
  </si>
  <si>
    <t xml:space="preserve">Poznámka k souboru cen:_x000d_
1. Ceny jsou určeny pro podklady i pro kryty (nášlapné nebo pojízdné vrstvy) v halách, skladištích,_x000d_
 průjezdech apod., ale i pod izolaci jako podkladní potěry._x000d_
</t>
  </si>
  <si>
    <t>Trubní vedení</t>
  </si>
  <si>
    <t>69</t>
  </si>
  <si>
    <t>899911111</t>
  </si>
  <si>
    <t>Osazení ocelových součástí pro potrubí závěsných a úložných hmotnosti jednotlivě do 5 kg</t>
  </si>
  <si>
    <t>-254829291</t>
  </si>
  <si>
    <t>Osazení ocelových součástí závěsných a úložných pro potrubí na mostech, konstrukcích apod. hmotnosti jednotlivě do 5 kg</t>
  </si>
  <si>
    <t xml:space="preserve">Poznámka k souboru cen:_x000d_
1. V cenách nejsou započteny náklady na dodání ocelových součástí; dodání ocelových součástí se oceňuje ve specifikaci. Ztratné lze dohodnout ve výši 1 %._x000d_
</t>
  </si>
  <si>
    <t>2,03</t>
  </si>
  <si>
    <t>70</t>
  </si>
  <si>
    <t>899911113</t>
  </si>
  <si>
    <t>Osazení ocelových součástí pro potrubí závěsných a úložných hmotnosti jednotlivě nad 10 kg</t>
  </si>
  <si>
    <t>-1443480618</t>
  </si>
  <si>
    <t>Osazení ocelových součástí závěsných a úložných pro potrubí na mostech, konstrukcích apod. hmotnosti jednotlivě přes 10 kg</t>
  </si>
  <si>
    <t>"Chránička pro internet města Paskov"81,11</t>
  </si>
  <si>
    <t>68</t>
  </si>
  <si>
    <t>899914111</t>
  </si>
  <si>
    <t>Montáž ocelové chráničky D 159 x 10 mm</t>
  </si>
  <si>
    <t>655550686</t>
  </si>
  <si>
    <t>Montáž ocelové chráničky v otevřeném výkopu vnějšího průměru D 159 x 10 mm</t>
  </si>
  <si>
    <t>"Chránička ČEZ Distribuce a.s."22,98</t>
  </si>
  <si>
    <t>Ostatní konstrukce a práce, bourání</t>
  </si>
  <si>
    <t>48</t>
  </si>
  <si>
    <t>948421111</t>
  </si>
  <si>
    <t>Zřízení podpěrné konstrukce dočasné z ocelových nosníků I 50 délky do 12 m</t>
  </si>
  <si>
    <t>-2009592864</t>
  </si>
  <si>
    <t>Podpěrné konstrukce dočasné z ocelových nosníků zřízení nosníku I 50 délky do 12 m</t>
  </si>
  <si>
    <t>6*12*141/1000</t>
  </si>
  <si>
    <t>49</t>
  </si>
  <si>
    <t>948421211</t>
  </si>
  <si>
    <t>Odstranění podpěrné konstrukce dočasné z ocelových nosníků I 50 délky do 12 m</t>
  </si>
  <si>
    <t>1067282290</t>
  </si>
  <si>
    <t>Podpěrné konstrukce dočasné z ocelových nosníků odstranění nosníku I 50 délky do 12 m</t>
  </si>
  <si>
    <t>72</t>
  </si>
  <si>
    <t>948521111</t>
  </si>
  <si>
    <t>Zřízení podpěrný rošt dočasný z dřevěných příhradových nosníků</t>
  </si>
  <si>
    <t>-1536019899</t>
  </si>
  <si>
    <t>Podpěrný rošt dočasný ze dřeva z příhradových nosníků zřízení</t>
  </si>
  <si>
    <t xml:space="preserve">Poznámka k souboru cen:_x000d_
1. V ceně montáže jsou započteny náklady na rozměření polohy nosníků na podporách, osazení jeřábem, spojení do potřebné délky podle projektu a směrové a výškové vyrovnání._x000d_
2. Drobný spotřební materiál (např. hřebíky) je započten v režijních nákladech._x000d_
3. V cenách nejsou započteny na:_x000d_
a) zhotovení bednění nebo pracovní podlahy bednění nosné konstrukce, tyto se oceňují souborem cen 421 95-5 . Podlahy, lávky a bednění na mostní skruži,_x000d_
b) podpěrné ocelové věže, tyto se oceňují souborem cen 948 41-1 . Podpěrné skruže a podpěry dočasné kovové._x000d_
4. Ceny nájemného jsou pouze informativní, je nutné je posoudit individuálně pro konkrétní stavbu._x000d_
</t>
  </si>
  <si>
    <t>73</t>
  </si>
  <si>
    <t>948521121</t>
  </si>
  <si>
    <t>Odstranění podpěrný rošt dočasný z dřevěných příhradových nosníků</t>
  </si>
  <si>
    <t>-1051947110</t>
  </si>
  <si>
    <t>Podpěrný rošt dočasný ze dřeva z příhradových nosníků odstranění</t>
  </si>
  <si>
    <t>75</t>
  </si>
  <si>
    <t>949111112</t>
  </si>
  <si>
    <t>Montáž lešení lehkého kozového trubkového v do 1,9 m</t>
  </si>
  <si>
    <t>sada</t>
  </si>
  <si>
    <t>531703223</t>
  </si>
  <si>
    <t>Montáž lešení lehkého kozového trubkového o výšce lešeňové podlahy přes 1,2 do 1,9 m</t>
  </si>
  <si>
    <t xml:space="preserve">Poznámka k souboru cen:_x000d_
1. Množství měrných jednotek se určuje v počtu sad lešení (2 kozy a dřevěná podlaha)._x000d_
2. V cenách nájmu jsou započteny i náklady na manipulaci s lešením._x000d_
</t>
  </si>
  <si>
    <t>76</t>
  </si>
  <si>
    <t>949111812</t>
  </si>
  <si>
    <t>Demontáž lešení lehkého kozového trubkového v do 1,9 m</t>
  </si>
  <si>
    <t>-862292737</t>
  </si>
  <si>
    <t>Demontáž lešení lehkého kozového trubkového o výšce lešeňové podlahy přes 1,2 do 1,9 m</t>
  </si>
  <si>
    <t xml:space="preserve">Poznámka k souboru cen:_x000d_
1. Množství měrných jednotek se určuje v počtu sad lešení (2 kozy a dřevěná podlaha)._x000d_
</t>
  </si>
  <si>
    <t>77</t>
  </si>
  <si>
    <t>949121212</t>
  </si>
  <si>
    <t>Příplatek k lešení lehkému kozovému dílcovému v do 1,9 m za první a ZKD den použití</t>
  </si>
  <si>
    <t>-1233889775</t>
  </si>
  <si>
    <t>Montáž lešení lehkého kozového dílcového Příplatek za první a každý další den použití lešení k ceně -1112</t>
  </si>
  <si>
    <t>4*30</t>
  </si>
  <si>
    <t>50</t>
  </si>
  <si>
    <t>953961114</t>
  </si>
  <si>
    <t>Kotvy chemickým tmelem M 16 hl 125 mm do betonu, ŽB nebo kamene s vyvrtáním otvoru</t>
  </si>
  <si>
    <t>-265693485</t>
  </si>
  <si>
    <t>Kotvy chemické s vyvrtáním otvoru do betonu, železobetonu nebo tvrdého kamene tmel, velikost M 16, hloubka 125 mm</t>
  </si>
  <si>
    <t xml:space="preserve">Poznámka k souboru cen:_x000d_
1. V cenách 953 96-11 a 953 96-12 jsou započteny i náklady na:_x000d_
 a) rozměření, vrtání a spotřebu vrtáků. Pro velikost M 8 až M 30 jsou započteny náklady na_x000d_
 vrtání příklepovými vrtáky, pro velikost M 33 až M 39 diamantovými korunkami,_x000d_
 b) vyfoukání otvoru, přípravu kotev k uložení do otvorů, vyplnění kotevních otvorů tmelem nebo_x000d_
 chemickou patronou včetně dodávky materiálu._x000d_
2. V cenách 953 96-51.. jsou započteny i náklady na dodání a zasunutí kotevního šroubu do otvoru_x000d_
 vyplněného chemickým tmelem nebo patronou a dotažení matice._x000d_
</t>
  </si>
  <si>
    <t>4*(3+3+2+2)</t>
  </si>
  <si>
    <t>51</t>
  </si>
  <si>
    <t>953961115</t>
  </si>
  <si>
    <t>Kotvy chemickým tmelem M 20 hl 170 mm do betonu, ŽB nebo kamene s vyvrtáním otvoru</t>
  </si>
  <si>
    <t>538757656</t>
  </si>
  <si>
    <t>Kotvy chemické s vyvrtáním otvoru do betonu, železobetonu nebo tvrdého kamene tmel, velikost M 20, hloubka 170 mm</t>
  </si>
  <si>
    <t>4*4</t>
  </si>
  <si>
    <t>52</t>
  </si>
  <si>
    <t>962042321</t>
  </si>
  <si>
    <t>Bourání zdiva nadzákladového z betonu prostého přes 1 m3</t>
  </si>
  <si>
    <t>-1489523573</t>
  </si>
  <si>
    <t>Bourání zdiva z betonu prostého nadzákladového objemu přes 1 m3</t>
  </si>
  <si>
    <t xml:space="preserve">Poznámka k souboru cen:_x000d_
1. Bourání pilířů o průřezu přes 0,36 m2 se oceňuje cenami -2320 a - 2321 jako bourání zdiva_x000d_
 nadzákladového z betonu prostého._x000d_
</t>
  </si>
  <si>
    <t>"Bourání betonových patek"0,59*1,37*1,2+1,18*2,13*1,18+1,15*1,2*2,31</t>
  </si>
  <si>
    <t>53</t>
  </si>
  <si>
    <t>966071122</t>
  </si>
  <si>
    <t>Demontáž ocelové konstrukce teplovodu</t>
  </si>
  <si>
    <t>680498622</t>
  </si>
  <si>
    <t>Demontáž ocelových konstrukcí profilů hmotnosti přes 13 do 30 kg/m, hmotnosti konstrukce přes 5 do 10 t</t>
  </si>
  <si>
    <t xml:space="preserve">Poznámka k souboru cen:_x000d_
1. Ceny nelze použít pro ocenění demontáží ocelových konstrukcí hmotnosti do 500 kg; tyto se_x000d_
 oceňují cenami souboru cen 767 99-68 Demontáž ostatních zámečnických konstrukcí části B01 katalogu_x000d_
 800-767 Konstrukce zámečnické._x000d_
</t>
  </si>
  <si>
    <t>8,8</t>
  </si>
  <si>
    <t>71</t>
  </si>
  <si>
    <t>985232113</t>
  </si>
  <si>
    <t>Hloubkové spárování zdiva aktivovanou maltou spára hl do 80 mm dl přes 12 m/m2</t>
  </si>
  <si>
    <t>1948743533</t>
  </si>
  <si>
    <t>Hloubkové spárování zdiva hloubky přes 40 do 80 mm aktivovanou maltou délky spáry na 1 m2 upravované plochy přes 12 m</t>
  </si>
  <si>
    <t xml:space="preserve">Poznámka k souboru cen:_x000d_
1. Ceny jsou určeny pro spárování cihelného nebo kamenného zdiva._x000d_
2. V cenách jsou započteny i náklady na:_x000d_
a) dodání potřebných hmot,_x000d_
b) vypáchnutí spár vodou před spárováním a očištění okolního zdiva po spárování._x000d_
3. V cenách nejsou započteny náklady na:_x000d_
a) vysekání a vyčištění spár; tyto práce se oceňují cenami souboru cen 985 14-2 Vysekání spojovací hmoty ze spár zdiva,_x000d_
b) úpravu spár po provedeném spárování; tyto práce se oceňují cenami souboru cen 985 23-3._x000d_
4. Délce spáry na 1 m2 upravované plochy odpovídají tyto počty kamenů:_x000d_
a) do 6 m - do 10 kusů na 1 m2,_x000d_
b) přes 6 do 12 m - přes 10 do 35 kusů na 1 m2,_x000d_
c) přes 12 m - přes 35 kusů na 1 m2._x000d_
</t>
  </si>
  <si>
    <t>997</t>
  </si>
  <si>
    <t>Přesun sutě</t>
  </si>
  <si>
    <t>54</t>
  </si>
  <si>
    <t>997013801</t>
  </si>
  <si>
    <t>Poplatek za uložení stavebního betonového odpadu na skládce (skládkovné)</t>
  </si>
  <si>
    <t>1224178275</t>
  </si>
  <si>
    <t>Poplatek za uložení stavebního odpadu na skládce (skládkovné) betonového</t>
  </si>
  <si>
    <t xml:space="preserve">Poznámka k souboru cen:_x000d_
1. Ceny uvedené v souboru lze po dohodě upravit podle místních podmínek._x000d_
2. Uložení odpadů neuvedených v souboru cen se oceňuje individuálně._x000d_
3. V cenách je započítán poplatek za ukládaní odpadu dle zákona 185/2001 Sb._x000d_
4. Případné drcení stavebního odpadu lze ocenit souborem cen 997 00-60 Drcení stavebního odpadu_x000d_
 z katalogu 800-6 Demolice objektů._x000d_
</t>
  </si>
  <si>
    <t>7,124*2,3</t>
  </si>
  <si>
    <t>55</t>
  </si>
  <si>
    <t>997211511</t>
  </si>
  <si>
    <t>Vodorovná doprava suti po suchu na vzdálenost do 1 km</t>
  </si>
  <si>
    <t>-1659518397</t>
  </si>
  <si>
    <t>Vodorovná doprava suti nebo vybouraných hmot suti se složením a hrubým urovnáním, na vzdálenost do 1 km</t>
  </si>
  <si>
    <t xml:space="preserve">Poznámka k souboru cen:_x000d_
1. Ceny nelze použít pro vodorovnou dopravu po železnici, po vodě nebo neobvyklými dopravními_x000d_
 prostředky._x000d_
2. Je-li na dopravní dráze pro vodorovnou dopravu překážka, pro kterou je nutné překládat suť nebo_x000d_
 vybourané hmoty z jednoho obvyklého dopravního prostředku na jiný, oceňuje se tato lomená doprava v_x000d_
 každém úseku samostatně._x000d_
</t>
  </si>
  <si>
    <t>56</t>
  </si>
  <si>
    <t>997211519</t>
  </si>
  <si>
    <t>Příplatek ZKD 1 km u vodorovné dopravy suti</t>
  </si>
  <si>
    <t>-1572765688</t>
  </si>
  <si>
    <t>Vodorovná doprava suti nebo vybouraných hmot suti se složením a hrubým urovnáním, na vzdálenost Příplatek k ceně za každý další i započatý 1 km přes 1 km</t>
  </si>
  <si>
    <t>15,673*10</t>
  </si>
  <si>
    <t>57</t>
  </si>
  <si>
    <t>997211612</t>
  </si>
  <si>
    <t>Nakládání vybouraných hmot na dopravní prostředky pro vodorovnou dopravu</t>
  </si>
  <si>
    <t>-960985948</t>
  </si>
  <si>
    <t>Nakládání suti nebo vybouraných hmot na dopravní prostředky pro vodorovnou dopravu vybouraných hmot</t>
  </si>
  <si>
    <t>998</t>
  </si>
  <si>
    <t>Přesun hmot</t>
  </si>
  <si>
    <t>58</t>
  </si>
  <si>
    <t>998212111</t>
  </si>
  <si>
    <t>Přesun hmot pro mosty zděné, monolitické betonové nebo ocelové v do 20 m</t>
  </si>
  <si>
    <t>112253843</t>
  </si>
  <si>
    <t>Přesun hmot pro mosty zděné, betonové monolitické, spřažené ocelobetonové nebo kovové vodorovná dopravní vzdálenost do 100 m výška mostu do 20 m</t>
  </si>
  <si>
    <t xml:space="preserve">Poznámka k souboru cen:_x000d_
1. Ceny nelze použít pro oceňování přesunu hmot ocelových mostních konstrukcí oceňovaných cenami_x000d_
 katalogů montážních prací; tento přesun se oceňuje individuálně._x000d_
2. Přesun betonu do mostní konstrukce je zahrnut v cenách betonáže, které obsahují i ukládku betonu_x000d_
 do konstrukce (čerpadlem betonu nebo jeřábem s kontejnerem). U betonů je proto uvedena nulová_x000d_
 hmotnost, tzn. že hmotnost betonů nevstupuje do výpočtu přesunu hmot._x000d_
</t>
  </si>
  <si>
    <t>PSV</t>
  </si>
  <si>
    <t>Práce a dodávky PSV</t>
  </si>
  <si>
    <t>767</t>
  </si>
  <si>
    <t>Konstrukce zámečnické</t>
  </si>
  <si>
    <t>59</t>
  </si>
  <si>
    <t>767590120</t>
  </si>
  <si>
    <t>Montáž podlahového roštu šroubovaného</t>
  </si>
  <si>
    <t>CS ÚRS 2016 01</t>
  </si>
  <si>
    <t>-268590042</t>
  </si>
  <si>
    <t>Montáž podlahových konstrukcí podlahových roštů, podlah připevněných šroubováním</t>
  </si>
  <si>
    <t>60</t>
  </si>
  <si>
    <t>553470360-R</t>
  </si>
  <si>
    <t>Podlahové rošty</t>
  </si>
  <si>
    <t>soubor</t>
  </si>
  <si>
    <t>32</t>
  </si>
  <si>
    <t>-425079753</t>
  </si>
  <si>
    <t>Podlahové rošty žárově zinkované, typ nosného pásku 40x3</t>
  </si>
  <si>
    <t xml:space="preserve">2 - VON - Vedlejší  ostatní náklady</t>
  </si>
  <si>
    <t>VRN - Vedlejší rozpočtové náklady</t>
  </si>
  <si>
    <t xml:space="preserve">    VRN1 - Průzkumné, geodetické a projektové práce</t>
  </si>
  <si>
    <t xml:space="preserve">    VRN3 - Zařízení staveniště</t>
  </si>
  <si>
    <t xml:space="preserve">    VRN4 - Inženýrská činnost</t>
  </si>
  <si>
    <t>VRN</t>
  </si>
  <si>
    <t>Vedlejší rozpočtové náklady</t>
  </si>
  <si>
    <t>VRN1</t>
  </si>
  <si>
    <t>Průzkumné, geodetické a projektové práce</t>
  </si>
  <si>
    <t>012203000</t>
  </si>
  <si>
    <t>Geodetické práce při provádění stavby</t>
  </si>
  <si>
    <t>1024</t>
  </si>
  <si>
    <t>-1839849449</t>
  </si>
  <si>
    <t>Průzkumné, geodetické a projektové práce geodetické práce při provádění stavby</t>
  </si>
  <si>
    <t>013254000</t>
  </si>
  <si>
    <t>Dokumentace skutečného provedení stavby</t>
  </si>
  <si>
    <t>-724852141</t>
  </si>
  <si>
    <t>Průzkumné, geodetické a projektové práce projektové práce dokumentace stavby (výkresová a textová) skutečného provedení stavby</t>
  </si>
  <si>
    <t>VRN3</t>
  </si>
  <si>
    <t>Zařízení staveniště</t>
  </si>
  <si>
    <t>030001000</t>
  </si>
  <si>
    <t>489855789</t>
  </si>
  <si>
    <t>Základní rozdělení průvodních činností a nákladů zařízení staveniště</t>
  </si>
  <si>
    <t>034203000</t>
  </si>
  <si>
    <t>Oplocení staveniště</t>
  </si>
  <si>
    <t>…</t>
  </si>
  <si>
    <t>1561481174</t>
  </si>
  <si>
    <t>Zařízení staveniště zabezpečení staveniště oplocení staveniště</t>
  </si>
  <si>
    <t>120</t>
  </si>
  <si>
    <t>VRN4</t>
  </si>
  <si>
    <t>Inženýrská činnost</t>
  </si>
  <si>
    <t>040001000</t>
  </si>
  <si>
    <t>Inženýrská činnost(hlavní prohlídka, mostní list)</t>
  </si>
  <si>
    <t>1988911079</t>
  </si>
  <si>
    <t>Základní rozdělení průvodních činností a nákladů inženýrská činnost</t>
  </si>
  <si>
    <t>041103000</t>
  </si>
  <si>
    <t>Autorský dozor projektanta</t>
  </si>
  <si>
    <t>-1421730850</t>
  </si>
  <si>
    <t>SO 101 - Chodníky k lávce č.1</t>
  </si>
  <si>
    <t>122201101</t>
  </si>
  <si>
    <t>Odkopávky a prokopávky nezapažené v hornině tř. 3 objem do 100 m3</t>
  </si>
  <si>
    <t>516516868</t>
  </si>
  <si>
    <t>Odkopávky a prokopávky nezapažené s přehozením výkopku na vzdálenost do 3 m nebo s naložením na dopravní prostředek v hornině tř. 3 do 100 m3</t>
  </si>
  <si>
    <t xml:space="preserve">Poznámka k souboru cen:_x000d_
1. Odkopávky a prokopávky v roubených prostorech se oceňují podle čl. 3116 Všeobecných podmínek tohoto katalogu._x000d_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m3._x000d_
3. Ceny lze použít i pro vykopávky odpadových jam._x000d_
4. Ceny lze použít i pro sejmutí podorničí. Přitom se přihlíží k ustanovení čl. 3112 Všeobecných podmínek tohoto katalogu._x000d_
</t>
  </si>
  <si>
    <t>"Větev A"1,8*0,2*27,63</t>
  </si>
  <si>
    <t>"Větev B"1,8*0,2*100,12</t>
  </si>
  <si>
    <t>-965105389</t>
  </si>
  <si>
    <t xml:space="preserve">Poznámka k souboru cen:_x000d_
1. Hloubení jam ve stržích a jam pro základy pro příčná a podélná zpevnění dna a břehů pod obrysem výkopu pro koryta vodotečí při lesnicko-technických melioracích (LTM) zejména vykopávky pro konstrukce těles, stupňů, boků, předprahů, prahů, podháněk, výhonů a pro základy zdí, dlažeb, rovnanin, plůtků a hatí se oceňují cenami příslušnými pro objem výkopů do 100 m3, i když skutečný objem výkopu je větší._x000d_
2. Ceny lze použít i pro hloubení nezapažených jam a zářezů pro podzemní vedení, jsou-li tyto práce prováděny z povrchu území._x000d_
3. Předepisuje-li projekt hloubit jámy popsané v pozn. č. 1 v hornině 5 až 7 bez použití trhavin, oceňuje se toto hloubení_x000d_
a) v suchu nebo v mokru cenami 138 40-1101, 138 50-1101 a 138 60-1101 Dolamování zapažených nebo nezapažených hloubených vykopávek;_x000d_
b) v tekoucí vodě při jakékoliv její rychlosti individuálně._x000d_
4. Hloubení nezapažených jam hloubky přes 16 m se oceňuje individuálně._x000d_
5. V cenách jsou započteny i náklady na případné nutné přemístění výkopku ve výkopišti a na přehození výkopku na přilehlém terénu na vzdálenost do 3 m od okraje jámy nebo naložení na dopravní prostředek._x000d_
6. Náklady na svislé přemístění výkopku nad 1 m hloubky se určí dle ustanovení článku č. 3161 všeobecných podmínek katalogu._x000d_
</t>
  </si>
  <si>
    <t>"Pro plotové sloupky"3*0,35*0,35*0,65</t>
  </si>
  <si>
    <t>"Pro sloupky branky"2*0,45*0,45*0,65</t>
  </si>
  <si>
    <t>132201101</t>
  </si>
  <si>
    <t>Hloubení rýh š do 600 mm v hornině tř. 3 objemu do 100 m3</t>
  </si>
  <si>
    <t>-834291500</t>
  </si>
  <si>
    <t>Hloubení zapažených i nezapažených rýh šířky do 600 mm s urovnáním dna do předepsaného profilu a spádu v hornině tř. 3 do 100 m3</t>
  </si>
  <si>
    <t xml:space="preserve">Poznámka k souboru cen:_x000d_
1. V cenách jsou započteny i náklady na přehození výkopku na přilehlém terénu na vzdálenost do 3 m od podélné osy rýhy nebo naložení na dopravní prostředek._x000d_
2. Ceny jsou určeny pro rýhy:_x000d_
a) šířky přes 200 do 300 mm a hloubky do 750 mm,_x000d_
b) šířky přes 300 do 400 mm a hloubky do 1 000 mm,_x000d_
c) šířky přes 400 do 500 mm a hloubky do 1 250 mm,_x000d_
d) šířky přes 500 do 600 mm a hloubky do 1 500 mm._x000d_
3. Náklady na svislé přemístění výkopku nad 1 m hloubky se určí dle ustanovení článku č. 3161 všeobecných podmínek katalogu._x000d_
</t>
  </si>
  <si>
    <t>"Výkop rýh pro obrubníky -větev A"2*0,2*0,25*27,63</t>
  </si>
  <si>
    <t>-1641986638</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</si>
  <si>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</si>
  <si>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45,9+0,502+2,763</t>
  </si>
  <si>
    <t>814209483</t>
  </si>
  <si>
    <t>45,90+0,502+2,763</t>
  </si>
  <si>
    <t>167101101</t>
  </si>
  <si>
    <t>Nakládání výkopku z hornin tř. 1 až 4 do 100 m3</t>
  </si>
  <si>
    <t>41882138</t>
  </si>
  <si>
    <t>Nakládání, skládání a překládání neulehlého výkopku nebo sypaniny nakládání, množství do 100 m3, z hornin tř. 1 až 4</t>
  </si>
  <si>
    <t xml:space="preserve">Poznámka k souboru cen:_x000d_
1. Ceny -1101, -1151, -1102, -1152, -1103, -1153, jsou určeny pro nakládání, skládání a překládání na obvyklý nebo z obvyklého dopravního prostředku. Pro nakládání z lodi nebo na loď jsou určeny ceny -1105 a -1155._x000d_
2. Ceny -1105 a -1155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3. Množství měrných jednotek se určí v rostlém stavu horniny._x000d_
</t>
  </si>
  <si>
    <t>171101101</t>
  </si>
  <si>
    <t>Uložení sypaniny z hornin soudržných do násypů zhutněných na 95 % PS</t>
  </si>
  <si>
    <t>-703379089</t>
  </si>
  <si>
    <t>Uložení sypaniny do násypů s rozprostřením sypaniny ve vrstvách a s hrubým urovnáním zhutněných s uzavřením povrchu násypu z hornin soudržných s předepsanou mírou zhutnění v procentech výsledků zkoušek Proctor-Standard (dále jen PS) na 95 % PS</t>
  </si>
  <si>
    <t xml:space="preserve">Poznámka k souboru cen:_x000d_
1. Ceny lze použít i pro sypaniny odebírané z hald, pro hlušinu apod._x000d_
2. Cenu 20-1101 lze použít i pro:_x000d_
a) rozprostření zbylého výkopu na místě po zásypu jam a rýh pro podzemní vedení a zářezů pro podzemní vedení; toto množství se určí v m3 uloženého výkopku, měřeného v rostlém stavu,_x000d_
b) uložení výkopku do násypů pod vodou._x000d_
3. Ceny lze použít i pro uložení sypaniny s předepsaným zhutněním na trvalé skládky, do koryt vodotečí a do prohlubní terénu._x000d_
4. Cenu 10-1131 lze použít i pro ukládání sypaniny z hornin nesoudržných i soudržných společně bez možnosti jejich roztřídění._x000d_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individuálně._x000d_
6. Ceny jsou určeny pro míru zhutnění určenou projektem:_x000d_
a) pro ceny -1101 až -1105 v % výsledku zkoušky PS,_x000d_
b) pro ceny -1111 a -1112 relativní ulehlostí I(d),_x000d_
c) pro ceny -1121 a -1131 stanovením technologie._x000d_
7. Ceny nelze použít:_x000d_
a) pro uložení sypaniny do hrází; uložení netříděné sypaniny do hrází se oceňuje cenami souboru cen 171 uložení netříděných sypanin do hrází části A 03, případně cenovými normativy podle části A 31,_x000d_
b) pro uložení sypaniny do ochranných valů nebo těch jejich částí, jejichž šířka je menší než 3 m. Toto uložení se oceňuje cenami souboru cen 175 10-11 Obsyp objektů._x000d_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výkopu._x000d_
9. Horninami soudržnými se rozumějí takové horniny, u nichž zdrojem pevnosti jsou molekulární a chemické vazby mezi částicemi horniny. Jde o horniny, které jsou schopny plastických deformací._x000d_
10. Horninami nesoudržnými se rozumějí horniny, u nichž hlavním zdrojem pevnosti ve smyku je pouze tření mezi jednotlivými oddělenými pevnými částicemi horniny._x000d_
11. Horninami sypkými se rozumějí horniny III. skupiny podle ČSN 72 1002 se zrnem do 125 mm. Množství zrn velikosti přes 125 mm může být nejvýše 5 % objemu._x000d_
12. Horninami kamenitými se rozumějí nestmelené úlomkovité horniny skalní a sypké se zrny přes 125 mm. Množství zrn velikosti přes 125 mm musí být vyšší než 5 % objemu._x000d_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individuálně._x000d_
14. Zajišťuje-li se předepsané zhutnění násypu přesypáním podle čl. 120 ČSN 73 3050, ocení se odstranění přesypané části cenami 122 . 0-71 Odkopávky nebo prokopávky při pozemkových úpravách_x000d_
</t>
  </si>
  <si>
    <t>"Zásyp kolem chodníků"2*0,0337*27,63+2*0,0337*100,12</t>
  </si>
  <si>
    <t>58343865</t>
  </si>
  <si>
    <t>kamenivo drcené hrubé frakce 8/11</t>
  </si>
  <si>
    <t>1352114399</t>
  </si>
  <si>
    <t>8,61*2</t>
  </si>
  <si>
    <t>171201211</t>
  </si>
  <si>
    <t>Poplatek za uložení stavebního odpadu - zeminy a kameniva na skládce</t>
  </si>
  <si>
    <t>1840944419</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</si>
  <si>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</si>
  <si>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podmínek._x000d_
</t>
  </si>
  <si>
    <t>49,165*1,9</t>
  </si>
  <si>
    <t>1629543296</t>
  </si>
  <si>
    <t xml:space="preserve">Poznámka k souboru cen:_x000d_
1. V cenách jsou započteny i náklady na:_x000d_
a) kontrolu bednění před betonáží, vlastní betonáž zejména čerpadlem betonu, rozhrnutí a hutnění betonu požadované konzistence, uhlazení horního povrchu základu s případnou technologickou přestávkou nutnou pro vytvoření založení dříku opěry nebo pilíře,_x000d_
b) ošetření a ochranu čerstvě uloženého betonu._x000d_
2. V cenách nejsou započteny náklady na:_x000d_
a) zhutnění podkladní vrstvy nebo vyčištění základové spáry u plošného založení,_x000d_
b) zhotovení vrtací šablony pilot nebo odbourání hlav pilot u základu založeného na pilotách._x000d_
</t>
  </si>
  <si>
    <t>"beton pro plotové patky a patky pro branku"3*0,35*0,35*0,65+2*0,45*0,45*0,65</t>
  </si>
  <si>
    <t>451971112</t>
  </si>
  <si>
    <t>Položení podkladní vrstvy z geotextilie s uchycením v terénu sponami</t>
  </si>
  <si>
    <t>-1643162582</t>
  </si>
  <si>
    <t>Položení podkladní vrstvy z geotextilie v rovině nebo ve svahu, s přesahem jednotlivých pásů 150 mm, s uchycením v terénu sponami z bet. oceli</t>
  </si>
  <si>
    <t xml:space="preserve">Poznámka k souboru cen:_x000d_
1. V cenách jsou započteny i náklady na dodání spon a hřebů._x000d_
2. V cenách jsou započteny i náklady na technologickou manipulaci vodorovně na vzdálenost do 30 m._x000d_
3. V cenách nejsou započteny náklady na dodání geotextilie; tato se oceňuje ve specifikaci. Ztratné lze dohodnout ve výši 2 %._x000d_
</t>
  </si>
  <si>
    <t xml:space="preserve">"Pro větev  A"1,6*27,63</t>
  </si>
  <si>
    <t>69311081</t>
  </si>
  <si>
    <t>geotextilie netkaná separační, ochranná, filtrační, drenážní PES 300g/m2</t>
  </si>
  <si>
    <t>-1456965297</t>
  </si>
  <si>
    <t>564851111</t>
  </si>
  <si>
    <t>Podklad ze štěrkodrtě ŠD tl 150 mm</t>
  </si>
  <si>
    <t>764344442</t>
  </si>
  <si>
    <t>Podklad ze štěrkodrti ŠD s rozprostřením a zhutněním, po zhutnění tl. 150 mm</t>
  </si>
  <si>
    <t xml:space="preserve">"Větev  A"1,8*27,63</t>
  </si>
  <si>
    <t xml:space="preserve">"Větev  B" 1,8*100,12</t>
  </si>
  <si>
    <t>564952111</t>
  </si>
  <si>
    <t>Podklad z mechanicky zpevněného kameniva MZK tl 150 mm</t>
  </si>
  <si>
    <t>302753857</t>
  </si>
  <si>
    <t>Podklad z mechanicky zpevněného kameniva MZK (minerální beton) s rozprostřením a s hutněním, po zhutnění tl. 150 mm</t>
  </si>
  <si>
    <t xml:space="preserve">Poznámka k souboru cen:_x000d_
1. ČSN 73 6126-1 připouští pro MZK max. tl. 300 mm._x000d_
2. V cenách nejsou započteny náklady na:_x000d_
a) ochranu povrchu podkladu filtračním postřikem, který se oceňuje cenami souboru cen 573 11-11,_x000d_
b) spojovací postřik před pokládkou asfaltových směsí, který se oceňuje cenami souboru cen 573 2.-11._x000d_
</t>
  </si>
  <si>
    <t>916231212-R</t>
  </si>
  <si>
    <t>Osazení chodníkového obrubníku</t>
  </si>
  <si>
    <t>85382978</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</si>
  <si>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</si>
  <si>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 xml:space="preserve">"Pro větev  A-vnitřní strana"8,78+0,59+14,57+3,12+0,28+2,0</t>
  </si>
  <si>
    <t xml:space="preserve">"Pro  vnější stranu - větev  A"8,78+2,89+14,57+0,58+0,28</t>
  </si>
  <si>
    <t>966071821</t>
  </si>
  <si>
    <t>Rozebrání oplocení z drátěného pletiva se čtvercovými oky výšky do 1,6 m</t>
  </si>
  <si>
    <t>1849686763</t>
  </si>
  <si>
    <t>Rozebrání oplocení z pletiva drátěného se čtvercovými oky, výšky do 1,6 m</t>
  </si>
  <si>
    <t xml:space="preserve">Poznámka k souboru cen:_x000d_
1. V cenách jsou započteny i náklady na odklizení materiálu na vzdálenost do 20 m nebo naložení na dopravní prostředek._x000d_
2. V cenách nejsou započteny náklady na demontáž sloupků._x000d_
</t>
  </si>
  <si>
    <t>4,8</t>
  </si>
  <si>
    <t>13611238</t>
  </si>
  <si>
    <t>plech ocelový hladký jakost S 235 JR tl 15mm tabule</t>
  </si>
  <si>
    <t>-1570478273</t>
  </si>
  <si>
    <t>56,44*25,12/1000</t>
  </si>
  <si>
    <t>998225111</t>
  </si>
  <si>
    <t>Přesun hmot pro pozemní komunikace s krytem z kamene, monolitickým betonovým nebo živičným</t>
  </si>
  <si>
    <t>-1181829871</t>
  </si>
  <si>
    <t>Přesun hmot pro komunikace s krytem z kameniva, monolitickým betonovým nebo živičným dopravní vzdálenost do 200 m jakékoliv délky objektu</t>
  </si>
  <si>
    <t xml:space="preserve">Poznámka k souboru cen:_x000d_
1. Ceny lze použít i pro plochy letišť s krytem monolitickým betonovým nebo živičným._x000d_
</t>
  </si>
  <si>
    <t>767991003</t>
  </si>
  <si>
    <t>Montáž pomocné nebo nosné konstrukce z kompozitních profilů o hmotnosti do 5 kg/m</t>
  </si>
  <si>
    <t>374515440</t>
  </si>
  <si>
    <t>Montáž výrobků z kompozitů pomocné nebo nosné konstrukce z profilů hmotnosti přes 2,5 do 5 kg/m</t>
  </si>
  <si>
    <t>DRX.GT550006</t>
  </si>
  <si>
    <t>Pletivo splétané poplastované FLUIDEX PRO 50/2,2/175/25</t>
  </si>
  <si>
    <t>-1362290147</t>
  </si>
  <si>
    <t>31324829</t>
  </si>
  <si>
    <t>plotový jednostranný bavolet dl 400-600mm pro 3 dráty na profilovaný sloupek oválný 70x100mm povrchová úprava Al komaxit</t>
  </si>
  <si>
    <t>1115762695</t>
  </si>
  <si>
    <t>25</t>
  </si>
  <si>
    <t>767995116</t>
  </si>
  <si>
    <t>Montáž atypických zámečnických konstrukcí hmotnosti do 250 kg</t>
  </si>
  <si>
    <t>-531699478</t>
  </si>
  <si>
    <t>Montáž ostatních atypických zámečnických konstrukcí hmotnosti přes 100 do 250 kg</t>
  </si>
  <si>
    <t xml:space="preserve">Poznámka k souboru cen:_x000d_
1. Určení cen se řídí hmotností jednotlivě montovaného dílu konstrukce._x000d_
</t>
  </si>
  <si>
    <t>250</t>
  </si>
  <si>
    <t>998767101</t>
  </si>
  <si>
    <t>Přesun hmot tonážní pro zámečnické konstrukce v objektech v do 6 m</t>
  </si>
  <si>
    <t>-1058843367</t>
  </si>
  <si>
    <t>Přesun hmot pro zámečnické konstrukce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</si>
  <si>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</si>
  <si>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55342340-R</t>
  </si>
  <si>
    <t>brána kovová dvoukřídlová 1200x3916mm</t>
  </si>
  <si>
    <t>-2137023776</t>
  </si>
  <si>
    <t>brána kovová dvoukřídlová 2300x1500</t>
  </si>
  <si>
    <t>55342327</t>
  </si>
  <si>
    <t>sloupek pro branku 70x70mm v 1,2m s otvorem na doraz</t>
  </si>
  <si>
    <t>295282303</t>
  </si>
  <si>
    <t>59231517</t>
  </si>
  <si>
    <t>doraz zámku na výšku tvarovky 190mm zinkochromát</t>
  </si>
  <si>
    <t>97790491</t>
  </si>
  <si>
    <t>KBB.280202PZ03004</t>
  </si>
  <si>
    <t>Pant na vrátka pozink Žlutý</t>
  </si>
  <si>
    <t>-1318732432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</si>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</sst>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6" fillId="0" borderId="0" applyNumberFormat="0" applyFill="0" applyBorder="0" applyAlignment="0" applyProtection="0"/>
  </cellStyleXfs>
  <cellXfs count="37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4" fontId="17"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4"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5" fillId="0" borderId="15" xfId="0" applyNumberFormat="1" applyFont="1" applyBorder="1" applyAlignment="1" applyProtection="1">
      <alignment horizontal="right" vertical="center"/>
    </xf>
    <xf numFmtId="4" fontId="15" fillId="0" borderId="0" xfId="0" applyNumberFormat="1" applyFont="1" applyBorder="1" applyAlignment="1" applyProtection="1">
      <alignment horizontal="righ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5" fillId="0" borderId="4" xfId="0" applyFont="1" applyBorder="1" applyAlignment="1" applyProtection="1">
      <alignment vertical="center"/>
    </xf>
    <xf numFmtId="0" fontId="25" fillId="0" borderId="0" xfId="0" applyFont="1" applyAlignment="1" applyProtection="1">
      <alignment vertical="center"/>
    </xf>
    <xf numFmtId="0" fontId="25" fillId="0" borderId="0" xfId="0" applyFont="1" applyAlignment="1" applyProtection="1">
      <alignment horizontal="left" vertical="center" wrapText="1"/>
    </xf>
    <xf numFmtId="0" fontId="26" fillId="0" borderId="0" xfId="0" applyFont="1" applyAlignment="1" applyProtection="1">
      <alignment vertical="center"/>
    </xf>
    <xf numFmtId="4" fontId="26" fillId="0" borderId="0" xfId="0" applyNumberFormat="1" applyFont="1" applyAlignment="1" applyProtection="1">
      <alignment horizontal="right" vertical="center"/>
    </xf>
    <xf numFmtId="4" fontId="26"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7" fillId="0" borderId="15" xfId="0" applyNumberFormat="1" applyFont="1" applyBorder="1" applyAlignment="1" applyProtection="1">
      <alignment horizontal="right" vertical="center"/>
    </xf>
    <xf numFmtId="4" fontId="27" fillId="0" borderId="0" xfId="0" applyNumberFormat="1" applyFont="1" applyBorder="1" applyAlignment="1" applyProtection="1">
      <alignment horizontal="right" vertical="center"/>
    </xf>
    <xf numFmtId="4" fontId="27" fillId="0" borderId="0" xfId="0" applyNumberFormat="1" applyFont="1" applyBorder="1" applyAlignment="1" applyProtection="1">
      <alignment vertical="center"/>
    </xf>
    <xf numFmtId="166" fontId="27" fillId="0" borderId="0" xfId="0" applyNumberFormat="1" applyFont="1" applyBorder="1" applyAlignment="1" applyProtection="1">
      <alignment vertical="center"/>
    </xf>
    <xf numFmtId="4" fontId="27" fillId="0" borderId="16" xfId="0" applyNumberFormat="1" applyFont="1" applyBorder="1" applyAlignment="1" applyProtection="1">
      <alignment vertical="center"/>
    </xf>
    <xf numFmtId="0" fontId="5" fillId="0" borderId="0" xfId="0" applyFont="1" applyAlignment="1">
      <alignment horizontal="left" vertical="center"/>
    </xf>
    <xf numFmtId="0" fontId="28" fillId="0" borderId="0" xfId="1" applyFont="1" applyAlignment="1">
      <alignment horizontal="center" vertical="center"/>
    </xf>
    <xf numFmtId="0" fontId="7" fillId="0" borderId="0" xfId="0" applyFont="1" applyAlignment="1" applyProtection="1">
      <alignment vertical="center"/>
    </xf>
    <xf numFmtId="0" fontId="29"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 fillId="0" borderId="22" xfId="0" applyNumberFormat="1" applyFont="1" applyBorder="1" applyAlignment="1" applyProtection="1">
      <alignment vertical="center"/>
    </xf>
    <xf numFmtId="0" fontId="0" fillId="0" borderId="0" xfId="0" applyProtection="1">
      <protection locked="0"/>
    </xf>
    <xf numFmtId="0" fontId="0" fillId="0" borderId="2" xfId="0" applyBorder="1"/>
    <xf numFmtId="0" fontId="0" fillId="0" borderId="3" xfId="0" applyBorder="1"/>
    <xf numFmtId="0" fontId="0" fillId="0" borderId="3"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0" fillId="0" borderId="4" xfId="0" applyBorder="1" applyAlignment="1">
      <alignment vertical="center"/>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165" fontId="2" fillId="0" borderId="0" xfId="0" applyNumberFormat="1" applyFont="1" applyAlignment="1" applyProtection="1">
      <alignment horizontal="left" vertical="center"/>
      <protection locked="0"/>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lignment vertical="center"/>
    </xf>
    <xf numFmtId="0" fontId="0" fillId="0" borderId="13" xfId="0" applyFont="1" applyBorder="1" applyAlignment="1" applyProtection="1">
      <alignment vertical="center"/>
      <protection locked="0"/>
    </xf>
    <xf numFmtId="4" fontId="1" fillId="0" borderId="0" xfId="0" applyNumberFormat="1" applyFont="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0" fillId="0" borderId="0" xfId="0" applyFont="1" applyAlignment="1">
      <alignment horizontal="lef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1" fillId="0" borderId="0" xfId="0" applyFont="1" applyAlignment="1" applyProtection="1">
      <alignment horizontal="left" vertical="center" wrapText="1"/>
    </xf>
    <xf numFmtId="0" fontId="2" fillId="0" borderId="0" xfId="0" applyFont="1" applyAlignment="1" applyProtection="1">
      <alignment horizontal="left" vertical="center" wrapText="1"/>
      <protection locked="0"/>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protection locked="0"/>
    </xf>
    <xf numFmtId="0" fontId="21" fillId="4" borderId="0" xfId="0" applyFont="1" applyFill="1" applyAlignment="1" applyProtection="1">
      <alignment horizontal="right" vertical="center"/>
    </xf>
    <xf numFmtId="0" fontId="31" fillId="0" borderId="0" xfId="0" applyFont="1" applyAlignment="1" applyProtection="1">
      <alignment horizontal="left" vertical="center"/>
    </xf>
    <xf numFmtId="4" fontId="23" fillId="0" borderId="0" xfId="0" applyNumberFormat="1" applyFont="1" applyAlignment="1" applyProtection="1">
      <alignment vertical="center"/>
      <protection locked="0"/>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protection locked="0"/>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4" fontId="32" fillId="0" borderId="13" xfId="0" applyNumberFormat="1" applyFont="1" applyBorder="1" applyAlignment="1" applyProtection="1"/>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0" applyFont="1" applyAlignment="1" applyProtection="1">
      <alignment horizontal="lef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0" xfId="0" applyFont="1" applyAlignment="1" applyProtection="1">
      <alignment vertical="center" wrapText="1"/>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0" fontId="38" fillId="0" borderId="23" xfId="0" applyFont="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0" xfId="0" applyAlignment="1">
      <alignment vertical="top"/>
    </xf>
    <xf numFmtId="0" fontId="39" fillId="0" borderId="24" xfId="0" applyFont="1" applyBorder="1" applyAlignment="1">
      <alignment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39" fillId="0" borderId="27"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vertical="center" wrapText="1"/>
    </xf>
    <xf numFmtId="0" fontId="41" fillId="0" borderId="29" xfId="0" applyFont="1" applyBorder="1" applyAlignment="1">
      <alignment horizontal="left" wrapText="1"/>
    </xf>
    <xf numFmtId="0" fontId="39" fillId="0" borderId="28" xfId="0"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27" xfId="0" applyFont="1" applyBorder="1" applyAlignment="1">
      <alignment vertical="center" wrapText="1"/>
    </xf>
    <xf numFmtId="0" fontId="42" fillId="0" borderId="1" xfId="0" applyFont="1" applyBorder="1" applyAlignment="1">
      <alignment vertical="center" wrapText="1"/>
    </xf>
    <xf numFmtId="0" fontId="42" fillId="0" borderId="1" xfId="0" applyFont="1" applyBorder="1" applyAlignment="1">
      <alignment horizontal="left" vertical="center"/>
    </xf>
    <xf numFmtId="0" fontId="42" fillId="0" borderId="1" xfId="0" applyFont="1" applyBorder="1" applyAlignment="1">
      <alignment vertical="center"/>
    </xf>
    <xf numFmtId="49" fontId="42" fillId="0" borderId="1" xfId="0" applyNumberFormat="1" applyFont="1" applyBorder="1" applyAlignment="1">
      <alignment horizontal="left" vertical="center" wrapText="1"/>
    </xf>
    <xf numFmtId="49" fontId="42" fillId="0" borderId="1" xfId="0" applyNumberFormat="1" applyFont="1" applyBorder="1" applyAlignment="1">
      <alignment vertical="center" wrapText="1"/>
    </xf>
    <xf numFmtId="0" fontId="39" fillId="0" borderId="30" xfId="0" applyFont="1" applyBorder="1" applyAlignment="1">
      <alignment vertical="center" wrapText="1"/>
    </xf>
    <xf numFmtId="0" fontId="43" fillId="0" borderId="29" xfId="0" applyFont="1" applyBorder="1" applyAlignment="1">
      <alignment vertical="center" wrapText="1"/>
    </xf>
    <xf numFmtId="0" fontId="39" fillId="0" borderId="31" xfId="0" applyFont="1" applyBorder="1" applyAlignment="1">
      <alignment vertical="center" wrapText="1"/>
    </xf>
    <xf numFmtId="0" fontId="39" fillId="0" borderId="1" xfId="0" applyFont="1" applyBorder="1" applyAlignment="1">
      <alignment vertical="top"/>
    </xf>
    <xf numFmtId="0" fontId="39" fillId="0" borderId="0" xfId="0" applyFont="1" applyAlignment="1">
      <alignment vertical="top"/>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26" xfId="0" applyFont="1" applyBorder="1" applyAlignment="1">
      <alignment horizontal="left" vertical="center"/>
    </xf>
    <xf numFmtId="0" fontId="39" fillId="0" borderId="27" xfId="0" applyFont="1" applyBorder="1" applyAlignment="1">
      <alignment horizontal="left" vertical="center"/>
    </xf>
    <xf numFmtId="0" fontId="40" fillId="0" borderId="1" xfId="0" applyFont="1" applyBorder="1" applyAlignment="1">
      <alignment horizontal="center" vertical="center"/>
    </xf>
    <xf numFmtId="0" fontId="39" fillId="0" borderId="28" xfId="0" applyFont="1" applyBorder="1" applyAlignment="1">
      <alignment horizontal="left" vertical="center"/>
    </xf>
    <xf numFmtId="0" fontId="41" fillId="0" borderId="1" xfId="0" applyFont="1" applyBorder="1" applyAlignment="1">
      <alignment horizontal="left" vertical="center"/>
    </xf>
    <xf numFmtId="0" fontId="44" fillId="0" borderId="0" xfId="0" applyFont="1" applyAlignment="1">
      <alignment horizontal="left" vertical="center"/>
    </xf>
    <xf numFmtId="0" fontId="41" fillId="0" borderId="29" xfId="0" applyFont="1" applyBorder="1" applyAlignment="1">
      <alignment horizontal="left" vertical="center"/>
    </xf>
    <xf numFmtId="0" fontId="41"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center" vertical="center"/>
    </xf>
    <xf numFmtId="0" fontId="42" fillId="0" borderId="27" xfId="0" applyFont="1" applyBorder="1" applyAlignment="1">
      <alignment horizontal="left" vertical="center"/>
    </xf>
    <xf numFmtId="0" fontId="42"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39" fillId="0" borderId="30" xfId="0" applyFont="1" applyBorder="1" applyAlignment="1">
      <alignment horizontal="left" vertical="center"/>
    </xf>
    <xf numFmtId="0" fontId="43" fillId="0" borderId="29" xfId="0" applyFont="1" applyBorder="1" applyAlignment="1">
      <alignment horizontal="left" vertical="center"/>
    </xf>
    <xf numFmtId="0" fontId="39" fillId="0" borderId="31" xfId="0" applyFont="1" applyBorder="1" applyAlignment="1">
      <alignment horizontal="left" vertical="center"/>
    </xf>
    <xf numFmtId="0" fontId="39"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9" fillId="0" borderId="1" xfId="0" applyFont="1" applyBorder="1" applyAlignment="1">
      <alignment horizontal="left" vertical="center" wrapText="1"/>
    </xf>
    <xf numFmtId="0" fontId="42" fillId="0" borderId="1" xfId="0" applyFont="1" applyBorder="1" applyAlignment="1">
      <alignment horizontal="center" vertical="center" wrapText="1"/>
    </xf>
    <xf numFmtId="0" fontId="39" fillId="0" borderId="24" xfId="0" applyFont="1" applyBorder="1" applyAlignment="1">
      <alignment horizontal="left" vertical="center" wrapText="1"/>
    </xf>
    <xf numFmtId="0" fontId="39" fillId="0" borderId="25" xfId="0" applyFont="1" applyBorder="1" applyAlignment="1">
      <alignment horizontal="left" vertical="center" wrapText="1"/>
    </xf>
    <xf numFmtId="0" fontId="39" fillId="0" borderId="26" xfId="0" applyFont="1" applyBorder="1" applyAlignment="1">
      <alignment horizontal="left" vertical="center" wrapText="1"/>
    </xf>
    <xf numFmtId="0" fontId="39" fillId="0" borderId="27" xfId="0" applyFont="1" applyBorder="1" applyAlignment="1">
      <alignment horizontal="left" vertical="center" wrapText="1"/>
    </xf>
    <xf numFmtId="0" fontId="39"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2" fillId="0" borderId="1" xfId="0" applyFont="1" applyBorder="1" applyAlignment="1">
      <alignment horizontal="left" vertical="top"/>
    </xf>
    <xf numFmtId="0" fontId="42"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4" fillId="0" borderId="0" xfId="0" applyFont="1" applyAlignment="1">
      <alignment vertical="center"/>
    </xf>
    <xf numFmtId="0" fontId="41" fillId="0" borderId="1" xfId="0" applyFont="1" applyBorder="1" applyAlignment="1">
      <alignment vertical="center"/>
    </xf>
    <xf numFmtId="0" fontId="44" fillId="0" borderId="29" xfId="0" applyFont="1" applyBorder="1" applyAlignment="1">
      <alignment vertical="center"/>
    </xf>
    <xf numFmtId="0" fontId="41" fillId="0" borderId="29" xfId="0" applyFont="1" applyBorder="1" applyAlignment="1">
      <alignment vertical="center"/>
    </xf>
    <xf numFmtId="0" fontId="0" fillId="0" borderId="1" xfId="0" applyBorder="1" applyAlignment="1">
      <alignment vertical="top"/>
    </xf>
    <xf numFmtId="49" fontId="42" fillId="0" borderId="1" xfId="0" applyNumberFormat="1" applyFont="1" applyBorder="1" applyAlignment="1">
      <alignment horizontal="left" vertical="center"/>
    </xf>
    <xf numFmtId="0" fontId="0" fillId="0" borderId="29" xfId="0" applyBorder="1" applyAlignment="1">
      <alignment vertical="top"/>
    </xf>
    <xf numFmtId="0" fontId="41" fillId="0" borderId="29" xfId="0" applyFont="1" applyBorder="1" applyAlignment="1">
      <alignment horizontal="left"/>
    </xf>
    <xf numFmtId="0" fontId="44" fillId="0" borderId="29" xfId="0" applyFont="1" applyBorder="1" applyAlignment="1"/>
    <xf numFmtId="0" fontId="39" fillId="0" borderId="27" xfId="0" applyFont="1" applyBorder="1" applyAlignment="1">
      <alignment vertical="top"/>
    </xf>
    <xf numFmtId="0" fontId="39" fillId="0" borderId="28" xfId="0" applyFont="1" applyBorder="1" applyAlignment="1">
      <alignment vertical="top"/>
    </xf>
    <xf numFmtId="0" fontId="39" fillId="0" borderId="1" xfId="0" applyFont="1" applyBorder="1" applyAlignment="1">
      <alignment horizontal="center" vertical="center"/>
    </xf>
    <xf numFmtId="0" fontId="39" fillId="0" borderId="1" xfId="0" applyFont="1" applyBorder="1" applyAlignment="1">
      <alignment horizontal="left" vertical="top"/>
    </xf>
    <xf numFmtId="0" fontId="39" fillId="0" borderId="30" xfId="0" applyFont="1" applyBorder="1" applyAlignment="1">
      <alignment vertical="top"/>
    </xf>
    <xf numFmtId="0" fontId="39" fillId="0" borderId="29" xfId="0" applyFont="1" applyBorder="1" applyAlignment="1">
      <alignment vertical="top"/>
    </xf>
    <xf numFmtId="0" fontId="39"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styles" Target="styles.xml" /><Relationship Id="rId7" Type="http://schemas.openxmlformats.org/officeDocument/2006/relationships/theme" Target="theme/theme1.xml" /><Relationship Id="rId8" Type="http://schemas.openxmlformats.org/officeDocument/2006/relationships/calcChain" Target="calcChain.xml" /><Relationship Id="rId9"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customWidth="1"/>
    <col min="44" max="44" width="13.67" style="1" customWidth="1"/>
    <col min="45" max="45" width="25.83" style="1" hidden="1" customWidth="1"/>
    <col min="46" max="46" width="25.83" style="1" hidden="1" customWidth="1"/>
    <col min="47" max="47" width="25.83" style="1" hidden="1" customWidth="1"/>
    <col min="48" max="48" width="25.83" style="1" hidden="1" customWidth="1"/>
    <col min="49" max="49" width="25.83" style="1" hidden="1" customWidth="1"/>
    <col min="50" max="50" width="21.67" style="1" hidden="1" customWidth="1"/>
    <col min="51" max="51" width="21.67" style="1" hidden="1" customWidth="1"/>
    <col min="52" max="52" width="25" style="1" hidden="1" customWidth="1"/>
    <col min="53" max="53" width="25" style="1" hidden="1" customWidth="1"/>
    <col min="54" max="54" width="21.67" style="1" hidden="1" customWidth="1"/>
    <col min="55" max="55" width="19.17" style="1" hidden="1" customWidth="1"/>
    <col min="56" max="56" width="25" style="1" hidden="1" customWidth="1"/>
    <col min="57" max="57" width="21.67" style="1" hidden="1" customWidth="1"/>
    <col min="58" max="58" width="19.17" style="1" hidden="1" customWidth="1"/>
    <col min="59" max="59"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3</v>
      </c>
      <c r="BT1" s="16" t="s">
        <v>4</v>
      </c>
      <c r="BU1" s="16" t="s">
        <v>5</v>
      </c>
      <c r="BV1" s="16" t="s">
        <v>6</v>
      </c>
    </row>
    <row r="2" s="1" customFormat="1" ht="36.96" customHeight="1">
      <c r="AR2" s="1"/>
      <c r="AS2" s="1"/>
      <c r="AT2" s="1"/>
      <c r="AU2" s="1"/>
      <c r="AV2" s="1"/>
      <c r="AW2" s="1"/>
      <c r="AX2" s="1"/>
      <c r="AY2" s="1"/>
      <c r="AZ2" s="1"/>
      <c r="BA2" s="1"/>
      <c r="BB2" s="1"/>
      <c r="BC2" s="1"/>
      <c r="BD2" s="1"/>
      <c r="BE2" s="1"/>
      <c r="BF2" s="1"/>
      <c r="BG2" s="1"/>
      <c r="BS2" s="17" t="s">
        <v>7</v>
      </c>
      <c r="BT2" s="17" t="s">
        <v>8</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7</v>
      </c>
      <c r="BT3" s="17" t="s">
        <v>9</v>
      </c>
    </row>
    <row r="4" s="1" customFormat="1" ht="24.96" customHeight="1">
      <c r="B4" s="21"/>
      <c r="C4" s="22"/>
      <c r="D4" s="23" t="s">
        <v>10</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11</v>
      </c>
      <c r="BG4" s="25" t="s">
        <v>12</v>
      </c>
      <c r="BS4" s="17" t="s">
        <v>13</v>
      </c>
    </row>
    <row r="5" s="1" customFormat="1" ht="12" customHeight="1">
      <c r="B5" s="21"/>
      <c r="C5" s="22"/>
      <c r="D5" s="26" t="s">
        <v>14</v>
      </c>
      <c r="E5" s="22"/>
      <c r="F5" s="22"/>
      <c r="G5" s="22"/>
      <c r="H5" s="22"/>
      <c r="I5" s="22"/>
      <c r="J5" s="22"/>
      <c r="K5" s="27" t="s">
        <v>15</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G5" s="28" t="s">
        <v>16</v>
      </c>
      <c r="BS5" s="17" t="s">
        <v>7</v>
      </c>
    </row>
    <row r="6" s="1" customFormat="1" ht="36.96" customHeight="1">
      <c r="B6" s="21"/>
      <c r="C6" s="22"/>
      <c r="D6" s="29" t="s">
        <v>17</v>
      </c>
      <c r="E6" s="22"/>
      <c r="F6" s="22"/>
      <c r="G6" s="22"/>
      <c r="H6" s="22"/>
      <c r="I6" s="22"/>
      <c r="J6" s="22"/>
      <c r="K6" s="30" t="s">
        <v>18</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G6" s="31"/>
      <c r="BS6" s="17" t="s">
        <v>7</v>
      </c>
    </row>
    <row r="7" s="1" customFormat="1" ht="12" customHeight="1">
      <c r="B7" s="21"/>
      <c r="C7" s="22"/>
      <c r="D7" s="32" t="s">
        <v>19</v>
      </c>
      <c r="E7" s="22"/>
      <c r="F7" s="22"/>
      <c r="G7" s="22"/>
      <c r="H7" s="22"/>
      <c r="I7" s="22"/>
      <c r="J7" s="22"/>
      <c r="K7" s="27" t="s">
        <v>20</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21</v>
      </c>
      <c r="AL7" s="22"/>
      <c r="AM7" s="22"/>
      <c r="AN7" s="27" t="s">
        <v>22</v>
      </c>
      <c r="AO7" s="22"/>
      <c r="AP7" s="22"/>
      <c r="AQ7" s="22"/>
      <c r="AR7" s="20"/>
      <c r="BG7" s="31"/>
      <c r="BS7" s="17" t="s">
        <v>7</v>
      </c>
    </row>
    <row r="8" s="1" customFormat="1" ht="12" customHeight="1">
      <c r="B8" s="21"/>
      <c r="C8" s="22"/>
      <c r="D8" s="32" t="s">
        <v>23</v>
      </c>
      <c r="E8" s="22"/>
      <c r="F8" s="22"/>
      <c r="G8" s="22"/>
      <c r="H8" s="22"/>
      <c r="I8" s="22"/>
      <c r="J8" s="22"/>
      <c r="K8" s="27" t="s">
        <v>24</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25</v>
      </c>
      <c r="AL8" s="22"/>
      <c r="AM8" s="22"/>
      <c r="AN8" s="33" t="s">
        <v>26</v>
      </c>
      <c r="AO8" s="22"/>
      <c r="AP8" s="22"/>
      <c r="AQ8" s="22"/>
      <c r="AR8" s="20"/>
      <c r="BG8" s="31"/>
      <c r="BS8" s="17" t="s">
        <v>7</v>
      </c>
    </row>
    <row r="9" s="1" customFormat="1" ht="29.28" customHeight="1">
      <c r="B9" s="21"/>
      <c r="C9" s="22"/>
      <c r="D9" s="26" t="s">
        <v>27</v>
      </c>
      <c r="E9" s="22"/>
      <c r="F9" s="22"/>
      <c r="G9" s="22"/>
      <c r="H9" s="22"/>
      <c r="I9" s="22"/>
      <c r="J9" s="22"/>
      <c r="K9" s="34" t="s">
        <v>28</v>
      </c>
      <c r="L9" s="22"/>
      <c r="M9" s="22"/>
      <c r="N9" s="22"/>
      <c r="O9" s="22"/>
      <c r="P9" s="22"/>
      <c r="Q9" s="22"/>
      <c r="R9" s="22"/>
      <c r="S9" s="22"/>
      <c r="T9" s="22"/>
      <c r="U9" s="22"/>
      <c r="V9" s="22"/>
      <c r="W9" s="22"/>
      <c r="X9" s="22"/>
      <c r="Y9" s="22"/>
      <c r="Z9" s="22"/>
      <c r="AA9" s="22"/>
      <c r="AB9" s="22"/>
      <c r="AC9" s="22"/>
      <c r="AD9" s="22"/>
      <c r="AE9" s="22"/>
      <c r="AF9" s="22"/>
      <c r="AG9" s="22"/>
      <c r="AH9" s="22"/>
      <c r="AI9" s="22"/>
      <c r="AJ9" s="22"/>
      <c r="AK9" s="26" t="s">
        <v>29</v>
      </c>
      <c r="AL9" s="22"/>
      <c r="AM9" s="22"/>
      <c r="AN9" s="34" t="s">
        <v>30</v>
      </c>
      <c r="AO9" s="22"/>
      <c r="AP9" s="22"/>
      <c r="AQ9" s="22"/>
      <c r="AR9" s="20"/>
      <c r="BG9" s="31"/>
      <c r="BS9" s="17" t="s">
        <v>7</v>
      </c>
    </row>
    <row r="10" s="1" customFormat="1" ht="12" customHeight="1">
      <c r="B10" s="21"/>
      <c r="C10" s="22"/>
      <c r="D10" s="32" t="s">
        <v>31</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32</v>
      </c>
      <c r="AL10" s="22"/>
      <c r="AM10" s="22"/>
      <c r="AN10" s="27" t="s">
        <v>33</v>
      </c>
      <c r="AO10" s="22"/>
      <c r="AP10" s="22"/>
      <c r="AQ10" s="22"/>
      <c r="AR10" s="20"/>
      <c r="BG10" s="31"/>
      <c r="BS10" s="17" t="s">
        <v>7</v>
      </c>
    </row>
    <row r="11" s="1" customFormat="1" ht="18.48" customHeight="1">
      <c r="B11" s="21"/>
      <c r="C11" s="22"/>
      <c r="D11" s="22"/>
      <c r="E11" s="27" t="s">
        <v>34</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35</v>
      </c>
      <c r="AL11" s="22"/>
      <c r="AM11" s="22"/>
      <c r="AN11" s="27" t="s">
        <v>36</v>
      </c>
      <c r="AO11" s="22"/>
      <c r="AP11" s="22"/>
      <c r="AQ11" s="22"/>
      <c r="AR11" s="20"/>
      <c r="BG11" s="31"/>
      <c r="BS11" s="17" t="s">
        <v>7</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G12" s="31"/>
      <c r="BS12" s="17" t="s">
        <v>7</v>
      </c>
    </row>
    <row r="13" s="1" customFormat="1" ht="12" customHeight="1">
      <c r="B13" s="21"/>
      <c r="C13" s="22"/>
      <c r="D13" s="32" t="s">
        <v>37</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32</v>
      </c>
      <c r="AL13" s="22"/>
      <c r="AM13" s="22"/>
      <c r="AN13" s="35" t="s">
        <v>38</v>
      </c>
      <c r="AO13" s="22"/>
      <c r="AP13" s="22"/>
      <c r="AQ13" s="22"/>
      <c r="AR13" s="20"/>
      <c r="BG13" s="31"/>
      <c r="BS13" s="17" t="s">
        <v>7</v>
      </c>
    </row>
    <row r="14">
      <c r="B14" s="21"/>
      <c r="C14" s="22"/>
      <c r="D14" s="22"/>
      <c r="E14" s="35" t="s">
        <v>38</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2" t="s">
        <v>35</v>
      </c>
      <c r="AL14" s="22"/>
      <c r="AM14" s="22"/>
      <c r="AN14" s="35" t="s">
        <v>38</v>
      </c>
      <c r="AO14" s="22"/>
      <c r="AP14" s="22"/>
      <c r="AQ14" s="22"/>
      <c r="AR14" s="20"/>
      <c r="BG14" s="31"/>
      <c r="BS14" s="17" t="s">
        <v>7</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G15" s="31"/>
      <c r="BS15" s="17" t="s">
        <v>4</v>
      </c>
    </row>
    <row r="16" s="1" customFormat="1" ht="12" customHeight="1">
      <c r="B16" s="21"/>
      <c r="C16" s="22"/>
      <c r="D16" s="32" t="s">
        <v>39</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32</v>
      </c>
      <c r="AL16" s="22"/>
      <c r="AM16" s="22"/>
      <c r="AN16" s="27" t="s">
        <v>40</v>
      </c>
      <c r="AO16" s="22"/>
      <c r="AP16" s="22"/>
      <c r="AQ16" s="22"/>
      <c r="AR16" s="20"/>
      <c r="BG16" s="31"/>
      <c r="BS16" s="17" t="s">
        <v>4</v>
      </c>
    </row>
    <row r="17" s="1" customFormat="1" ht="18.48" customHeight="1">
      <c r="B17" s="21"/>
      <c r="C17" s="22"/>
      <c r="D17" s="22"/>
      <c r="E17" s="27" t="s">
        <v>41</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35</v>
      </c>
      <c r="AL17" s="22"/>
      <c r="AM17" s="22"/>
      <c r="AN17" s="27" t="s">
        <v>42</v>
      </c>
      <c r="AO17" s="22"/>
      <c r="AP17" s="22"/>
      <c r="AQ17" s="22"/>
      <c r="AR17" s="20"/>
      <c r="BG17" s="31"/>
      <c r="BS17" s="17" t="s">
        <v>5</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G18" s="31"/>
      <c r="BS18" s="17" t="s">
        <v>7</v>
      </c>
    </row>
    <row r="19" s="1" customFormat="1" ht="12" customHeight="1">
      <c r="B19" s="21"/>
      <c r="C19" s="22"/>
      <c r="D19" s="32" t="s">
        <v>43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32</v>
      </c>
      <c r="AL19" s="22"/>
      <c r="AM19" s="22"/>
      <c r="AN19" s="27" t="s">
        <v>44</v>
      </c>
      <c r="AO19" s="22"/>
      <c r="AP19" s="22"/>
      <c r="AQ19" s="22"/>
      <c r="AR19" s="20"/>
      <c r="BG19" s="31"/>
      <c r="BS19" s="17" t="s">
        <v>7</v>
      </c>
    </row>
    <row r="20" s="1" customFormat="1" ht="18.48" customHeight="1">
      <c r="B20" s="21"/>
      <c r="C20" s="22"/>
      <c r="D20" s="22"/>
      <c r="E20" s="27" t="s">
        <v>41</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35</v>
      </c>
      <c r="AL20" s="22"/>
      <c r="AM20" s="22"/>
      <c r="AN20" s="27" t="s">
        <v>42</v>
      </c>
      <c r="AO20" s="22"/>
      <c r="AP20" s="22"/>
      <c r="AQ20" s="22"/>
      <c r="AR20" s="20"/>
      <c r="BG20" s="31"/>
      <c r="BS20" s="17" t="s">
        <v>5</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G21" s="31"/>
    </row>
    <row r="22" s="1" customFormat="1" ht="12" customHeight="1">
      <c r="B22" s="21"/>
      <c r="C22" s="22"/>
      <c r="D22" s="32" t="s">
        <v>45</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G22" s="31"/>
    </row>
    <row r="23" s="1" customFormat="1" ht="51" customHeight="1">
      <c r="B23" s="21"/>
      <c r="C23" s="22"/>
      <c r="D23" s="22"/>
      <c r="E23" s="37" t="s">
        <v>46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2"/>
      <c r="AP23" s="22"/>
      <c r="AQ23" s="22"/>
      <c r="AR23" s="20"/>
      <c r="BG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G24" s="31"/>
    </row>
    <row r="25" s="1" customFormat="1" ht="6.96" customHeight="1">
      <c r="B25" s="21"/>
      <c r="C25" s="22"/>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2"/>
      <c r="AQ25" s="22"/>
      <c r="AR25" s="20"/>
      <c r="BG25" s="31"/>
    </row>
    <row r="26" s="2" customFormat="1" ht="25.92" customHeight="1">
      <c r="A26" s="39"/>
      <c r="B26" s="40"/>
      <c r="C26" s="41"/>
      <c r="D26" s="42" t="s">
        <v>47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G26" s="31"/>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G27" s="31"/>
    </row>
    <row r="28" s="2" customFormat="1">
      <c r="A28" s="39"/>
      <c r="B28" s="40"/>
      <c r="C28" s="41"/>
      <c r="D28" s="41"/>
      <c r="E28" s="41"/>
      <c r="F28" s="41"/>
      <c r="G28" s="41"/>
      <c r="H28" s="41"/>
      <c r="I28" s="41"/>
      <c r="J28" s="41"/>
      <c r="K28" s="41"/>
      <c r="L28" s="46" t="s">
        <v>48</v>
      </c>
      <c r="M28" s="46"/>
      <c r="N28" s="46"/>
      <c r="O28" s="46"/>
      <c r="P28" s="46"/>
      <c r="Q28" s="41"/>
      <c r="R28" s="41"/>
      <c r="S28" s="41"/>
      <c r="T28" s="41"/>
      <c r="U28" s="41"/>
      <c r="V28" s="41"/>
      <c r="W28" s="46" t="s">
        <v>49</v>
      </c>
      <c r="X28" s="46"/>
      <c r="Y28" s="46"/>
      <c r="Z28" s="46"/>
      <c r="AA28" s="46"/>
      <c r="AB28" s="46"/>
      <c r="AC28" s="46"/>
      <c r="AD28" s="46"/>
      <c r="AE28" s="46"/>
      <c r="AF28" s="41"/>
      <c r="AG28" s="41"/>
      <c r="AH28" s="41"/>
      <c r="AI28" s="41"/>
      <c r="AJ28" s="41"/>
      <c r="AK28" s="46" t="s">
        <v>50</v>
      </c>
      <c r="AL28" s="46"/>
      <c r="AM28" s="46"/>
      <c r="AN28" s="46"/>
      <c r="AO28" s="46"/>
      <c r="AP28" s="41"/>
      <c r="AQ28" s="41"/>
      <c r="AR28" s="45"/>
      <c r="BG28" s="31"/>
    </row>
    <row r="29" s="3" customFormat="1" ht="14.4" customHeight="1">
      <c r="A29" s="3"/>
      <c r="B29" s="47"/>
      <c r="C29" s="48"/>
      <c r="D29" s="32" t="s">
        <v>51</v>
      </c>
      <c r="E29" s="48"/>
      <c r="F29" s="32" t="s">
        <v>52</v>
      </c>
      <c r="G29" s="48"/>
      <c r="H29" s="48"/>
      <c r="I29" s="48"/>
      <c r="J29" s="48"/>
      <c r="K29" s="48"/>
      <c r="L29" s="49">
        <v>0.20999999999999999</v>
      </c>
      <c r="M29" s="48"/>
      <c r="N29" s="48"/>
      <c r="O29" s="48"/>
      <c r="P29" s="48"/>
      <c r="Q29" s="48"/>
      <c r="R29" s="48"/>
      <c r="S29" s="48"/>
      <c r="T29" s="48"/>
      <c r="U29" s="48"/>
      <c r="V29" s="48"/>
      <c r="W29" s="50">
        <f>ROUND(BB54, 2)</f>
        <v>0</v>
      </c>
      <c r="X29" s="48"/>
      <c r="Y29" s="48"/>
      <c r="Z29" s="48"/>
      <c r="AA29" s="48"/>
      <c r="AB29" s="48"/>
      <c r="AC29" s="48"/>
      <c r="AD29" s="48"/>
      <c r="AE29" s="48"/>
      <c r="AF29" s="48"/>
      <c r="AG29" s="48"/>
      <c r="AH29" s="48"/>
      <c r="AI29" s="48"/>
      <c r="AJ29" s="48"/>
      <c r="AK29" s="50">
        <f>ROUND(AX54, 2)</f>
        <v>0</v>
      </c>
      <c r="AL29" s="48"/>
      <c r="AM29" s="48"/>
      <c r="AN29" s="48"/>
      <c r="AO29" s="48"/>
      <c r="AP29" s="48"/>
      <c r="AQ29" s="48"/>
      <c r="AR29" s="51"/>
      <c r="BG29" s="52"/>
    </row>
    <row r="30" s="3" customFormat="1" ht="14.4" customHeight="1">
      <c r="A30" s="3"/>
      <c r="B30" s="47"/>
      <c r="C30" s="48"/>
      <c r="D30" s="48"/>
      <c r="E30" s="48"/>
      <c r="F30" s="32" t="s">
        <v>53</v>
      </c>
      <c r="G30" s="48"/>
      <c r="H30" s="48"/>
      <c r="I30" s="48"/>
      <c r="J30" s="48"/>
      <c r="K30" s="48"/>
      <c r="L30" s="49">
        <v>0.14999999999999999</v>
      </c>
      <c r="M30" s="48"/>
      <c r="N30" s="48"/>
      <c r="O30" s="48"/>
      <c r="P30" s="48"/>
      <c r="Q30" s="48"/>
      <c r="R30" s="48"/>
      <c r="S30" s="48"/>
      <c r="T30" s="48"/>
      <c r="U30" s="48"/>
      <c r="V30" s="48"/>
      <c r="W30" s="50">
        <f>ROUND(BC54, 2)</f>
        <v>0</v>
      </c>
      <c r="X30" s="48"/>
      <c r="Y30" s="48"/>
      <c r="Z30" s="48"/>
      <c r="AA30" s="48"/>
      <c r="AB30" s="48"/>
      <c r="AC30" s="48"/>
      <c r="AD30" s="48"/>
      <c r="AE30" s="48"/>
      <c r="AF30" s="48"/>
      <c r="AG30" s="48"/>
      <c r="AH30" s="48"/>
      <c r="AI30" s="48"/>
      <c r="AJ30" s="48"/>
      <c r="AK30" s="50">
        <f>ROUND(AY54, 2)</f>
        <v>0</v>
      </c>
      <c r="AL30" s="48"/>
      <c r="AM30" s="48"/>
      <c r="AN30" s="48"/>
      <c r="AO30" s="48"/>
      <c r="AP30" s="48"/>
      <c r="AQ30" s="48"/>
      <c r="AR30" s="51"/>
      <c r="BG30" s="52"/>
    </row>
    <row r="31" hidden="1" s="3" customFormat="1" ht="14.4" customHeight="1">
      <c r="A31" s="3"/>
      <c r="B31" s="47"/>
      <c r="C31" s="48"/>
      <c r="D31" s="48"/>
      <c r="E31" s="48"/>
      <c r="F31" s="32" t="s">
        <v>54</v>
      </c>
      <c r="G31" s="48"/>
      <c r="H31" s="48"/>
      <c r="I31" s="48"/>
      <c r="J31" s="48"/>
      <c r="K31" s="48"/>
      <c r="L31" s="49">
        <v>0.20999999999999999</v>
      </c>
      <c r="M31" s="48"/>
      <c r="N31" s="48"/>
      <c r="O31" s="48"/>
      <c r="P31" s="48"/>
      <c r="Q31" s="48"/>
      <c r="R31" s="48"/>
      <c r="S31" s="48"/>
      <c r="T31" s="48"/>
      <c r="U31" s="48"/>
      <c r="V31" s="48"/>
      <c r="W31" s="50">
        <f>ROUND(BD54, 2)</f>
        <v>0</v>
      </c>
      <c r="X31" s="48"/>
      <c r="Y31" s="48"/>
      <c r="Z31" s="48"/>
      <c r="AA31" s="48"/>
      <c r="AB31" s="48"/>
      <c r="AC31" s="48"/>
      <c r="AD31" s="48"/>
      <c r="AE31" s="48"/>
      <c r="AF31" s="48"/>
      <c r="AG31" s="48"/>
      <c r="AH31" s="48"/>
      <c r="AI31" s="48"/>
      <c r="AJ31" s="48"/>
      <c r="AK31" s="50">
        <v>0</v>
      </c>
      <c r="AL31" s="48"/>
      <c r="AM31" s="48"/>
      <c r="AN31" s="48"/>
      <c r="AO31" s="48"/>
      <c r="AP31" s="48"/>
      <c r="AQ31" s="48"/>
      <c r="AR31" s="51"/>
      <c r="BG31" s="52"/>
    </row>
    <row r="32" hidden="1" s="3" customFormat="1" ht="14.4" customHeight="1">
      <c r="A32" s="3"/>
      <c r="B32" s="47"/>
      <c r="C32" s="48"/>
      <c r="D32" s="48"/>
      <c r="E32" s="48"/>
      <c r="F32" s="32" t="s">
        <v>55</v>
      </c>
      <c r="G32" s="48"/>
      <c r="H32" s="48"/>
      <c r="I32" s="48"/>
      <c r="J32" s="48"/>
      <c r="K32" s="48"/>
      <c r="L32" s="49">
        <v>0.14999999999999999</v>
      </c>
      <c r="M32" s="48"/>
      <c r="N32" s="48"/>
      <c r="O32" s="48"/>
      <c r="P32" s="48"/>
      <c r="Q32" s="48"/>
      <c r="R32" s="48"/>
      <c r="S32" s="48"/>
      <c r="T32" s="48"/>
      <c r="U32" s="48"/>
      <c r="V32" s="48"/>
      <c r="W32" s="50">
        <f>ROUND(BE54, 2)</f>
        <v>0</v>
      </c>
      <c r="X32" s="48"/>
      <c r="Y32" s="48"/>
      <c r="Z32" s="48"/>
      <c r="AA32" s="48"/>
      <c r="AB32" s="48"/>
      <c r="AC32" s="48"/>
      <c r="AD32" s="48"/>
      <c r="AE32" s="48"/>
      <c r="AF32" s="48"/>
      <c r="AG32" s="48"/>
      <c r="AH32" s="48"/>
      <c r="AI32" s="48"/>
      <c r="AJ32" s="48"/>
      <c r="AK32" s="50">
        <v>0</v>
      </c>
      <c r="AL32" s="48"/>
      <c r="AM32" s="48"/>
      <c r="AN32" s="48"/>
      <c r="AO32" s="48"/>
      <c r="AP32" s="48"/>
      <c r="AQ32" s="48"/>
      <c r="AR32" s="51"/>
      <c r="BG32" s="52"/>
    </row>
    <row r="33" hidden="1" s="3" customFormat="1" ht="14.4" customHeight="1">
      <c r="A33" s="3"/>
      <c r="B33" s="47"/>
      <c r="C33" s="48"/>
      <c r="D33" s="48"/>
      <c r="E33" s="48"/>
      <c r="F33" s="32" t="s">
        <v>56</v>
      </c>
      <c r="G33" s="48"/>
      <c r="H33" s="48"/>
      <c r="I33" s="48"/>
      <c r="J33" s="48"/>
      <c r="K33" s="48"/>
      <c r="L33" s="49">
        <v>0</v>
      </c>
      <c r="M33" s="48"/>
      <c r="N33" s="48"/>
      <c r="O33" s="48"/>
      <c r="P33" s="48"/>
      <c r="Q33" s="48"/>
      <c r="R33" s="48"/>
      <c r="S33" s="48"/>
      <c r="T33" s="48"/>
      <c r="U33" s="48"/>
      <c r="V33" s="48"/>
      <c r="W33" s="50">
        <f>ROUND(BF54, 2)</f>
        <v>0</v>
      </c>
      <c r="X33" s="48"/>
      <c r="Y33" s="48"/>
      <c r="Z33" s="48"/>
      <c r="AA33" s="48"/>
      <c r="AB33" s="48"/>
      <c r="AC33" s="48"/>
      <c r="AD33" s="48"/>
      <c r="AE33" s="48"/>
      <c r="AF33" s="48"/>
      <c r="AG33" s="48"/>
      <c r="AH33" s="48"/>
      <c r="AI33" s="48"/>
      <c r="AJ33" s="48"/>
      <c r="AK33" s="50">
        <v>0</v>
      </c>
      <c r="AL33" s="48"/>
      <c r="AM33" s="48"/>
      <c r="AN33" s="48"/>
      <c r="AO33" s="48"/>
      <c r="AP33" s="48"/>
      <c r="AQ33" s="48"/>
      <c r="AR33" s="51"/>
      <c r="BG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G34" s="39"/>
    </row>
    <row r="35" s="2" customFormat="1" ht="25.92" customHeight="1">
      <c r="A35" s="39"/>
      <c r="B35" s="40"/>
      <c r="C35" s="53"/>
      <c r="D35" s="54" t="s">
        <v>57</v>
      </c>
      <c r="E35" s="55"/>
      <c r="F35" s="55"/>
      <c r="G35" s="55"/>
      <c r="H35" s="55"/>
      <c r="I35" s="55"/>
      <c r="J35" s="55"/>
      <c r="K35" s="55"/>
      <c r="L35" s="55"/>
      <c r="M35" s="55"/>
      <c r="N35" s="55"/>
      <c r="O35" s="55"/>
      <c r="P35" s="55"/>
      <c r="Q35" s="55"/>
      <c r="R35" s="55"/>
      <c r="S35" s="55"/>
      <c r="T35" s="56" t="s">
        <v>58</v>
      </c>
      <c r="U35" s="55"/>
      <c r="V35" s="55"/>
      <c r="W35" s="55"/>
      <c r="X35" s="57" t="s">
        <v>59</v>
      </c>
      <c r="Y35" s="55"/>
      <c r="Z35" s="55"/>
      <c r="AA35" s="55"/>
      <c r="AB35" s="55"/>
      <c r="AC35" s="55"/>
      <c r="AD35" s="55"/>
      <c r="AE35" s="55"/>
      <c r="AF35" s="55"/>
      <c r="AG35" s="55"/>
      <c r="AH35" s="55"/>
      <c r="AI35" s="55"/>
      <c r="AJ35" s="55"/>
      <c r="AK35" s="58">
        <f>SUM(AK26:AK33)</f>
        <v>0</v>
      </c>
      <c r="AL35" s="55"/>
      <c r="AM35" s="55"/>
      <c r="AN35" s="55"/>
      <c r="AO35" s="59"/>
      <c r="AP35" s="53"/>
      <c r="AQ35" s="53"/>
      <c r="AR35" s="45"/>
      <c r="BG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G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G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G41" s="39"/>
    </row>
    <row r="42" s="2" customFormat="1" ht="24.96" customHeight="1">
      <c r="A42" s="39"/>
      <c r="B42" s="40"/>
      <c r="C42" s="23" t="s">
        <v>60</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G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G43" s="39"/>
    </row>
    <row r="44" s="4" customFormat="1" ht="12" customHeight="1">
      <c r="A44" s="4"/>
      <c r="B44" s="64"/>
      <c r="C44" s="32" t="s">
        <v>14</v>
      </c>
      <c r="D44" s="65"/>
      <c r="E44" s="65"/>
      <c r="F44" s="65"/>
      <c r="G44" s="65"/>
      <c r="H44" s="65"/>
      <c r="I44" s="65"/>
      <c r="J44" s="65"/>
      <c r="K44" s="65"/>
      <c r="L44" s="65" t="str">
        <f>K5</f>
        <v>11042019</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G44" s="4"/>
    </row>
    <row r="45" s="5" customFormat="1" ht="36.96" customHeight="1">
      <c r="A45" s="5"/>
      <c r="B45" s="67"/>
      <c r="C45" s="68" t="s">
        <v>17</v>
      </c>
      <c r="D45" s="69"/>
      <c r="E45" s="69"/>
      <c r="F45" s="69"/>
      <c r="G45" s="69"/>
      <c r="H45" s="69"/>
      <c r="I45" s="69"/>
      <c r="J45" s="69"/>
      <c r="K45" s="69"/>
      <c r="L45" s="70" t="str">
        <f>K6</f>
        <v>Město Paskov - PD pro lávku č.1 pro pěší a cyklisty přes řeku Olešnou</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G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G46" s="39"/>
    </row>
    <row r="47" s="2" customFormat="1" ht="12" customHeight="1">
      <c r="A47" s="39"/>
      <c r="B47" s="40"/>
      <c r="C47" s="32" t="s">
        <v>23</v>
      </c>
      <c r="D47" s="41"/>
      <c r="E47" s="41"/>
      <c r="F47" s="41"/>
      <c r="G47" s="41"/>
      <c r="H47" s="41"/>
      <c r="I47" s="41"/>
      <c r="J47" s="41"/>
      <c r="K47" s="41"/>
      <c r="L47" s="72" t="str">
        <f>IF(K8="","",K8)</f>
        <v>Paskov</v>
      </c>
      <c r="M47" s="41"/>
      <c r="N47" s="41"/>
      <c r="O47" s="41"/>
      <c r="P47" s="41"/>
      <c r="Q47" s="41"/>
      <c r="R47" s="41"/>
      <c r="S47" s="41"/>
      <c r="T47" s="41"/>
      <c r="U47" s="41"/>
      <c r="V47" s="41"/>
      <c r="W47" s="41"/>
      <c r="X47" s="41"/>
      <c r="Y47" s="41"/>
      <c r="Z47" s="41"/>
      <c r="AA47" s="41"/>
      <c r="AB47" s="41"/>
      <c r="AC47" s="41"/>
      <c r="AD47" s="41"/>
      <c r="AE47" s="41"/>
      <c r="AF47" s="41"/>
      <c r="AG47" s="41"/>
      <c r="AH47" s="41"/>
      <c r="AI47" s="32" t="s">
        <v>25</v>
      </c>
      <c r="AJ47" s="41"/>
      <c r="AK47" s="41"/>
      <c r="AL47" s="41"/>
      <c r="AM47" s="73" t="str">
        <f>IF(AN8= "","",AN8)</f>
        <v>15. 8. 2019</v>
      </c>
      <c r="AN47" s="73"/>
      <c r="AO47" s="41"/>
      <c r="AP47" s="41"/>
      <c r="AQ47" s="41"/>
      <c r="AR47" s="45"/>
      <c r="BG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G48" s="39"/>
    </row>
    <row r="49" s="2" customFormat="1" ht="27.9" customHeight="1">
      <c r="A49" s="39"/>
      <c r="B49" s="40"/>
      <c r="C49" s="32" t="s">
        <v>31</v>
      </c>
      <c r="D49" s="41"/>
      <c r="E49" s="41"/>
      <c r="F49" s="41"/>
      <c r="G49" s="41"/>
      <c r="H49" s="41"/>
      <c r="I49" s="41"/>
      <c r="J49" s="41"/>
      <c r="K49" s="41"/>
      <c r="L49" s="65" t="str">
        <f>IF(E11= "","",E11)</f>
        <v>Město Paskov</v>
      </c>
      <c r="M49" s="41"/>
      <c r="N49" s="41"/>
      <c r="O49" s="41"/>
      <c r="P49" s="41"/>
      <c r="Q49" s="41"/>
      <c r="R49" s="41"/>
      <c r="S49" s="41"/>
      <c r="T49" s="41"/>
      <c r="U49" s="41"/>
      <c r="V49" s="41"/>
      <c r="W49" s="41"/>
      <c r="X49" s="41"/>
      <c r="Y49" s="41"/>
      <c r="Z49" s="41"/>
      <c r="AA49" s="41"/>
      <c r="AB49" s="41"/>
      <c r="AC49" s="41"/>
      <c r="AD49" s="41"/>
      <c r="AE49" s="41"/>
      <c r="AF49" s="41"/>
      <c r="AG49" s="41"/>
      <c r="AH49" s="41"/>
      <c r="AI49" s="32" t="s">
        <v>39</v>
      </c>
      <c r="AJ49" s="41"/>
      <c r="AK49" s="41"/>
      <c r="AL49" s="41"/>
      <c r="AM49" s="74" t="str">
        <f>IF(E17="","",E17)</f>
        <v>Ing. Jiří Vítek, Stavební projekce Olomouc</v>
      </c>
      <c r="AN49" s="65"/>
      <c r="AO49" s="65"/>
      <c r="AP49" s="65"/>
      <c r="AQ49" s="41"/>
      <c r="AR49" s="45"/>
      <c r="AS49" s="75" t="s">
        <v>61</v>
      </c>
      <c r="AT49" s="76"/>
      <c r="AU49" s="77"/>
      <c r="AV49" s="77"/>
      <c r="AW49" s="77"/>
      <c r="AX49" s="77"/>
      <c r="AY49" s="77"/>
      <c r="AZ49" s="77"/>
      <c r="BA49" s="77"/>
      <c r="BB49" s="77"/>
      <c r="BC49" s="77"/>
      <c r="BD49" s="77"/>
      <c r="BE49" s="77"/>
      <c r="BF49" s="78"/>
      <c r="BG49" s="39"/>
    </row>
    <row r="50" s="2" customFormat="1" ht="27.9" customHeight="1">
      <c r="A50" s="39"/>
      <c r="B50" s="40"/>
      <c r="C50" s="32" t="s">
        <v>37</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2" t="s">
        <v>43</v>
      </c>
      <c r="AJ50" s="41"/>
      <c r="AK50" s="41"/>
      <c r="AL50" s="41"/>
      <c r="AM50" s="74" t="str">
        <f>IF(E20="","",E20)</f>
        <v>Ing. Jiří Vítek, Stavební projekce Olomouc</v>
      </c>
      <c r="AN50" s="65"/>
      <c r="AO50" s="65"/>
      <c r="AP50" s="65"/>
      <c r="AQ50" s="41"/>
      <c r="AR50" s="45"/>
      <c r="AS50" s="79"/>
      <c r="AT50" s="80"/>
      <c r="AU50" s="81"/>
      <c r="AV50" s="81"/>
      <c r="AW50" s="81"/>
      <c r="AX50" s="81"/>
      <c r="AY50" s="81"/>
      <c r="AZ50" s="81"/>
      <c r="BA50" s="81"/>
      <c r="BB50" s="81"/>
      <c r="BC50" s="81"/>
      <c r="BD50" s="81"/>
      <c r="BE50" s="81"/>
      <c r="BF50" s="82"/>
      <c r="BG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5"/>
      <c r="BE51" s="85"/>
      <c r="BF51" s="86"/>
      <c r="BG51" s="39"/>
    </row>
    <row r="52" s="2" customFormat="1" ht="29.28" customHeight="1">
      <c r="A52" s="39"/>
      <c r="B52" s="40"/>
      <c r="C52" s="87" t="s">
        <v>62</v>
      </c>
      <c r="D52" s="88"/>
      <c r="E52" s="88"/>
      <c r="F52" s="88"/>
      <c r="G52" s="88"/>
      <c r="H52" s="89"/>
      <c r="I52" s="90" t="s">
        <v>63</v>
      </c>
      <c r="J52" s="88"/>
      <c r="K52" s="88"/>
      <c r="L52" s="88"/>
      <c r="M52" s="88"/>
      <c r="N52" s="88"/>
      <c r="O52" s="88"/>
      <c r="P52" s="88"/>
      <c r="Q52" s="88"/>
      <c r="R52" s="88"/>
      <c r="S52" s="88"/>
      <c r="T52" s="88"/>
      <c r="U52" s="88"/>
      <c r="V52" s="88"/>
      <c r="W52" s="88"/>
      <c r="X52" s="88"/>
      <c r="Y52" s="88"/>
      <c r="Z52" s="88"/>
      <c r="AA52" s="88"/>
      <c r="AB52" s="88"/>
      <c r="AC52" s="88"/>
      <c r="AD52" s="88"/>
      <c r="AE52" s="88"/>
      <c r="AF52" s="88"/>
      <c r="AG52" s="91" t="s">
        <v>64</v>
      </c>
      <c r="AH52" s="88"/>
      <c r="AI52" s="88"/>
      <c r="AJ52" s="88"/>
      <c r="AK52" s="88"/>
      <c r="AL52" s="88"/>
      <c r="AM52" s="88"/>
      <c r="AN52" s="90" t="s">
        <v>65</v>
      </c>
      <c r="AO52" s="88"/>
      <c r="AP52" s="88"/>
      <c r="AQ52" s="92" t="s">
        <v>66</v>
      </c>
      <c r="AR52" s="45"/>
      <c r="AS52" s="93" t="s">
        <v>67</v>
      </c>
      <c r="AT52" s="94" t="s">
        <v>68</v>
      </c>
      <c r="AU52" s="94" t="s">
        <v>69</v>
      </c>
      <c r="AV52" s="94" t="s">
        <v>70</v>
      </c>
      <c r="AW52" s="94" t="s">
        <v>71</v>
      </c>
      <c r="AX52" s="94" t="s">
        <v>72</v>
      </c>
      <c r="AY52" s="94" t="s">
        <v>73</v>
      </c>
      <c r="AZ52" s="94" t="s">
        <v>74</v>
      </c>
      <c r="BA52" s="94" t="s">
        <v>75</v>
      </c>
      <c r="BB52" s="94" t="s">
        <v>76</v>
      </c>
      <c r="BC52" s="94" t="s">
        <v>77</v>
      </c>
      <c r="BD52" s="94" t="s">
        <v>78</v>
      </c>
      <c r="BE52" s="94" t="s">
        <v>79</v>
      </c>
      <c r="BF52" s="95" t="s">
        <v>80</v>
      </c>
      <c r="BG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7"/>
      <c r="BE53" s="97"/>
      <c r="BF53" s="98"/>
      <c r="BG53" s="39"/>
    </row>
    <row r="54" s="6" customFormat="1" ht="32.4" customHeight="1">
      <c r="A54" s="6"/>
      <c r="B54" s="99"/>
      <c r="C54" s="100" t="s">
        <v>81</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ROUND(AG55+AG57+AG59,2)</f>
        <v>0</v>
      </c>
      <c r="AH54" s="102"/>
      <c r="AI54" s="102"/>
      <c r="AJ54" s="102"/>
      <c r="AK54" s="102"/>
      <c r="AL54" s="102"/>
      <c r="AM54" s="102"/>
      <c r="AN54" s="103">
        <f>SUM(AG54,AV54)</f>
        <v>0</v>
      </c>
      <c r="AO54" s="103"/>
      <c r="AP54" s="103"/>
      <c r="AQ54" s="104" t="s">
        <v>82</v>
      </c>
      <c r="AR54" s="105"/>
      <c r="AS54" s="106">
        <f>ROUND(AS55+AS57+AS59,2)</f>
        <v>0</v>
      </c>
      <c r="AT54" s="107">
        <f>ROUND(AT55+AT57+AT59,2)</f>
        <v>0</v>
      </c>
      <c r="AU54" s="108">
        <f>ROUND(AU55+AU57+AU59,2)</f>
        <v>0</v>
      </c>
      <c r="AV54" s="108">
        <f>ROUND(SUM(AX54:AY54),2)</f>
        <v>0</v>
      </c>
      <c r="AW54" s="109">
        <f>ROUND(AW55+AW57+AW59,5)</f>
        <v>0</v>
      </c>
      <c r="AX54" s="108">
        <f>ROUND(BB54*L29,2)</f>
        <v>0</v>
      </c>
      <c r="AY54" s="108">
        <f>ROUND(BC54*L30,2)</f>
        <v>0</v>
      </c>
      <c r="AZ54" s="108">
        <f>ROUND(BD54*L29,2)</f>
        <v>0</v>
      </c>
      <c r="BA54" s="108">
        <f>ROUND(BE54*L30,2)</f>
        <v>0</v>
      </c>
      <c r="BB54" s="108">
        <f>ROUND(BB55+BB57+BB59,2)</f>
        <v>0</v>
      </c>
      <c r="BC54" s="108">
        <f>ROUND(BC55+BC57+BC59,2)</f>
        <v>0</v>
      </c>
      <c r="BD54" s="108">
        <f>ROUND(BD55+BD57+BD59,2)</f>
        <v>0</v>
      </c>
      <c r="BE54" s="108">
        <f>ROUND(BE55+BE57+BE59,2)</f>
        <v>0</v>
      </c>
      <c r="BF54" s="110">
        <f>ROUND(BF55+BF57+BF59,2)</f>
        <v>0</v>
      </c>
      <c r="BG54" s="6"/>
      <c r="BS54" s="111" t="s">
        <v>83</v>
      </c>
      <c r="BT54" s="111" t="s">
        <v>84</v>
      </c>
      <c r="BU54" s="112" t="s">
        <v>85</v>
      </c>
      <c r="BV54" s="111" t="s">
        <v>86</v>
      </c>
      <c r="BW54" s="111" t="s">
        <v>6</v>
      </c>
      <c r="BX54" s="111" t="s">
        <v>87</v>
      </c>
      <c r="CL54" s="111" t="s">
        <v>20</v>
      </c>
    </row>
    <row r="55" s="7" customFormat="1" ht="27" customHeight="1">
      <c r="A55" s="7"/>
      <c r="B55" s="113"/>
      <c r="C55" s="114"/>
      <c r="D55" s="115" t="s">
        <v>88</v>
      </c>
      <c r="E55" s="115"/>
      <c r="F55" s="115"/>
      <c r="G55" s="115"/>
      <c r="H55" s="115"/>
      <c r="I55" s="116"/>
      <c r="J55" s="115" t="s">
        <v>89</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ROUND(AG56,2)</f>
        <v>0</v>
      </c>
      <c r="AH55" s="116"/>
      <c r="AI55" s="116"/>
      <c r="AJ55" s="116"/>
      <c r="AK55" s="116"/>
      <c r="AL55" s="116"/>
      <c r="AM55" s="116"/>
      <c r="AN55" s="118">
        <f>SUM(AG55,AV55)</f>
        <v>0</v>
      </c>
      <c r="AO55" s="116"/>
      <c r="AP55" s="116"/>
      <c r="AQ55" s="119" t="s">
        <v>90</v>
      </c>
      <c r="AR55" s="120"/>
      <c r="AS55" s="121">
        <f>ROUND(AS56,2)</f>
        <v>0</v>
      </c>
      <c r="AT55" s="122">
        <f>ROUND(AT56,2)</f>
        <v>0</v>
      </c>
      <c r="AU55" s="123">
        <f>ROUND(AU56,2)</f>
        <v>0</v>
      </c>
      <c r="AV55" s="123">
        <f>ROUND(SUM(AX55:AY55),2)</f>
        <v>0</v>
      </c>
      <c r="AW55" s="124">
        <f>ROUND(AW56,5)</f>
        <v>0</v>
      </c>
      <c r="AX55" s="123">
        <f>ROUND(BB55*L29,2)</f>
        <v>0</v>
      </c>
      <c r="AY55" s="123">
        <f>ROUND(BC55*L30,2)</f>
        <v>0</v>
      </c>
      <c r="AZ55" s="123">
        <f>ROUND(BD55*L29,2)</f>
        <v>0</v>
      </c>
      <c r="BA55" s="123">
        <f>ROUND(BE55*L30,2)</f>
        <v>0</v>
      </c>
      <c r="BB55" s="123">
        <f>ROUND(BB56,2)</f>
        <v>0</v>
      </c>
      <c r="BC55" s="123">
        <f>ROUND(BC56,2)</f>
        <v>0</v>
      </c>
      <c r="BD55" s="123">
        <f>ROUND(BD56,2)</f>
        <v>0</v>
      </c>
      <c r="BE55" s="123">
        <f>ROUND(BE56,2)</f>
        <v>0</v>
      </c>
      <c r="BF55" s="125">
        <f>ROUND(BF56,2)</f>
        <v>0</v>
      </c>
      <c r="BG55" s="7"/>
      <c r="BS55" s="126" t="s">
        <v>83</v>
      </c>
      <c r="BT55" s="126" t="s">
        <v>91</v>
      </c>
      <c r="BU55" s="126" t="s">
        <v>85</v>
      </c>
      <c r="BV55" s="126" t="s">
        <v>86</v>
      </c>
      <c r="BW55" s="126" t="s">
        <v>92</v>
      </c>
      <c r="BX55" s="126" t="s">
        <v>6</v>
      </c>
      <c r="CL55" s="126" t="s">
        <v>82</v>
      </c>
      <c r="CM55" s="126" t="s">
        <v>22</v>
      </c>
    </row>
    <row r="56" s="4" customFormat="1" ht="25.5" customHeight="1">
      <c r="A56" s="127" t="s">
        <v>93</v>
      </c>
      <c r="B56" s="64"/>
      <c r="C56" s="128"/>
      <c r="D56" s="128"/>
      <c r="E56" s="129" t="s">
        <v>88</v>
      </c>
      <c r="F56" s="129"/>
      <c r="G56" s="129"/>
      <c r="H56" s="129"/>
      <c r="I56" s="129"/>
      <c r="J56" s="128"/>
      <c r="K56" s="129" t="s">
        <v>89</v>
      </c>
      <c r="L56" s="129"/>
      <c r="M56" s="129"/>
      <c r="N56" s="129"/>
      <c r="O56" s="129"/>
      <c r="P56" s="129"/>
      <c r="Q56" s="129"/>
      <c r="R56" s="129"/>
      <c r="S56" s="129"/>
      <c r="T56" s="129"/>
      <c r="U56" s="129"/>
      <c r="V56" s="129"/>
      <c r="W56" s="129"/>
      <c r="X56" s="129"/>
      <c r="Y56" s="129"/>
      <c r="Z56" s="129"/>
      <c r="AA56" s="129"/>
      <c r="AB56" s="129"/>
      <c r="AC56" s="129"/>
      <c r="AD56" s="129"/>
      <c r="AE56" s="129"/>
      <c r="AF56" s="129"/>
      <c r="AG56" s="130">
        <f>'1 - SO 201 - Lávka č.1 u ...'!K34</f>
        <v>0</v>
      </c>
      <c r="AH56" s="128"/>
      <c r="AI56" s="128"/>
      <c r="AJ56" s="128"/>
      <c r="AK56" s="128"/>
      <c r="AL56" s="128"/>
      <c r="AM56" s="128"/>
      <c r="AN56" s="130">
        <f>SUM(AG56,AV56)</f>
        <v>0</v>
      </c>
      <c r="AO56" s="128"/>
      <c r="AP56" s="128"/>
      <c r="AQ56" s="131" t="s">
        <v>94</v>
      </c>
      <c r="AR56" s="66"/>
      <c r="AS56" s="132">
        <f>'1 - SO 201 - Lávka č.1 u ...'!K32</f>
        <v>0</v>
      </c>
      <c r="AT56" s="133">
        <f>'1 - SO 201 - Lávka č.1 u ...'!K33</f>
        <v>0</v>
      </c>
      <c r="AU56" s="133">
        <v>0</v>
      </c>
      <c r="AV56" s="133">
        <f>ROUND(SUM(AX56:AY56),2)</f>
        <v>0</v>
      </c>
      <c r="AW56" s="134">
        <f>'1 - SO 201 - Lávka č.1 u ...'!T100</f>
        <v>0</v>
      </c>
      <c r="AX56" s="133">
        <f>'1 - SO 201 - Lávka č.1 u ...'!K37</f>
        <v>0</v>
      </c>
      <c r="AY56" s="133">
        <f>'1 - SO 201 - Lávka č.1 u ...'!K38</f>
        <v>0</v>
      </c>
      <c r="AZ56" s="133">
        <f>'1 - SO 201 - Lávka č.1 u ...'!K39</f>
        <v>0</v>
      </c>
      <c r="BA56" s="133">
        <f>'1 - SO 201 - Lávka č.1 u ...'!K40</f>
        <v>0</v>
      </c>
      <c r="BB56" s="133">
        <f>'1 - SO 201 - Lávka č.1 u ...'!F37</f>
        <v>0</v>
      </c>
      <c r="BC56" s="133">
        <f>'1 - SO 201 - Lávka č.1 u ...'!F38</f>
        <v>0</v>
      </c>
      <c r="BD56" s="133">
        <f>'1 - SO 201 - Lávka č.1 u ...'!F39</f>
        <v>0</v>
      </c>
      <c r="BE56" s="133">
        <f>'1 - SO 201 - Lávka č.1 u ...'!F40</f>
        <v>0</v>
      </c>
      <c r="BF56" s="135">
        <f>'1 - SO 201 - Lávka č.1 u ...'!F41</f>
        <v>0</v>
      </c>
      <c r="BG56" s="4"/>
      <c r="BT56" s="136" t="s">
        <v>22</v>
      </c>
      <c r="BV56" s="136" t="s">
        <v>86</v>
      </c>
      <c r="BW56" s="136" t="s">
        <v>95</v>
      </c>
      <c r="BX56" s="136" t="s">
        <v>92</v>
      </c>
      <c r="CL56" s="136" t="s">
        <v>82</v>
      </c>
    </row>
    <row r="57" s="7" customFormat="1" ht="27" customHeight="1">
      <c r="A57" s="7"/>
      <c r="B57" s="113"/>
      <c r="C57" s="114"/>
      <c r="D57" s="115" t="s">
        <v>96</v>
      </c>
      <c r="E57" s="115"/>
      <c r="F57" s="115"/>
      <c r="G57" s="115"/>
      <c r="H57" s="115"/>
      <c r="I57" s="116"/>
      <c r="J57" s="115" t="s">
        <v>97</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ROUND(AG58,2)</f>
        <v>0</v>
      </c>
      <c r="AH57" s="116"/>
      <c r="AI57" s="116"/>
      <c r="AJ57" s="116"/>
      <c r="AK57" s="116"/>
      <c r="AL57" s="116"/>
      <c r="AM57" s="116"/>
      <c r="AN57" s="118">
        <f>SUM(AG57,AV57)</f>
        <v>0</v>
      </c>
      <c r="AO57" s="116"/>
      <c r="AP57" s="116"/>
      <c r="AQ57" s="119" t="s">
        <v>90</v>
      </c>
      <c r="AR57" s="120"/>
      <c r="AS57" s="121">
        <f>ROUND(AS58,2)</f>
        <v>0</v>
      </c>
      <c r="AT57" s="122">
        <f>ROUND(AT58,2)</f>
        <v>0</v>
      </c>
      <c r="AU57" s="123">
        <f>ROUND(AU58,2)</f>
        <v>0</v>
      </c>
      <c r="AV57" s="123">
        <f>ROUND(SUM(AX57:AY57),2)</f>
        <v>0</v>
      </c>
      <c r="AW57" s="124">
        <f>ROUND(AW58,5)</f>
        <v>0</v>
      </c>
      <c r="AX57" s="123">
        <f>ROUND(BB57*L29,2)</f>
        <v>0</v>
      </c>
      <c r="AY57" s="123">
        <f>ROUND(BC57*L30,2)</f>
        <v>0</v>
      </c>
      <c r="AZ57" s="123">
        <f>ROUND(BD57*L29,2)</f>
        <v>0</v>
      </c>
      <c r="BA57" s="123">
        <f>ROUND(BE57*L30,2)</f>
        <v>0</v>
      </c>
      <c r="BB57" s="123">
        <f>ROUND(BB58,2)</f>
        <v>0</v>
      </c>
      <c r="BC57" s="123">
        <f>ROUND(BC58,2)</f>
        <v>0</v>
      </c>
      <c r="BD57" s="123">
        <f>ROUND(BD58,2)</f>
        <v>0</v>
      </c>
      <c r="BE57" s="123">
        <f>ROUND(BE58,2)</f>
        <v>0</v>
      </c>
      <c r="BF57" s="125">
        <f>ROUND(BF58,2)</f>
        <v>0</v>
      </c>
      <c r="BG57" s="7"/>
      <c r="BS57" s="126" t="s">
        <v>83</v>
      </c>
      <c r="BT57" s="126" t="s">
        <v>91</v>
      </c>
      <c r="BU57" s="126" t="s">
        <v>85</v>
      </c>
      <c r="BV57" s="126" t="s">
        <v>86</v>
      </c>
      <c r="BW57" s="126" t="s">
        <v>98</v>
      </c>
      <c r="BX57" s="126" t="s">
        <v>6</v>
      </c>
      <c r="CL57" s="126" t="s">
        <v>82</v>
      </c>
      <c r="CM57" s="126" t="s">
        <v>22</v>
      </c>
    </row>
    <row r="58" s="4" customFormat="1" ht="25.5" customHeight="1">
      <c r="A58" s="127" t="s">
        <v>93</v>
      </c>
      <c r="B58" s="64"/>
      <c r="C58" s="128"/>
      <c r="D58" s="128"/>
      <c r="E58" s="129" t="s">
        <v>96</v>
      </c>
      <c r="F58" s="129"/>
      <c r="G58" s="129"/>
      <c r="H58" s="129"/>
      <c r="I58" s="129"/>
      <c r="J58" s="128"/>
      <c r="K58" s="129" t="s">
        <v>97</v>
      </c>
      <c r="L58" s="129"/>
      <c r="M58" s="129"/>
      <c r="N58" s="129"/>
      <c r="O58" s="129"/>
      <c r="P58" s="129"/>
      <c r="Q58" s="129"/>
      <c r="R58" s="129"/>
      <c r="S58" s="129"/>
      <c r="T58" s="129"/>
      <c r="U58" s="129"/>
      <c r="V58" s="129"/>
      <c r="W58" s="129"/>
      <c r="X58" s="129"/>
      <c r="Y58" s="129"/>
      <c r="Z58" s="129"/>
      <c r="AA58" s="129"/>
      <c r="AB58" s="129"/>
      <c r="AC58" s="129"/>
      <c r="AD58" s="129"/>
      <c r="AE58" s="129"/>
      <c r="AF58" s="129"/>
      <c r="AG58" s="130">
        <f>'2 - VON - Vedlejší  ostat...'!K34</f>
        <v>0</v>
      </c>
      <c r="AH58" s="128"/>
      <c r="AI58" s="128"/>
      <c r="AJ58" s="128"/>
      <c r="AK58" s="128"/>
      <c r="AL58" s="128"/>
      <c r="AM58" s="128"/>
      <c r="AN58" s="130">
        <f>SUM(AG58,AV58)</f>
        <v>0</v>
      </c>
      <c r="AO58" s="128"/>
      <c r="AP58" s="128"/>
      <c r="AQ58" s="131" t="s">
        <v>94</v>
      </c>
      <c r="AR58" s="66"/>
      <c r="AS58" s="132">
        <f>'2 - VON - Vedlejší  ostat...'!K32</f>
        <v>0</v>
      </c>
      <c r="AT58" s="133">
        <f>'2 - VON - Vedlejší  ostat...'!K33</f>
        <v>0</v>
      </c>
      <c r="AU58" s="133">
        <v>0</v>
      </c>
      <c r="AV58" s="133">
        <f>ROUND(SUM(AX58:AY58),2)</f>
        <v>0</v>
      </c>
      <c r="AW58" s="134">
        <f>'2 - VON - Vedlejší  ostat...'!T91</f>
        <v>0</v>
      </c>
      <c r="AX58" s="133">
        <f>'2 - VON - Vedlejší  ostat...'!K37</f>
        <v>0</v>
      </c>
      <c r="AY58" s="133">
        <f>'2 - VON - Vedlejší  ostat...'!K38</f>
        <v>0</v>
      </c>
      <c r="AZ58" s="133">
        <f>'2 - VON - Vedlejší  ostat...'!K39</f>
        <v>0</v>
      </c>
      <c r="BA58" s="133">
        <f>'2 - VON - Vedlejší  ostat...'!K40</f>
        <v>0</v>
      </c>
      <c r="BB58" s="133">
        <f>'2 - VON - Vedlejší  ostat...'!F37</f>
        <v>0</v>
      </c>
      <c r="BC58" s="133">
        <f>'2 - VON - Vedlejší  ostat...'!F38</f>
        <v>0</v>
      </c>
      <c r="BD58" s="133">
        <f>'2 - VON - Vedlejší  ostat...'!F39</f>
        <v>0</v>
      </c>
      <c r="BE58" s="133">
        <f>'2 - VON - Vedlejší  ostat...'!F40</f>
        <v>0</v>
      </c>
      <c r="BF58" s="135">
        <f>'2 - VON - Vedlejší  ostat...'!F41</f>
        <v>0</v>
      </c>
      <c r="BG58" s="4"/>
      <c r="BT58" s="136" t="s">
        <v>22</v>
      </c>
      <c r="BV58" s="136" t="s">
        <v>86</v>
      </c>
      <c r="BW58" s="136" t="s">
        <v>99</v>
      </c>
      <c r="BX58" s="136" t="s">
        <v>98</v>
      </c>
      <c r="CL58" s="136" t="s">
        <v>82</v>
      </c>
    </row>
    <row r="59" s="7" customFormat="1" ht="16.5" customHeight="1">
      <c r="A59" s="7"/>
      <c r="B59" s="113"/>
      <c r="C59" s="114"/>
      <c r="D59" s="115" t="s">
        <v>100</v>
      </c>
      <c r="E59" s="115"/>
      <c r="F59" s="115"/>
      <c r="G59" s="115"/>
      <c r="H59" s="115"/>
      <c r="I59" s="116"/>
      <c r="J59" s="115" t="s">
        <v>101</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ROUND(AG60,2)</f>
        <v>0</v>
      </c>
      <c r="AH59" s="116"/>
      <c r="AI59" s="116"/>
      <c r="AJ59" s="116"/>
      <c r="AK59" s="116"/>
      <c r="AL59" s="116"/>
      <c r="AM59" s="116"/>
      <c r="AN59" s="118">
        <f>SUM(AG59,AV59)</f>
        <v>0</v>
      </c>
      <c r="AO59" s="116"/>
      <c r="AP59" s="116"/>
      <c r="AQ59" s="119" t="s">
        <v>90</v>
      </c>
      <c r="AR59" s="120"/>
      <c r="AS59" s="121">
        <f>ROUND(AS60,2)</f>
        <v>0</v>
      </c>
      <c r="AT59" s="122">
        <f>ROUND(AT60,2)</f>
        <v>0</v>
      </c>
      <c r="AU59" s="123">
        <f>ROUND(AU60,2)</f>
        <v>0</v>
      </c>
      <c r="AV59" s="123">
        <f>ROUND(SUM(AX59:AY59),2)</f>
        <v>0</v>
      </c>
      <c r="AW59" s="124">
        <f>ROUND(AW60,5)</f>
        <v>0</v>
      </c>
      <c r="AX59" s="123">
        <f>ROUND(BB59*L29,2)</f>
        <v>0</v>
      </c>
      <c r="AY59" s="123">
        <f>ROUND(BC59*L30,2)</f>
        <v>0</v>
      </c>
      <c r="AZ59" s="123">
        <f>ROUND(BD59*L29,2)</f>
        <v>0</v>
      </c>
      <c r="BA59" s="123">
        <f>ROUND(BE59*L30,2)</f>
        <v>0</v>
      </c>
      <c r="BB59" s="123">
        <f>ROUND(BB60,2)</f>
        <v>0</v>
      </c>
      <c r="BC59" s="123">
        <f>ROUND(BC60,2)</f>
        <v>0</v>
      </c>
      <c r="BD59" s="123">
        <f>ROUND(BD60,2)</f>
        <v>0</v>
      </c>
      <c r="BE59" s="123">
        <f>ROUND(BE60,2)</f>
        <v>0</v>
      </c>
      <c r="BF59" s="125">
        <f>ROUND(BF60,2)</f>
        <v>0</v>
      </c>
      <c r="BG59" s="7"/>
      <c r="BS59" s="126" t="s">
        <v>83</v>
      </c>
      <c r="BT59" s="126" t="s">
        <v>91</v>
      </c>
      <c r="BU59" s="126" t="s">
        <v>85</v>
      </c>
      <c r="BV59" s="126" t="s">
        <v>86</v>
      </c>
      <c r="BW59" s="126" t="s">
        <v>102</v>
      </c>
      <c r="BX59" s="126" t="s">
        <v>6</v>
      </c>
      <c r="CL59" s="126" t="s">
        <v>82</v>
      </c>
      <c r="CM59" s="126" t="s">
        <v>22</v>
      </c>
    </row>
    <row r="60" s="4" customFormat="1" ht="16.5" customHeight="1">
      <c r="A60" s="127" t="s">
        <v>93</v>
      </c>
      <c r="B60" s="64"/>
      <c r="C60" s="128"/>
      <c r="D60" s="128"/>
      <c r="E60" s="129" t="s">
        <v>100</v>
      </c>
      <c r="F60" s="129"/>
      <c r="G60" s="129"/>
      <c r="H60" s="129"/>
      <c r="I60" s="129"/>
      <c r="J60" s="128"/>
      <c r="K60" s="129" t="s">
        <v>101</v>
      </c>
      <c r="L60" s="129"/>
      <c r="M60" s="129"/>
      <c r="N60" s="129"/>
      <c r="O60" s="129"/>
      <c r="P60" s="129"/>
      <c r="Q60" s="129"/>
      <c r="R60" s="129"/>
      <c r="S60" s="129"/>
      <c r="T60" s="129"/>
      <c r="U60" s="129"/>
      <c r="V60" s="129"/>
      <c r="W60" s="129"/>
      <c r="X60" s="129"/>
      <c r="Y60" s="129"/>
      <c r="Z60" s="129"/>
      <c r="AA60" s="129"/>
      <c r="AB60" s="129"/>
      <c r="AC60" s="129"/>
      <c r="AD60" s="129"/>
      <c r="AE60" s="129"/>
      <c r="AF60" s="129"/>
      <c r="AG60" s="130">
        <f>'SO 101 - Chodníky k lávce...'!K34</f>
        <v>0</v>
      </c>
      <c r="AH60" s="128"/>
      <c r="AI60" s="128"/>
      <c r="AJ60" s="128"/>
      <c r="AK60" s="128"/>
      <c r="AL60" s="128"/>
      <c r="AM60" s="128"/>
      <c r="AN60" s="130">
        <f>SUM(AG60,AV60)</f>
        <v>0</v>
      </c>
      <c r="AO60" s="128"/>
      <c r="AP60" s="128"/>
      <c r="AQ60" s="131" t="s">
        <v>94</v>
      </c>
      <c r="AR60" s="66"/>
      <c r="AS60" s="137">
        <f>'SO 101 - Chodníky k lávce...'!K32</f>
        <v>0</v>
      </c>
      <c r="AT60" s="138">
        <f>'SO 101 - Chodníky k lávce...'!K33</f>
        <v>0</v>
      </c>
      <c r="AU60" s="138">
        <v>0</v>
      </c>
      <c r="AV60" s="138">
        <f>ROUND(SUM(AX60:AY60),2)</f>
        <v>0</v>
      </c>
      <c r="AW60" s="139">
        <f>'SO 101 - Chodníky k lávce...'!T96</f>
        <v>0</v>
      </c>
      <c r="AX60" s="138">
        <f>'SO 101 - Chodníky k lávce...'!K37</f>
        <v>0</v>
      </c>
      <c r="AY60" s="138">
        <f>'SO 101 - Chodníky k lávce...'!K38</f>
        <v>0</v>
      </c>
      <c r="AZ60" s="138">
        <f>'SO 101 - Chodníky k lávce...'!K39</f>
        <v>0</v>
      </c>
      <c r="BA60" s="138">
        <f>'SO 101 - Chodníky k lávce...'!K40</f>
        <v>0</v>
      </c>
      <c r="BB60" s="138">
        <f>'SO 101 - Chodníky k lávce...'!F37</f>
        <v>0</v>
      </c>
      <c r="BC60" s="138">
        <f>'SO 101 - Chodníky k lávce...'!F38</f>
        <v>0</v>
      </c>
      <c r="BD60" s="138">
        <f>'SO 101 - Chodníky k lávce...'!F39</f>
        <v>0</v>
      </c>
      <c r="BE60" s="138">
        <f>'SO 101 - Chodníky k lávce...'!F40</f>
        <v>0</v>
      </c>
      <c r="BF60" s="140">
        <f>'SO 101 - Chodníky k lávce...'!F41</f>
        <v>0</v>
      </c>
      <c r="BG60" s="4"/>
      <c r="BT60" s="136" t="s">
        <v>22</v>
      </c>
      <c r="BV60" s="136" t="s">
        <v>86</v>
      </c>
      <c r="BW60" s="136" t="s">
        <v>103</v>
      </c>
      <c r="BX60" s="136" t="s">
        <v>102</v>
      </c>
      <c r="CL60" s="136" t="s">
        <v>82</v>
      </c>
    </row>
    <row r="61" s="2" customFormat="1" ht="30" customHeight="1">
      <c r="A61" s="39"/>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5"/>
      <c r="AS61" s="39"/>
      <c r="AT61" s="39"/>
      <c r="AU61" s="39"/>
      <c r="AV61" s="39"/>
      <c r="AW61" s="39"/>
      <c r="AX61" s="39"/>
      <c r="AY61" s="39"/>
      <c r="AZ61" s="39"/>
      <c r="BA61" s="39"/>
      <c r="BB61" s="39"/>
      <c r="BC61" s="39"/>
      <c r="BD61" s="39"/>
      <c r="BE61" s="39"/>
      <c r="BF61" s="39"/>
      <c r="BG61" s="39"/>
    </row>
    <row r="62" s="2" customFormat="1" ht="6.96" customHeight="1">
      <c r="A62" s="39"/>
      <c r="B62" s="60"/>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45"/>
      <c r="AS62" s="39"/>
      <c r="AT62" s="39"/>
      <c r="AU62" s="39"/>
      <c r="AV62" s="39"/>
      <c r="AW62" s="39"/>
      <c r="AX62" s="39"/>
      <c r="AY62" s="39"/>
      <c r="AZ62" s="39"/>
      <c r="BA62" s="39"/>
      <c r="BB62" s="39"/>
      <c r="BC62" s="39"/>
      <c r="BD62" s="39"/>
      <c r="BE62" s="39"/>
      <c r="BF62" s="39"/>
      <c r="BG62" s="39"/>
    </row>
  </sheetData>
  <sheetProtection sheet="1" formatColumns="0" formatRows="0" objects="1" scenarios="1" spinCount="100000" saltValue="86d36vf7zW2tf28Pefr5Hb/yhi0dxOeTMUkwMbgRrb65zceLNY8w1+KBSb61izK8QLGN/qZQcRd73YApv+93bA==" hashValue="rZIJh41ZwHkXHP11nJJhy42vmAZEBM9oMGFtDp1o8S826opx6QOQnmAAvF6FzuGArg3Gd2O1efDOaHpS4YOdng==" algorithmName="SHA-512" password="CC35"/>
  <mergeCells count="62">
    <mergeCell ref="W31:AE31"/>
    <mergeCell ref="BG5:BG32"/>
    <mergeCell ref="AK26:AO26"/>
    <mergeCell ref="W29:AE29"/>
    <mergeCell ref="AK29:AO29"/>
    <mergeCell ref="W30:AE30"/>
    <mergeCell ref="AK30:AO30"/>
    <mergeCell ref="AK31:AO31"/>
    <mergeCell ref="W32:AE32"/>
    <mergeCell ref="AK32:AO32"/>
    <mergeCell ref="W33:AE33"/>
    <mergeCell ref="AK33:AO33"/>
    <mergeCell ref="X35:AB35"/>
    <mergeCell ref="AK35:AO35"/>
    <mergeCell ref="AR2:BG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AN52:AP52"/>
    <mergeCell ref="AG52:AM52"/>
    <mergeCell ref="AN55:AP55"/>
    <mergeCell ref="AG55:AM55"/>
    <mergeCell ref="AN56:AP56"/>
    <mergeCell ref="AG56:AM56"/>
    <mergeCell ref="AN57:AP57"/>
    <mergeCell ref="AG57:AM57"/>
    <mergeCell ref="AN58:AP58"/>
    <mergeCell ref="AG58:AM58"/>
    <mergeCell ref="AN59:AP59"/>
    <mergeCell ref="AG59:AM59"/>
    <mergeCell ref="AN60:AP60"/>
    <mergeCell ref="AG60:AM60"/>
    <mergeCell ref="AG54:AM54"/>
    <mergeCell ref="AN54:AP54"/>
    <mergeCell ref="C52:G52"/>
    <mergeCell ref="I52:AF52"/>
    <mergeCell ref="D55:H55"/>
    <mergeCell ref="J55:AF55"/>
    <mergeCell ref="E56:I56"/>
    <mergeCell ref="K56:AF56"/>
    <mergeCell ref="D57:H57"/>
    <mergeCell ref="J57:AF57"/>
    <mergeCell ref="E58:I58"/>
    <mergeCell ref="K58:AF58"/>
    <mergeCell ref="D59:H59"/>
    <mergeCell ref="J59:AF59"/>
    <mergeCell ref="E60:I60"/>
    <mergeCell ref="K60:AF60"/>
  </mergeCells>
  <hyperlinks>
    <hyperlink ref="A56" location="'1 - SO 201 - Lávka č.1 u ...'!C2" display="/"/>
    <hyperlink ref="A58" location="'2 - VON - Vedlejší  ostat...'!C2" display="/"/>
    <hyperlink ref="A60" location="'SO 101 - Chodníky k láv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1" customWidth="1"/>
    <col min="10" max="10" width="20.17" style="141" customWidth="1"/>
    <col min="11" max="11" width="20.17" style="1" customWidth="1"/>
    <col min="12" max="12" width="15.5" style="1" customWidth="1"/>
    <col min="13" max="13" width="9.33" style="1" customWidth="1"/>
    <col min="14" max="14" width="10.83" style="1" hidden="1" customWidth="1"/>
    <col min="15" max="15" width="9.33" style="1" hidden="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4.17" style="1" hidden="1" customWidth="1"/>
    <col min="22" max="22" width="14.17" style="1" hidden="1" customWidth="1"/>
    <col min="23" max="23" width="14.17" style="1" hidden="1" customWidth="1"/>
    <col min="24" max="24" width="14.17" style="1" hidden="1" customWidth="1"/>
    <col min="25" max="25" width="12.33" style="1" hidden="1" customWidth="1"/>
    <col min="26" max="26" width="16.33" style="1" customWidth="1"/>
    <col min="27" max="27" width="12.33" style="1" customWidth="1"/>
    <col min="28" max="28" width="15"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1"/>
      <c r="J2" s="141"/>
      <c r="M2" s="1"/>
      <c r="N2" s="1"/>
      <c r="O2" s="1"/>
      <c r="P2" s="1"/>
      <c r="Q2" s="1"/>
      <c r="R2" s="1"/>
      <c r="S2" s="1"/>
      <c r="T2" s="1"/>
      <c r="U2" s="1"/>
      <c r="V2" s="1"/>
      <c r="W2" s="1"/>
      <c r="X2" s="1"/>
      <c r="Y2" s="1"/>
      <c r="Z2" s="1"/>
      <c r="AT2" s="17" t="s">
        <v>95</v>
      </c>
    </row>
    <row r="3" s="1" customFormat="1" ht="6.96" customHeight="1">
      <c r="B3" s="142"/>
      <c r="C3" s="143"/>
      <c r="D3" s="143"/>
      <c r="E3" s="143"/>
      <c r="F3" s="143"/>
      <c r="G3" s="143"/>
      <c r="H3" s="143"/>
      <c r="I3" s="144"/>
      <c r="J3" s="144"/>
      <c r="K3" s="143"/>
      <c r="L3" s="143"/>
      <c r="M3" s="20"/>
      <c r="AT3" s="17" t="s">
        <v>22</v>
      </c>
    </row>
    <row r="4" s="1" customFormat="1" ht="24.96" customHeight="1">
      <c r="B4" s="20"/>
      <c r="D4" s="145" t="s">
        <v>104</v>
      </c>
      <c r="I4" s="141"/>
      <c r="J4" s="141"/>
      <c r="M4" s="20"/>
      <c r="N4" s="146" t="s">
        <v>11</v>
      </c>
      <c r="AT4" s="17" t="s">
        <v>4</v>
      </c>
    </row>
    <row r="5" s="1" customFormat="1" ht="6.96" customHeight="1">
      <c r="B5" s="20"/>
      <c r="I5" s="141"/>
      <c r="J5" s="141"/>
      <c r="M5" s="20"/>
    </row>
    <row r="6" s="1" customFormat="1" ht="12" customHeight="1">
      <c r="B6" s="20"/>
      <c r="D6" s="147" t="s">
        <v>17</v>
      </c>
      <c r="I6" s="141"/>
      <c r="J6" s="141"/>
      <c r="M6" s="20"/>
    </row>
    <row r="7" s="1" customFormat="1" ht="16.5" customHeight="1">
      <c r="B7" s="20"/>
      <c r="E7" s="148" t="str">
        <f>'Rekapitulace stavby'!K6</f>
        <v>Město Paskov - PD pro lávku č.1 pro pěší a cyklisty přes řeku Olešnou</v>
      </c>
      <c r="F7" s="147"/>
      <c r="G7" s="147"/>
      <c r="H7" s="147"/>
      <c r="I7" s="141"/>
      <c r="J7" s="141"/>
      <c r="M7" s="20"/>
    </row>
    <row r="8" s="1" customFormat="1" ht="12" customHeight="1">
      <c r="B8" s="20"/>
      <c r="D8" s="147" t="s">
        <v>105</v>
      </c>
      <c r="I8" s="141"/>
      <c r="J8" s="141"/>
      <c r="M8" s="20"/>
    </row>
    <row r="9" s="2" customFormat="1" ht="16.5" customHeight="1">
      <c r="A9" s="39"/>
      <c r="B9" s="45"/>
      <c r="C9" s="39"/>
      <c r="D9" s="39"/>
      <c r="E9" s="148" t="s">
        <v>106</v>
      </c>
      <c r="F9" s="39"/>
      <c r="G9" s="39"/>
      <c r="H9" s="39"/>
      <c r="I9" s="149"/>
      <c r="J9" s="149"/>
      <c r="K9" s="39"/>
      <c r="L9" s="39"/>
      <c r="M9" s="150"/>
      <c r="S9" s="39"/>
      <c r="T9" s="39"/>
      <c r="U9" s="39"/>
      <c r="V9" s="39"/>
      <c r="W9" s="39"/>
      <c r="X9" s="39"/>
      <c r="Y9" s="39"/>
      <c r="Z9" s="39"/>
      <c r="AA9" s="39"/>
      <c r="AB9" s="39"/>
      <c r="AC9" s="39"/>
      <c r="AD9" s="39"/>
      <c r="AE9" s="39"/>
    </row>
    <row r="10" s="2" customFormat="1" ht="12" customHeight="1">
      <c r="A10" s="39"/>
      <c r="B10" s="45"/>
      <c r="C10" s="39"/>
      <c r="D10" s="147" t="s">
        <v>107</v>
      </c>
      <c r="E10" s="39"/>
      <c r="F10" s="39"/>
      <c r="G10" s="39"/>
      <c r="H10" s="39"/>
      <c r="I10" s="149"/>
      <c r="J10" s="149"/>
      <c r="K10" s="39"/>
      <c r="L10" s="39"/>
      <c r="M10" s="150"/>
      <c r="S10" s="39"/>
      <c r="T10" s="39"/>
      <c r="U10" s="39"/>
      <c r="V10" s="39"/>
      <c r="W10" s="39"/>
      <c r="X10" s="39"/>
      <c r="Y10" s="39"/>
      <c r="Z10" s="39"/>
      <c r="AA10" s="39"/>
      <c r="AB10" s="39"/>
      <c r="AC10" s="39"/>
      <c r="AD10" s="39"/>
      <c r="AE10" s="39"/>
    </row>
    <row r="11" s="2" customFormat="1" ht="16.5" customHeight="1">
      <c r="A11" s="39"/>
      <c r="B11" s="45"/>
      <c r="C11" s="39"/>
      <c r="D11" s="39"/>
      <c r="E11" s="151" t="s">
        <v>106</v>
      </c>
      <c r="F11" s="39"/>
      <c r="G11" s="39"/>
      <c r="H11" s="39"/>
      <c r="I11" s="149"/>
      <c r="J11" s="149"/>
      <c r="K11" s="39"/>
      <c r="L11" s="39"/>
      <c r="M11" s="150"/>
      <c r="S11" s="39"/>
      <c r="T11" s="39"/>
      <c r="U11" s="39"/>
      <c r="V11" s="39"/>
      <c r="W11" s="39"/>
      <c r="X11" s="39"/>
      <c r="Y11" s="39"/>
      <c r="Z11" s="39"/>
      <c r="AA11" s="39"/>
      <c r="AB11" s="39"/>
      <c r="AC11" s="39"/>
      <c r="AD11" s="39"/>
      <c r="AE11" s="39"/>
    </row>
    <row r="12" s="2" customFormat="1">
      <c r="A12" s="39"/>
      <c r="B12" s="45"/>
      <c r="C12" s="39"/>
      <c r="D12" s="39"/>
      <c r="E12" s="39"/>
      <c r="F12" s="39"/>
      <c r="G12" s="39"/>
      <c r="H12" s="39"/>
      <c r="I12" s="149"/>
      <c r="J12" s="149"/>
      <c r="K12" s="39"/>
      <c r="L12" s="39"/>
      <c r="M12" s="150"/>
      <c r="S12" s="39"/>
      <c r="T12" s="39"/>
      <c r="U12" s="39"/>
      <c r="V12" s="39"/>
      <c r="W12" s="39"/>
      <c r="X12" s="39"/>
      <c r="Y12" s="39"/>
      <c r="Z12" s="39"/>
      <c r="AA12" s="39"/>
      <c r="AB12" s="39"/>
      <c r="AC12" s="39"/>
      <c r="AD12" s="39"/>
      <c r="AE12" s="39"/>
    </row>
    <row r="13" s="2" customFormat="1" ht="12" customHeight="1">
      <c r="A13" s="39"/>
      <c r="B13" s="45"/>
      <c r="C13" s="39"/>
      <c r="D13" s="147" t="s">
        <v>19</v>
      </c>
      <c r="E13" s="39"/>
      <c r="F13" s="136" t="s">
        <v>82</v>
      </c>
      <c r="G13" s="39"/>
      <c r="H13" s="39"/>
      <c r="I13" s="152" t="s">
        <v>21</v>
      </c>
      <c r="J13" s="153" t="s">
        <v>82</v>
      </c>
      <c r="K13" s="39"/>
      <c r="L13" s="39"/>
      <c r="M13" s="150"/>
      <c r="S13" s="39"/>
      <c r="T13" s="39"/>
      <c r="U13" s="39"/>
      <c r="V13" s="39"/>
      <c r="W13" s="39"/>
      <c r="X13" s="39"/>
      <c r="Y13" s="39"/>
      <c r="Z13" s="39"/>
      <c r="AA13" s="39"/>
      <c r="AB13" s="39"/>
      <c r="AC13" s="39"/>
      <c r="AD13" s="39"/>
      <c r="AE13" s="39"/>
    </row>
    <row r="14" s="2" customFormat="1" ht="12" customHeight="1">
      <c r="A14" s="39"/>
      <c r="B14" s="45"/>
      <c r="C14" s="39"/>
      <c r="D14" s="147" t="s">
        <v>23</v>
      </c>
      <c r="E14" s="39"/>
      <c r="F14" s="136" t="s">
        <v>108</v>
      </c>
      <c r="G14" s="39"/>
      <c r="H14" s="39"/>
      <c r="I14" s="152" t="s">
        <v>25</v>
      </c>
      <c r="J14" s="154" t="str">
        <f>'Rekapitulace stavby'!AN8</f>
        <v>15. 8. 2019</v>
      </c>
      <c r="K14" s="39"/>
      <c r="L14" s="39"/>
      <c r="M14" s="150"/>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149"/>
      <c r="J15" s="149"/>
      <c r="K15" s="39"/>
      <c r="L15" s="39"/>
      <c r="M15" s="150"/>
      <c r="S15" s="39"/>
      <c r="T15" s="39"/>
      <c r="U15" s="39"/>
      <c r="V15" s="39"/>
      <c r="W15" s="39"/>
      <c r="X15" s="39"/>
      <c r="Y15" s="39"/>
      <c r="Z15" s="39"/>
      <c r="AA15" s="39"/>
      <c r="AB15" s="39"/>
      <c r="AC15" s="39"/>
      <c r="AD15" s="39"/>
      <c r="AE15" s="39"/>
    </row>
    <row r="16" s="2" customFormat="1" ht="12" customHeight="1">
      <c r="A16" s="39"/>
      <c r="B16" s="45"/>
      <c r="C16" s="39"/>
      <c r="D16" s="147" t="s">
        <v>31</v>
      </c>
      <c r="E16" s="39"/>
      <c r="F16" s="39"/>
      <c r="G16" s="39"/>
      <c r="H16" s="39"/>
      <c r="I16" s="152" t="s">
        <v>32</v>
      </c>
      <c r="J16" s="153" t="str">
        <f>IF('Rekapitulace stavby'!AN10="","",'Rekapitulace stavby'!AN10)</f>
        <v>00297062</v>
      </c>
      <c r="K16" s="39"/>
      <c r="L16" s="39"/>
      <c r="M16" s="150"/>
      <c r="S16" s="39"/>
      <c r="T16" s="39"/>
      <c r="U16" s="39"/>
      <c r="V16" s="39"/>
      <c r="W16" s="39"/>
      <c r="X16" s="39"/>
      <c r="Y16" s="39"/>
      <c r="Z16" s="39"/>
      <c r="AA16" s="39"/>
      <c r="AB16" s="39"/>
      <c r="AC16" s="39"/>
      <c r="AD16" s="39"/>
      <c r="AE16" s="39"/>
    </row>
    <row r="17" s="2" customFormat="1" ht="18" customHeight="1">
      <c r="A17" s="39"/>
      <c r="B17" s="45"/>
      <c r="C17" s="39"/>
      <c r="D17" s="39"/>
      <c r="E17" s="136" t="str">
        <f>IF('Rekapitulace stavby'!E11="","",'Rekapitulace stavby'!E11)</f>
        <v>Město Paskov</v>
      </c>
      <c r="F17" s="39"/>
      <c r="G17" s="39"/>
      <c r="H17" s="39"/>
      <c r="I17" s="152" t="s">
        <v>35</v>
      </c>
      <c r="J17" s="153" t="str">
        <f>IF('Rekapitulace stavby'!AN11="","",'Rekapitulace stavby'!AN11)</f>
        <v>CZ00297062</v>
      </c>
      <c r="K17" s="39"/>
      <c r="L17" s="39"/>
      <c r="M17" s="150"/>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149"/>
      <c r="J18" s="149"/>
      <c r="K18" s="39"/>
      <c r="L18" s="39"/>
      <c r="M18" s="150"/>
      <c r="S18" s="39"/>
      <c r="T18" s="39"/>
      <c r="U18" s="39"/>
      <c r="V18" s="39"/>
      <c r="W18" s="39"/>
      <c r="X18" s="39"/>
      <c r="Y18" s="39"/>
      <c r="Z18" s="39"/>
      <c r="AA18" s="39"/>
      <c r="AB18" s="39"/>
      <c r="AC18" s="39"/>
      <c r="AD18" s="39"/>
      <c r="AE18" s="39"/>
    </row>
    <row r="19" s="2" customFormat="1" ht="12" customHeight="1">
      <c r="A19" s="39"/>
      <c r="B19" s="45"/>
      <c r="C19" s="39"/>
      <c r="D19" s="147" t="s">
        <v>37</v>
      </c>
      <c r="E19" s="39"/>
      <c r="F19" s="39"/>
      <c r="G19" s="39"/>
      <c r="H19" s="39"/>
      <c r="I19" s="152" t="s">
        <v>32</v>
      </c>
      <c r="J19" s="33" t="str">
        <f>'Rekapitulace stavby'!AN13</f>
        <v>Vyplň údaj</v>
      </c>
      <c r="K19" s="39"/>
      <c r="L19" s="39"/>
      <c r="M19" s="150"/>
      <c r="S19" s="39"/>
      <c r="T19" s="39"/>
      <c r="U19" s="39"/>
      <c r="V19" s="39"/>
      <c r="W19" s="39"/>
      <c r="X19" s="39"/>
      <c r="Y19" s="39"/>
      <c r="Z19" s="39"/>
      <c r="AA19" s="39"/>
      <c r="AB19" s="39"/>
      <c r="AC19" s="39"/>
      <c r="AD19" s="39"/>
      <c r="AE19" s="39"/>
    </row>
    <row r="20" s="2" customFormat="1" ht="18" customHeight="1">
      <c r="A20" s="39"/>
      <c r="B20" s="45"/>
      <c r="C20" s="39"/>
      <c r="D20" s="39"/>
      <c r="E20" s="33" t="str">
        <f>'Rekapitulace stavby'!E14</f>
        <v>Vyplň údaj</v>
      </c>
      <c r="F20" s="136"/>
      <c r="G20" s="136"/>
      <c r="H20" s="136"/>
      <c r="I20" s="152" t="s">
        <v>35</v>
      </c>
      <c r="J20" s="33" t="str">
        <f>'Rekapitulace stavby'!AN14</f>
        <v>Vyplň údaj</v>
      </c>
      <c r="K20" s="39"/>
      <c r="L20" s="39"/>
      <c r="M20" s="150"/>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149"/>
      <c r="J21" s="149"/>
      <c r="K21" s="39"/>
      <c r="L21" s="39"/>
      <c r="M21" s="150"/>
      <c r="S21" s="39"/>
      <c r="T21" s="39"/>
      <c r="U21" s="39"/>
      <c r="V21" s="39"/>
      <c r="W21" s="39"/>
      <c r="X21" s="39"/>
      <c r="Y21" s="39"/>
      <c r="Z21" s="39"/>
      <c r="AA21" s="39"/>
      <c r="AB21" s="39"/>
      <c r="AC21" s="39"/>
      <c r="AD21" s="39"/>
      <c r="AE21" s="39"/>
    </row>
    <row r="22" s="2" customFormat="1" ht="12" customHeight="1">
      <c r="A22" s="39"/>
      <c r="B22" s="45"/>
      <c r="C22" s="39"/>
      <c r="D22" s="147" t="s">
        <v>39</v>
      </c>
      <c r="E22" s="39"/>
      <c r="F22" s="39"/>
      <c r="G22" s="39"/>
      <c r="H22" s="39"/>
      <c r="I22" s="152" t="s">
        <v>32</v>
      </c>
      <c r="J22" s="153" t="str">
        <f>IF('Rekapitulace stavby'!AN16="","",'Rekapitulace stavby'!AN16)</f>
        <v>417189495</v>
      </c>
      <c r="K22" s="39"/>
      <c r="L22" s="39"/>
      <c r="M22" s="150"/>
      <c r="S22" s="39"/>
      <c r="T22" s="39"/>
      <c r="U22" s="39"/>
      <c r="V22" s="39"/>
      <c r="W22" s="39"/>
      <c r="X22" s="39"/>
      <c r="Y22" s="39"/>
      <c r="Z22" s="39"/>
      <c r="AA22" s="39"/>
      <c r="AB22" s="39"/>
      <c r="AC22" s="39"/>
      <c r="AD22" s="39"/>
      <c r="AE22" s="39"/>
    </row>
    <row r="23" s="2" customFormat="1" ht="18" customHeight="1">
      <c r="A23" s="39"/>
      <c r="B23" s="45"/>
      <c r="C23" s="39"/>
      <c r="D23" s="39"/>
      <c r="E23" s="136" t="str">
        <f>IF('Rekapitulace stavby'!E17="","",'Rekapitulace stavby'!E17)</f>
        <v>Ing. Jiří Vítek, Stavební projekce Olomouc</v>
      </c>
      <c r="F23" s="39"/>
      <c r="G23" s="39"/>
      <c r="H23" s="39"/>
      <c r="I23" s="152" t="s">
        <v>35</v>
      </c>
      <c r="J23" s="153" t="str">
        <f>IF('Rekapitulace stavby'!AN17="","",'Rekapitulace stavby'!AN17)</f>
        <v>CZ401120411</v>
      </c>
      <c r="K23" s="39"/>
      <c r="L23" s="39"/>
      <c r="M23" s="150"/>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149"/>
      <c r="J24" s="149"/>
      <c r="K24" s="39"/>
      <c r="L24" s="39"/>
      <c r="M24" s="150"/>
      <c r="S24" s="39"/>
      <c r="T24" s="39"/>
      <c r="U24" s="39"/>
      <c r="V24" s="39"/>
      <c r="W24" s="39"/>
      <c r="X24" s="39"/>
      <c r="Y24" s="39"/>
      <c r="Z24" s="39"/>
      <c r="AA24" s="39"/>
      <c r="AB24" s="39"/>
      <c r="AC24" s="39"/>
      <c r="AD24" s="39"/>
      <c r="AE24" s="39"/>
    </row>
    <row r="25" s="2" customFormat="1" ht="12" customHeight="1">
      <c r="A25" s="39"/>
      <c r="B25" s="45"/>
      <c r="C25" s="39"/>
      <c r="D25" s="147" t="s">
        <v>43</v>
      </c>
      <c r="E25" s="39"/>
      <c r="F25" s="39"/>
      <c r="G25" s="39"/>
      <c r="H25" s="39"/>
      <c r="I25" s="152" t="s">
        <v>32</v>
      </c>
      <c r="J25" s="153" t="str">
        <f>IF('Rekapitulace stavby'!AN19="","",'Rekapitulace stavby'!AN19)</f>
        <v>47189495</v>
      </c>
      <c r="K25" s="39"/>
      <c r="L25" s="39"/>
      <c r="M25" s="150"/>
      <c r="S25" s="39"/>
      <c r="T25" s="39"/>
      <c r="U25" s="39"/>
      <c r="V25" s="39"/>
      <c r="W25" s="39"/>
      <c r="X25" s="39"/>
      <c r="Y25" s="39"/>
      <c r="Z25" s="39"/>
      <c r="AA25" s="39"/>
      <c r="AB25" s="39"/>
      <c r="AC25" s="39"/>
      <c r="AD25" s="39"/>
      <c r="AE25" s="39"/>
    </row>
    <row r="26" s="2" customFormat="1" ht="18" customHeight="1">
      <c r="A26" s="39"/>
      <c r="B26" s="45"/>
      <c r="C26" s="39"/>
      <c r="D26" s="39"/>
      <c r="E26" s="136" t="str">
        <f>IF('Rekapitulace stavby'!E20="","",'Rekapitulace stavby'!E20)</f>
        <v>Ing. Jiří Vítek, Stavební projekce Olomouc</v>
      </c>
      <c r="F26" s="39"/>
      <c r="G26" s="39"/>
      <c r="H26" s="39"/>
      <c r="I26" s="152" t="s">
        <v>35</v>
      </c>
      <c r="J26" s="153" t="str">
        <f>IF('Rekapitulace stavby'!AN20="","",'Rekapitulace stavby'!AN20)</f>
        <v>CZ401120411</v>
      </c>
      <c r="K26" s="39"/>
      <c r="L26" s="39"/>
      <c r="M26" s="150"/>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149"/>
      <c r="J27" s="149"/>
      <c r="K27" s="39"/>
      <c r="L27" s="39"/>
      <c r="M27" s="150"/>
      <c r="S27" s="39"/>
      <c r="T27" s="39"/>
      <c r="U27" s="39"/>
      <c r="V27" s="39"/>
      <c r="W27" s="39"/>
      <c r="X27" s="39"/>
      <c r="Y27" s="39"/>
      <c r="Z27" s="39"/>
      <c r="AA27" s="39"/>
      <c r="AB27" s="39"/>
      <c r="AC27" s="39"/>
      <c r="AD27" s="39"/>
      <c r="AE27" s="39"/>
    </row>
    <row r="28" s="2" customFormat="1" ht="12" customHeight="1">
      <c r="A28" s="39"/>
      <c r="B28" s="45"/>
      <c r="C28" s="39"/>
      <c r="D28" s="147" t="s">
        <v>45</v>
      </c>
      <c r="E28" s="39"/>
      <c r="F28" s="39"/>
      <c r="G28" s="39"/>
      <c r="H28" s="39"/>
      <c r="I28" s="149"/>
      <c r="J28" s="149"/>
      <c r="K28" s="39"/>
      <c r="L28" s="39"/>
      <c r="M28" s="150"/>
      <c r="S28" s="39"/>
      <c r="T28" s="39"/>
      <c r="U28" s="39"/>
      <c r="V28" s="39"/>
      <c r="W28" s="39"/>
      <c r="X28" s="39"/>
      <c r="Y28" s="39"/>
      <c r="Z28" s="39"/>
      <c r="AA28" s="39"/>
      <c r="AB28" s="39"/>
      <c r="AC28" s="39"/>
      <c r="AD28" s="39"/>
      <c r="AE28" s="39"/>
    </row>
    <row r="29" s="8" customFormat="1" ht="16.5" customHeight="1">
      <c r="A29" s="155"/>
      <c r="B29" s="156"/>
      <c r="C29" s="155"/>
      <c r="D29" s="155"/>
      <c r="E29" s="157" t="s">
        <v>82</v>
      </c>
      <c r="F29" s="157"/>
      <c r="G29" s="157"/>
      <c r="H29" s="157"/>
      <c r="I29" s="158"/>
      <c r="J29" s="158"/>
      <c r="K29" s="155"/>
      <c r="L29" s="155"/>
      <c r="M29" s="159"/>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149"/>
      <c r="J30" s="149"/>
      <c r="K30" s="39"/>
      <c r="L30" s="39"/>
      <c r="M30" s="150"/>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1"/>
      <c r="J31" s="161"/>
      <c r="K31" s="160"/>
      <c r="L31" s="160"/>
      <c r="M31" s="150"/>
      <c r="S31" s="39"/>
      <c r="T31" s="39"/>
      <c r="U31" s="39"/>
      <c r="V31" s="39"/>
      <c r="W31" s="39"/>
      <c r="X31" s="39"/>
      <c r="Y31" s="39"/>
      <c r="Z31" s="39"/>
      <c r="AA31" s="39"/>
      <c r="AB31" s="39"/>
      <c r="AC31" s="39"/>
      <c r="AD31" s="39"/>
      <c r="AE31" s="39"/>
    </row>
    <row r="32" s="2" customFormat="1">
      <c r="A32" s="39"/>
      <c r="B32" s="45"/>
      <c r="C32" s="39"/>
      <c r="D32" s="39"/>
      <c r="E32" s="147" t="s">
        <v>109</v>
      </c>
      <c r="F32" s="39"/>
      <c r="G32" s="39"/>
      <c r="H32" s="39"/>
      <c r="I32" s="149"/>
      <c r="J32" s="149"/>
      <c r="K32" s="162">
        <f>I65</f>
        <v>0</v>
      </c>
      <c r="L32" s="39"/>
      <c r="M32" s="150"/>
      <c r="S32" s="39"/>
      <c r="T32" s="39"/>
      <c r="U32" s="39"/>
      <c r="V32" s="39"/>
      <c r="W32" s="39"/>
      <c r="X32" s="39"/>
      <c r="Y32" s="39"/>
      <c r="Z32" s="39"/>
      <c r="AA32" s="39"/>
      <c r="AB32" s="39"/>
      <c r="AC32" s="39"/>
      <c r="AD32" s="39"/>
      <c r="AE32" s="39"/>
    </row>
    <row r="33" s="2" customFormat="1">
      <c r="A33" s="39"/>
      <c r="B33" s="45"/>
      <c r="C33" s="39"/>
      <c r="D33" s="39"/>
      <c r="E33" s="147" t="s">
        <v>110</v>
      </c>
      <c r="F33" s="39"/>
      <c r="G33" s="39"/>
      <c r="H33" s="39"/>
      <c r="I33" s="149"/>
      <c r="J33" s="149"/>
      <c r="K33" s="162">
        <f>J65</f>
        <v>0</v>
      </c>
      <c r="L33" s="39"/>
      <c r="M33" s="150"/>
      <c r="S33" s="39"/>
      <c r="T33" s="39"/>
      <c r="U33" s="39"/>
      <c r="V33" s="39"/>
      <c r="W33" s="39"/>
      <c r="X33" s="39"/>
      <c r="Y33" s="39"/>
      <c r="Z33" s="39"/>
      <c r="AA33" s="39"/>
      <c r="AB33" s="39"/>
      <c r="AC33" s="39"/>
      <c r="AD33" s="39"/>
      <c r="AE33" s="39"/>
    </row>
    <row r="34" s="2" customFormat="1" ht="25.44" customHeight="1">
      <c r="A34" s="39"/>
      <c r="B34" s="45"/>
      <c r="C34" s="39"/>
      <c r="D34" s="163" t="s">
        <v>47</v>
      </c>
      <c r="E34" s="39"/>
      <c r="F34" s="39"/>
      <c r="G34" s="39"/>
      <c r="H34" s="39"/>
      <c r="I34" s="149"/>
      <c r="J34" s="149"/>
      <c r="K34" s="164">
        <f>ROUND(K100, 2)</f>
        <v>0</v>
      </c>
      <c r="L34" s="39"/>
      <c r="M34" s="150"/>
      <c r="S34" s="39"/>
      <c r="T34" s="39"/>
      <c r="U34" s="39"/>
      <c r="V34" s="39"/>
      <c r="W34" s="39"/>
      <c r="X34" s="39"/>
      <c r="Y34" s="39"/>
      <c r="Z34" s="39"/>
      <c r="AA34" s="39"/>
      <c r="AB34" s="39"/>
      <c r="AC34" s="39"/>
      <c r="AD34" s="39"/>
      <c r="AE34" s="39"/>
    </row>
    <row r="35" s="2" customFormat="1" ht="6.96" customHeight="1">
      <c r="A35" s="39"/>
      <c r="B35" s="45"/>
      <c r="C35" s="39"/>
      <c r="D35" s="160"/>
      <c r="E35" s="160"/>
      <c r="F35" s="160"/>
      <c r="G35" s="160"/>
      <c r="H35" s="160"/>
      <c r="I35" s="161"/>
      <c r="J35" s="161"/>
      <c r="K35" s="160"/>
      <c r="L35" s="160"/>
      <c r="M35" s="150"/>
      <c r="S35" s="39"/>
      <c r="T35" s="39"/>
      <c r="U35" s="39"/>
      <c r="V35" s="39"/>
      <c r="W35" s="39"/>
      <c r="X35" s="39"/>
      <c r="Y35" s="39"/>
      <c r="Z35" s="39"/>
      <c r="AA35" s="39"/>
      <c r="AB35" s="39"/>
      <c r="AC35" s="39"/>
      <c r="AD35" s="39"/>
      <c r="AE35" s="39"/>
    </row>
    <row r="36" s="2" customFormat="1" ht="14.4" customHeight="1">
      <c r="A36" s="39"/>
      <c r="B36" s="45"/>
      <c r="C36" s="39"/>
      <c r="D36" s="39"/>
      <c r="E36" s="39"/>
      <c r="F36" s="165" t="s">
        <v>49</v>
      </c>
      <c r="G36" s="39"/>
      <c r="H36" s="39"/>
      <c r="I36" s="166" t="s">
        <v>48</v>
      </c>
      <c r="J36" s="149"/>
      <c r="K36" s="165" t="s">
        <v>50</v>
      </c>
      <c r="L36" s="39"/>
      <c r="M36" s="150"/>
      <c r="S36" s="39"/>
      <c r="T36" s="39"/>
      <c r="U36" s="39"/>
      <c r="V36" s="39"/>
      <c r="W36" s="39"/>
      <c r="X36" s="39"/>
      <c r="Y36" s="39"/>
      <c r="Z36" s="39"/>
      <c r="AA36" s="39"/>
      <c r="AB36" s="39"/>
      <c r="AC36" s="39"/>
      <c r="AD36" s="39"/>
      <c r="AE36" s="39"/>
    </row>
    <row r="37" s="2" customFormat="1" ht="14.4" customHeight="1">
      <c r="A37" s="39"/>
      <c r="B37" s="45"/>
      <c r="C37" s="39"/>
      <c r="D37" s="167" t="s">
        <v>51</v>
      </c>
      <c r="E37" s="147" t="s">
        <v>52</v>
      </c>
      <c r="F37" s="162">
        <f>ROUND((SUM(BE100:BE456)),  2)</f>
        <v>0</v>
      </c>
      <c r="G37" s="39"/>
      <c r="H37" s="39"/>
      <c r="I37" s="168">
        <v>0.20999999999999999</v>
      </c>
      <c r="J37" s="149"/>
      <c r="K37" s="162">
        <f>ROUND(((SUM(BE100:BE456))*I37),  2)</f>
        <v>0</v>
      </c>
      <c r="L37" s="39"/>
      <c r="M37" s="150"/>
      <c r="S37" s="39"/>
      <c r="T37" s="39"/>
      <c r="U37" s="39"/>
      <c r="V37" s="39"/>
      <c r="W37" s="39"/>
      <c r="X37" s="39"/>
      <c r="Y37" s="39"/>
      <c r="Z37" s="39"/>
      <c r="AA37" s="39"/>
      <c r="AB37" s="39"/>
      <c r="AC37" s="39"/>
      <c r="AD37" s="39"/>
      <c r="AE37" s="39"/>
    </row>
    <row r="38" s="2" customFormat="1" ht="14.4" customHeight="1">
      <c r="A38" s="39"/>
      <c r="B38" s="45"/>
      <c r="C38" s="39"/>
      <c r="D38" s="39"/>
      <c r="E38" s="147" t="s">
        <v>53</v>
      </c>
      <c r="F38" s="162">
        <f>ROUND((SUM(BF100:BF456)),  2)</f>
        <v>0</v>
      </c>
      <c r="G38" s="39"/>
      <c r="H38" s="39"/>
      <c r="I38" s="168">
        <v>0.14999999999999999</v>
      </c>
      <c r="J38" s="149"/>
      <c r="K38" s="162">
        <f>ROUND(((SUM(BF100:BF456))*I38),  2)</f>
        <v>0</v>
      </c>
      <c r="L38" s="39"/>
      <c r="M38" s="150"/>
      <c r="S38" s="39"/>
      <c r="T38" s="39"/>
      <c r="U38" s="39"/>
      <c r="V38" s="39"/>
      <c r="W38" s="39"/>
      <c r="X38" s="39"/>
      <c r="Y38" s="39"/>
      <c r="Z38" s="39"/>
      <c r="AA38" s="39"/>
      <c r="AB38" s="39"/>
      <c r="AC38" s="39"/>
      <c r="AD38" s="39"/>
      <c r="AE38" s="39"/>
    </row>
    <row r="39" hidden="1" s="2" customFormat="1" ht="14.4" customHeight="1">
      <c r="A39" s="39"/>
      <c r="B39" s="45"/>
      <c r="C39" s="39"/>
      <c r="D39" s="39"/>
      <c r="E39" s="147" t="s">
        <v>54</v>
      </c>
      <c r="F39" s="162">
        <f>ROUND((SUM(BG100:BG456)),  2)</f>
        <v>0</v>
      </c>
      <c r="G39" s="39"/>
      <c r="H39" s="39"/>
      <c r="I39" s="168">
        <v>0.20999999999999999</v>
      </c>
      <c r="J39" s="149"/>
      <c r="K39" s="162">
        <f>0</f>
        <v>0</v>
      </c>
      <c r="L39" s="39"/>
      <c r="M39" s="150"/>
      <c r="S39" s="39"/>
      <c r="T39" s="39"/>
      <c r="U39" s="39"/>
      <c r="V39" s="39"/>
      <c r="W39" s="39"/>
      <c r="X39" s="39"/>
      <c r="Y39" s="39"/>
      <c r="Z39" s="39"/>
      <c r="AA39" s="39"/>
      <c r="AB39" s="39"/>
      <c r="AC39" s="39"/>
      <c r="AD39" s="39"/>
      <c r="AE39" s="39"/>
    </row>
    <row r="40" hidden="1" s="2" customFormat="1" ht="14.4" customHeight="1">
      <c r="A40" s="39"/>
      <c r="B40" s="45"/>
      <c r="C40" s="39"/>
      <c r="D40" s="39"/>
      <c r="E40" s="147" t="s">
        <v>55</v>
      </c>
      <c r="F40" s="162">
        <f>ROUND((SUM(BH100:BH456)),  2)</f>
        <v>0</v>
      </c>
      <c r="G40" s="39"/>
      <c r="H40" s="39"/>
      <c r="I40" s="168">
        <v>0.14999999999999999</v>
      </c>
      <c r="J40" s="149"/>
      <c r="K40" s="162">
        <f>0</f>
        <v>0</v>
      </c>
      <c r="L40" s="39"/>
      <c r="M40" s="150"/>
      <c r="S40" s="39"/>
      <c r="T40" s="39"/>
      <c r="U40" s="39"/>
      <c r="V40" s="39"/>
      <c r="W40" s="39"/>
      <c r="X40" s="39"/>
      <c r="Y40" s="39"/>
      <c r="Z40" s="39"/>
      <c r="AA40" s="39"/>
      <c r="AB40" s="39"/>
      <c r="AC40" s="39"/>
      <c r="AD40" s="39"/>
      <c r="AE40" s="39"/>
    </row>
    <row r="41" hidden="1" s="2" customFormat="1" ht="14.4" customHeight="1">
      <c r="A41" s="39"/>
      <c r="B41" s="45"/>
      <c r="C41" s="39"/>
      <c r="D41" s="39"/>
      <c r="E41" s="147" t="s">
        <v>56</v>
      </c>
      <c r="F41" s="162">
        <f>ROUND((SUM(BI100:BI456)),  2)</f>
        <v>0</v>
      </c>
      <c r="G41" s="39"/>
      <c r="H41" s="39"/>
      <c r="I41" s="168">
        <v>0</v>
      </c>
      <c r="J41" s="149"/>
      <c r="K41" s="162">
        <f>0</f>
        <v>0</v>
      </c>
      <c r="L41" s="39"/>
      <c r="M41" s="150"/>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149"/>
      <c r="J42" s="149"/>
      <c r="K42" s="39"/>
      <c r="L42" s="39"/>
      <c r="M42" s="150"/>
      <c r="S42" s="39"/>
      <c r="T42" s="39"/>
      <c r="U42" s="39"/>
      <c r="V42" s="39"/>
      <c r="W42" s="39"/>
      <c r="X42" s="39"/>
      <c r="Y42" s="39"/>
      <c r="Z42" s="39"/>
      <c r="AA42" s="39"/>
      <c r="AB42" s="39"/>
      <c r="AC42" s="39"/>
      <c r="AD42" s="39"/>
      <c r="AE42" s="39"/>
    </row>
    <row r="43" s="2" customFormat="1" ht="25.44" customHeight="1">
      <c r="A43" s="39"/>
      <c r="B43" s="45"/>
      <c r="C43" s="169"/>
      <c r="D43" s="170" t="s">
        <v>57</v>
      </c>
      <c r="E43" s="171"/>
      <c r="F43" s="171"/>
      <c r="G43" s="172" t="s">
        <v>58</v>
      </c>
      <c r="H43" s="173" t="s">
        <v>59</v>
      </c>
      <c r="I43" s="174"/>
      <c r="J43" s="174"/>
      <c r="K43" s="175">
        <f>SUM(K34:K41)</f>
        <v>0</v>
      </c>
      <c r="L43" s="176"/>
      <c r="M43" s="150"/>
      <c r="S43" s="39"/>
      <c r="T43" s="39"/>
      <c r="U43" s="39"/>
      <c r="V43" s="39"/>
      <c r="W43" s="39"/>
      <c r="X43" s="39"/>
      <c r="Y43" s="39"/>
      <c r="Z43" s="39"/>
      <c r="AA43" s="39"/>
      <c r="AB43" s="39"/>
      <c r="AC43" s="39"/>
      <c r="AD43" s="39"/>
      <c r="AE43" s="39"/>
    </row>
    <row r="44" s="2" customFormat="1" ht="14.4" customHeight="1">
      <c r="A44" s="39"/>
      <c r="B44" s="177"/>
      <c r="C44" s="178"/>
      <c r="D44" s="178"/>
      <c r="E44" s="178"/>
      <c r="F44" s="178"/>
      <c r="G44" s="178"/>
      <c r="H44" s="178"/>
      <c r="I44" s="179"/>
      <c r="J44" s="179"/>
      <c r="K44" s="178"/>
      <c r="L44" s="178"/>
      <c r="M44" s="150"/>
      <c r="S44" s="39"/>
      <c r="T44" s="39"/>
      <c r="U44" s="39"/>
      <c r="V44" s="39"/>
      <c r="W44" s="39"/>
      <c r="X44" s="39"/>
      <c r="Y44" s="39"/>
      <c r="Z44" s="39"/>
      <c r="AA44" s="39"/>
      <c r="AB44" s="39"/>
      <c r="AC44" s="39"/>
      <c r="AD44" s="39"/>
      <c r="AE44" s="39"/>
    </row>
    <row r="48" s="2" customFormat="1" ht="6.96" customHeight="1">
      <c r="A48" s="39"/>
      <c r="B48" s="180"/>
      <c r="C48" s="181"/>
      <c r="D48" s="181"/>
      <c r="E48" s="181"/>
      <c r="F48" s="181"/>
      <c r="G48" s="181"/>
      <c r="H48" s="181"/>
      <c r="I48" s="182"/>
      <c r="J48" s="182"/>
      <c r="K48" s="181"/>
      <c r="L48" s="181"/>
      <c r="M48" s="150"/>
      <c r="S48" s="39"/>
      <c r="T48" s="39"/>
      <c r="U48" s="39"/>
      <c r="V48" s="39"/>
      <c r="W48" s="39"/>
      <c r="X48" s="39"/>
      <c r="Y48" s="39"/>
      <c r="Z48" s="39"/>
      <c r="AA48" s="39"/>
      <c r="AB48" s="39"/>
      <c r="AC48" s="39"/>
      <c r="AD48" s="39"/>
      <c r="AE48" s="39"/>
    </row>
    <row r="49" s="2" customFormat="1" ht="24.96" customHeight="1">
      <c r="A49" s="39"/>
      <c r="B49" s="40"/>
      <c r="C49" s="23" t="s">
        <v>111</v>
      </c>
      <c r="D49" s="41"/>
      <c r="E49" s="41"/>
      <c r="F49" s="41"/>
      <c r="G49" s="41"/>
      <c r="H49" s="41"/>
      <c r="I49" s="149"/>
      <c r="J49" s="149"/>
      <c r="K49" s="41"/>
      <c r="L49" s="41"/>
      <c r="M49" s="150"/>
      <c r="S49" s="39"/>
      <c r="T49" s="39"/>
      <c r="U49" s="39"/>
      <c r="V49" s="39"/>
      <c r="W49" s="39"/>
      <c r="X49" s="39"/>
      <c r="Y49" s="39"/>
      <c r="Z49" s="39"/>
      <c r="AA49" s="39"/>
      <c r="AB49" s="39"/>
      <c r="AC49" s="39"/>
      <c r="AD49" s="39"/>
      <c r="AE49" s="39"/>
    </row>
    <row r="50" s="2" customFormat="1" ht="6.96" customHeight="1">
      <c r="A50" s="39"/>
      <c r="B50" s="40"/>
      <c r="C50" s="41"/>
      <c r="D50" s="41"/>
      <c r="E50" s="41"/>
      <c r="F50" s="41"/>
      <c r="G50" s="41"/>
      <c r="H50" s="41"/>
      <c r="I50" s="149"/>
      <c r="J50" s="149"/>
      <c r="K50" s="41"/>
      <c r="L50" s="41"/>
      <c r="M50" s="150"/>
      <c r="S50" s="39"/>
      <c r="T50" s="39"/>
      <c r="U50" s="39"/>
      <c r="V50" s="39"/>
      <c r="W50" s="39"/>
      <c r="X50" s="39"/>
      <c r="Y50" s="39"/>
      <c r="Z50" s="39"/>
      <c r="AA50" s="39"/>
      <c r="AB50" s="39"/>
      <c r="AC50" s="39"/>
      <c r="AD50" s="39"/>
      <c r="AE50" s="39"/>
    </row>
    <row r="51" s="2" customFormat="1" ht="12" customHeight="1">
      <c r="A51" s="39"/>
      <c r="B51" s="40"/>
      <c r="C51" s="32" t="s">
        <v>17</v>
      </c>
      <c r="D51" s="41"/>
      <c r="E51" s="41"/>
      <c r="F51" s="41"/>
      <c r="G51" s="41"/>
      <c r="H51" s="41"/>
      <c r="I51" s="149"/>
      <c r="J51" s="149"/>
      <c r="K51" s="41"/>
      <c r="L51" s="41"/>
      <c r="M51" s="150"/>
      <c r="S51" s="39"/>
      <c r="T51" s="39"/>
      <c r="U51" s="39"/>
      <c r="V51" s="39"/>
      <c r="W51" s="39"/>
      <c r="X51" s="39"/>
      <c r="Y51" s="39"/>
      <c r="Z51" s="39"/>
      <c r="AA51" s="39"/>
      <c r="AB51" s="39"/>
      <c r="AC51" s="39"/>
      <c r="AD51" s="39"/>
      <c r="AE51" s="39"/>
    </row>
    <row r="52" s="2" customFormat="1" ht="16.5" customHeight="1">
      <c r="A52" s="39"/>
      <c r="B52" s="40"/>
      <c r="C52" s="41"/>
      <c r="D52" s="41"/>
      <c r="E52" s="183" t="str">
        <f>E7</f>
        <v>Město Paskov - PD pro lávku č.1 pro pěší a cyklisty přes řeku Olešnou</v>
      </c>
      <c r="F52" s="32"/>
      <c r="G52" s="32"/>
      <c r="H52" s="32"/>
      <c r="I52" s="149"/>
      <c r="J52" s="149"/>
      <c r="K52" s="41"/>
      <c r="L52" s="41"/>
      <c r="M52" s="150"/>
      <c r="S52" s="39"/>
      <c r="T52" s="39"/>
      <c r="U52" s="39"/>
      <c r="V52" s="39"/>
      <c r="W52" s="39"/>
      <c r="X52" s="39"/>
      <c r="Y52" s="39"/>
      <c r="Z52" s="39"/>
      <c r="AA52" s="39"/>
      <c r="AB52" s="39"/>
      <c r="AC52" s="39"/>
      <c r="AD52" s="39"/>
      <c r="AE52" s="39"/>
    </row>
    <row r="53" s="1" customFormat="1" ht="12" customHeight="1">
      <c r="B53" s="21"/>
      <c r="C53" s="32" t="s">
        <v>105</v>
      </c>
      <c r="D53" s="22"/>
      <c r="E53" s="22"/>
      <c r="F53" s="22"/>
      <c r="G53" s="22"/>
      <c r="H53" s="22"/>
      <c r="I53" s="141"/>
      <c r="J53" s="141"/>
      <c r="K53" s="22"/>
      <c r="L53" s="22"/>
      <c r="M53" s="20"/>
    </row>
    <row r="54" s="2" customFormat="1" ht="16.5" customHeight="1">
      <c r="A54" s="39"/>
      <c r="B54" s="40"/>
      <c r="C54" s="41"/>
      <c r="D54" s="41"/>
      <c r="E54" s="183" t="s">
        <v>106</v>
      </c>
      <c r="F54" s="41"/>
      <c r="G54" s="41"/>
      <c r="H54" s="41"/>
      <c r="I54" s="149"/>
      <c r="J54" s="149"/>
      <c r="K54" s="41"/>
      <c r="L54" s="41"/>
      <c r="M54" s="150"/>
      <c r="S54" s="39"/>
      <c r="T54" s="39"/>
      <c r="U54" s="39"/>
      <c r="V54" s="39"/>
      <c r="W54" s="39"/>
      <c r="X54" s="39"/>
      <c r="Y54" s="39"/>
      <c r="Z54" s="39"/>
      <c r="AA54" s="39"/>
      <c r="AB54" s="39"/>
      <c r="AC54" s="39"/>
      <c r="AD54" s="39"/>
      <c r="AE54" s="39"/>
    </row>
    <row r="55" s="2" customFormat="1" ht="12" customHeight="1">
      <c r="A55" s="39"/>
      <c r="B55" s="40"/>
      <c r="C55" s="32" t="s">
        <v>107</v>
      </c>
      <c r="D55" s="41"/>
      <c r="E55" s="41"/>
      <c r="F55" s="41"/>
      <c r="G55" s="41"/>
      <c r="H55" s="41"/>
      <c r="I55" s="149"/>
      <c r="J55" s="149"/>
      <c r="K55" s="41"/>
      <c r="L55" s="41"/>
      <c r="M55" s="150"/>
      <c r="S55" s="39"/>
      <c r="T55" s="39"/>
      <c r="U55" s="39"/>
      <c r="V55" s="39"/>
      <c r="W55" s="39"/>
      <c r="X55" s="39"/>
      <c r="Y55" s="39"/>
      <c r="Z55" s="39"/>
      <c r="AA55" s="39"/>
      <c r="AB55" s="39"/>
      <c r="AC55" s="39"/>
      <c r="AD55" s="39"/>
      <c r="AE55" s="39"/>
    </row>
    <row r="56" s="2" customFormat="1" ht="16.5" customHeight="1">
      <c r="A56" s="39"/>
      <c r="B56" s="40"/>
      <c r="C56" s="41"/>
      <c r="D56" s="41"/>
      <c r="E56" s="70" t="str">
        <f>E11</f>
        <v>1 - SO 201 - Lávka č.1 u mateřské školy</v>
      </c>
      <c r="F56" s="41"/>
      <c r="G56" s="41"/>
      <c r="H56" s="41"/>
      <c r="I56" s="149"/>
      <c r="J56" s="149"/>
      <c r="K56" s="41"/>
      <c r="L56" s="41"/>
      <c r="M56" s="150"/>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9"/>
      <c r="J57" s="149"/>
      <c r="K57" s="41"/>
      <c r="L57" s="41"/>
      <c r="M57" s="150"/>
      <c r="S57" s="39"/>
      <c r="T57" s="39"/>
      <c r="U57" s="39"/>
      <c r="V57" s="39"/>
      <c r="W57" s="39"/>
      <c r="X57" s="39"/>
      <c r="Y57" s="39"/>
      <c r="Z57" s="39"/>
      <c r="AA57" s="39"/>
      <c r="AB57" s="39"/>
      <c r="AC57" s="39"/>
      <c r="AD57" s="39"/>
      <c r="AE57" s="39"/>
    </row>
    <row r="58" s="2" customFormat="1" ht="12" customHeight="1">
      <c r="A58" s="39"/>
      <c r="B58" s="40"/>
      <c r="C58" s="32" t="s">
        <v>23</v>
      </c>
      <c r="D58" s="41"/>
      <c r="E58" s="41"/>
      <c r="F58" s="27" t="str">
        <f>F14</f>
        <v xml:space="preserve"> </v>
      </c>
      <c r="G58" s="41"/>
      <c r="H58" s="41"/>
      <c r="I58" s="152" t="s">
        <v>25</v>
      </c>
      <c r="J58" s="154" t="str">
        <f>IF(J14="","",J14)</f>
        <v>15. 8. 2019</v>
      </c>
      <c r="K58" s="41"/>
      <c r="L58" s="41"/>
      <c r="M58" s="150"/>
      <c r="S58" s="39"/>
      <c r="T58" s="39"/>
      <c r="U58" s="39"/>
      <c r="V58" s="39"/>
      <c r="W58" s="39"/>
      <c r="X58" s="39"/>
      <c r="Y58" s="39"/>
      <c r="Z58" s="39"/>
      <c r="AA58" s="39"/>
      <c r="AB58" s="39"/>
      <c r="AC58" s="39"/>
      <c r="AD58" s="39"/>
      <c r="AE58" s="39"/>
    </row>
    <row r="59" s="2" customFormat="1" ht="6.96" customHeight="1">
      <c r="A59" s="39"/>
      <c r="B59" s="40"/>
      <c r="C59" s="41"/>
      <c r="D59" s="41"/>
      <c r="E59" s="41"/>
      <c r="F59" s="41"/>
      <c r="G59" s="41"/>
      <c r="H59" s="41"/>
      <c r="I59" s="149"/>
      <c r="J59" s="149"/>
      <c r="K59" s="41"/>
      <c r="L59" s="41"/>
      <c r="M59" s="150"/>
      <c r="S59" s="39"/>
      <c r="T59" s="39"/>
      <c r="U59" s="39"/>
      <c r="V59" s="39"/>
      <c r="W59" s="39"/>
      <c r="X59" s="39"/>
      <c r="Y59" s="39"/>
      <c r="Z59" s="39"/>
      <c r="AA59" s="39"/>
      <c r="AB59" s="39"/>
      <c r="AC59" s="39"/>
      <c r="AD59" s="39"/>
      <c r="AE59" s="39"/>
    </row>
    <row r="60" s="2" customFormat="1" ht="43.05" customHeight="1">
      <c r="A60" s="39"/>
      <c r="B60" s="40"/>
      <c r="C60" s="32" t="s">
        <v>31</v>
      </c>
      <c r="D60" s="41"/>
      <c r="E60" s="41"/>
      <c r="F60" s="27" t="str">
        <f>E17</f>
        <v>Město Paskov</v>
      </c>
      <c r="G60" s="41"/>
      <c r="H60" s="41"/>
      <c r="I60" s="152" t="s">
        <v>39</v>
      </c>
      <c r="J60" s="184" t="str">
        <f>E23</f>
        <v>Ing. Jiří Vítek, Stavební projekce Olomouc</v>
      </c>
      <c r="K60" s="41"/>
      <c r="L60" s="41"/>
      <c r="M60" s="150"/>
      <c r="S60" s="39"/>
      <c r="T60" s="39"/>
      <c r="U60" s="39"/>
      <c r="V60" s="39"/>
      <c r="W60" s="39"/>
      <c r="X60" s="39"/>
      <c r="Y60" s="39"/>
      <c r="Z60" s="39"/>
      <c r="AA60" s="39"/>
      <c r="AB60" s="39"/>
      <c r="AC60" s="39"/>
      <c r="AD60" s="39"/>
      <c r="AE60" s="39"/>
    </row>
    <row r="61" s="2" customFormat="1" ht="43.05" customHeight="1">
      <c r="A61" s="39"/>
      <c r="B61" s="40"/>
      <c r="C61" s="32" t="s">
        <v>37</v>
      </c>
      <c r="D61" s="41"/>
      <c r="E61" s="41"/>
      <c r="F61" s="27" t="str">
        <f>IF(E20="","",E20)</f>
        <v>Vyplň údaj</v>
      </c>
      <c r="G61" s="41"/>
      <c r="H61" s="41"/>
      <c r="I61" s="152" t="s">
        <v>43</v>
      </c>
      <c r="J61" s="184" t="str">
        <f>E26</f>
        <v>Ing. Jiří Vítek, Stavební projekce Olomouc</v>
      </c>
      <c r="K61" s="41"/>
      <c r="L61" s="41"/>
      <c r="M61" s="150"/>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9"/>
      <c r="J62" s="149"/>
      <c r="K62" s="41"/>
      <c r="L62" s="41"/>
      <c r="M62" s="150"/>
      <c r="S62" s="39"/>
      <c r="T62" s="39"/>
      <c r="U62" s="39"/>
      <c r="V62" s="39"/>
      <c r="W62" s="39"/>
      <c r="X62" s="39"/>
      <c r="Y62" s="39"/>
      <c r="Z62" s="39"/>
      <c r="AA62" s="39"/>
      <c r="AB62" s="39"/>
      <c r="AC62" s="39"/>
      <c r="AD62" s="39"/>
      <c r="AE62" s="39"/>
    </row>
    <row r="63" s="2" customFormat="1" ht="29.28" customHeight="1">
      <c r="A63" s="39"/>
      <c r="B63" s="40"/>
      <c r="C63" s="185" t="s">
        <v>112</v>
      </c>
      <c r="D63" s="186"/>
      <c r="E63" s="186"/>
      <c r="F63" s="186"/>
      <c r="G63" s="186"/>
      <c r="H63" s="186"/>
      <c r="I63" s="187" t="s">
        <v>113</v>
      </c>
      <c r="J63" s="187" t="s">
        <v>114</v>
      </c>
      <c r="K63" s="188" t="s">
        <v>115</v>
      </c>
      <c r="L63" s="186"/>
      <c r="M63" s="150"/>
      <c r="S63" s="39"/>
      <c r="T63" s="39"/>
      <c r="U63" s="39"/>
      <c r="V63" s="39"/>
      <c r="W63" s="39"/>
      <c r="X63" s="39"/>
      <c r="Y63" s="39"/>
      <c r="Z63" s="39"/>
      <c r="AA63" s="39"/>
      <c r="AB63" s="39"/>
      <c r="AC63" s="39"/>
      <c r="AD63" s="39"/>
      <c r="AE63" s="39"/>
    </row>
    <row r="64" s="2" customFormat="1" ht="10.32" customHeight="1">
      <c r="A64" s="39"/>
      <c r="B64" s="40"/>
      <c r="C64" s="41"/>
      <c r="D64" s="41"/>
      <c r="E64" s="41"/>
      <c r="F64" s="41"/>
      <c r="G64" s="41"/>
      <c r="H64" s="41"/>
      <c r="I64" s="149"/>
      <c r="J64" s="149"/>
      <c r="K64" s="41"/>
      <c r="L64" s="41"/>
      <c r="M64" s="150"/>
      <c r="S64" s="39"/>
      <c r="T64" s="39"/>
      <c r="U64" s="39"/>
      <c r="V64" s="39"/>
      <c r="W64" s="39"/>
      <c r="X64" s="39"/>
      <c r="Y64" s="39"/>
      <c r="Z64" s="39"/>
      <c r="AA64" s="39"/>
      <c r="AB64" s="39"/>
      <c r="AC64" s="39"/>
      <c r="AD64" s="39"/>
      <c r="AE64" s="39"/>
    </row>
    <row r="65" s="2" customFormat="1" ht="22.8" customHeight="1">
      <c r="A65" s="39"/>
      <c r="B65" s="40"/>
      <c r="C65" s="189" t="s">
        <v>81</v>
      </c>
      <c r="D65" s="41"/>
      <c r="E65" s="41"/>
      <c r="F65" s="41"/>
      <c r="G65" s="41"/>
      <c r="H65" s="41"/>
      <c r="I65" s="190">
        <f>Q100</f>
        <v>0</v>
      </c>
      <c r="J65" s="190">
        <f>R100</f>
        <v>0</v>
      </c>
      <c r="K65" s="103">
        <f>K100</f>
        <v>0</v>
      </c>
      <c r="L65" s="41"/>
      <c r="M65" s="150"/>
      <c r="S65" s="39"/>
      <c r="T65" s="39"/>
      <c r="U65" s="39"/>
      <c r="V65" s="39"/>
      <c r="W65" s="39"/>
      <c r="X65" s="39"/>
      <c r="Y65" s="39"/>
      <c r="Z65" s="39"/>
      <c r="AA65" s="39"/>
      <c r="AB65" s="39"/>
      <c r="AC65" s="39"/>
      <c r="AD65" s="39"/>
      <c r="AE65" s="39"/>
      <c r="AU65" s="17" t="s">
        <v>116</v>
      </c>
    </row>
    <row r="66" s="9" customFormat="1" ht="24.96" customHeight="1">
      <c r="A66" s="9"/>
      <c r="B66" s="191"/>
      <c r="C66" s="192"/>
      <c r="D66" s="193" t="s">
        <v>117</v>
      </c>
      <c r="E66" s="194"/>
      <c r="F66" s="194"/>
      <c r="G66" s="194"/>
      <c r="H66" s="194"/>
      <c r="I66" s="195">
        <f>Q101</f>
        <v>0</v>
      </c>
      <c r="J66" s="195">
        <f>R101</f>
        <v>0</v>
      </c>
      <c r="K66" s="196">
        <f>K101</f>
        <v>0</v>
      </c>
      <c r="L66" s="192"/>
      <c r="M66" s="197"/>
      <c r="S66" s="9"/>
      <c r="T66" s="9"/>
      <c r="U66" s="9"/>
      <c r="V66" s="9"/>
      <c r="W66" s="9"/>
      <c r="X66" s="9"/>
      <c r="Y66" s="9"/>
      <c r="Z66" s="9"/>
      <c r="AA66" s="9"/>
      <c r="AB66" s="9"/>
      <c r="AC66" s="9"/>
      <c r="AD66" s="9"/>
      <c r="AE66" s="9"/>
    </row>
    <row r="67" s="10" customFormat="1" ht="19.92" customHeight="1">
      <c r="A67" s="10"/>
      <c r="B67" s="198"/>
      <c r="C67" s="128"/>
      <c r="D67" s="199" t="s">
        <v>118</v>
      </c>
      <c r="E67" s="200"/>
      <c r="F67" s="200"/>
      <c r="G67" s="200"/>
      <c r="H67" s="200"/>
      <c r="I67" s="201">
        <f>Q102</f>
        <v>0</v>
      </c>
      <c r="J67" s="201">
        <f>R102</f>
        <v>0</v>
      </c>
      <c r="K67" s="202">
        <f>K102</f>
        <v>0</v>
      </c>
      <c r="L67" s="128"/>
      <c r="M67" s="203"/>
      <c r="S67" s="10"/>
      <c r="T67" s="10"/>
      <c r="U67" s="10"/>
      <c r="V67" s="10"/>
      <c r="W67" s="10"/>
      <c r="X67" s="10"/>
      <c r="Y67" s="10"/>
      <c r="Z67" s="10"/>
      <c r="AA67" s="10"/>
      <c r="AB67" s="10"/>
      <c r="AC67" s="10"/>
      <c r="AD67" s="10"/>
      <c r="AE67" s="10"/>
    </row>
    <row r="68" s="10" customFormat="1" ht="19.92" customHeight="1">
      <c r="A68" s="10"/>
      <c r="B68" s="198"/>
      <c r="C68" s="128"/>
      <c r="D68" s="199" t="s">
        <v>119</v>
      </c>
      <c r="E68" s="200"/>
      <c r="F68" s="200"/>
      <c r="G68" s="200"/>
      <c r="H68" s="200"/>
      <c r="I68" s="201">
        <f>Q154</f>
        <v>0</v>
      </c>
      <c r="J68" s="201">
        <f>R154</f>
        <v>0</v>
      </c>
      <c r="K68" s="202">
        <f>K154</f>
        <v>0</v>
      </c>
      <c r="L68" s="128"/>
      <c r="M68" s="203"/>
      <c r="S68" s="10"/>
      <c r="T68" s="10"/>
      <c r="U68" s="10"/>
      <c r="V68" s="10"/>
      <c r="W68" s="10"/>
      <c r="X68" s="10"/>
      <c r="Y68" s="10"/>
      <c r="Z68" s="10"/>
      <c r="AA68" s="10"/>
      <c r="AB68" s="10"/>
      <c r="AC68" s="10"/>
      <c r="AD68" s="10"/>
      <c r="AE68" s="10"/>
    </row>
    <row r="69" s="10" customFormat="1" ht="19.92" customHeight="1">
      <c r="A69" s="10"/>
      <c r="B69" s="198"/>
      <c r="C69" s="128"/>
      <c r="D69" s="199" t="s">
        <v>120</v>
      </c>
      <c r="E69" s="200"/>
      <c r="F69" s="200"/>
      <c r="G69" s="200"/>
      <c r="H69" s="200"/>
      <c r="I69" s="201">
        <f>Q212</f>
        <v>0</v>
      </c>
      <c r="J69" s="201">
        <f>R212</f>
        <v>0</v>
      </c>
      <c r="K69" s="202">
        <f>K212</f>
        <v>0</v>
      </c>
      <c r="L69" s="128"/>
      <c r="M69" s="203"/>
      <c r="S69" s="10"/>
      <c r="T69" s="10"/>
      <c r="U69" s="10"/>
      <c r="V69" s="10"/>
      <c r="W69" s="10"/>
      <c r="X69" s="10"/>
      <c r="Y69" s="10"/>
      <c r="Z69" s="10"/>
      <c r="AA69" s="10"/>
      <c r="AB69" s="10"/>
      <c r="AC69" s="10"/>
      <c r="AD69" s="10"/>
      <c r="AE69" s="10"/>
    </row>
    <row r="70" s="10" customFormat="1" ht="19.92" customHeight="1">
      <c r="A70" s="10"/>
      <c r="B70" s="198"/>
      <c r="C70" s="128"/>
      <c r="D70" s="199" t="s">
        <v>121</v>
      </c>
      <c r="E70" s="200"/>
      <c r="F70" s="200"/>
      <c r="G70" s="200"/>
      <c r="H70" s="200"/>
      <c r="I70" s="201">
        <f>Q265</f>
        <v>0</v>
      </c>
      <c r="J70" s="201">
        <f>R265</f>
        <v>0</v>
      </c>
      <c r="K70" s="202">
        <f>K265</f>
        <v>0</v>
      </c>
      <c r="L70" s="128"/>
      <c r="M70" s="203"/>
      <c r="S70" s="10"/>
      <c r="T70" s="10"/>
      <c r="U70" s="10"/>
      <c r="V70" s="10"/>
      <c r="W70" s="10"/>
      <c r="X70" s="10"/>
      <c r="Y70" s="10"/>
      <c r="Z70" s="10"/>
      <c r="AA70" s="10"/>
      <c r="AB70" s="10"/>
      <c r="AC70" s="10"/>
      <c r="AD70" s="10"/>
      <c r="AE70" s="10"/>
    </row>
    <row r="71" s="10" customFormat="1" ht="19.92" customHeight="1">
      <c r="A71" s="10"/>
      <c r="B71" s="198"/>
      <c r="C71" s="128"/>
      <c r="D71" s="199" t="s">
        <v>122</v>
      </c>
      <c r="E71" s="200"/>
      <c r="F71" s="200"/>
      <c r="G71" s="200"/>
      <c r="H71" s="200"/>
      <c r="I71" s="201">
        <f>Q319</f>
        <v>0</v>
      </c>
      <c r="J71" s="201">
        <f>R319</f>
        <v>0</v>
      </c>
      <c r="K71" s="202">
        <f>K319</f>
        <v>0</v>
      </c>
      <c r="L71" s="128"/>
      <c r="M71" s="203"/>
      <c r="S71" s="10"/>
      <c r="T71" s="10"/>
      <c r="U71" s="10"/>
      <c r="V71" s="10"/>
      <c r="W71" s="10"/>
      <c r="X71" s="10"/>
      <c r="Y71" s="10"/>
      <c r="Z71" s="10"/>
      <c r="AA71" s="10"/>
      <c r="AB71" s="10"/>
      <c r="AC71" s="10"/>
      <c r="AD71" s="10"/>
      <c r="AE71" s="10"/>
    </row>
    <row r="72" s="10" customFormat="1" ht="19.92" customHeight="1">
      <c r="A72" s="10"/>
      <c r="B72" s="198"/>
      <c r="C72" s="128"/>
      <c r="D72" s="199" t="s">
        <v>123</v>
      </c>
      <c r="E72" s="200"/>
      <c r="F72" s="200"/>
      <c r="G72" s="200"/>
      <c r="H72" s="200"/>
      <c r="I72" s="201">
        <f>Q343</f>
        <v>0</v>
      </c>
      <c r="J72" s="201">
        <f>R343</f>
        <v>0</v>
      </c>
      <c r="K72" s="202">
        <f>K343</f>
        <v>0</v>
      </c>
      <c r="L72" s="128"/>
      <c r="M72" s="203"/>
      <c r="S72" s="10"/>
      <c r="T72" s="10"/>
      <c r="U72" s="10"/>
      <c r="V72" s="10"/>
      <c r="W72" s="10"/>
      <c r="X72" s="10"/>
      <c r="Y72" s="10"/>
      <c r="Z72" s="10"/>
      <c r="AA72" s="10"/>
      <c r="AB72" s="10"/>
      <c r="AC72" s="10"/>
      <c r="AD72" s="10"/>
      <c r="AE72" s="10"/>
    </row>
    <row r="73" s="10" customFormat="1" ht="19.92" customHeight="1">
      <c r="A73" s="10"/>
      <c r="B73" s="198"/>
      <c r="C73" s="128"/>
      <c r="D73" s="199" t="s">
        <v>124</v>
      </c>
      <c r="E73" s="200"/>
      <c r="F73" s="200"/>
      <c r="G73" s="200"/>
      <c r="H73" s="200"/>
      <c r="I73" s="201">
        <f>Q359</f>
        <v>0</v>
      </c>
      <c r="J73" s="201">
        <f>R359</f>
        <v>0</v>
      </c>
      <c r="K73" s="202">
        <f>K359</f>
        <v>0</v>
      </c>
      <c r="L73" s="128"/>
      <c r="M73" s="203"/>
      <c r="S73" s="10"/>
      <c r="T73" s="10"/>
      <c r="U73" s="10"/>
      <c r="V73" s="10"/>
      <c r="W73" s="10"/>
      <c r="X73" s="10"/>
      <c r="Y73" s="10"/>
      <c r="Z73" s="10"/>
      <c r="AA73" s="10"/>
      <c r="AB73" s="10"/>
      <c r="AC73" s="10"/>
      <c r="AD73" s="10"/>
      <c r="AE73" s="10"/>
    </row>
    <row r="74" s="10" customFormat="1" ht="19.92" customHeight="1">
      <c r="A74" s="10"/>
      <c r="B74" s="198"/>
      <c r="C74" s="128"/>
      <c r="D74" s="199" t="s">
        <v>125</v>
      </c>
      <c r="E74" s="200"/>
      <c r="F74" s="200"/>
      <c r="G74" s="200"/>
      <c r="H74" s="200"/>
      <c r="I74" s="201">
        <f>Q374</f>
        <v>0</v>
      </c>
      <c r="J74" s="201">
        <f>R374</f>
        <v>0</v>
      </c>
      <c r="K74" s="202">
        <f>K374</f>
        <v>0</v>
      </c>
      <c r="L74" s="128"/>
      <c r="M74" s="203"/>
      <c r="S74" s="10"/>
      <c r="T74" s="10"/>
      <c r="U74" s="10"/>
      <c r="V74" s="10"/>
      <c r="W74" s="10"/>
      <c r="X74" s="10"/>
      <c r="Y74" s="10"/>
      <c r="Z74" s="10"/>
      <c r="AA74" s="10"/>
      <c r="AB74" s="10"/>
      <c r="AC74" s="10"/>
      <c r="AD74" s="10"/>
      <c r="AE74" s="10"/>
    </row>
    <row r="75" s="10" customFormat="1" ht="19.92" customHeight="1">
      <c r="A75" s="10"/>
      <c r="B75" s="198"/>
      <c r="C75" s="128"/>
      <c r="D75" s="199" t="s">
        <v>126</v>
      </c>
      <c r="E75" s="200"/>
      <c r="F75" s="200"/>
      <c r="G75" s="200"/>
      <c r="H75" s="200"/>
      <c r="I75" s="201">
        <f>Q429</f>
        <v>0</v>
      </c>
      <c r="J75" s="201">
        <f>R429</f>
        <v>0</v>
      </c>
      <c r="K75" s="202">
        <f>K429</f>
        <v>0</v>
      </c>
      <c r="L75" s="128"/>
      <c r="M75" s="203"/>
      <c r="S75" s="10"/>
      <c r="T75" s="10"/>
      <c r="U75" s="10"/>
      <c r="V75" s="10"/>
      <c r="W75" s="10"/>
      <c r="X75" s="10"/>
      <c r="Y75" s="10"/>
      <c r="Z75" s="10"/>
      <c r="AA75" s="10"/>
      <c r="AB75" s="10"/>
      <c r="AC75" s="10"/>
      <c r="AD75" s="10"/>
      <c r="AE75" s="10"/>
    </row>
    <row r="76" s="10" customFormat="1" ht="19.92" customHeight="1">
      <c r="A76" s="10"/>
      <c r="B76" s="198"/>
      <c r="C76" s="128"/>
      <c r="D76" s="199" t="s">
        <v>127</v>
      </c>
      <c r="E76" s="200"/>
      <c r="F76" s="200"/>
      <c r="G76" s="200"/>
      <c r="H76" s="200"/>
      <c r="I76" s="201">
        <f>Q445</f>
        <v>0</v>
      </c>
      <c r="J76" s="201">
        <f>R445</f>
        <v>0</v>
      </c>
      <c r="K76" s="202">
        <f>K445</f>
        <v>0</v>
      </c>
      <c r="L76" s="128"/>
      <c r="M76" s="203"/>
      <c r="S76" s="10"/>
      <c r="T76" s="10"/>
      <c r="U76" s="10"/>
      <c r="V76" s="10"/>
      <c r="W76" s="10"/>
      <c r="X76" s="10"/>
      <c r="Y76" s="10"/>
      <c r="Z76" s="10"/>
      <c r="AA76" s="10"/>
      <c r="AB76" s="10"/>
      <c r="AC76" s="10"/>
      <c r="AD76" s="10"/>
      <c r="AE76" s="10"/>
    </row>
    <row r="77" s="9" customFormat="1" ht="24.96" customHeight="1">
      <c r="A77" s="9"/>
      <c r="B77" s="191"/>
      <c r="C77" s="192"/>
      <c r="D77" s="193" t="s">
        <v>128</v>
      </c>
      <c r="E77" s="194"/>
      <c r="F77" s="194"/>
      <c r="G77" s="194"/>
      <c r="H77" s="194"/>
      <c r="I77" s="195">
        <f>Q449</f>
        <v>0</v>
      </c>
      <c r="J77" s="195">
        <f>R449</f>
        <v>0</v>
      </c>
      <c r="K77" s="196">
        <f>K449</f>
        <v>0</v>
      </c>
      <c r="L77" s="192"/>
      <c r="M77" s="197"/>
      <c r="S77" s="9"/>
      <c r="T77" s="9"/>
      <c r="U77" s="9"/>
      <c r="V77" s="9"/>
      <c r="W77" s="9"/>
      <c r="X77" s="9"/>
      <c r="Y77" s="9"/>
      <c r="Z77" s="9"/>
      <c r="AA77" s="9"/>
      <c r="AB77" s="9"/>
      <c r="AC77" s="9"/>
      <c r="AD77" s="9"/>
      <c r="AE77" s="9"/>
    </row>
    <row r="78" s="10" customFormat="1" ht="19.92" customHeight="1">
      <c r="A78" s="10"/>
      <c r="B78" s="198"/>
      <c r="C78" s="128"/>
      <c r="D78" s="199" t="s">
        <v>129</v>
      </c>
      <c r="E78" s="200"/>
      <c r="F78" s="200"/>
      <c r="G78" s="200"/>
      <c r="H78" s="200"/>
      <c r="I78" s="201">
        <f>Q450</f>
        <v>0</v>
      </c>
      <c r="J78" s="201">
        <f>R450</f>
        <v>0</v>
      </c>
      <c r="K78" s="202">
        <f>K450</f>
        <v>0</v>
      </c>
      <c r="L78" s="128"/>
      <c r="M78" s="203"/>
      <c r="S78" s="10"/>
      <c r="T78" s="10"/>
      <c r="U78" s="10"/>
      <c r="V78" s="10"/>
      <c r="W78" s="10"/>
      <c r="X78" s="10"/>
      <c r="Y78" s="10"/>
      <c r="Z78" s="10"/>
      <c r="AA78" s="10"/>
      <c r="AB78" s="10"/>
      <c r="AC78" s="10"/>
      <c r="AD78" s="10"/>
      <c r="AE78" s="10"/>
    </row>
    <row r="79" s="2" customFormat="1" ht="21.84" customHeight="1">
      <c r="A79" s="39"/>
      <c r="B79" s="40"/>
      <c r="C79" s="41"/>
      <c r="D79" s="41"/>
      <c r="E79" s="41"/>
      <c r="F79" s="41"/>
      <c r="G79" s="41"/>
      <c r="H79" s="41"/>
      <c r="I79" s="149"/>
      <c r="J79" s="149"/>
      <c r="K79" s="41"/>
      <c r="L79" s="41"/>
      <c r="M79" s="150"/>
      <c r="S79" s="39"/>
      <c r="T79" s="39"/>
      <c r="U79" s="39"/>
      <c r="V79" s="39"/>
      <c r="W79" s="39"/>
      <c r="X79" s="39"/>
      <c r="Y79" s="39"/>
      <c r="Z79" s="39"/>
      <c r="AA79" s="39"/>
      <c r="AB79" s="39"/>
      <c r="AC79" s="39"/>
      <c r="AD79" s="39"/>
      <c r="AE79" s="39"/>
    </row>
    <row r="80" s="2" customFormat="1" ht="6.96" customHeight="1">
      <c r="A80" s="39"/>
      <c r="B80" s="60"/>
      <c r="C80" s="61"/>
      <c r="D80" s="61"/>
      <c r="E80" s="61"/>
      <c r="F80" s="61"/>
      <c r="G80" s="61"/>
      <c r="H80" s="61"/>
      <c r="I80" s="179"/>
      <c r="J80" s="179"/>
      <c r="K80" s="61"/>
      <c r="L80" s="61"/>
      <c r="M80" s="150"/>
      <c r="S80" s="39"/>
      <c r="T80" s="39"/>
      <c r="U80" s="39"/>
      <c r="V80" s="39"/>
      <c r="W80" s="39"/>
      <c r="X80" s="39"/>
      <c r="Y80" s="39"/>
      <c r="Z80" s="39"/>
      <c r="AA80" s="39"/>
      <c r="AB80" s="39"/>
      <c r="AC80" s="39"/>
      <c r="AD80" s="39"/>
      <c r="AE80" s="39"/>
    </row>
    <row r="84" s="2" customFormat="1" ht="6.96" customHeight="1">
      <c r="A84" s="39"/>
      <c r="B84" s="62"/>
      <c r="C84" s="63"/>
      <c r="D84" s="63"/>
      <c r="E84" s="63"/>
      <c r="F84" s="63"/>
      <c r="G84" s="63"/>
      <c r="H84" s="63"/>
      <c r="I84" s="182"/>
      <c r="J84" s="182"/>
      <c r="K84" s="63"/>
      <c r="L84" s="63"/>
      <c r="M84" s="150"/>
      <c r="S84" s="39"/>
      <c r="T84" s="39"/>
      <c r="U84" s="39"/>
      <c r="V84" s="39"/>
      <c r="W84" s="39"/>
      <c r="X84" s="39"/>
      <c r="Y84" s="39"/>
      <c r="Z84" s="39"/>
      <c r="AA84" s="39"/>
      <c r="AB84" s="39"/>
      <c r="AC84" s="39"/>
      <c r="AD84" s="39"/>
      <c r="AE84" s="39"/>
    </row>
    <row r="85" s="2" customFormat="1" ht="24.96" customHeight="1">
      <c r="A85" s="39"/>
      <c r="B85" s="40"/>
      <c r="C85" s="23" t="s">
        <v>130</v>
      </c>
      <c r="D85" s="41"/>
      <c r="E85" s="41"/>
      <c r="F85" s="41"/>
      <c r="G85" s="41"/>
      <c r="H85" s="41"/>
      <c r="I85" s="149"/>
      <c r="J85" s="149"/>
      <c r="K85" s="41"/>
      <c r="L85" s="41"/>
      <c r="M85" s="150"/>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149"/>
      <c r="J86" s="149"/>
      <c r="K86" s="41"/>
      <c r="L86" s="41"/>
      <c r="M86" s="150"/>
      <c r="S86" s="39"/>
      <c r="T86" s="39"/>
      <c r="U86" s="39"/>
      <c r="V86" s="39"/>
      <c r="W86" s="39"/>
      <c r="X86" s="39"/>
      <c r="Y86" s="39"/>
      <c r="Z86" s="39"/>
      <c r="AA86" s="39"/>
      <c r="AB86" s="39"/>
      <c r="AC86" s="39"/>
      <c r="AD86" s="39"/>
      <c r="AE86" s="39"/>
    </row>
    <row r="87" s="2" customFormat="1" ht="12" customHeight="1">
      <c r="A87" s="39"/>
      <c r="B87" s="40"/>
      <c r="C87" s="32" t="s">
        <v>17</v>
      </c>
      <c r="D87" s="41"/>
      <c r="E87" s="41"/>
      <c r="F87" s="41"/>
      <c r="G87" s="41"/>
      <c r="H87" s="41"/>
      <c r="I87" s="149"/>
      <c r="J87" s="149"/>
      <c r="K87" s="41"/>
      <c r="L87" s="41"/>
      <c r="M87" s="150"/>
      <c r="S87" s="39"/>
      <c r="T87" s="39"/>
      <c r="U87" s="39"/>
      <c r="V87" s="39"/>
      <c r="W87" s="39"/>
      <c r="X87" s="39"/>
      <c r="Y87" s="39"/>
      <c r="Z87" s="39"/>
      <c r="AA87" s="39"/>
      <c r="AB87" s="39"/>
      <c r="AC87" s="39"/>
      <c r="AD87" s="39"/>
      <c r="AE87" s="39"/>
    </row>
    <row r="88" s="2" customFormat="1" ht="16.5" customHeight="1">
      <c r="A88" s="39"/>
      <c r="B88" s="40"/>
      <c r="C88" s="41"/>
      <c r="D88" s="41"/>
      <c r="E88" s="183" t="str">
        <f>E7</f>
        <v>Město Paskov - PD pro lávku č.1 pro pěší a cyklisty přes řeku Olešnou</v>
      </c>
      <c r="F88" s="32"/>
      <c r="G88" s="32"/>
      <c r="H88" s="32"/>
      <c r="I88" s="149"/>
      <c r="J88" s="149"/>
      <c r="K88" s="41"/>
      <c r="L88" s="41"/>
      <c r="M88" s="150"/>
      <c r="S88" s="39"/>
      <c r="T88" s="39"/>
      <c r="U88" s="39"/>
      <c r="V88" s="39"/>
      <c r="W88" s="39"/>
      <c r="X88" s="39"/>
      <c r="Y88" s="39"/>
      <c r="Z88" s="39"/>
      <c r="AA88" s="39"/>
      <c r="AB88" s="39"/>
      <c r="AC88" s="39"/>
      <c r="AD88" s="39"/>
      <c r="AE88" s="39"/>
    </row>
    <row r="89" s="1" customFormat="1" ht="12" customHeight="1">
      <c r="B89" s="21"/>
      <c r="C89" s="32" t="s">
        <v>105</v>
      </c>
      <c r="D89" s="22"/>
      <c r="E89" s="22"/>
      <c r="F89" s="22"/>
      <c r="G89" s="22"/>
      <c r="H89" s="22"/>
      <c r="I89" s="141"/>
      <c r="J89" s="141"/>
      <c r="K89" s="22"/>
      <c r="L89" s="22"/>
      <c r="M89" s="20"/>
    </row>
    <row r="90" s="2" customFormat="1" ht="16.5" customHeight="1">
      <c r="A90" s="39"/>
      <c r="B90" s="40"/>
      <c r="C90" s="41"/>
      <c r="D90" s="41"/>
      <c r="E90" s="183" t="s">
        <v>106</v>
      </c>
      <c r="F90" s="41"/>
      <c r="G90" s="41"/>
      <c r="H90" s="41"/>
      <c r="I90" s="149"/>
      <c r="J90" s="149"/>
      <c r="K90" s="41"/>
      <c r="L90" s="41"/>
      <c r="M90" s="150"/>
      <c r="S90" s="39"/>
      <c r="T90" s="39"/>
      <c r="U90" s="39"/>
      <c r="V90" s="39"/>
      <c r="W90" s="39"/>
      <c r="X90" s="39"/>
      <c r="Y90" s="39"/>
      <c r="Z90" s="39"/>
      <c r="AA90" s="39"/>
      <c r="AB90" s="39"/>
      <c r="AC90" s="39"/>
      <c r="AD90" s="39"/>
      <c r="AE90" s="39"/>
    </row>
    <row r="91" s="2" customFormat="1" ht="12" customHeight="1">
      <c r="A91" s="39"/>
      <c r="B91" s="40"/>
      <c r="C91" s="32" t="s">
        <v>107</v>
      </c>
      <c r="D91" s="41"/>
      <c r="E91" s="41"/>
      <c r="F91" s="41"/>
      <c r="G91" s="41"/>
      <c r="H91" s="41"/>
      <c r="I91" s="149"/>
      <c r="J91" s="149"/>
      <c r="K91" s="41"/>
      <c r="L91" s="41"/>
      <c r="M91" s="150"/>
      <c r="S91" s="39"/>
      <c r="T91" s="39"/>
      <c r="U91" s="39"/>
      <c r="V91" s="39"/>
      <c r="W91" s="39"/>
      <c r="X91" s="39"/>
      <c r="Y91" s="39"/>
      <c r="Z91" s="39"/>
      <c r="AA91" s="39"/>
      <c r="AB91" s="39"/>
      <c r="AC91" s="39"/>
      <c r="AD91" s="39"/>
      <c r="AE91" s="39"/>
    </row>
    <row r="92" s="2" customFormat="1" ht="16.5" customHeight="1">
      <c r="A92" s="39"/>
      <c r="B92" s="40"/>
      <c r="C92" s="41"/>
      <c r="D92" s="41"/>
      <c r="E92" s="70" t="str">
        <f>E11</f>
        <v>1 - SO 201 - Lávka č.1 u mateřské školy</v>
      </c>
      <c r="F92" s="41"/>
      <c r="G92" s="41"/>
      <c r="H92" s="41"/>
      <c r="I92" s="149"/>
      <c r="J92" s="149"/>
      <c r="K92" s="41"/>
      <c r="L92" s="41"/>
      <c r="M92" s="150"/>
      <c r="S92" s="39"/>
      <c r="T92" s="39"/>
      <c r="U92" s="39"/>
      <c r="V92" s="39"/>
      <c r="W92" s="39"/>
      <c r="X92" s="39"/>
      <c r="Y92" s="39"/>
      <c r="Z92" s="39"/>
      <c r="AA92" s="39"/>
      <c r="AB92" s="39"/>
      <c r="AC92" s="39"/>
      <c r="AD92" s="39"/>
      <c r="AE92" s="39"/>
    </row>
    <row r="93" s="2" customFormat="1" ht="6.96" customHeight="1">
      <c r="A93" s="39"/>
      <c r="B93" s="40"/>
      <c r="C93" s="41"/>
      <c r="D93" s="41"/>
      <c r="E93" s="41"/>
      <c r="F93" s="41"/>
      <c r="G93" s="41"/>
      <c r="H93" s="41"/>
      <c r="I93" s="149"/>
      <c r="J93" s="149"/>
      <c r="K93" s="41"/>
      <c r="L93" s="41"/>
      <c r="M93" s="150"/>
      <c r="S93" s="39"/>
      <c r="T93" s="39"/>
      <c r="U93" s="39"/>
      <c r="V93" s="39"/>
      <c r="W93" s="39"/>
      <c r="X93" s="39"/>
      <c r="Y93" s="39"/>
      <c r="Z93" s="39"/>
      <c r="AA93" s="39"/>
      <c r="AB93" s="39"/>
      <c r="AC93" s="39"/>
      <c r="AD93" s="39"/>
      <c r="AE93" s="39"/>
    </row>
    <row r="94" s="2" customFormat="1" ht="12" customHeight="1">
      <c r="A94" s="39"/>
      <c r="B94" s="40"/>
      <c r="C94" s="32" t="s">
        <v>23</v>
      </c>
      <c r="D94" s="41"/>
      <c r="E94" s="41"/>
      <c r="F94" s="27" t="str">
        <f>F14</f>
        <v xml:space="preserve"> </v>
      </c>
      <c r="G94" s="41"/>
      <c r="H94" s="41"/>
      <c r="I94" s="152" t="s">
        <v>25</v>
      </c>
      <c r="J94" s="154" t="str">
        <f>IF(J14="","",J14)</f>
        <v>15. 8. 2019</v>
      </c>
      <c r="K94" s="41"/>
      <c r="L94" s="41"/>
      <c r="M94" s="150"/>
      <c r="S94" s="39"/>
      <c r="T94" s="39"/>
      <c r="U94" s="39"/>
      <c r="V94" s="39"/>
      <c r="W94" s="39"/>
      <c r="X94" s="39"/>
      <c r="Y94" s="39"/>
      <c r="Z94" s="39"/>
      <c r="AA94" s="39"/>
      <c r="AB94" s="39"/>
      <c r="AC94" s="39"/>
      <c r="AD94" s="39"/>
      <c r="AE94" s="39"/>
    </row>
    <row r="95" s="2" customFormat="1" ht="6.96" customHeight="1">
      <c r="A95" s="39"/>
      <c r="B95" s="40"/>
      <c r="C95" s="41"/>
      <c r="D95" s="41"/>
      <c r="E95" s="41"/>
      <c r="F95" s="41"/>
      <c r="G95" s="41"/>
      <c r="H95" s="41"/>
      <c r="I95" s="149"/>
      <c r="J95" s="149"/>
      <c r="K95" s="41"/>
      <c r="L95" s="41"/>
      <c r="M95" s="150"/>
      <c r="S95" s="39"/>
      <c r="T95" s="39"/>
      <c r="U95" s="39"/>
      <c r="V95" s="39"/>
      <c r="W95" s="39"/>
      <c r="X95" s="39"/>
      <c r="Y95" s="39"/>
      <c r="Z95" s="39"/>
      <c r="AA95" s="39"/>
      <c r="AB95" s="39"/>
      <c r="AC95" s="39"/>
      <c r="AD95" s="39"/>
      <c r="AE95" s="39"/>
    </row>
    <row r="96" s="2" customFormat="1" ht="43.05" customHeight="1">
      <c r="A96" s="39"/>
      <c r="B96" s="40"/>
      <c r="C96" s="32" t="s">
        <v>31</v>
      </c>
      <c r="D96" s="41"/>
      <c r="E96" s="41"/>
      <c r="F96" s="27" t="str">
        <f>E17</f>
        <v>Město Paskov</v>
      </c>
      <c r="G96" s="41"/>
      <c r="H96" s="41"/>
      <c r="I96" s="152" t="s">
        <v>39</v>
      </c>
      <c r="J96" s="184" t="str">
        <f>E23</f>
        <v>Ing. Jiří Vítek, Stavební projekce Olomouc</v>
      </c>
      <c r="K96" s="41"/>
      <c r="L96" s="41"/>
      <c r="M96" s="150"/>
      <c r="S96" s="39"/>
      <c r="T96" s="39"/>
      <c r="U96" s="39"/>
      <c r="V96" s="39"/>
      <c r="W96" s="39"/>
      <c r="X96" s="39"/>
      <c r="Y96" s="39"/>
      <c r="Z96" s="39"/>
      <c r="AA96" s="39"/>
      <c r="AB96" s="39"/>
      <c r="AC96" s="39"/>
      <c r="AD96" s="39"/>
      <c r="AE96" s="39"/>
    </row>
    <row r="97" s="2" customFormat="1" ht="43.05" customHeight="1">
      <c r="A97" s="39"/>
      <c r="B97" s="40"/>
      <c r="C97" s="32" t="s">
        <v>37</v>
      </c>
      <c r="D97" s="41"/>
      <c r="E97" s="41"/>
      <c r="F97" s="27" t="str">
        <f>IF(E20="","",E20)</f>
        <v>Vyplň údaj</v>
      </c>
      <c r="G97" s="41"/>
      <c r="H97" s="41"/>
      <c r="I97" s="152" t="s">
        <v>43</v>
      </c>
      <c r="J97" s="184" t="str">
        <f>E26</f>
        <v>Ing. Jiří Vítek, Stavební projekce Olomouc</v>
      </c>
      <c r="K97" s="41"/>
      <c r="L97" s="41"/>
      <c r="M97" s="150"/>
      <c r="S97" s="39"/>
      <c r="T97" s="39"/>
      <c r="U97" s="39"/>
      <c r="V97" s="39"/>
      <c r="W97" s="39"/>
      <c r="X97" s="39"/>
      <c r="Y97" s="39"/>
      <c r="Z97" s="39"/>
      <c r="AA97" s="39"/>
      <c r="AB97" s="39"/>
      <c r="AC97" s="39"/>
      <c r="AD97" s="39"/>
      <c r="AE97" s="39"/>
    </row>
    <row r="98" s="2" customFormat="1" ht="10.32" customHeight="1">
      <c r="A98" s="39"/>
      <c r="B98" s="40"/>
      <c r="C98" s="41"/>
      <c r="D98" s="41"/>
      <c r="E98" s="41"/>
      <c r="F98" s="41"/>
      <c r="G98" s="41"/>
      <c r="H98" s="41"/>
      <c r="I98" s="149"/>
      <c r="J98" s="149"/>
      <c r="K98" s="41"/>
      <c r="L98" s="41"/>
      <c r="M98" s="150"/>
      <c r="S98" s="39"/>
      <c r="T98" s="39"/>
      <c r="U98" s="39"/>
      <c r="V98" s="39"/>
      <c r="W98" s="39"/>
      <c r="X98" s="39"/>
      <c r="Y98" s="39"/>
      <c r="Z98" s="39"/>
      <c r="AA98" s="39"/>
      <c r="AB98" s="39"/>
      <c r="AC98" s="39"/>
      <c r="AD98" s="39"/>
      <c r="AE98" s="39"/>
    </row>
    <row r="99" s="11" customFormat="1" ht="29.28" customHeight="1">
      <c r="A99" s="204"/>
      <c r="B99" s="205"/>
      <c r="C99" s="206" t="s">
        <v>131</v>
      </c>
      <c r="D99" s="207" t="s">
        <v>66</v>
      </c>
      <c r="E99" s="207" t="s">
        <v>62</v>
      </c>
      <c r="F99" s="207" t="s">
        <v>63</v>
      </c>
      <c r="G99" s="207" t="s">
        <v>132</v>
      </c>
      <c r="H99" s="207" t="s">
        <v>133</v>
      </c>
      <c r="I99" s="208" t="s">
        <v>134</v>
      </c>
      <c r="J99" s="208" t="s">
        <v>135</v>
      </c>
      <c r="K99" s="207" t="s">
        <v>115</v>
      </c>
      <c r="L99" s="209" t="s">
        <v>136</v>
      </c>
      <c r="M99" s="210"/>
      <c r="N99" s="93" t="s">
        <v>82</v>
      </c>
      <c r="O99" s="94" t="s">
        <v>51</v>
      </c>
      <c r="P99" s="94" t="s">
        <v>137</v>
      </c>
      <c r="Q99" s="94" t="s">
        <v>138</v>
      </c>
      <c r="R99" s="94" t="s">
        <v>139</v>
      </c>
      <c r="S99" s="94" t="s">
        <v>140</v>
      </c>
      <c r="T99" s="94" t="s">
        <v>141</v>
      </c>
      <c r="U99" s="94" t="s">
        <v>142</v>
      </c>
      <c r="V99" s="94" t="s">
        <v>143</v>
      </c>
      <c r="W99" s="94" t="s">
        <v>144</v>
      </c>
      <c r="X99" s="95" t="s">
        <v>145</v>
      </c>
      <c r="Y99" s="204"/>
      <c r="Z99" s="204"/>
      <c r="AA99" s="204"/>
      <c r="AB99" s="204"/>
      <c r="AC99" s="204"/>
      <c r="AD99" s="204"/>
      <c r="AE99" s="204"/>
    </row>
    <row r="100" s="2" customFormat="1" ht="22.8" customHeight="1">
      <c r="A100" s="39"/>
      <c r="B100" s="40"/>
      <c r="C100" s="100" t="s">
        <v>146</v>
      </c>
      <c r="D100" s="41"/>
      <c r="E100" s="41"/>
      <c r="F100" s="41"/>
      <c r="G100" s="41"/>
      <c r="H100" s="41"/>
      <c r="I100" s="149"/>
      <c r="J100" s="149"/>
      <c r="K100" s="211">
        <f>BK100</f>
        <v>0</v>
      </c>
      <c r="L100" s="41"/>
      <c r="M100" s="45"/>
      <c r="N100" s="96"/>
      <c r="O100" s="212"/>
      <c r="P100" s="97"/>
      <c r="Q100" s="213">
        <f>Q101+Q449</f>
        <v>0</v>
      </c>
      <c r="R100" s="213">
        <f>R101+R449</f>
        <v>0</v>
      </c>
      <c r="S100" s="97"/>
      <c r="T100" s="214">
        <f>T101+T449</f>
        <v>0</v>
      </c>
      <c r="U100" s="97"/>
      <c r="V100" s="214">
        <f>V101+V449</f>
        <v>109.94788898</v>
      </c>
      <c r="W100" s="97"/>
      <c r="X100" s="215">
        <f>X101+X449</f>
        <v>43.638300000000001</v>
      </c>
      <c r="Y100" s="39"/>
      <c r="Z100" s="39"/>
      <c r="AA100" s="39"/>
      <c r="AB100" s="39"/>
      <c r="AC100" s="39"/>
      <c r="AD100" s="39"/>
      <c r="AE100" s="39"/>
      <c r="AT100" s="17" t="s">
        <v>83</v>
      </c>
      <c r="AU100" s="17" t="s">
        <v>116</v>
      </c>
      <c r="BK100" s="216">
        <f>BK101+BK449</f>
        <v>0</v>
      </c>
    </row>
    <row r="101" s="12" customFormat="1" ht="25.92" customHeight="1">
      <c r="A101" s="12"/>
      <c r="B101" s="217"/>
      <c r="C101" s="218"/>
      <c r="D101" s="219" t="s">
        <v>83</v>
      </c>
      <c r="E101" s="220" t="s">
        <v>147</v>
      </c>
      <c r="F101" s="220" t="s">
        <v>148</v>
      </c>
      <c r="G101" s="218"/>
      <c r="H101" s="218"/>
      <c r="I101" s="221"/>
      <c r="J101" s="221"/>
      <c r="K101" s="222">
        <f>BK101</f>
        <v>0</v>
      </c>
      <c r="L101" s="218"/>
      <c r="M101" s="223"/>
      <c r="N101" s="224"/>
      <c r="O101" s="225"/>
      <c r="P101" s="225"/>
      <c r="Q101" s="226">
        <f>Q102+Q154+Q212+Q265+Q319+Q343+Q359+Q374+Q429+Q445</f>
        <v>0</v>
      </c>
      <c r="R101" s="226">
        <f>R102+R154+R212+R265+R319+R343+R359+R374+R429+R445</f>
        <v>0</v>
      </c>
      <c r="S101" s="225"/>
      <c r="T101" s="227">
        <f>T102+T154+T212+T265+T319+T343+T359+T374+T429+T445</f>
        <v>0</v>
      </c>
      <c r="U101" s="225"/>
      <c r="V101" s="227">
        <f>V102+V154+V212+V265+V319+V343+V359+V374+V429+V445</f>
        <v>109.88288898</v>
      </c>
      <c r="W101" s="225"/>
      <c r="X101" s="228">
        <f>X102+X154+X212+X265+X319+X343+X359+X374+X429+X445</f>
        <v>43.638300000000001</v>
      </c>
      <c r="Y101" s="12"/>
      <c r="Z101" s="12"/>
      <c r="AA101" s="12"/>
      <c r="AB101" s="12"/>
      <c r="AC101" s="12"/>
      <c r="AD101" s="12"/>
      <c r="AE101" s="12"/>
      <c r="AR101" s="229" t="s">
        <v>91</v>
      </c>
      <c r="AT101" s="230" t="s">
        <v>83</v>
      </c>
      <c r="AU101" s="230" t="s">
        <v>84</v>
      </c>
      <c r="AY101" s="229" t="s">
        <v>149</v>
      </c>
      <c r="BK101" s="231">
        <f>BK102+BK154+BK212+BK265+BK319+BK343+BK359+BK374+BK429+BK445</f>
        <v>0</v>
      </c>
    </row>
    <row r="102" s="12" customFormat="1" ht="22.8" customHeight="1">
      <c r="A102" s="12"/>
      <c r="B102" s="217"/>
      <c r="C102" s="218"/>
      <c r="D102" s="219" t="s">
        <v>83</v>
      </c>
      <c r="E102" s="232" t="s">
        <v>91</v>
      </c>
      <c r="F102" s="232" t="s">
        <v>150</v>
      </c>
      <c r="G102" s="218"/>
      <c r="H102" s="218"/>
      <c r="I102" s="221"/>
      <c r="J102" s="221"/>
      <c r="K102" s="233">
        <f>BK102</f>
        <v>0</v>
      </c>
      <c r="L102" s="218"/>
      <c r="M102" s="223"/>
      <c r="N102" s="224"/>
      <c r="O102" s="225"/>
      <c r="P102" s="225"/>
      <c r="Q102" s="226">
        <f>SUM(Q103:Q153)</f>
        <v>0</v>
      </c>
      <c r="R102" s="226">
        <f>SUM(R103:R153)</f>
        <v>0</v>
      </c>
      <c r="S102" s="225"/>
      <c r="T102" s="227">
        <f>SUM(T103:T153)</f>
        <v>0</v>
      </c>
      <c r="U102" s="225"/>
      <c r="V102" s="227">
        <f>SUM(V103:V153)</f>
        <v>30.82028</v>
      </c>
      <c r="W102" s="225"/>
      <c r="X102" s="228">
        <f>SUM(X103:X153)</f>
        <v>0</v>
      </c>
      <c r="Y102" s="12"/>
      <c r="Z102" s="12"/>
      <c r="AA102" s="12"/>
      <c r="AB102" s="12"/>
      <c r="AC102" s="12"/>
      <c r="AD102" s="12"/>
      <c r="AE102" s="12"/>
      <c r="AR102" s="229" t="s">
        <v>91</v>
      </c>
      <c r="AT102" s="230" t="s">
        <v>83</v>
      </c>
      <c r="AU102" s="230" t="s">
        <v>91</v>
      </c>
      <c r="AY102" s="229" t="s">
        <v>149</v>
      </c>
      <c r="BK102" s="231">
        <f>SUM(BK103:BK153)</f>
        <v>0</v>
      </c>
    </row>
    <row r="103" s="2" customFormat="1" ht="24" customHeight="1">
      <c r="A103" s="39"/>
      <c r="B103" s="40"/>
      <c r="C103" s="234" t="s">
        <v>91</v>
      </c>
      <c r="D103" s="234" t="s">
        <v>151</v>
      </c>
      <c r="E103" s="235" t="s">
        <v>152</v>
      </c>
      <c r="F103" s="236" t="s">
        <v>153</v>
      </c>
      <c r="G103" s="237" t="s">
        <v>154</v>
      </c>
      <c r="H103" s="238">
        <v>2</v>
      </c>
      <c r="I103" s="239"/>
      <c r="J103" s="239"/>
      <c r="K103" s="240">
        <f>ROUND(P103*H103,2)</f>
        <v>0</v>
      </c>
      <c r="L103" s="236" t="s">
        <v>155</v>
      </c>
      <c r="M103" s="45"/>
      <c r="N103" s="241" t="s">
        <v>82</v>
      </c>
      <c r="O103" s="242" t="s">
        <v>52</v>
      </c>
      <c r="P103" s="243">
        <f>I103+J103</f>
        <v>0</v>
      </c>
      <c r="Q103" s="243">
        <f>ROUND(I103*H103,2)</f>
        <v>0</v>
      </c>
      <c r="R103" s="243">
        <f>ROUND(J103*H103,2)</f>
        <v>0</v>
      </c>
      <c r="S103" s="85"/>
      <c r="T103" s="244">
        <f>S103*H103</f>
        <v>0</v>
      </c>
      <c r="U103" s="244">
        <v>0.00013999999999999999</v>
      </c>
      <c r="V103" s="244">
        <f>U103*H103</f>
        <v>0.00027999999999999998</v>
      </c>
      <c r="W103" s="244">
        <v>0</v>
      </c>
      <c r="X103" s="245">
        <f>W103*H103</f>
        <v>0</v>
      </c>
      <c r="Y103" s="39"/>
      <c r="Z103" s="39"/>
      <c r="AA103" s="39"/>
      <c r="AB103" s="39"/>
      <c r="AC103" s="39"/>
      <c r="AD103" s="39"/>
      <c r="AE103" s="39"/>
      <c r="AR103" s="246" t="s">
        <v>156</v>
      </c>
      <c r="AT103" s="246" t="s">
        <v>151</v>
      </c>
      <c r="AU103" s="246" t="s">
        <v>22</v>
      </c>
      <c r="AY103" s="17" t="s">
        <v>149</v>
      </c>
      <c r="BE103" s="247">
        <f>IF(O103="základní",K103,0)</f>
        <v>0</v>
      </c>
      <c r="BF103" s="247">
        <f>IF(O103="snížená",K103,0)</f>
        <v>0</v>
      </c>
      <c r="BG103" s="247">
        <f>IF(O103="zákl. přenesená",K103,0)</f>
        <v>0</v>
      </c>
      <c r="BH103" s="247">
        <f>IF(O103="sníž. přenesená",K103,0)</f>
        <v>0</v>
      </c>
      <c r="BI103" s="247">
        <f>IF(O103="nulová",K103,0)</f>
        <v>0</v>
      </c>
      <c r="BJ103" s="17" t="s">
        <v>91</v>
      </c>
      <c r="BK103" s="247">
        <f>ROUND(P103*H103,2)</f>
        <v>0</v>
      </c>
      <c r="BL103" s="17" t="s">
        <v>156</v>
      </c>
      <c r="BM103" s="246" t="s">
        <v>157</v>
      </c>
    </row>
    <row r="104" s="2" customFormat="1">
      <c r="A104" s="39"/>
      <c r="B104" s="40"/>
      <c r="C104" s="41"/>
      <c r="D104" s="248" t="s">
        <v>158</v>
      </c>
      <c r="E104" s="41"/>
      <c r="F104" s="249" t="s">
        <v>159</v>
      </c>
      <c r="G104" s="41"/>
      <c r="H104" s="41"/>
      <c r="I104" s="149"/>
      <c r="J104" s="149"/>
      <c r="K104" s="41"/>
      <c r="L104" s="41"/>
      <c r="M104" s="45"/>
      <c r="N104" s="250"/>
      <c r="O104" s="251"/>
      <c r="P104" s="85"/>
      <c r="Q104" s="85"/>
      <c r="R104" s="85"/>
      <c r="S104" s="85"/>
      <c r="T104" s="85"/>
      <c r="U104" s="85"/>
      <c r="V104" s="85"/>
      <c r="W104" s="85"/>
      <c r="X104" s="86"/>
      <c r="Y104" s="39"/>
      <c r="Z104" s="39"/>
      <c r="AA104" s="39"/>
      <c r="AB104" s="39"/>
      <c r="AC104" s="39"/>
      <c r="AD104" s="39"/>
      <c r="AE104" s="39"/>
      <c r="AT104" s="17" t="s">
        <v>158</v>
      </c>
      <c r="AU104" s="17" t="s">
        <v>22</v>
      </c>
    </row>
    <row r="105" s="2" customFormat="1">
      <c r="A105" s="39"/>
      <c r="B105" s="40"/>
      <c r="C105" s="41"/>
      <c r="D105" s="248" t="s">
        <v>160</v>
      </c>
      <c r="E105" s="41"/>
      <c r="F105" s="252" t="s">
        <v>161</v>
      </c>
      <c r="G105" s="41"/>
      <c r="H105" s="41"/>
      <c r="I105" s="149"/>
      <c r="J105" s="149"/>
      <c r="K105" s="41"/>
      <c r="L105" s="41"/>
      <c r="M105" s="45"/>
      <c r="N105" s="250"/>
      <c r="O105" s="251"/>
      <c r="P105" s="85"/>
      <c r="Q105" s="85"/>
      <c r="R105" s="85"/>
      <c r="S105" s="85"/>
      <c r="T105" s="85"/>
      <c r="U105" s="85"/>
      <c r="V105" s="85"/>
      <c r="W105" s="85"/>
      <c r="X105" s="86"/>
      <c r="Y105" s="39"/>
      <c r="Z105" s="39"/>
      <c r="AA105" s="39"/>
      <c r="AB105" s="39"/>
      <c r="AC105" s="39"/>
      <c r="AD105" s="39"/>
      <c r="AE105" s="39"/>
      <c r="AT105" s="17" t="s">
        <v>160</v>
      </c>
      <c r="AU105" s="17" t="s">
        <v>22</v>
      </c>
    </row>
    <row r="106" s="2" customFormat="1" ht="24" customHeight="1">
      <c r="A106" s="39"/>
      <c r="B106" s="40"/>
      <c r="C106" s="234" t="s">
        <v>22</v>
      </c>
      <c r="D106" s="234" t="s">
        <v>151</v>
      </c>
      <c r="E106" s="235" t="s">
        <v>162</v>
      </c>
      <c r="F106" s="236" t="s">
        <v>163</v>
      </c>
      <c r="G106" s="237" t="s">
        <v>154</v>
      </c>
      <c r="H106" s="238">
        <v>2</v>
      </c>
      <c r="I106" s="239"/>
      <c r="J106" s="239"/>
      <c r="K106" s="240">
        <f>ROUND(P106*H106,2)</f>
        <v>0</v>
      </c>
      <c r="L106" s="236" t="s">
        <v>155</v>
      </c>
      <c r="M106" s="45"/>
      <c r="N106" s="241" t="s">
        <v>82</v>
      </c>
      <c r="O106" s="242" t="s">
        <v>52</v>
      </c>
      <c r="P106" s="243">
        <f>I106+J106</f>
        <v>0</v>
      </c>
      <c r="Q106" s="243">
        <f>ROUND(I106*H106,2)</f>
        <v>0</v>
      </c>
      <c r="R106" s="243">
        <f>ROUND(J106*H106,2)</f>
        <v>0</v>
      </c>
      <c r="S106" s="85"/>
      <c r="T106" s="244">
        <f>S106*H106</f>
        <v>0</v>
      </c>
      <c r="U106" s="244">
        <v>0</v>
      </c>
      <c r="V106" s="244">
        <f>U106*H106</f>
        <v>0</v>
      </c>
      <c r="W106" s="244">
        <v>0</v>
      </c>
      <c r="X106" s="245">
        <f>W106*H106</f>
        <v>0</v>
      </c>
      <c r="Y106" s="39"/>
      <c r="Z106" s="39"/>
      <c r="AA106" s="39"/>
      <c r="AB106" s="39"/>
      <c r="AC106" s="39"/>
      <c r="AD106" s="39"/>
      <c r="AE106" s="39"/>
      <c r="AR106" s="246" t="s">
        <v>156</v>
      </c>
      <c r="AT106" s="246" t="s">
        <v>151</v>
      </c>
      <c r="AU106" s="246" t="s">
        <v>22</v>
      </c>
      <c r="AY106" s="17" t="s">
        <v>149</v>
      </c>
      <c r="BE106" s="247">
        <f>IF(O106="základní",K106,0)</f>
        <v>0</v>
      </c>
      <c r="BF106" s="247">
        <f>IF(O106="snížená",K106,0)</f>
        <v>0</v>
      </c>
      <c r="BG106" s="247">
        <f>IF(O106="zákl. přenesená",K106,0)</f>
        <v>0</v>
      </c>
      <c r="BH106" s="247">
        <f>IF(O106="sníž. přenesená",K106,0)</f>
        <v>0</v>
      </c>
      <c r="BI106" s="247">
        <f>IF(O106="nulová",K106,0)</f>
        <v>0</v>
      </c>
      <c r="BJ106" s="17" t="s">
        <v>91</v>
      </c>
      <c r="BK106" s="247">
        <f>ROUND(P106*H106,2)</f>
        <v>0</v>
      </c>
      <c r="BL106" s="17" t="s">
        <v>156</v>
      </c>
      <c r="BM106" s="246" t="s">
        <v>164</v>
      </c>
    </row>
    <row r="107" s="2" customFormat="1">
      <c r="A107" s="39"/>
      <c r="B107" s="40"/>
      <c r="C107" s="41"/>
      <c r="D107" s="248" t="s">
        <v>158</v>
      </c>
      <c r="E107" s="41"/>
      <c r="F107" s="249" t="s">
        <v>165</v>
      </c>
      <c r="G107" s="41"/>
      <c r="H107" s="41"/>
      <c r="I107" s="149"/>
      <c r="J107" s="149"/>
      <c r="K107" s="41"/>
      <c r="L107" s="41"/>
      <c r="M107" s="45"/>
      <c r="N107" s="250"/>
      <c r="O107" s="251"/>
      <c r="P107" s="85"/>
      <c r="Q107" s="85"/>
      <c r="R107" s="85"/>
      <c r="S107" s="85"/>
      <c r="T107" s="85"/>
      <c r="U107" s="85"/>
      <c r="V107" s="85"/>
      <c r="W107" s="85"/>
      <c r="X107" s="86"/>
      <c r="Y107" s="39"/>
      <c r="Z107" s="39"/>
      <c r="AA107" s="39"/>
      <c r="AB107" s="39"/>
      <c r="AC107" s="39"/>
      <c r="AD107" s="39"/>
      <c r="AE107" s="39"/>
      <c r="AT107" s="17" t="s">
        <v>158</v>
      </c>
      <c r="AU107" s="17" t="s">
        <v>22</v>
      </c>
    </row>
    <row r="108" s="2" customFormat="1">
      <c r="A108" s="39"/>
      <c r="B108" s="40"/>
      <c r="C108" s="41"/>
      <c r="D108" s="248" t="s">
        <v>160</v>
      </c>
      <c r="E108" s="41"/>
      <c r="F108" s="252" t="s">
        <v>166</v>
      </c>
      <c r="G108" s="41"/>
      <c r="H108" s="41"/>
      <c r="I108" s="149"/>
      <c r="J108" s="149"/>
      <c r="K108" s="41"/>
      <c r="L108" s="41"/>
      <c r="M108" s="45"/>
      <c r="N108" s="250"/>
      <c r="O108" s="251"/>
      <c r="P108" s="85"/>
      <c r="Q108" s="85"/>
      <c r="R108" s="85"/>
      <c r="S108" s="85"/>
      <c r="T108" s="85"/>
      <c r="U108" s="85"/>
      <c r="V108" s="85"/>
      <c r="W108" s="85"/>
      <c r="X108" s="86"/>
      <c r="Y108" s="39"/>
      <c r="Z108" s="39"/>
      <c r="AA108" s="39"/>
      <c r="AB108" s="39"/>
      <c r="AC108" s="39"/>
      <c r="AD108" s="39"/>
      <c r="AE108" s="39"/>
      <c r="AT108" s="17" t="s">
        <v>160</v>
      </c>
      <c r="AU108" s="17" t="s">
        <v>22</v>
      </c>
    </row>
    <row r="109" s="13" customFormat="1">
      <c r="A109" s="13"/>
      <c r="B109" s="253"/>
      <c r="C109" s="254"/>
      <c r="D109" s="248" t="s">
        <v>167</v>
      </c>
      <c r="E109" s="255" t="s">
        <v>82</v>
      </c>
      <c r="F109" s="256" t="s">
        <v>168</v>
      </c>
      <c r="G109" s="254"/>
      <c r="H109" s="257">
        <v>2</v>
      </c>
      <c r="I109" s="258"/>
      <c r="J109" s="258"/>
      <c r="K109" s="254"/>
      <c r="L109" s="254"/>
      <c r="M109" s="259"/>
      <c r="N109" s="260"/>
      <c r="O109" s="261"/>
      <c r="P109" s="261"/>
      <c r="Q109" s="261"/>
      <c r="R109" s="261"/>
      <c r="S109" s="261"/>
      <c r="T109" s="261"/>
      <c r="U109" s="261"/>
      <c r="V109" s="261"/>
      <c r="W109" s="261"/>
      <c r="X109" s="262"/>
      <c r="Y109" s="13"/>
      <c r="Z109" s="13"/>
      <c r="AA109" s="13"/>
      <c r="AB109" s="13"/>
      <c r="AC109" s="13"/>
      <c r="AD109" s="13"/>
      <c r="AE109" s="13"/>
      <c r="AT109" s="263" t="s">
        <v>167</v>
      </c>
      <c r="AU109" s="263" t="s">
        <v>22</v>
      </c>
      <c r="AV109" s="13" t="s">
        <v>22</v>
      </c>
      <c r="AW109" s="13" t="s">
        <v>5</v>
      </c>
      <c r="AX109" s="13" t="s">
        <v>84</v>
      </c>
      <c r="AY109" s="263" t="s">
        <v>149</v>
      </c>
    </row>
    <row r="110" s="14" customFormat="1">
      <c r="A110" s="14"/>
      <c r="B110" s="264"/>
      <c r="C110" s="265"/>
      <c r="D110" s="248" t="s">
        <v>167</v>
      </c>
      <c r="E110" s="266" t="s">
        <v>82</v>
      </c>
      <c r="F110" s="267" t="s">
        <v>169</v>
      </c>
      <c r="G110" s="265"/>
      <c r="H110" s="268">
        <v>2</v>
      </c>
      <c r="I110" s="269"/>
      <c r="J110" s="269"/>
      <c r="K110" s="265"/>
      <c r="L110" s="265"/>
      <c r="M110" s="270"/>
      <c r="N110" s="271"/>
      <c r="O110" s="272"/>
      <c r="P110" s="272"/>
      <c r="Q110" s="272"/>
      <c r="R110" s="272"/>
      <c r="S110" s="272"/>
      <c r="T110" s="272"/>
      <c r="U110" s="272"/>
      <c r="V110" s="272"/>
      <c r="W110" s="272"/>
      <c r="X110" s="273"/>
      <c r="Y110" s="14"/>
      <c r="Z110" s="14"/>
      <c r="AA110" s="14"/>
      <c r="AB110" s="14"/>
      <c r="AC110" s="14"/>
      <c r="AD110" s="14"/>
      <c r="AE110" s="14"/>
      <c r="AT110" s="274" t="s">
        <v>167</v>
      </c>
      <c r="AU110" s="274" t="s">
        <v>22</v>
      </c>
      <c r="AV110" s="14" t="s">
        <v>156</v>
      </c>
      <c r="AW110" s="14" t="s">
        <v>5</v>
      </c>
      <c r="AX110" s="14" t="s">
        <v>91</v>
      </c>
      <c r="AY110" s="274" t="s">
        <v>149</v>
      </c>
    </row>
    <row r="111" s="2" customFormat="1" ht="24" customHeight="1">
      <c r="A111" s="39"/>
      <c r="B111" s="40"/>
      <c r="C111" s="234" t="s">
        <v>170</v>
      </c>
      <c r="D111" s="234" t="s">
        <v>151</v>
      </c>
      <c r="E111" s="235" t="s">
        <v>171</v>
      </c>
      <c r="F111" s="236" t="s">
        <v>172</v>
      </c>
      <c r="G111" s="237" t="s">
        <v>173</v>
      </c>
      <c r="H111" s="238">
        <v>10.949999999999999</v>
      </c>
      <c r="I111" s="239"/>
      <c r="J111" s="239"/>
      <c r="K111" s="240">
        <f>ROUND(P111*H111,2)</f>
        <v>0</v>
      </c>
      <c r="L111" s="236" t="s">
        <v>155</v>
      </c>
      <c r="M111" s="45"/>
      <c r="N111" s="241" t="s">
        <v>82</v>
      </c>
      <c r="O111" s="242" t="s">
        <v>52</v>
      </c>
      <c r="P111" s="243">
        <f>I111+J111</f>
        <v>0</v>
      </c>
      <c r="Q111" s="243">
        <f>ROUND(I111*H111,2)</f>
        <v>0</v>
      </c>
      <c r="R111" s="243">
        <f>ROUND(J111*H111,2)</f>
        <v>0</v>
      </c>
      <c r="S111" s="85"/>
      <c r="T111" s="244">
        <f>S111*H111</f>
        <v>0</v>
      </c>
      <c r="U111" s="244">
        <v>0</v>
      </c>
      <c r="V111" s="244">
        <f>U111*H111</f>
        <v>0</v>
      </c>
      <c r="W111" s="244">
        <v>0</v>
      </c>
      <c r="X111" s="245">
        <f>W111*H111</f>
        <v>0</v>
      </c>
      <c r="Y111" s="39"/>
      <c r="Z111" s="39"/>
      <c r="AA111" s="39"/>
      <c r="AB111" s="39"/>
      <c r="AC111" s="39"/>
      <c r="AD111" s="39"/>
      <c r="AE111" s="39"/>
      <c r="AR111" s="246" t="s">
        <v>156</v>
      </c>
      <c r="AT111" s="246" t="s">
        <v>151</v>
      </c>
      <c r="AU111" s="246" t="s">
        <v>22</v>
      </c>
      <c r="AY111" s="17" t="s">
        <v>149</v>
      </c>
      <c r="BE111" s="247">
        <f>IF(O111="základní",K111,0)</f>
        <v>0</v>
      </c>
      <c r="BF111" s="247">
        <f>IF(O111="snížená",K111,0)</f>
        <v>0</v>
      </c>
      <c r="BG111" s="247">
        <f>IF(O111="zákl. přenesená",K111,0)</f>
        <v>0</v>
      </c>
      <c r="BH111" s="247">
        <f>IF(O111="sníž. přenesená",K111,0)</f>
        <v>0</v>
      </c>
      <c r="BI111" s="247">
        <f>IF(O111="nulová",K111,0)</f>
        <v>0</v>
      </c>
      <c r="BJ111" s="17" t="s">
        <v>91</v>
      </c>
      <c r="BK111" s="247">
        <f>ROUND(P111*H111,2)</f>
        <v>0</v>
      </c>
      <c r="BL111" s="17" t="s">
        <v>156</v>
      </c>
      <c r="BM111" s="246" t="s">
        <v>174</v>
      </c>
    </row>
    <row r="112" s="2" customFormat="1">
      <c r="A112" s="39"/>
      <c r="B112" s="40"/>
      <c r="C112" s="41"/>
      <c r="D112" s="248" t="s">
        <v>158</v>
      </c>
      <c r="E112" s="41"/>
      <c r="F112" s="249" t="s">
        <v>175</v>
      </c>
      <c r="G112" s="41"/>
      <c r="H112" s="41"/>
      <c r="I112" s="149"/>
      <c r="J112" s="149"/>
      <c r="K112" s="41"/>
      <c r="L112" s="41"/>
      <c r="M112" s="45"/>
      <c r="N112" s="250"/>
      <c r="O112" s="251"/>
      <c r="P112" s="85"/>
      <c r="Q112" s="85"/>
      <c r="R112" s="85"/>
      <c r="S112" s="85"/>
      <c r="T112" s="85"/>
      <c r="U112" s="85"/>
      <c r="V112" s="85"/>
      <c r="W112" s="85"/>
      <c r="X112" s="86"/>
      <c r="Y112" s="39"/>
      <c r="Z112" s="39"/>
      <c r="AA112" s="39"/>
      <c r="AB112" s="39"/>
      <c r="AC112" s="39"/>
      <c r="AD112" s="39"/>
      <c r="AE112" s="39"/>
      <c r="AT112" s="17" t="s">
        <v>158</v>
      </c>
      <c r="AU112" s="17" t="s">
        <v>22</v>
      </c>
    </row>
    <row r="113" s="2" customFormat="1">
      <c r="A113" s="39"/>
      <c r="B113" s="40"/>
      <c r="C113" s="41"/>
      <c r="D113" s="248" t="s">
        <v>160</v>
      </c>
      <c r="E113" s="41"/>
      <c r="F113" s="252" t="s">
        <v>176</v>
      </c>
      <c r="G113" s="41"/>
      <c r="H113" s="41"/>
      <c r="I113" s="149"/>
      <c r="J113" s="149"/>
      <c r="K113" s="41"/>
      <c r="L113" s="41"/>
      <c r="M113" s="45"/>
      <c r="N113" s="250"/>
      <c r="O113" s="251"/>
      <c r="P113" s="85"/>
      <c r="Q113" s="85"/>
      <c r="R113" s="85"/>
      <c r="S113" s="85"/>
      <c r="T113" s="85"/>
      <c r="U113" s="85"/>
      <c r="V113" s="85"/>
      <c r="W113" s="85"/>
      <c r="X113" s="86"/>
      <c r="Y113" s="39"/>
      <c r="Z113" s="39"/>
      <c r="AA113" s="39"/>
      <c r="AB113" s="39"/>
      <c r="AC113" s="39"/>
      <c r="AD113" s="39"/>
      <c r="AE113" s="39"/>
      <c r="AT113" s="17" t="s">
        <v>160</v>
      </c>
      <c r="AU113" s="17" t="s">
        <v>22</v>
      </c>
    </row>
    <row r="114" s="13" customFormat="1">
      <c r="A114" s="13"/>
      <c r="B114" s="253"/>
      <c r="C114" s="254"/>
      <c r="D114" s="248" t="s">
        <v>167</v>
      </c>
      <c r="E114" s="255" t="s">
        <v>82</v>
      </c>
      <c r="F114" s="256" t="s">
        <v>177</v>
      </c>
      <c r="G114" s="254"/>
      <c r="H114" s="257">
        <v>10.949999999999999</v>
      </c>
      <c r="I114" s="258"/>
      <c r="J114" s="258"/>
      <c r="K114" s="254"/>
      <c r="L114" s="254"/>
      <c r="M114" s="259"/>
      <c r="N114" s="260"/>
      <c r="O114" s="261"/>
      <c r="P114" s="261"/>
      <c r="Q114" s="261"/>
      <c r="R114" s="261"/>
      <c r="S114" s="261"/>
      <c r="T114" s="261"/>
      <c r="U114" s="261"/>
      <c r="V114" s="261"/>
      <c r="W114" s="261"/>
      <c r="X114" s="262"/>
      <c r="Y114" s="13"/>
      <c r="Z114" s="13"/>
      <c r="AA114" s="13"/>
      <c r="AB114" s="13"/>
      <c r="AC114" s="13"/>
      <c r="AD114" s="13"/>
      <c r="AE114" s="13"/>
      <c r="AT114" s="263" t="s">
        <v>167</v>
      </c>
      <c r="AU114" s="263" t="s">
        <v>22</v>
      </c>
      <c r="AV114" s="13" t="s">
        <v>22</v>
      </c>
      <c r="AW114" s="13" t="s">
        <v>5</v>
      </c>
      <c r="AX114" s="13" t="s">
        <v>84</v>
      </c>
      <c r="AY114" s="263" t="s">
        <v>149</v>
      </c>
    </row>
    <row r="115" s="14" customFormat="1">
      <c r="A115" s="14"/>
      <c r="B115" s="264"/>
      <c r="C115" s="265"/>
      <c r="D115" s="248" t="s">
        <v>167</v>
      </c>
      <c r="E115" s="266" t="s">
        <v>82</v>
      </c>
      <c r="F115" s="267" t="s">
        <v>169</v>
      </c>
      <c r="G115" s="265"/>
      <c r="H115" s="268">
        <v>10.949999999999999</v>
      </c>
      <c r="I115" s="269"/>
      <c r="J115" s="269"/>
      <c r="K115" s="265"/>
      <c r="L115" s="265"/>
      <c r="M115" s="270"/>
      <c r="N115" s="271"/>
      <c r="O115" s="272"/>
      <c r="P115" s="272"/>
      <c r="Q115" s="272"/>
      <c r="R115" s="272"/>
      <c r="S115" s="272"/>
      <c r="T115" s="272"/>
      <c r="U115" s="272"/>
      <c r="V115" s="272"/>
      <c r="W115" s="272"/>
      <c r="X115" s="273"/>
      <c r="Y115" s="14"/>
      <c r="Z115" s="14"/>
      <c r="AA115" s="14"/>
      <c r="AB115" s="14"/>
      <c r="AC115" s="14"/>
      <c r="AD115" s="14"/>
      <c r="AE115" s="14"/>
      <c r="AT115" s="274" t="s">
        <v>167</v>
      </c>
      <c r="AU115" s="274" t="s">
        <v>22</v>
      </c>
      <c r="AV115" s="14" t="s">
        <v>156</v>
      </c>
      <c r="AW115" s="14" t="s">
        <v>5</v>
      </c>
      <c r="AX115" s="14" t="s">
        <v>91</v>
      </c>
      <c r="AY115" s="274" t="s">
        <v>149</v>
      </c>
    </row>
    <row r="116" s="14" customFormat="1">
      <c r="A116" s="14"/>
      <c r="B116" s="264"/>
      <c r="C116" s="265"/>
      <c r="D116" s="248" t="s">
        <v>167</v>
      </c>
      <c r="E116" s="266" t="s">
        <v>82</v>
      </c>
      <c r="F116" s="267" t="s">
        <v>169</v>
      </c>
      <c r="G116" s="265"/>
      <c r="H116" s="268">
        <v>0</v>
      </c>
      <c r="I116" s="269"/>
      <c r="J116" s="269"/>
      <c r="K116" s="265"/>
      <c r="L116" s="265"/>
      <c r="M116" s="270"/>
      <c r="N116" s="271"/>
      <c r="O116" s="272"/>
      <c r="P116" s="272"/>
      <c r="Q116" s="272"/>
      <c r="R116" s="272"/>
      <c r="S116" s="272"/>
      <c r="T116" s="272"/>
      <c r="U116" s="272"/>
      <c r="V116" s="272"/>
      <c r="W116" s="272"/>
      <c r="X116" s="273"/>
      <c r="Y116" s="14"/>
      <c r="Z116" s="14"/>
      <c r="AA116" s="14"/>
      <c r="AB116" s="14"/>
      <c r="AC116" s="14"/>
      <c r="AD116" s="14"/>
      <c r="AE116" s="14"/>
      <c r="AT116" s="274" t="s">
        <v>167</v>
      </c>
      <c r="AU116" s="274" t="s">
        <v>22</v>
      </c>
      <c r="AV116" s="14" t="s">
        <v>156</v>
      </c>
      <c r="AW116" s="14" t="s">
        <v>5</v>
      </c>
      <c r="AX116" s="14" t="s">
        <v>84</v>
      </c>
      <c r="AY116" s="274" t="s">
        <v>149</v>
      </c>
    </row>
    <row r="117" s="2" customFormat="1" ht="24" customHeight="1">
      <c r="A117" s="39"/>
      <c r="B117" s="40"/>
      <c r="C117" s="234" t="s">
        <v>156</v>
      </c>
      <c r="D117" s="234" t="s">
        <v>151</v>
      </c>
      <c r="E117" s="235" t="s">
        <v>178</v>
      </c>
      <c r="F117" s="236" t="s">
        <v>179</v>
      </c>
      <c r="G117" s="237" t="s">
        <v>173</v>
      </c>
      <c r="H117" s="238">
        <v>1.478</v>
      </c>
      <c r="I117" s="239"/>
      <c r="J117" s="239"/>
      <c r="K117" s="240">
        <f>ROUND(P117*H117,2)</f>
        <v>0</v>
      </c>
      <c r="L117" s="236" t="s">
        <v>155</v>
      </c>
      <c r="M117" s="45"/>
      <c r="N117" s="241" t="s">
        <v>82</v>
      </c>
      <c r="O117" s="242" t="s">
        <v>52</v>
      </c>
      <c r="P117" s="243">
        <f>I117+J117</f>
        <v>0</v>
      </c>
      <c r="Q117" s="243">
        <f>ROUND(I117*H117,2)</f>
        <v>0</v>
      </c>
      <c r="R117" s="243">
        <f>ROUND(J117*H117,2)</f>
        <v>0</v>
      </c>
      <c r="S117" s="85"/>
      <c r="T117" s="244">
        <f>S117*H117</f>
        <v>0</v>
      </c>
      <c r="U117" s="244">
        <v>0</v>
      </c>
      <c r="V117" s="244">
        <f>U117*H117</f>
        <v>0</v>
      </c>
      <c r="W117" s="244">
        <v>0</v>
      </c>
      <c r="X117" s="245">
        <f>W117*H117</f>
        <v>0</v>
      </c>
      <c r="Y117" s="39"/>
      <c r="Z117" s="39"/>
      <c r="AA117" s="39"/>
      <c r="AB117" s="39"/>
      <c r="AC117" s="39"/>
      <c r="AD117" s="39"/>
      <c r="AE117" s="39"/>
      <c r="AR117" s="246" t="s">
        <v>156</v>
      </c>
      <c r="AT117" s="246" t="s">
        <v>151</v>
      </c>
      <c r="AU117" s="246" t="s">
        <v>22</v>
      </c>
      <c r="AY117" s="17" t="s">
        <v>149</v>
      </c>
      <c r="BE117" s="247">
        <f>IF(O117="základní",K117,0)</f>
        <v>0</v>
      </c>
      <c r="BF117" s="247">
        <f>IF(O117="snížená",K117,0)</f>
        <v>0</v>
      </c>
      <c r="BG117" s="247">
        <f>IF(O117="zákl. přenesená",K117,0)</f>
        <v>0</v>
      </c>
      <c r="BH117" s="247">
        <f>IF(O117="sníž. přenesená",K117,0)</f>
        <v>0</v>
      </c>
      <c r="BI117" s="247">
        <f>IF(O117="nulová",K117,0)</f>
        <v>0</v>
      </c>
      <c r="BJ117" s="17" t="s">
        <v>91</v>
      </c>
      <c r="BK117" s="247">
        <f>ROUND(P117*H117,2)</f>
        <v>0</v>
      </c>
      <c r="BL117" s="17" t="s">
        <v>156</v>
      </c>
      <c r="BM117" s="246" t="s">
        <v>180</v>
      </c>
    </row>
    <row r="118" s="2" customFormat="1">
      <c r="A118" s="39"/>
      <c r="B118" s="40"/>
      <c r="C118" s="41"/>
      <c r="D118" s="248" t="s">
        <v>158</v>
      </c>
      <c r="E118" s="41"/>
      <c r="F118" s="249" t="s">
        <v>181</v>
      </c>
      <c r="G118" s="41"/>
      <c r="H118" s="41"/>
      <c r="I118" s="149"/>
      <c r="J118" s="149"/>
      <c r="K118" s="41"/>
      <c r="L118" s="41"/>
      <c r="M118" s="45"/>
      <c r="N118" s="250"/>
      <c r="O118" s="251"/>
      <c r="P118" s="85"/>
      <c r="Q118" s="85"/>
      <c r="R118" s="85"/>
      <c r="S118" s="85"/>
      <c r="T118" s="85"/>
      <c r="U118" s="85"/>
      <c r="V118" s="85"/>
      <c r="W118" s="85"/>
      <c r="X118" s="86"/>
      <c r="Y118" s="39"/>
      <c r="Z118" s="39"/>
      <c r="AA118" s="39"/>
      <c r="AB118" s="39"/>
      <c r="AC118" s="39"/>
      <c r="AD118" s="39"/>
      <c r="AE118" s="39"/>
      <c r="AT118" s="17" t="s">
        <v>158</v>
      </c>
      <c r="AU118" s="17" t="s">
        <v>22</v>
      </c>
    </row>
    <row r="119" s="2" customFormat="1">
      <c r="A119" s="39"/>
      <c r="B119" s="40"/>
      <c r="C119" s="41"/>
      <c r="D119" s="248" t="s">
        <v>160</v>
      </c>
      <c r="E119" s="41"/>
      <c r="F119" s="252" t="s">
        <v>176</v>
      </c>
      <c r="G119" s="41"/>
      <c r="H119" s="41"/>
      <c r="I119" s="149"/>
      <c r="J119" s="149"/>
      <c r="K119" s="41"/>
      <c r="L119" s="41"/>
      <c r="M119" s="45"/>
      <c r="N119" s="250"/>
      <c r="O119" s="251"/>
      <c r="P119" s="85"/>
      <c r="Q119" s="85"/>
      <c r="R119" s="85"/>
      <c r="S119" s="85"/>
      <c r="T119" s="85"/>
      <c r="U119" s="85"/>
      <c r="V119" s="85"/>
      <c r="W119" s="85"/>
      <c r="X119" s="86"/>
      <c r="Y119" s="39"/>
      <c r="Z119" s="39"/>
      <c r="AA119" s="39"/>
      <c r="AB119" s="39"/>
      <c r="AC119" s="39"/>
      <c r="AD119" s="39"/>
      <c r="AE119" s="39"/>
      <c r="AT119" s="17" t="s">
        <v>160</v>
      </c>
      <c r="AU119" s="17" t="s">
        <v>22</v>
      </c>
    </row>
    <row r="120" s="13" customFormat="1">
      <c r="A120" s="13"/>
      <c r="B120" s="253"/>
      <c r="C120" s="254"/>
      <c r="D120" s="248" t="s">
        <v>167</v>
      </c>
      <c r="E120" s="255" t="s">
        <v>82</v>
      </c>
      <c r="F120" s="256" t="s">
        <v>182</v>
      </c>
      <c r="G120" s="254"/>
      <c r="H120" s="257">
        <v>1.478</v>
      </c>
      <c r="I120" s="258"/>
      <c r="J120" s="258"/>
      <c r="K120" s="254"/>
      <c r="L120" s="254"/>
      <c r="M120" s="259"/>
      <c r="N120" s="260"/>
      <c r="O120" s="261"/>
      <c r="P120" s="261"/>
      <c r="Q120" s="261"/>
      <c r="R120" s="261"/>
      <c r="S120" s="261"/>
      <c r="T120" s="261"/>
      <c r="U120" s="261"/>
      <c r="V120" s="261"/>
      <c r="W120" s="261"/>
      <c r="X120" s="262"/>
      <c r="Y120" s="13"/>
      <c r="Z120" s="13"/>
      <c r="AA120" s="13"/>
      <c r="AB120" s="13"/>
      <c r="AC120" s="13"/>
      <c r="AD120" s="13"/>
      <c r="AE120" s="13"/>
      <c r="AT120" s="263" t="s">
        <v>167</v>
      </c>
      <c r="AU120" s="263" t="s">
        <v>22</v>
      </c>
      <c r="AV120" s="13" t="s">
        <v>22</v>
      </c>
      <c r="AW120" s="13" t="s">
        <v>5</v>
      </c>
      <c r="AX120" s="13" t="s">
        <v>84</v>
      </c>
      <c r="AY120" s="263" t="s">
        <v>149</v>
      </c>
    </row>
    <row r="121" s="14" customFormat="1">
      <c r="A121" s="14"/>
      <c r="B121" s="264"/>
      <c r="C121" s="265"/>
      <c r="D121" s="248" t="s">
        <v>167</v>
      </c>
      <c r="E121" s="266" t="s">
        <v>82</v>
      </c>
      <c r="F121" s="267" t="s">
        <v>169</v>
      </c>
      <c r="G121" s="265"/>
      <c r="H121" s="268">
        <v>1.478</v>
      </c>
      <c r="I121" s="269"/>
      <c r="J121" s="269"/>
      <c r="K121" s="265"/>
      <c r="L121" s="265"/>
      <c r="M121" s="270"/>
      <c r="N121" s="271"/>
      <c r="O121" s="272"/>
      <c r="P121" s="272"/>
      <c r="Q121" s="272"/>
      <c r="R121" s="272"/>
      <c r="S121" s="272"/>
      <c r="T121" s="272"/>
      <c r="U121" s="272"/>
      <c r="V121" s="272"/>
      <c r="W121" s="272"/>
      <c r="X121" s="273"/>
      <c r="Y121" s="14"/>
      <c r="Z121" s="14"/>
      <c r="AA121" s="14"/>
      <c r="AB121" s="14"/>
      <c r="AC121" s="14"/>
      <c r="AD121" s="14"/>
      <c r="AE121" s="14"/>
      <c r="AT121" s="274" t="s">
        <v>167</v>
      </c>
      <c r="AU121" s="274" t="s">
        <v>22</v>
      </c>
      <c r="AV121" s="14" t="s">
        <v>156</v>
      </c>
      <c r="AW121" s="14" t="s">
        <v>5</v>
      </c>
      <c r="AX121" s="14" t="s">
        <v>91</v>
      </c>
      <c r="AY121" s="274" t="s">
        <v>149</v>
      </c>
    </row>
    <row r="122" s="14" customFormat="1">
      <c r="A122" s="14"/>
      <c r="B122" s="264"/>
      <c r="C122" s="265"/>
      <c r="D122" s="248" t="s">
        <v>167</v>
      </c>
      <c r="E122" s="266" t="s">
        <v>82</v>
      </c>
      <c r="F122" s="267" t="s">
        <v>169</v>
      </c>
      <c r="G122" s="265"/>
      <c r="H122" s="268">
        <v>0</v>
      </c>
      <c r="I122" s="269"/>
      <c r="J122" s="269"/>
      <c r="K122" s="265"/>
      <c r="L122" s="265"/>
      <c r="M122" s="270"/>
      <c r="N122" s="271"/>
      <c r="O122" s="272"/>
      <c r="P122" s="272"/>
      <c r="Q122" s="272"/>
      <c r="R122" s="272"/>
      <c r="S122" s="272"/>
      <c r="T122" s="272"/>
      <c r="U122" s="272"/>
      <c r="V122" s="272"/>
      <c r="W122" s="272"/>
      <c r="X122" s="273"/>
      <c r="Y122" s="14"/>
      <c r="Z122" s="14"/>
      <c r="AA122" s="14"/>
      <c r="AB122" s="14"/>
      <c r="AC122" s="14"/>
      <c r="AD122" s="14"/>
      <c r="AE122" s="14"/>
      <c r="AT122" s="274" t="s">
        <v>167</v>
      </c>
      <c r="AU122" s="274" t="s">
        <v>22</v>
      </c>
      <c r="AV122" s="14" t="s">
        <v>156</v>
      </c>
      <c r="AW122" s="14" t="s">
        <v>5</v>
      </c>
      <c r="AX122" s="14" t="s">
        <v>84</v>
      </c>
      <c r="AY122" s="274" t="s">
        <v>149</v>
      </c>
    </row>
    <row r="123" s="14" customFormat="1">
      <c r="A123" s="14"/>
      <c r="B123" s="264"/>
      <c r="C123" s="265"/>
      <c r="D123" s="248" t="s">
        <v>167</v>
      </c>
      <c r="E123" s="266" t="s">
        <v>82</v>
      </c>
      <c r="F123" s="267" t="s">
        <v>169</v>
      </c>
      <c r="G123" s="265"/>
      <c r="H123" s="268">
        <v>0</v>
      </c>
      <c r="I123" s="269"/>
      <c r="J123" s="269"/>
      <c r="K123" s="265"/>
      <c r="L123" s="265"/>
      <c r="M123" s="270"/>
      <c r="N123" s="271"/>
      <c r="O123" s="272"/>
      <c r="P123" s="272"/>
      <c r="Q123" s="272"/>
      <c r="R123" s="272"/>
      <c r="S123" s="272"/>
      <c r="T123" s="272"/>
      <c r="U123" s="272"/>
      <c r="V123" s="272"/>
      <c r="W123" s="272"/>
      <c r="X123" s="273"/>
      <c r="Y123" s="14"/>
      <c r="Z123" s="14"/>
      <c r="AA123" s="14"/>
      <c r="AB123" s="14"/>
      <c r="AC123" s="14"/>
      <c r="AD123" s="14"/>
      <c r="AE123" s="14"/>
      <c r="AT123" s="274" t="s">
        <v>167</v>
      </c>
      <c r="AU123" s="274" t="s">
        <v>22</v>
      </c>
      <c r="AV123" s="14" t="s">
        <v>156</v>
      </c>
      <c r="AW123" s="14" t="s">
        <v>5</v>
      </c>
      <c r="AX123" s="14" t="s">
        <v>84</v>
      </c>
      <c r="AY123" s="274" t="s">
        <v>149</v>
      </c>
    </row>
    <row r="124" s="14" customFormat="1">
      <c r="A124" s="14"/>
      <c r="B124" s="264"/>
      <c r="C124" s="265"/>
      <c r="D124" s="248" t="s">
        <v>167</v>
      </c>
      <c r="E124" s="266" t="s">
        <v>82</v>
      </c>
      <c r="F124" s="267" t="s">
        <v>169</v>
      </c>
      <c r="G124" s="265"/>
      <c r="H124" s="268">
        <v>0</v>
      </c>
      <c r="I124" s="269"/>
      <c r="J124" s="269"/>
      <c r="K124" s="265"/>
      <c r="L124" s="265"/>
      <c r="M124" s="270"/>
      <c r="N124" s="271"/>
      <c r="O124" s="272"/>
      <c r="P124" s="272"/>
      <c r="Q124" s="272"/>
      <c r="R124" s="272"/>
      <c r="S124" s="272"/>
      <c r="T124" s="272"/>
      <c r="U124" s="272"/>
      <c r="V124" s="272"/>
      <c r="W124" s="272"/>
      <c r="X124" s="273"/>
      <c r="Y124" s="14"/>
      <c r="Z124" s="14"/>
      <c r="AA124" s="14"/>
      <c r="AB124" s="14"/>
      <c r="AC124" s="14"/>
      <c r="AD124" s="14"/>
      <c r="AE124" s="14"/>
      <c r="AT124" s="274" t="s">
        <v>167</v>
      </c>
      <c r="AU124" s="274" t="s">
        <v>22</v>
      </c>
      <c r="AV124" s="14" t="s">
        <v>156</v>
      </c>
      <c r="AW124" s="14" t="s">
        <v>5</v>
      </c>
      <c r="AX124" s="14" t="s">
        <v>84</v>
      </c>
      <c r="AY124" s="274" t="s">
        <v>149</v>
      </c>
    </row>
    <row r="125" s="2" customFormat="1" ht="24" customHeight="1">
      <c r="A125" s="39"/>
      <c r="B125" s="40"/>
      <c r="C125" s="234" t="s">
        <v>183</v>
      </c>
      <c r="D125" s="234" t="s">
        <v>151</v>
      </c>
      <c r="E125" s="235" t="s">
        <v>184</v>
      </c>
      <c r="F125" s="236" t="s">
        <v>185</v>
      </c>
      <c r="G125" s="237" t="s">
        <v>173</v>
      </c>
      <c r="H125" s="238">
        <v>10.343</v>
      </c>
      <c r="I125" s="239"/>
      <c r="J125" s="239"/>
      <c r="K125" s="240">
        <f>ROUND(P125*H125,2)</f>
        <v>0</v>
      </c>
      <c r="L125" s="236" t="s">
        <v>155</v>
      </c>
      <c r="M125" s="45"/>
      <c r="N125" s="241" t="s">
        <v>82</v>
      </c>
      <c r="O125" s="242" t="s">
        <v>52</v>
      </c>
      <c r="P125" s="243">
        <f>I125+J125</f>
        <v>0</v>
      </c>
      <c r="Q125" s="243">
        <f>ROUND(I125*H125,2)</f>
        <v>0</v>
      </c>
      <c r="R125" s="243">
        <f>ROUND(J125*H125,2)</f>
        <v>0</v>
      </c>
      <c r="S125" s="85"/>
      <c r="T125" s="244">
        <f>S125*H125</f>
        <v>0</v>
      </c>
      <c r="U125" s="244">
        <v>0</v>
      </c>
      <c r="V125" s="244">
        <f>U125*H125</f>
        <v>0</v>
      </c>
      <c r="W125" s="244">
        <v>0</v>
      </c>
      <c r="X125" s="245">
        <f>W125*H125</f>
        <v>0</v>
      </c>
      <c r="Y125" s="39"/>
      <c r="Z125" s="39"/>
      <c r="AA125" s="39"/>
      <c r="AB125" s="39"/>
      <c r="AC125" s="39"/>
      <c r="AD125" s="39"/>
      <c r="AE125" s="39"/>
      <c r="AR125" s="246" t="s">
        <v>156</v>
      </c>
      <c r="AT125" s="246" t="s">
        <v>151</v>
      </c>
      <c r="AU125" s="246" t="s">
        <v>22</v>
      </c>
      <c r="AY125" s="17" t="s">
        <v>149</v>
      </c>
      <c r="BE125" s="247">
        <f>IF(O125="základní",K125,0)</f>
        <v>0</v>
      </c>
      <c r="BF125" s="247">
        <f>IF(O125="snížená",K125,0)</f>
        <v>0</v>
      </c>
      <c r="BG125" s="247">
        <f>IF(O125="zákl. přenesená",K125,0)</f>
        <v>0</v>
      </c>
      <c r="BH125" s="247">
        <f>IF(O125="sníž. přenesená",K125,0)</f>
        <v>0</v>
      </c>
      <c r="BI125" s="247">
        <f>IF(O125="nulová",K125,0)</f>
        <v>0</v>
      </c>
      <c r="BJ125" s="17" t="s">
        <v>91</v>
      </c>
      <c r="BK125" s="247">
        <f>ROUND(P125*H125,2)</f>
        <v>0</v>
      </c>
      <c r="BL125" s="17" t="s">
        <v>156</v>
      </c>
      <c r="BM125" s="246" t="s">
        <v>186</v>
      </c>
    </row>
    <row r="126" s="2" customFormat="1">
      <c r="A126" s="39"/>
      <c r="B126" s="40"/>
      <c r="C126" s="41"/>
      <c r="D126" s="248" t="s">
        <v>158</v>
      </c>
      <c r="E126" s="41"/>
      <c r="F126" s="249" t="s">
        <v>187</v>
      </c>
      <c r="G126" s="41"/>
      <c r="H126" s="41"/>
      <c r="I126" s="149"/>
      <c r="J126" s="149"/>
      <c r="K126" s="41"/>
      <c r="L126" s="41"/>
      <c r="M126" s="45"/>
      <c r="N126" s="250"/>
      <c r="O126" s="251"/>
      <c r="P126" s="85"/>
      <c r="Q126" s="85"/>
      <c r="R126" s="85"/>
      <c r="S126" s="85"/>
      <c r="T126" s="85"/>
      <c r="U126" s="85"/>
      <c r="V126" s="85"/>
      <c r="W126" s="85"/>
      <c r="X126" s="86"/>
      <c r="Y126" s="39"/>
      <c r="Z126" s="39"/>
      <c r="AA126" s="39"/>
      <c r="AB126" s="39"/>
      <c r="AC126" s="39"/>
      <c r="AD126" s="39"/>
      <c r="AE126" s="39"/>
      <c r="AT126" s="17" t="s">
        <v>158</v>
      </c>
      <c r="AU126" s="17" t="s">
        <v>22</v>
      </c>
    </row>
    <row r="127" s="2" customFormat="1">
      <c r="A127" s="39"/>
      <c r="B127" s="40"/>
      <c r="C127" s="41"/>
      <c r="D127" s="248" t="s">
        <v>160</v>
      </c>
      <c r="E127" s="41"/>
      <c r="F127" s="252" t="s">
        <v>188</v>
      </c>
      <c r="G127" s="41"/>
      <c r="H127" s="41"/>
      <c r="I127" s="149"/>
      <c r="J127" s="149"/>
      <c r="K127" s="41"/>
      <c r="L127" s="41"/>
      <c r="M127" s="45"/>
      <c r="N127" s="250"/>
      <c r="O127" s="251"/>
      <c r="P127" s="85"/>
      <c r="Q127" s="85"/>
      <c r="R127" s="85"/>
      <c r="S127" s="85"/>
      <c r="T127" s="85"/>
      <c r="U127" s="85"/>
      <c r="V127" s="85"/>
      <c r="W127" s="85"/>
      <c r="X127" s="86"/>
      <c r="Y127" s="39"/>
      <c r="Z127" s="39"/>
      <c r="AA127" s="39"/>
      <c r="AB127" s="39"/>
      <c r="AC127" s="39"/>
      <c r="AD127" s="39"/>
      <c r="AE127" s="39"/>
      <c r="AT127" s="17" t="s">
        <v>160</v>
      </c>
      <c r="AU127" s="17" t="s">
        <v>22</v>
      </c>
    </row>
    <row r="128" s="13" customFormat="1">
      <c r="A128" s="13"/>
      <c r="B128" s="253"/>
      <c r="C128" s="254"/>
      <c r="D128" s="248" t="s">
        <v>167</v>
      </c>
      <c r="E128" s="255" t="s">
        <v>82</v>
      </c>
      <c r="F128" s="256" t="s">
        <v>189</v>
      </c>
      <c r="G128" s="254"/>
      <c r="H128" s="257">
        <v>10.343</v>
      </c>
      <c r="I128" s="258"/>
      <c r="J128" s="258"/>
      <c r="K128" s="254"/>
      <c r="L128" s="254"/>
      <c r="M128" s="259"/>
      <c r="N128" s="260"/>
      <c r="O128" s="261"/>
      <c r="P128" s="261"/>
      <c r="Q128" s="261"/>
      <c r="R128" s="261"/>
      <c r="S128" s="261"/>
      <c r="T128" s="261"/>
      <c r="U128" s="261"/>
      <c r="V128" s="261"/>
      <c r="W128" s="261"/>
      <c r="X128" s="262"/>
      <c r="Y128" s="13"/>
      <c r="Z128" s="13"/>
      <c r="AA128" s="13"/>
      <c r="AB128" s="13"/>
      <c r="AC128" s="13"/>
      <c r="AD128" s="13"/>
      <c r="AE128" s="13"/>
      <c r="AT128" s="263" t="s">
        <v>167</v>
      </c>
      <c r="AU128" s="263" t="s">
        <v>22</v>
      </c>
      <c r="AV128" s="13" t="s">
        <v>22</v>
      </c>
      <c r="AW128" s="13" t="s">
        <v>5</v>
      </c>
      <c r="AX128" s="13" t="s">
        <v>84</v>
      </c>
      <c r="AY128" s="263" t="s">
        <v>149</v>
      </c>
    </row>
    <row r="129" s="14" customFormat="1">
      <c r="A129" s="14"/>
      <c r="B129" s="264"/>
      <c r="C129" s="265"/>
      <c r="D129" s="248" t="s">
        <v>167</v>
      </c>
      <c r="E129" s="266" t="s">
        <v>82</v>
      </c>
      <c r="F129" s="267" t="s">
        <v>169</v>
      </c>
      <c r="G129" s="265"/>
      <c r="H129" s="268">
        <v>10.343</v>
      </c>
      <c r="I129" s="269"/>
      <c r="J129" s="269"/>
      <c r="K129" s="265"/>
      <c r="L129" s="265"/>
      <c r="M129" s="270"/>
      <c r="N129" s="271"/>
      <c r="O129" s="272"/>
      <c r="P129" s="272"/>
      <c r="Q129" s="272"/>
      <c r="R129" s="272"/>
      <c r="S129" s="272"/>
      <c r="T129" s="272"/>
      <c r="U129" s="272"/>
      <c r="V129" s="272"/>
      <c r="W129" s="272"/>
      <c r="X129" s="273"/>
      <c r="Y129" s="14"/>
      <c r="Z129" s="14"/>
      <c r="AA129" s="14"/>
      <c r="AB129" s="14"/>
      <c r="AC129" s="14"/>
      <c r="AD129" s="14"/>
      <c r="AE129" s="14"/>
      <c r="AT129" s="274" t="s">
        <v>167</v>
      </c>
      <c r="AU129" s="274" t="s">
        <v>22</v>
      </c>
      <c r="AV129" s="14" t="s">
        <v>156</v>
      </c>
      <c r="AW129" s="14" t="s">
        <v>5</v>
      </c>
      <c r="AX129" s="14" t="s">
        <v>91</v>
      </c>
      <c r="AY129" s="274" t="s">
        <v>149</v>
      </c>
    </row>
    <row r="130" s="14" customFormat="1">
      <c r="A130" s="14"/>
      <c r="B130" s="264"/>
      <c r="C130" s="265"/>
      <c r="D130" s="248" t="s">
        <v>167</v>
      </c>
      <c r="E130" s="266" t="s">
        <v>82</v>
      </c>
      <c r="F130" s="267" t="s">
        <v>169</v>
      </c>
      <c r="G130" s="265"/>
      <c r="H130" s="268">
        <v>0</v>
      </c>
      <c r="I130" s="269"/>
      <c r="J130" s="269"/>
      <c r="K130" s="265"/>
      <c r="L130" s="265"/>
      <c r="M130" s="270"/>
      <c r="N130" s="271"/>
      <c r="O130" s="272"/>
      <c r="P130" s="272"/>
      <c r="Q130" s="272"/>
      <c r="R130" s="272"/>
      <c r="S130" s="272"/>
      <c r="T130" s="272"/>
      <c r="U130" s="272"/>
      <c r="V130" s="272"/>
      <c r="W130" s="272"/>
      <c r="X130" s="273"/>
      <c r="Y130" s="14"/>
      <c r="Z130" s="14"/>
      <c r="AA130" s="14"/>
      <c r="AB130" s="14"/>
      <c r="AC130" s="14"/>
      <c r="AD130" s="14"/>
      <c r="AE130" s="14"/>
      <c r="AT130" s="274" t="s">
        <v>167</v>
      </c>
      <c r="AU130" s="274" t="s">
        <v>22</v>
      </c>
      <c r="AV130" s="14" t="s">
        <v>156</v>
      </c>
      <c r="AW130" s="14" t="s">
        <v>5</v>
      </c>
      <c r="AX130" s="14" t="s">
        <v>84</v>
      </c>
      <c r="AY130" s="274" t="s">
        <v>149</v>
      </c>
    </row>
    <row r="131" s="2" customFormat="1" ht="24" customHeight="1">
      <c r="A131" s="39"/>
      <c r="B131" s="40"/>
      <c r="C131" s="234" t="s">
        <v>190</v>
      </c>
      <c r="D131" s="234" t="s">
        <v>151</v>
      </c>
      <c r="E131" s="235" t="s">
        <v>191</v>
      </c>
      <c r="F131" s="236" t="s">
        <v>192</v>
      </c>
      <c r="G131" s="237" t="s">
        <v>173</v>
      </c>
      <c r="H131" s="238">
        <v>22.771000000000001</v>
      </c>
      <c r="I131" s="239"/>
      <c r="J131" s="239"/>
      <c r="K131" s="240">
        <f>ROUND(P131*H131,2)</f>
        <v>0</v>
      </c>
      <c r="L131" s="236" t="s">
        <v>155</v>
      </c>
      <c r="M131" s="45"/>
      <c r="N131" s="241" t="s">
        <v>82</v>
      </c>
      <c r="O131" s="242" t="s">
        <v>52</v>
      </c>
      <c r="P131" s="243">
        <f>I131+J131</f>
        <v>0</v>
      </c>
      <c r="Q131" s="243">
        <f>ROUND(I131*H131,2)</f>
        <v>0</v>
      </c>
      <c r="R131" s="243">
        <f>ROUND(J131*H131,2)</f>
        <v>0</v>
      </c>
      <c r="S131" s="85"/>
      <c r="T131" s="244">
        <f>S131*H131</f>
        <v>0</v>
      </c>
      <c r="U131" s="244">
        <v>0</v>
      </c>
      <c r="V131" s="244">
        <f>U131*H131</f>
        <v>0</v>
      </c>
      <c r="W131" s="244">
        <v>0</v>
      </c>
      <c r="X131" s="245">
        <f>W131*H131</f>
        <v>0</v>
      </c>
      <c r="Y131" s="39"/>
      <c r="Z131" s="39"/>
      <c r="AA131" s="39"/>
      <c r="AB131" s="39"/>
      <c r="AC131" s="39"/>
      <c r="AD131" s="39"/>
      <c r="AE131" s="39"/>
      <c r="AR131" s="246" t="s">
        <v>156</v>
      </c>
      <c r="AT131" s="246" t="s">
        <v>151</v>
      </c>
      <c r="AU131" s="246" t="s">
        <v>22</v>
      </c>
      <c r="AY131" s="17" t="s">
        <v>149</v>
      </c>
      <c r="BE131" s="247">
        <f>IF(O131="základní",K131,0)</f>
        <v>0</v>
      </c>
      <c r="BF131" s="247">
        <f>IF(O131="snížená",K131,0)</f>
        <v>0</v>
      </c>
      <c r="BG131" s="247">
        <f>IF(O131="zákl. přenesená",K131,0)</f>
        <v>0</v>
      </c>
      <c r="BH131" s="247">
        <f>IF(O131="sníž. přenesená",K131,0)</f>
        <v>0</v>
      </c>
      <c r="BI131" s="247">
        <f>IF(O131="nulová",K131,0)</f>
        <v>0</v>
      </c>
      <c r="BJ131" s="17" t="s">
        <v>91</v>
      </c>
      <c r="BK131" s="247">
        <f>ROUND(P131*H131,2)</f>
        <v>0</v>
      </c>
      <c r="BL131" s="17" t="s">
        <v>156</v>
      </c>
      <c r="BM131" s="246" t="s">
        <v>193</v>
      </c>
    </row>
    <row r="132" s="2" customFormat="1">
      <c r="A132" s="39"/>
      <c r="B132" s="40"/>
      <c r="C132" s="41"/>
      <c r="D132" s="248" t="s">
        <v>158</v>
      </c>
      <c r="E132" s="41"/>
      <c r="F132" s="249" t="s">
        <v>194</v>
      </c>
      <c r="G132" s="41"/>
      <c r="H132" s="41"/>
      <c r="I132" s="149"/>
      <c r="J132" s="149"/>
      <c r="K132" s="41"/>
      <c r="L132" s="41"/>
      <c r="M132" s="45"/>
      <c r="N132" s="250"/>
      <c r="O132" s="251"/>
      <c r="P132" s="85"/>
      <c r="Q132" s="85"/>
      <c r="R132" s="85"/>
      <c r="S132" s="85"/>
      <c r="T132" s="85"/>
      <c r="U132" s="85"/>
      <c r="V132" s="85"/>
      <c r="W132" s="85"/>
      <c r="X132" s="86"/>
      <c r="Y132" s="39"/>
      <c r="Z132" s="39"/>
      <c r="AA132" s="39"/>
      <c r="AB132" s="39"/>
      <c r="AC132" s="39"/>
      <c r="AD132" s="39"/>
      <c r="AE132" s="39"/>
      <c r="AT132" s="17" t="s">
        <v>158</v>
      </c>
      <c r="AU132" s="17" t="s">
        <v>22</v>
      </c>
    </row>
    <row r="133" s="2" customFormat="1">
      <c r="A133" s="39"/>
      <c r="B133" s="40"/>
      <c r="C133" s="41"/>
      <c r="D133" s="248" t="s">
        <v>160</v>
      </c>
      <c r="E133" s="41"/>
      <c r="F133" s="252" t="s">
        <v>195</v>
      </c>
      <c r="G133" s="41"/>
      <c r="H133" s="41"/>
      <c r="I133" s="149"/>
      <c r="J133" s="149"/>
      <c r="K133" s="41"/>
      <c r="L133" s="41"/>
      <c r="M133" s="45"/>
      <c r="N133" s="250"/>
      <c r="O133" s="251"/>
      <c r="P133" s="85"/>
      <c r="Q133" s="85"/>
      <c r="R133" s="85"/>
      <c r="S133" s="85"/>
      <c r="T133" s="85"/>
      <c r="U133" s="85"/>
      <c r="V133" s="85"/>
      <c r="W133" s="85"/>
      <c r="X133" s="86"/>
      <c r="Y133" s="39"/>
      <c r="Z133" s="39"/>
      <c r="AA133" s="39"/>
      <c r="AB133" s="39"/>
      <c r="AC133" s="39"/>
      <c r="AD133" s="39"/>
      <c r="AE133" s="39"/>
      <c r="AT133" s="17" t="s">
        <v>160</v>
      </c>
      <c r="AU133" s="17" t="s">
        <v>22</v>
      </c>
    </row>
    <row r="134" s="13" customFormat="1">
      <c r="A134" s="13"/>
      <c r="B134" s="253"/>
      <c r="C134" s="254"/>
      <c r="D134" s="248" t="s">
        <v>167</v>
      </c>
      <c r="E134" s="255" t="s">
        <v>82</v>
      </c>
      <c r="F134" s="256" t="s">
        <v>196</v>
      </c>
      <c r="G134" s="254"/>
      <c r="H134" s="257">
        <v>22.771000000000001</v>
      </c>
      <c r="I134" s="258"/>
      <c r="J134" s="258"/>
      <c r="K134" s="254"/>
      <c r="L134" s="254"/>
      <c r="M134" s="259"/>
      <c r="N134" s="260"/>
      <c r="O134" s="261"/>
      <c r="P134" s="261"/>
      <c r="Q134" s="261"/>
      <c r="R134" s="261"/>
      <c r="S134" s="261"/>
      <c r="T134" s="261"/>
      <c r="U134" s="261"/>
      <c r="V134" s="261"/>
      <c r="W134" s="261"/>
      <c r="X134" s="262"/>
      <c r="Y134" s="13"/>
      <c r="Z134" s="13"/>
      <c r="AA134" s="13"/>
      <c r="AB134" s="13"/>
      <c r="AC134" s="13"/>
      <c r="AD134" s="13"/>
      <c r="AE134" s="13"/>
      <c r="AT134" s="263" t="s">
        <v>167</v>
      </c>
      <c r="AU134" s="263" t="s">
        <v>22</v>
      </c>
      <c r="AV134" s="13" t="s">
        <v>22</v>
      </c>
      <c r="AW134" s="13" t="s">
        <v>5</v>
      </c>
      <c r="AX134" s="13" t="s">
        <v>84</v>
      </c>
      <c r="AY134" s="263" t="s">
        <v>149</v>
      </c>
    </row>
    <row r="135" s="14" customFormat="1">
      <c r="A135" s="14"/>
      <c r="B135" s="264"/>
      <c r="C135" s="265"/>
      <c r="D135" s="248" t="s">
        <v>167</v>
      </c>
      <c r="E135" s="266" t="s">
        <v>82</v>
      </c>
      <c r="F135" s="267" t="s">
        <v>169</v>
      </c>
      <c r="G135" s="265"/>
      <c r="H135" s="268">
        <v>22.771000000000001</v>
      </c>
      <c r="I135" s="269"/>
      <c r="J135" s="269"/>
      <c r="K135" s="265"/>
      <c r="L135" s="265"/>
      <c r="M135" s="270"/>
      <c r="N135" s="271"/>
      <c r="O135" s="272"/>
      <c r="P135" s="272"/>
      <c r="Q135" s="272"/>
      <c r="R135" s="272"/>
      <c r="S135" s="272"/>
      <c r="T135" s="272"/>
      <c r="U135" s="272"/>
      <c r="V135" s="272"/>
      <c r="W135" s="272"/>
      <c r="X135" s="273"/>
      <c r="Y135" s="14"/>
      <c r="Z135" s="14"/>
      <c r="AA135" s="14"/>
      <c r="AB135" s="14"/>
      <c r="AC135" s="14"/>
      <c r="AD135" s="14"/>
      <c r="AE135" s="14"/>
      <c r="AT135" s="274" t="s">
        <v>167</v>
      </c>
      <c r="AU135" s="274" t="s">
        <v>22</v>
      </c>
      <c r="AV135" s="14" t="s">
        <v>156</v>
      </c>
      <c r="AW135" s="14" t="s">
        <v>5</v>
      </c>
      <c r="AX135" s="14" t="s">
        <v>91</v>
      </c>
      <c r="AY135" s="274" t="s">
        <v>149</v>
      </c>
    </row>
    <row r="136" s="14" customFormat="1">
      <c r="A136" s="14"/>
      <c r="B136" s="264"/>
      <c r="C136" s="265"/>
      <c r="D136" s="248" t="s">
        <v>167</v>
      </c>
      <c r="E136" s="266" t="s">
        <v>82</v>
      </c>
      <c r="F136" s="267" t="s">
        <v>169</v>
      </c>
      <c r="G136" s="265"/>
      <c r="H136" s="268">
        <v>0</v>
      </c>
      <c r="I136" s="269"/>
      <c r="J136" s="269"/>
      <c r="K136" s="265"/>
      <c r="L136" s="265"/>
      <c r="M136" s="270"/>
      <c r="N136" s="271"/>
      <c r="O136" s="272"/>
      <c r="P136" s="272"/>
      <c r="Q136" s="272"/>
      <c r="R136" s="272"/>
      <c r="S136" s="272"/>
      <c r="T136" s="272"/>
      <c r="U136" s="272"/>
      <c r="V136" s="272"/>
      <c r="W136" s="272"/>
      <c r="X136" s="273"/>
      <c r="Y136" s="14"/>
      <c r="Z136" s="14"/>
      <c r="AA136" s="14"/>
      <c r="AB136" s="14"/>
      <c r="AC136" s="14"/>
      <c r="AD136" s="14"/>
      <c r="AE136" s="14"/>
      <c r="AT136" s="274" t="s">
        <v>167</v>
      </c>
      <c r="AU136" s="274" t="s">
        <v>22</v>
      </c>
      <c r="AV136" s="14" t="s">
        <v>156</v>
      </c>
      <c r="AW136" s="14" t="s">
        <v>5</v>
      </c>
      <c r="AX136" s="14" t="s">
        <v>84</v>
      </c>
      <c r="AY136" s="274" t="s">
        <v>149</v>
      </c>
    </row>
    <row r="137" s="2" customFormat="1" ht="24" customHeight="1">
      <c r="A137" s="39"/>
      <c r="B137" s="40"/>
      <c r="C137" s="234" t="s">
        <v>197</v>
      </c>
      <c r="D137" s="234" t="s">
        <v>151</v>
      </c>
      <c r="E137" s="235" t="s">
        <v>198</v>
      </c>
      <c r="F137" s="236" t="s">
        <v>199</v>
      </c>
      <c r="G137" s="237" t="s">
        <v>173</v>
      </c>
      <c r="H137" s="238">
        <v>23.969000000000001</v>
      </c>
      <c r="I137" s="239"/>
      <c r="J137" s="239"/>
      <c r="K137" s="240">
        <f>ROUND(P137*H137,2)</f>
        <v>0</v>
      </c>
      <c r="L137" s="236" t="s">
        <v>155</v>
      </c>
      <c r="M137" s="45"/>
      <c r="N137" s="241" t="s">
        <v>82</v>
      </c>
      <c r="O137" s="242" t="s">
        <v>52</v>
      </c>
      <c r="P137" s="243">
        <f>I137+J137</f>
        <v>0</v>
      </c>
      <c r="Q137" s="243">
        <f>ROUND(I137*H137,2)</f>
        <v>0</v>
      </c>
      <c r="R137" s="243">
        <f>ROUND(J137*H137,2)</f>
        <v>0</v>
      </c>
      <c r="S137" s="85"/>
      <c r="T137" s="244">
        <f>S137*H137</f>
        <v>0</v>
      </c>
      <c r="U137" s="244">
        <v>0</v>
      </c>
      <c r="V137" s="244">
        <f>U137*H137</f>
        <v>0</v>
      </c>
      <c r="W137" s="244">
        <v>0</v>
      </c>
      <c r="X137" s="245">
        <f>W137*H137</f>
        <v>0</v>
      </c>
      <c r="Y137" s="39"/>
      <c r="Z137" s="39"/>
      <c r="AA137" s="39"/>
      <c r="AB137" s="39"/>
      <c r="AC137" s="39"/>
      <c r="AD137" s="39"/>
      <c r="AE137" s="39"/>
      <c r="AR137" s="246" t="s">
        <v>156</v>
      </c>
      <c r="AT137" s="246" t="s">
        <v>151</v>
      </c>
      <c r="AU137" s="246" t="s">
        <v>22</v>
      </c>
      <c r="AY137" s="17" t="s">
        <v>149</v>
      </c>
      <c r="BE137" s="247">
        <f>IF(O137="základní",K137,0)</f>
        <v>0</v>
      </c>
      <c r="BF137" s="247">
        <f>IF(O137="snížená",K137,0)</f>
        <v>0</v>
      </c>
      <c r="BG137" s="247">
        <f>IF(O137="zákl. přenesená",K137,0)</f>
        <v>0</v>
      </c>
      <c r="BH137" s="247">
        <f>IF(O137="sníž. přenesená",K137,0)</f>
        <v>0</v>
      </c>
      <c r="BI137" s="247">
        <f>IF(O137="nulová",K137,0)</f>
        <v>0</v>
      </c>
      <c r="BJ137" s="17" t="s">
        <v>91</v>
      </c>
      <c r="BK137" s="247">
        <f>ROUND(P137*H137,2)</f>
        <v>0</v>
      </c>
      <c r="BL137" s="17" t="s">
        <v>156</v>
      </c>
      <c r="BM137" s="246" t="s">
        <v>200</v>
      </c>
    </row>
    <row r="138" s="2" customFormat="1">
      <c r="A138" s="39"/>
      <c r="B138" s="40"/>
      <c r="C138" s="41"/>
      <c r="D138" s="248" t="s">
        <v>158</v>
      </c>
      <c r="E138" s="41"/>
      <c r="F138" s="249" t="s">
        <v>201</v>
      </c>
      <c r="G138" s="41"/>
      <c r="H138" s="41"/>
      <c r="I138" s="149"/>
      <c r="J138" s="149"/>
      <c r="K138" s="41"/>
      <c r="L138" s="41"/>
      <c r="M138" s="45"/>
      <c r="N138" s="250"/>
      <c r="O138" s="251"/>
      <c r="P138" s="85"/>
      <c r="Q138" s="85"/>
      <c r="R138" s="85"/>
      <c r="S138" s="85"/>
      <c r="T138" s="85"/>
      <c r="U138" s="85"/>
      <c r="V138" s="85"/>
      <c r="W138" s="85"/>
      <c r="X138" s="86"/>
      <c r="Y138" s="39"/>
      <c r="Z138" s="39"/>
      <c r="AA138" s="39"/>
      <c r="AB138" s="39"/>
      <c r="AC138" s="39"/>
      <c r="AD138" s="39"/>
      <c r="AE138" s="39"/>
      <c r="AT138" s="17" t="s">
        <v>158</v>
      </c>
      <c r="AU138" s="17" t="s">
        <v>22</v>
      </c>
    </row>
    <row r="139" s="2" customFormat="1">
      <c r="A139" s="39"/>
      <c r="B139" s="40"/>
      <c r="C139" s="41"/>
      <c r="D139" s="248" t="s">
        <v>160</v>
      </c>
      <c r="E139" s="41"/>
      <c r="F139" s="252" t="s">
        <v>195</v>
      </c>
      <c r="G139" s="41"/>
      <c r="H139" s="41"/>
      <c r="I139" s="149"/>
      <c r="J139" s="149"/>
      <c r="K139" s="41"/>
      <c r="L139" s="41"/>
      <c r="M139" s="45"/>
      <c r="N139" s="250"/>
      <c r="O139" s="251"/>
      <c r="P139" s="85"/>
      <c r="Q139" s="85"/>
      <c r="R139" s="85"/>
      <c r="S139" s="85"/>
      <c r="T139" s="85"/>
      <c r="U139" s="85"/>
      <c r="V139" s="85"/>
      <c r="W139" s="85"/>
      <c r="X139" s="86"/>
      <c r="Y139" s="39"/>
      <c r="Z139" s="39"/>
      <c r="AA139" s="39"/>
      <c r="AB139" s="39"/>
      <c r="AC139" s="39"/>
      <c r="AD139" s="39"/>
      <c r="AE139" s="39"/>
      <c r="AT139" s="17" t="s">
        <v>160</v>
      </c>
      <c r="AU139" s="17" t="s">
        <v>22</v>
      </c>
    </row>
    <row r="140" s="2" customFormat="1" ht="24" customHeight="1">
      <c r="A140" s="39"/>
      <c r="B140" s="40"/>
      <c r="C140" s="275" t="s">
        <v>202</v>
      </c>
      <c r="D140" s="275" t="s">
        <v>203</v>
      </c>
      <c r="E140" s="276" t="s">
        <v>204</v>
      </c>
      <c r="F140" s="277" t="s">
        <v>205</v>
      </c>
      <c r="G140" s="278" t="s">
        <v>206</v>
      </c>
      <c r="H140" s="279">
        <v>45.542000000000002</v>
      </c>
      <c r="I140" s="280"/>
      <c r="J140" s="281"/>
      <c r="K140" s="282">
        <f>ROUND(P140*H140,2)</f>
        <v>0</v>
      </c>
      <c r="L140" s="277" t="s">
        <v>155</v>
      </c>
      <c r="M140" s="283"/>
      <c r="N140" s="284" t="s">
        <v>82</v>
      </c>
      <c r="O140" s="242" t="s">
        <v>52</v>
      </c>
      <c r="P140" s="243">
        <f>I140+J140</f>
        <v>0</v>
      </c>
      <c r="Q140" s="243">
        <f>ROUND(I140*H140,2)</f>
        <v>0</v>
      </c>
      <c r="R140" s="243">
        <f>ROUND(J140*H140,2)</f>
        <v>0</v>
      </c>
      <c r="S140" s="85"/>
      <c r="T140" s="244">
        <f>S140*H140</f>
        <v>0</v>
      </c>
      <c r="U140" s="244">
        <v>0</v>
      </c>
      <c r="V140" s="244">
        <f>U140*H140</f>
        <v>0</v>
      </c>
      <c r="W140" s="244">
        <v>0</v>
      </c>
      <c r="X140" s="245">
        <f>W140*H140</f>
        <v>0</v>
      </c>
      <c r="Y140" s="39"/>
      <c r="Z140" s="39"/>
      <c r="AA140" s="39"/>
      <c r="AB140" s="39"/>
      <c r="AC140" s="39"/>
      <c r="AD140" s="39"/>
      <c r="AE140" s="39"/>
      <c r="AR140" s="246" t="s">
        <v>202</v>
      </c>
      <c r="AT140" s="246" t="s">
        <v>203</v>
      </c>
      <c r="AU140" s="246" t="s">
        <v>22</v>
      </c>
      <c r="AY140" s="17" t="s">
        <v>149</v>
      </c>
      <c r="BE140" s="247">
        <f>IF(O140="základní",K140,0)</f>
        <v>0</v>
      </c>
      <c r="BF140" s="247">
        <f>IF(O140="snížená",K140,0)</f>
        <v>0</v>
      </c>
      <c r="BG140" s="247">
        <f>IF(O140="zákl. přenesená",K140,0)</f>
        <v>0</v>
      </c>
      <c r="BH140" s="247">
        <f>IF(O140="sníž. přenesená",K140,0)</f>
        <v>0</v>
      </c>
      <c r="BI140" s="247">
        <f>IF(O140="nulová",K140,0)</f>
        <v>0</v>
      </c>
      <c r="BJ140" s="17" t="s">
        <v>91</v>
      </c>
      <c r="BK140" s="247">
        <f>ROUND(P140*H140,2)</f>
        <v>0</v>
      </c>
      <c r="BL140" s="17" t="s">
        <v>156</v>
      </c>
      <c r="BM140" s="246" t="s">
        <v>207</v>
      </c>
    </row>
    <row r="141" s="2" customFormat="1">
      <c r="A141" s="39"/>
      <c r="B141" s="40"/>
      <c r="C141" s="41"/>
      <c r="D141" s="248" t="s">
        <v>158</v>
      </c>
      <c r="E141" s="41"/>
      <c r="F141" s="249" t="s">
        <v>208</v>
      </c>
      <c r="G141" s="41"/>
      <c r="H141" s="41"/>
      <c r="I141" s="149"/>
      <c r="J141" s="149"/>
      <c r="K141" s="41"/>
      <c r="L141" s="41"/>
      <c r="M141" s="45"/>
      <c r="N141" s="250"/>
      <c r="O141" s="251"/>
      <c r="P141" s="85"/>
      <c r="Q141" s="85"/>
      <c r="R141" s="85"/>
      <c r="S141" s="85"/>
      <c r="T141" s="85"/>
      <c r="U141" s="85"/>
      <c r="V141" s="85"/>
      <c r="W141" s="85"/>
      <c r="X141" s="86"/>
      <c r="Y141" s="39"/>
      <c r="Z141" s="39"/>
      <c r="AA141" s="39"/>
      <c r="AB141" s="39"/>
      <c r="AC141" s="39"/>
      <c r="AD141" s="39"/>
      <c r="AE141" s="39"/>
      <c r="AT141" s="17" t="s">
        <v>158</v>
      </c>
      <c r="AU141" s="17" t="s">
        <v>22</v>
      </c>
    </row>
    <row r="142" s="13" customFormat="1">
      <c r="A142" s="13"/>
      <c r="B142" s="253"/>
      <c r="C142" s="254"/>
      <c r="D142" s="248" t="s">
        <v>167</v>
      </c>
      <c r="E142" s="255" t="s">
        <v>82</v>
      </c>
      <c r="F142" s="256" t="s">
        <v>209</v>
      </c>
      <c r="G142" s="254"/>
      <c r="H142" s="257">
        <v>45.542000000000002</v>
      </c>
      <c r="I142" s="258"/>
      <c r="J142" s="258"/>
      <c r="K142" s="254"/>
      <c r="L142" s="254"/>
      <c r="M142" s="259"/>
      <c r="N142" s="260"/>
      <c r="O142" s="261"/>
      <c r="P142" s="261"/>
      <c r="Q142" s="261"/>
      <c r="R142" s="261"/>
      <c r="S142" s="261"/>
      <c r="T142" s="261"/>
      <c r="U142" s="261"/>
      <c r="V142" s="261"/>
      <c r="W142" s="261"/>
      <c r="X142" s="262"/>
      <c r="Y142" s="13"/>
      <c r="Z142" s="13"/>
      <c r="AA142" s="13"/>
      <c r="AB142" s="13"/>
      <c r="AC142" s="13"/>
      <c r="AD142" s="13"/>
      <c r="AE142" s="13"/>
      <c r="AT142" s="263" t="s">
        <v>167</v>
      </c>
      <c r="AU142" s="263" t="s">
        <v>22</v>
      </c>
      <c r="AV142" s="13" t="s">
        <v>22</v>
      </c>
      <c r="AW142" s="13" t="s">
        <v>5</v>
      </c>
      <c r="AX142" s="13" t="s">
        <v>84</v>
      </c>
      <c r="AY142" s="263" t="s">
        <v>149</v>
      </c>
    </row>
    <row r="143" s="14" customFormat="1">
      <c r="A143" s="14"/>
      <c r="B143" s="264"/>
      <c r="C143" s="265"/>
      <c r="D143" s="248" t="s">
        <v>167</v>
      </c>
      <c r="E143" s="266" t="s">
        <v>82</v>
      </c>
      <c r="F143" s="267" t="s">
        <v>169</v>
      </c>
      <c r="G143" s="265"/>
      <c r="H143" s="268">
        <v>45.542000000000002</v>
      </c>
      <c r="I143" s="269"/>
      <c r="J143" s="269"/>
      <c r="K143" s="265"/>
      <c r="L143" s="265"/>
      <c r="M143" s="270"/>
      <c r="N143" s="271"/>
      <c r="O143" s="272"/>
      <c r="P143" s="272"/>
      <c r="Q143" s="272"/>
      <c r="R143" s="272"/>
      <c r="S143" s="272"/>
      <c r="T143" s="272"/>
      <c r="U143" s="272"/>
      <c r="V143" s="272"/>
      <c r="W143" s="272"/>
      <c r="X143" s="273"/>
      <c r="Y143" s="14"/>
      <c r="Z143" s="14"/>
      <c r="AA143" s="14"/>
      <c r="AB143" s="14"/>
      <c r="AC143" s="14"/>
      <c r="AD143" s="14"/>
      <c r="AE143" s="14"/>
      <c r="AT143" s="274" t="s">
        <v>167</v>
      </c>
      <c r="AU143" s="274" t="s">
        <v>22</v>
      </c>
      <c r="AV143" s="14" t="s">
        <v>156</v>
      </c>
      <c r="AW143" s="14" t="s">
        <v>5</v>
      </c>
      <c r="AX143" s="14" t="s">
        <v>91</v>
      </c>
      <c r="AY143" s="274" t="s">
        <v>149</v>
      </c>
    </row>
    <row r="144" s="14" customFormat="1">
      <c r="A144" s="14"/>
      <c r="B144" s="264"/>
      <c r="C144" s="265"/>
      <c r="D144" s="248" t="s">
        <v>167</v>
      </c>
      <c r="E144" s="266" t="s">
        <v>82</v>
      </c>
      <c r="F144" s="267" t="s">
        <v>169</v>
      </c>
      <c r="G144" s="265"/>
      <c r="H144" s="268">
        <v>0</v>
      </c>
      <c r="I144" s="269"/>
      <c r="J144" s="269"/>
      <c r="K144" s="265"/>
      <c r="L144" s="265"/>
      <c r="M144" s="270"/>
      <c r="N144" s="271"/>
      <c r="O144" s="272"/>
      <c r="P144" s="272"/>
      <c r="Q144" s="272"/>
      <c r="R144" s="272"/>
      <c r="S144" s="272"/>
      <c r="T144" s="272"/>
      <c r="U144" s="272"/>
      <c r="V144" s="272"/>
      <c r="W144" s="272"/>
      <c r="X144" s="273"/>
      <c r="Y144" s="14"/>
      <c r="Z144" s="14"/>
      <c r="AA144" s="14"/>
      <c r="AB144" s="14"/>
      <c r="AC144" s="14"/>
      <c r="AD144" s="14"/>
      <c r="AE144" s="14"/>
      <c r="AT144" s="274" t="s">
        <v>167</v>
      </c>
      <c r="AU144" s="274" t="s">
        <v>22</v>
      </c>
      <c r="AV144" s="14" t="s">
        <v>156</v>
      </c>
      <c r="AW144" s="14" t="s">
        <v>5</v>
      </c>
      <c r="AX144" s="14" t="s">
        <v>84</v>
      </c>
      <c r="AY144" s="274" t="s">
        <v>149</v>
      </c>
    </row>
    <row r="145" s="2" customFormat="1" ht="24" customHeight="1">
      <c r="A145" s="39"/>
      <c r="B145" s="40"/>
      <c r="C145" s="234" t="s">
        <v>210</v>
      </c>
      <c r="D145" s="234" t="s">
        <v>151</v>
      </c>
      <c r="E145" s="235" t="s">
        <v>211</v>
      </c>
      <c r="F145" s="236" t="s">
        <v>212</v>
      </c>
      <c r="G145" s="237" t="s">
        <v>173</v>
      </c>
      <c r="H145" s="238">
        <v>15.41</v>
      </c>
      <c r="I145" s="239"/>
      <c r="J145" s="239"/>
      <c r="K145" s="240">
        <f>ROUND(P145*H145,2)</f>
        <v>0</v>
      </c>
      <c r="L145" s="236" t="s">
        <v>155</v>
      </c>
      <c r="M145" s="45"/>
      <c r="N145" s="241" t="s">
        <v>82</v>
      </c>
      <c r="O145" s="242" t="s">
        <v>52</v>
      </c>
      <c r="P145" s="243">
        <f>I145+J145</f>
        <v>0</v>
      </c>
      <c r="Q145" s="243">
        <f>ROUND(I145*H145,2)</f>
        <v>0</v>
      </c>
      <c r="R145" s="243">
        <f>ROUND(J145*H145,2)</f>
        <v>0</v>
      </c>
      <c r="S145" s="85"/>
      <c r="T145" s="244">
        <f>S145*H145</f>
        <v>0</v>
      </c>
      <c r="U145" s="244">
        <v>0</v>
      </c>
      <c r="V145" s="244">
        <f>U145*H145</f>
        <v>0</v>
      </c>
      <c r="W145" s="244">
        <v>0</v>
      </c>
      <c r="X145" s="245">
        <f>W145*H145</f>
        <v>0</v>
      </c>
      <c r="Y145" s="39"/>
      <c r="Z145" s="39"/>
      <c r="AA145" s="39"/>
      <c r="AB145" s="39"/>
      <c r="AC145" s="39"/>
      <c r="AD145" s="39"/>
      <c r="AE145" s="39"/>
      <c r="AR145" s="246" t="s">
        <v>156</v>
      </c>
      <c r="AT145" s="246" t="s">
        <v>151</v>
      </c>
      <c r="AU145" s="246" t="s">
        <v>22</v>
      </c>
      <c r="AY145" s="17" t="s">
        <v>149</v>
      </c>
      <c r="BE145" s="247">
        <f>IF(O145="základní",K145,0)</f>
        <v>0</v>
      </c>
      <c r="BF145" s="247">
        <f>IF(O145="snížená",K145,0)</f>
        <v>0</v>
      </c>
      <c r="BG145" s="247">
        <f>IF(O145="zákl. přenesená",K145,0)</f>
        <v>0</v>
      </c>
      <c r="BH145" s="247">
        <f>IF(O145="sníž. přenesená",K145,0)</f>
        <v>0</v>
      </c>
      <c r="BI145" s="247">
        <f>IF(O145="nulová",K145,0)</f>
        <v>0</v>
      </c>
      <c r="BJ145" s="17" t="s">
        <v>91</v>
      </c>
      <c r="BK145" s="247">
        <f>ROUND(P145*H145,2)</f>
        <v>0</v>
      </c>
      <c r="BL145" s="17" t="s">
        <v>156</v>
      </c>
      <c r="BM145" s="246" t="s">
        <v>213</v>
      </c>
    </row>
    <row r="146" s="2" customFormat="1">
      <c r="A146" s="39"/>
      <c r="B146" s="40"/>
      <c r="C146" s="41"/>
      <c r="D146" s="248" t="s">
        <v>158</v>
      </c>
      <c r="E146" s="41"/>
      <c r="F146" s="249" t="s">
        <v>214</v>
      </c>
      <c r="G146" s="41"/>
      <c r="H146" s="41"/>
      <c r="I146" s="149"/>
      <c r="J146" s="149"/>
      <c r="K146" s="41"/>
      <c r="L146" s="41"/>
      <c r="M146" s="45"/>
      <c r="N146" s="250"/>
      <c r="O146" s="251"/>
      <c r="P146" s="85"/>
      <c r="Q146" s="85"/>
      <c r="R146" s="85"/>
      <c r="S146" s="85"/>
      <c r="T146" s="85"/>
      <c r="U146" s="85"/>
      <c r="V146" s="85"/>
      <c r="W146" s="85"/>
      <c r="X146" s="86"/>
      <c r="Y146" s="39"/>
      <c r="Z146" s="39"/>
      <c r="AA146" s="39"/>
      <c r="AB146" s="39"/>
      <c r="AC146" s="39"/>
      <c r="AD146" s="39"/>
      <c r="AE146" s="39"/>
      <c r="AT146" s="17" t="s">
        <v>158</v>
      </c>
      <c r="AU146" s="17" t="s">
        <v>22</v>
      </c>
    </row>
    <row r="147" s="2" customFormat="1">
      <c r="A147" s="39"/>
      <c r="B147" s="40"/>
      <c r="C147" s="41"/>
      <c r="D147" s="248" t="s">
        <v>160</v>
      </c>
      <c r="E147" s="41"/>
      <c r="F147" s="252" t="s">
        <v>215</v>
      </c>
      <c r="G147" s="41"/>
      <c r="H147" s="41"/>
      <c r="I147" s="149"/>
      <c r="J147" s="149"/>
      <c r="K147" s="41"/>
      <c r="L147" s="41"/>
      <c r="M147" s="45"/>
      <c r="N147" s="250"/>
      <c r="O147" s="251"/>
      <c r="P147" s="85"/>
      <c r="Q147" s="85"/>
      <c r="R147" s="85"/>
      <c r="S147" s="85"/>
      <c r="T147" s="85"/>
      <c r="U147" s="85"/>
      <c r="V147" s="85"/>
      <c r="W147" s="85"/>
      <c r="X147" s="86"/>
      <c r="Y147" s="39"/>
      <c r="Z147" s="39"/>
      <c r="AA147" s="39"/>
      <c r="AB147" s="39"/>
      <c r="AC147" s="39"/>
      <c r="AD147" s="39"/>
      <c r="AE147" s="39"/>
      <c r="AT147" s="17" t="s">
        <v>160</v>
      </c>
      <c r="AU147" s="17" t="s">
        <v>22</v>
      </c>
    </row>
    <row r="148" s="13" customFormat="1">
      <c r="A148" s="13"/>
      <c r="B148" s="253"/>
      <c r="C148" s="254"/>
      <c r="D148" s="248" t="s">
        <v>167</v>
      </c>
      <c r="E148" s="255" t="s">
        <v>82</v>
      </c>
      <c r="F148" s="256" t="s">
        <v>216</v>
      </c>
      <c r="G148" s="254"/>
      <c r="H148" s="257">
        <v>15.41</v>
      </c>
      <c r="I148" s="258"/>
      <c r="J148" s="258"/>
      <c r="K148" s="254"/>
      <c r="L148" s="254"/>
      <c r="M148" s="259"/>
      <c r="N148" s="260"/>
      <c r="O148" s="261"/>
      <c r="P148" s="261"/>
      <c r="Q148" s="261"/>
      <c r="R148" s="261"/>
      <c r="S148" s="261"/>
      <c r="T148" s="261"/>
      <c r="U148" s="261"/>
      <c r="V148" s="261"/>
      <c r="W148" s="261"/>
      <c r="X148" s="262"/>
      <c r="Y148" s="13"/>
      <c r="Z148" s="13"/>
      <c r="AA148" s="13"/>
      <c r="AB148" s="13"/>
      <c r="AC148" s="13"/>
      <c r="AD148" s="13"/>
      <c r="AE148" s="13"/>
      <c r="AT148" s="263" t="s">
        <v>167</v>
      </c>
      <c r="AU148" s="263" t="s">
        <v>22</v>
      </c>
      <c r="AV148" s="13" t="s">
        <v>22</v>
      </c>
      <c r="AW148" s="13" t="s">
        <v>5</v>
      </c>
      <c r="AX148" s="13" t="s">
        <v>84</v>
      </c>
      <c r="AY148" s="263" t="s">
        <v>149</v>
      </c>
    </row>
    <row r="149" s="14" customFormat="1">
      <c r="A149" s="14"/>
      <c r="B149" s="264"/>
      <c r="C149" s="265"/>
      <c r="D149" s="248" t="s">
        <v>167</v>
      </c>
      <c r="E149" s="266" t="s">
        <v>82</v>
      </c>
      <c r="F149" s="267" t="s">
        <v>169</v>
      </c>
      <c r="G149" s="265"/>
      <c r="H149" s="268">
        <v>15.41</v>
      </c>
      <c r="I149" s="269"/>
      <c r="J149" s="269"/>
      <c r="K149" s="265"/>
      <c r="L149" s="265"/>
      <c r="M149" s="270"/>
      <c r="N149" s="271"/>
      <c r="O149" s="272"/>
      <c r="P149" s="272"/>
      <c r="Q149" s="272"/>
      <c r="R149" s="272"/>
      <c r="S149" s="272"/>
      <c r="T149" s="272"/>
      <c r="U149" s="272"/>
      <c r="V149" s="272"/>
      <c r="W149" s="272"/>
      <c r="X149" s="273"/>
      <c r="Y149" s="14"/>
      <c r="Z149" s="14"/>
      <c r="AA149" s="14"/>
      <c r="AB149" s="14"/>
      <c r="AC149" s="14"/>
      <c r="AD149" s="14"/>
      <c r="AE149" s="14"/>
      <c r="AT149" s="274" t="s">
        <v>167</v>
      </c>
      <c r="AU149" s="274" t="s">
        <v>22</v>
      </c>
      <c r="AV149" s="14" t="s">
        <v>156</v>
      </c>
      <c r="AW149" s="14" t="s">
        <v>5</v>
      </c>
      <c r="AX149" s="14" t="s">
        <v>91</v>
      </c>
      <c r="AY149" s="274" t="s">
        <v>149</v>
      </c>
    </row>
    <row r="150" s="2" customFormat="1" ht="24" customHeight="1">
      <c r="A150" s="39"/>
      <c r="B150" s="40"/>
      <c r="C150" s="275" t="s">
        <v>217</v>
      </c>
      <c r="D150" s="275" t="s">
        <v>203</v>
      </c>
      <c r="E150" s="276" t="s">
        <v>218</v>
      </c>
      <c r="F150" s="277" t="s">
        <v>219</v>
      </c>
      <c r="G150" s="278" t="s">
        <v>206</v>
      </c>
      <c r="H150" s="279">
        <v>30.82</v>
      </c>
      <c r="I150" s="280"/>
      <c r="J150" s="281"/>
      <c r="K150" s="282">
        <f>ROUND(P150*H150,2)</f>
        <v>0</v>
      </c>
      <c r="L150" s="277" t="s">
        <v>155</v>
      </c>
      <c r="M150" s="283"/>
      <c r="N150" s="284" t="s">
        <v>82</v>
      </c>
      <c r="O150" s="242" t="s">
        <v>52</v>
      </c>
      <c r="P150" s="243">
        <f>I150+J150</f>
        <v>0</v>
      </c>
      <c r="Q150" s="243">
        <f>ROUND(I150*H150,2)</f>
        <v>0</v>
      </c>
      <c r="R150" s="243">
        <f>ROUND(J150*H150,2)</f>
        <v>0</v>
      </c>
      <c r="S150" s="85"/>
      <c r="T150" s="244">
        <f>S150*H150</f>
        <v>0</v>
      </c>
      <c r="U150" s="244">
        <v>1</v>
      </c>
      <c r="V150" s="244">
        <f>U150*H150</f>
        <v>30.82</v>
      </c>
      <c r="W150" s="244">
        <v>0</v>
      </c>
      <c r="X150" s="245">
        <f>W150*H150</f>
        <v>0</v>
      </c>
      <c r="Y150" s="39"/>
      <c r="Z150" s="39"/>
      <c r="AA150" s="39"/>
      <c r="AB150" s="39"/>
      <c r="AC150" s="39"/>
      <c r="AD150" s="39"/>
      <c r="AE150" s="39"/>
      <c r="AR150" s="246" t="s">
        <v>202</v>
      </c>
      <c r="AT150" s="246" t="s">
        <v>203</v>
      </c>
      <c r="AU150" s="246" t="s">
        <v>22</v>
      </c>
      <c r="AY150" s="17" t="s">
        <v>149</v>
      </c>
      <c r="BE150" s="247">
        <f>IF(O150="základní",K150,0)</f>
        <v>0</v>
      </c>
      <c r="BF150" s="247">
        <f>IF(O150="snížená",K150,0)</f>
        <v>0</v>
      </c>
      <c r="BG150" s="247">
        <f>IF(O150="zákl. přenesená",K150,0)</f>
        <v>0</v>
      </c>
      <c r="BH150" s="247">
        <f>IF(O150="sníž. přenesená",K150,0)</f>
        <v>0</v>
      </c>
      <c r="BI150" s="247">
        <f>IF(O150="nulová",K150,0)</f>
        <v>0</v>
      </c>
      <c r="BJ150" s="17" t="s">
        <v>91</v>
      </c>
      <c r="BK150" s="247">
        <f>ROUND(P150*H150,2)</f>
        <v>0</v>
      </c>
      <c r="BL150" s="17" t="s">
        <v>156</v>
      </c>
      <c r="BM150" s="246" t="s">
        <v>220</v>
      </c>
    </row>
    <row r="151" s="2" customFormat="1">
      <c r="A151" s="39"/>
      <c r="B151" s="40"/>
      <c r="C151" s="41"/>
      <c r="D151" s="248" t="s">
        <v>158</v>
      </c>
      <c r="E151" s="41"/>
      <c r="F151" s="249" t="s">
        <v>219</v>
      </c>
      <c r="G151" s="41"/>
      <c r="H151" s="41"/>
      <c r="I151" s="149"/>
      <c r="J151" s="149"/>
      <c r="K151" s="41"/>
      <c r="L151" s="41"/>
      <c r="M151" s="45"/>
      <c r="N151" s="250"/>
      <c r="O151" s="251"/>
      <c r="P151" s="85"/>
      <c r="Q151" s="85"/>
      <c r="R151" s="85"/>
      <c r="S151" s="85"/>
      <c r="T151" s="85"/>
      <c r="U151" s="85"/>
      <c r="V151" s="85"/>
      <c r="W151" s="85"/>
      <c r="X151" s="86"/>
      <c r="Y151" s="39"/>
      <c r="Z151" s="39"/>
      <c r="AA151" s="39"/>
      <c r="AB151" s="39"/>
      <c r="AC151" s="39"/>
      <c r="AD151" s="39"/>
      <c r="AE151" s="39"/>
      <c r="AT151" s="17" t="s">
        <v>158</v>
      </c>
      <c r="AU151" s="17" t="s">
        <v>22</v>
      </c>
    </row>
    <row r="152" s="13" customFormat="1">
      <c r="A152" s="13"/>
      <c r="B152" s="253"/>
      <c r="C152" s="254"/>
      <c r="D152" s="248" t="s">
        <v>167</v>
      </c>
      <c r="E152" s="255" t="s">
        <v>82</v>
      </c>
      <c r="F152" s="256" t="s">
        <v>221</v>
      </c>
      <c r="G152" s="254"/>
      <c r="H152" s="257">
        <v>30.82</v>
      </c>
      <c r="I152" s="258"/>
      <c r="J152" s="258"/>
      <c r="K152" s="254"/>
      <c r="L152" s="254"/>
      <c r="M152" s="259"/>
      <c r="N152" s="260"/>
      <c r="O152" s="261"/>
      <c r="P152" s="261"/>
      <c r="Q152" s="261"/>
      <c r="R152" s="261"/>
      <c r="S152" s="261"/>
      <c r="T152" s="261"/>
      <c r="U152" s="261"/>
      <c r="V152" s="261"/>
      <c r="W152" s="261"/>
      <c r="X152" s="262"/>
      <c r="Y152" s="13"/>
      <c r="Z152" s="13"/>
      <c r="AA152" s="13"/>
      <c r="AB152" s="13"/>
      <c r="AC152" s="13"/>
      <c r="AD152" s="13"/>
      <c r="AE152" s="13"/>
      <c r="AT152" s="263" t="s">
        <v>167</v>
      </c>
      <c r="AU152" s="263" t="s">
        <v>22</v>
      </c>
      <c r="AV152" s="13" t="s">
        <v>22</v>
      </c>
      <c r="AW152" s="13" t="s">
        <v>5</v>
      </c>
      <c r="AX152" s="13" t="s">
        <v>84</v>
      </c>
      <c r="AY152" s="263" t="s">
        <v>149</v>
      </c>
    </row>
    <row r="153" s="14" customFormat="1">
      <c r="A153" s="14"/>
      <c r="B153" s="264"/>
      <c r="C153" s="265"/>
      <c r="D153" s="248" t="s">
        <v>167</v>
      </c>
      <c r="E153" s="266" t="s">
        <v>82</v>
      </c>
      <c r="F153" s="267" t="s">
        <v>169</v>
      </c>
      <c r="G153" s="265"/>
      <c r="H153" s="268">
        <v>30.82</v>
      </c>
      <c r="I153" s="269"/>
      <c r="J153" s="269"/>
      <c r="K153" s="265"/>
      <c r="L153" s="265"/>
      <c r="M153" s="270"/>
      <c r="N153" s="271"/>
      <c r="O153" s="272"/>
      <c r="P153" s="272"/>
      <c r="Q153" s="272"/>
      <c r="R153" s="272"/>
      <c r="S153" s="272"/>
      <c r="T153" s="272"/>
      <c r="U153" s="272"/>
      <c r="V153" s="272"/>
      <c r="W153" s="272"/>
      <c r="X153" s="273"/>
      <c r="Y153" s="14"/>
      <c r="Z153" s="14"/>
      <c r="AA153" s="14"/>
      <c r="AB153" s="14"/>
      <c r="AC153" s="14"/>
      <c r="AD153" s="14"/>
      <c r="AE153" s="14"/>
      <c r="AT153" s="274" t="s">
        <v>167</v>
      </c>
      <c r="AU153" s="274" t="s">
        <v>22</v>
      </c>
      <c r="AV153" s="14" t="s">
        <v>156</v>
      </c>
      <c r="AW153" s="14" t="s">
        <v>5</v>
      </c>
      <c r="AX153" s="14" t="s">
        <v>91</v>
      </c>
      <c r="AY153" s="274" t="s">
        <v>149</v>
      </c>
    </row>
    <row r="154" s="12" customFormat="1" ht="22.8" customHeight="1">
      <c r="A154" s="12"/>
      <c r="B154" s="217"/>
      <c r="C154" s="218"/>
      <c r="D154" s="219" t="s">
        <v>83</v>
      </c>
      <c r="E154" s="232" t="s">
        <v>22</v>
      </c>
      <c r="F154" s="232" t="s">
        <v>222</v>
      </c>
      <c r="G154" s="218"/>
      <c r="H154" s="218"/>
      <c r="I154" s="221"/>
      <c r="J154" s="221"/>
      <c r="K154" s="233">
        <f>BK154</f>
        <v>0</v>
      </c>
      <c r="L154" s="218"/>
      <c r="M154" s="223"/>
      <c r="N154" s="224"/>
      <c r="O154" s="225"/>
      <c r="P154" s="225"/>
      <c r="Q154" s="226">
        <f>SUM(Q155:Q211)</f>
        <v>0</v>
      </c>
      <c r="R154" s="226">
        <f>SUM(R155:R211)</f>
        <v>0</v>
      </c>
      <c r="S154" s="225"/>
      <c r="T154" s="227">
        <f>SUM(T155:T211)</f>
        <v>0</v>
      </c>
      <c r="U154" s="225"/>
      <c r="V154" s="227">
        <f>SUM(V155:V211)</f>
        <v>21.373615949999998</v>
      </c>
      <c r="W154" s="225"/>
      <c r="X154" s="228">
        <f>SUM(X155:X211)</f>
        <v>0</v>
      </c>
      <c r="Y154" s="12"/>
      <c r="Z154" s="12"/>
      <c r="AA154" s="12"/>
      <c r="AB154" s="12"/>
      <c r="AC154" s="12"/>
      <c r="AD154" s="12"/>
      <c r="AE154" s="12"/>
      <c r="AR154" s="229" t="s">
        <v>91</v>
      </c>
      <c r="AT154" s="230" t="s">
        <v>83</v>
      </c>
      <c r="AU154" s="230" t="s">
        <v>91</v>
      </c>
      <c r="AY154" s="229" t="s">
        <v>149</v>
      </c>
      <c r="BK154" s="231">
        <f>SUM(BK155:BK211)</f>
        <v>0</v>
      </c>
    </row>
    <row r="155" s="2" customFormat="1" ht="24" customHeight="1">
      <c r="A155" s="39"/>
      <c r="B155" s="40"/>
      <c r="C155" s="234" t="s">
        <v>223</v>
      </c>
      <c r="D155" s="234" t="s">
        <v>151</v>
      </c>
      <c r="E155" s="235" t="s">
        <v>224</v>
      </c>
      <c r="F155" s="236" t="s">
        <v>225</v>
      </c>
      <c r="G155" s="237" t="s">
        <v>226</v>
      </c>
      <c r="H155" s="238">
        <v>13</v>
      </c>
      <c r="I155" s="239"/>
      <c r="J155" s="239"/>
      <c r="K155" s="240">
        <f>ROUND(P155*H155,2)</f>
        <v>0</v>
      </c>
      <c r="L155" s="236" t="s">
        <v>155</v>
      </c>
      <c r="M155" s="45"/>
      <c r="N155" s="241" t="s">
        <v>82</v>
      </c>
      <c r="O155" s="242" t="s">
        <v>52</v>
      </c>
      <c r="P155" s="243">
        <f>I155+J155</f>
        <v>0</v>
      </c>
      <c r="Q155" s="243">
        <f>ROUND(I155*H155,2)</f>
        <v>0</v>
      </c>
      <c r="R155" s="243">
        <f>ROUND(J155*H155,2)</f>
        <v>0</v>
      </c>
      <c r="S155" s="85"/>
      <c r="T155" s="244">
        <f>S155*H155</f>
        <v>0</v>
      </c>
      <c r="U155" s="244">
        <v>0.26795999999999998</v>
      </c>
      <c r="V155" s="244">
        <f>U155*H155</f>
        <v>3.4834799999999997</v>
      </c>
      <c r="W155" s="244">
        <v>0</v>
      </c>
      <c r="X155" s="245">
        <f>W155*H155</f>
        <v>0</v>
      </c>
      <c r="Y155" s="39"/>
      <c r="Z155" s="39"/>
      <c r="AA155" s="39"/>
      <c r="AB155" s="39"/>
      <c r="AC155" s="39"/>
      <c r="AD155" s="39"/>
      <c r="AE155" s="39"/>
      <c r="AR155" s="246" t="s">
        <v>156</v>
      </c>
      <c r="AT155" s="246" t="s">
        <v>151</v>
      </c>
      <c r="AU155" s="246" t="s">
        <v>22</v>
      </c>
      <c r="AY155" s="17" t="s">
        <v>149</v>
      </c>
      <c r="BE155" s="247">
        <f>IF(O155="základní",K155,0)</f>
        <v>0</v>
      </c>
      <c r="BF155" s="247">
        <f>IF(O155="snížená",K155,0)</f>
        <v>0</v>
      </c>
      <c r="BG155" s="247">
        <f>IF(O155="zákl. přenesená",K155,0)</f>
        <v>0</v>
      </c>
      <c r="BH155" s="247">
        <f>IF(O155="sníž. přenesená",K155,0)</f>
        <v>0</v>
      </c>
      <c r="BI155" s="247">
        <f>IF(O155="nulová",K155,0)</f>
        <v>0</v>
      </c>
      <c r="BJ155" s="17" t="s">
        <v>91</v>
      </c>
      <c r="BK155" s="247">
        <f>ROUND(P155*H155,2)</f>
        <v>0</v>
      </c>
      <c r="BL155" s="17" t="s">
        <v>156</v>
      </c>
      <c r="BM155" s="246" t="s">
        <v>227</v>
      </c>
    </row>
    <row r="156" s="2" customFormat="1">
      <c r="A156" s="39"/>
      <c r="B156" s="40"/>
      <c r="C156" s="41"/>
      <c r="D156" s="248" t="s">
        <v>158</v>
      </c>
      <c r="E156" s="41"/>
      <c r="F156" s="249" t="s">
        <v>228</v>
      </c>
      <c r="G156" s="41"/>
      <c r="H156" s="41"/>
      <c r="I156" s="149"/>
      <c r="J156" s="149"/>
      <c r="K156" s="41"/>
      <c r="L156" s="41"/>
      <c r="M156" s="45"/>
      <c r="N156" s="250"/>
      <c r="O156" s="251"/>
      <c r="P156" s="85"/>
      <c r="Q156" s="85"/>
      <c r="R156" s="85"/>
      <c r="S156" s="85"/>
      <c r="T156" s="85"/>
      <c r="U156" s="85"/>
      <c r="V156" s="85"/>
      <c r="W156" s="85"/>
      <c r="X156" s="86"/>
      <c r="Y156" s="39"/>
      <c r="Z156" s="39"/>
      <c r="AA156" s="39"/>
      <c r="AB156" s="39"/>
      <c r="AC156" s="39"/>
      <c r="AD156" s="39"/>
      <c r="AE156" s="39"/>
      <c r="AT156" s="17" t="s">
        <v>158</v>
      </c>
      <c r="AU156" s="17" t="s">
        <v>22</v>
      </c>
    </row>
    <row r="157" s="13" customFormat="1">
      <c r="A157" s="13"/>
      <c r="B157" s="253"/>
      <c r="C157" s="254"/>
      <c r="D157" s="248" t="s">
        <v>167</v>
      </c>
      <c r="E157" s="255" t="s">
        <v>82</v>
      </c>
      <c r="F157" s="256" t="s">
        <v>229</v>
      </c>
      <c r="G157" s="254"/>
      <c r="H157" s="257">
        <v>13</v>
      </c>
      <c r="I157" s="258"/>
      <c r="J157" s="258"/>
      <c r="K157" s="254"/>
      <c r="L157" s="254"/>
      <c r="M157" s="259"/>
      <c r="N157" s="260"/>
      <c r="O157" s="261"/>
      <c r="P157" s="261"/>
      <c r="Q157" s="261"/>
      <c r="R157" s="261"/>
      <c r="S157" s="261"/>
      <c r="T157" s="261"/>
      <c r="U157" s="261"/>
      <c r="V157" s="261"/>
      <c r="W157" s="261"/>
      <c r="X157" s="262"/>
      <c r="Y157" s="13"/>
      <c r="Z157" s="13"/>
      <c r="AA157" s="13"/>
      <c r="AB157" s="13"/>
      <c r="AC157" s="13"/>
      <c r="AD157" s="13"/>
      <c r="AE157" s="13"/>
      <c r="AT157" s="263" t="s">
        <v>167</v>
      </c>
      <c r="AU157" s="263" t="s">
        <v>22</v>
      </c>
      <c r="AV157" s="13" t="s">
        <v>22</v>
      </c>
      <c r="AW157" s="13" t="s">
        <v>5</v>
      </c>
      <c r="AX157" s="13" t="s">
        <v>84</v>
      </c>
      <c r="AY157" s="263" t="s">
        <v>149</v>
      </c>
    </row>
    <row r="158" s="14" customFormat="1">
      <c r="A158" s="14"/>
      <c r="B158" s="264"/>
      <c r="C158" s="265"/>
      <c r="D158" s="248" t="s">
        <v>167</v>
      </c>
      <c r="E158" s="266" t="s">
        <v>82</v>
      </c>
      <c r="F158" s="267" t="s">
        <v>169</v>
      </c>
      <c r="G158" s="265"/>
      <c r="H158" s="268">
        <v>13</v>
      </c>
      <c r="I158" s="269"/>
      <c r="J158" s="269"/>
      <c r="K158" s="265"/>
      <c r="L158" s="265"/>
      <c r="M158" s="270"/>
      <c r="N158" s="271"/>
      <c r="O158" s="272"/>
      <c r="P158" s="272"/>
      <c r="Q158" s="272"/>
      <c r="R158" s="272"/>
      <c r="S158" s="272"/>
      <c r="T158" s="272"/>
      <c r="U158" s="272"/>
      <c r="V158" s="272"/>
      <c r="W158" s="272"/>
      <c r="X158" s="273"/>
      <c r="Y158" s="14"/>
      <c r="Z158" s="14"/>
      <c r="AA158" s="14"/>
      <c r="AB158" s="14"/>
      <c r="AC158" s="14"/>
      <c r="AD158" s="14"/>
      <c r="AE158" s="14"/>
      <c r="AT158" s="274" t="s">
        <v>167</v>
      </c>
      <c r="AU158" s="274" t="s">
        <v>22</v>
      </c>
      <c r="AV158" s="14" t="s">
        <v>156</v>
      </c>
      <c r="AW158" s="14" t="s">
        <v>5</v>
      </c>
      <c r="AX158" s="14" t="s">
        <v>91</v>
      </c>
      <c r="AY158" s="274" t="s">
        <v>149</v>
      </c>
    </row>
    <row r="159" s="2" customFormat="1" ht="24" customHeight="1">
      <c r="A159" s="39"/>
      <c r="B159" s="40"/>
      <c r="C159" s="234" t="s">
        <v>230</v>
      </c>
      <c r="D159" s="234" t="s">
        <v>151</v>
      </c>
      <c r="E159" s="235" t="s">
        <v>231</v>
      </c>
      <c r="F159" s="236" t="s">
        <v>232</v>
      </c>
      <c r="G159" s="237" t="s">
        <v>233</v>
      </c>
      <c r="H159" s="238">
        <v>11.077999999999999</v>
      </c>
      <c r="I159" s="239"/>
      <c r="J159" s="239"/>
      <c r="K159" s="240">
        <f>ROUND(P159*H159,2)</f>
        <v>0</v>
      </c>
      <c r="L159" s="236" t="s">
        <v>155</v>
      </c>
      <c r="M159" s="45"/>
      <c r="N159" s="241" t="s">
        <v>82</v>
      </c>
      <c r="O159" s="242" t="s">
        <v>52</v>
      </c>
      <c r="P159" s="243">
        <f>I159+J159</f>
        <v>0</v>
      </c>
      <c r="Q159" s="243">
        <f>ROUND(I159*H159,2)</f>
        <v>0</v>
      </c>
      <c r="R159" s="243">
        <f>ROUND(J159*H159,2)</f>
        <v>0</v>
      </c>
      <c r="S159" s="85"/>
      <c r="T159" s="244">
        <f>S159*H159</f>
        <v>0</v>
      </c>
      <c r="U159" s="244">
        <v>0.00010000000000000001</v>
      </c>
      <c r="V159" s="244">
        <f>U159*H159</f>
        <v>0.0011077999999999999</v>
      </c>
      <c r="W159" s="244">
        <v>0</v>
      </c>
      <c r="X159" s="245">
        <f>W159*H159</f>
        <v>0</v>
      </c>
      <c r="Y159" s="39"/>
      <c r="Z159" s="39"/>
      <c r="AA159" s="39"/>
      <c r="AB159" s="39"/>
      <c r="AC159" s="39"/>
      <c r="AD159" s="39"/>
      <c r="AE159" s="39"/>
      <c r="AR159" s="246" t="s">
        <v>156</v>
      </c>
      <c r="AT159" s="246" t="s">
        <v>151</v>
      </c>
      <c r="AU159" s="246" t="s">
        <v>22</v>
      </c>
      <c r="AY159" s="17" t="s">
        <v>149</v>
      </c>
      <c r="BE159" s="247">
        <f>IF(O159="základní",K159,0)</f>
        <v>0</v>
      </c>
      <c r="BF159" s="247">
        <f>IF(O159="snížená",K159,0)</f>
        <v>0</v>
      </c>
      <c r="BG159" s="247">
        <f>IF(O159="zákl. přenesená",K159,0)</f>
        <v>0</v>
      </c>
      <c r="BH159" s="247">
        <f>IF(O159="sníž. přenesená",K159,0)</f>
        <v>0</v>
      </c>
      <c r="BI159" s="247">
        <f>IF(O159="nulová",K159,0)</f>
        <v>0</v>
      </c>
      <c r="BJ159" s="17" t="s">
        <v>91</v>
      </c>
      <c r="BK159" s="247">
        <f>ROUND(P159*H159,2)</f>
        <v>0</v>
      </c>
      <c r="BL159" s="17" t="s">
        <v>156</v>
      </c>
      <c r="BM159" s="246" t="s">
        <v>234</v>
      </c>
    </row>
    <row r="160" s="2" customFormat="1">
      <c r="A160" s="39"/>
      <c r="B160" s="40"/>
      <c r="C160" s="41"/>
      <c r="D160" s="248" t="s">
        <v>158</v>
      </c>
      <c r="E160" s="41"/>
      <c r="F160" s="249" t="s">
        <v>235</v>
      </c>
      <c r="G160" s="41"/>
      <c r="H160" s="41"/>
      <c r="I160" s="149"/>
      <c r="J160" s="149"/>
      <c r="K160" s="41"/>
      <c r="L160" s="41"/>
      <c r="M160" s="45"/>
      <c r="N160" s="250"/>
      <c r="O160" s="251"/>
      <c r="P160" s="85"/>
      <c r="Q160" s="85"/>
      <c r="R160" s="85"/>
      <c r="S160" s="85"/>
      <c r="T160" s="85"/>
      <c r="U160" s="85"/>
      <c r="V160" s="85"/>
      <c r="W160" s="85"/>
      <c r="X160" s="86"/>
      <c r="Y160" s="39"/>
      <c r="Z160" s="39"/>
      <c r="AA160" s="39"/>
      <c r="AB160" s="39"/>
      <c r="AC160" s="39"/>
      <c r="AD160" s="39"/>
      <c r="AE160" s="39"/>
      <c r="AT160" s="17" t="s">
        <v>158</v>
      </c>
      <c r="AU160" s="17" t="s">
        <v>22</v>
      </c>
    </row>
    <row r="161" s="2" customFormat="1">
      <c r="A161" s="39"/>
      <c r="B161" s="40"/>
      <c r="C161" s="41"/>
      <c r="D161" s="248" t="s">
        <v>160</v>
      </c>
      <c r="E161" s="41"/>
      <c r="F161" s="252" t="s">
        <v>236</v>
      </c>
      <c r="G161" s="41"/>
      <c r="H161" s="41"/>
      <c r="I161" s="149"/>
      <c r="J161" s="149"/>
      <c r="K161" s="41"/>
      <c r="L161" s="41"/>
      <c r="M161" s="45"/>
      <c r="N161" s="250"/>
      <c r="O161" s="251"/>
      <c r="P161" s="85"/>
      <c r="Q161" s="85"/>
      <c r="R161" s="85"/>
      <c r="S161" s="85"/>
      <c r="T161" s="85"/>
      <c r="U161" s="85"/>
      <c r="V161" s="85"/>
      <c r="W161" s="85"/>
      <c r="X161" s="86"/>
      <c r="Y161" s="39"/>
      <c r="Z161" s="39"/>
      <c r="AA161" s="39"/>
      <c r="AB161" s="39"/>
      <c r="AC161" s="39"/>
      <c r="AD161" s="39"/>
      <c r="AE161" s="39"/>
      <c r="AT161" s="17" t="s">
        <v>160</v>
      </c>
      <c r="AU161" s="17" t="s">
        <v>22</v>
      </c>
    </row>
    <row r="162" s="13" customFormat="1">
      <c r="A162" s="13"/>
      <c r="B162" s="253"/>
      <c r="C162" s="254"/>
      <c r="D162" s="248" t="s">
        <v>167</v>
      </c>
      <c r="E162" s="255" t="s">
        <v>82</v>
      </c>
      <c r="F162" s="256" t="s">
        <v>237</v>
      </c>
      <c r="G162" s="254"/>
      <c r="H162" s="257">
        <v>11.077999999999999</v>
      </c>
      <c r="I162" s="258"/>
      <c r="J162" s="258"/>
      <c r="K162" s="254"/>
      <c r="L162" s="254"/>
      <c r="M162" s="259"/>
      <c r="N162" s="260"/>
      <c r="O162" s="261"/>
      <c r="P162" s="261"/>
      <c r="Q162" s="261"/>
      <c r="R162" s="261"/>
      <c r="S162" s="261"/>
      <c r="T162" s="261"/>
      <c r="U162" s="261"/>
      <c r="V162" s="261"/>
      <c r="W162" s="261"/>
      <c r="X162" s="262"/>
      <c r="Y162" s="13"/>
      <c r="Z162" s="13"/>
      <c r="AA162" s="13"/>
      <c r="AB162" s="13"/>
      <c r="AC162" s="13"/>
      <c r="AD162" s="13"/>
      <c r="AE162" s="13"/>
      <c r="AT162" s="263" t="s">
        <v>167</v>
      </c>
      <c r="AU162" s="263" t="s">
        <v>22</v>
      </c>
      <c r="AV162" s="13" t="s">
        <v>22</v>
      </c>
      <c r="AW162" s="13" t="s">
        <v>5</v>
      </c>
      <c r="AX162" s="13" t="s">
        <v>84</v>
      </c>
      <c r="AY162" s="263" t="s">
        <v>149</v>
      </c>
    </row>
    <row r="163" s="14" customFormat="1">
      <c r="A163" s="14"/>
      <c r="B163" s="264"/>
      <c r="C163" s="265"/>
      <c r="D163" s="248" t="s">
        <v>167</v>
      </c>
      <c r="E163" s="266" t="s">
        <v>82</v>
      </c>
      <c r="F163" s="267" t="s">
        <v>169</v>
      </c>
      <c r="G163" s="265"/>
      <c r="H163" s="268">
        <v>11.077999999999999</v>
      </c>
      <c r="I163" s="269"/>
      <c r="J163" s="269"/>
      <c r="K163" s="265"/>
      <c r="L163" s="265"/>
      <c r="M163" s="270"/>
      <c r="N163" s="271"/>
      <c r="O163" s="272"/>
      <c r="P163" s="272"/>
      <c r="Q163" s="272"/>
      <c r="R163" s="272"/>
      <c r="S163" s="272"/>
      <c r="T163" s="272"/>
      <c r="U163" s="272"/>
      <c r="V163" s="272"/>
      <c r="W163" s="272"/>
      <c r="X163" s="273"/>
      <c r="Y163" s="14"/>
      <c r="Z163" s="14"/>
      <c r="AA163" s="14"/>
      <c r="AB163" s="14"/>
      <c r="AC163" s="14"/>
      <c r="AD163" s="14"/>
      <c r="AE163" s="14"/>
      <c r="AT163" s="274" t="s">
        <v>167</v>
      </c>
      <c r="AU163" s="274" t="s">
        <v>22</v>
      </c>
      <c r="AV163" s="14" t="s">
        <v>156</v>
      </c>
      <c r="AW163" s="14" t="s">
        <v>5</v>
      </c>
      <c r="AX163" s="14" t="s">
        <v>91</v>
      </c>
      <c r="AY163" s="274" t="s">
        <v>149</v>
      </c>
    </row>
    <row r="164" s="2" customFormat="1" ht="24" customHeight="1">
      <c r="A164" s="39"/>
      <c r="B164" s="40"/>
      <c r="C164" s="275" t="s">
        <v>238</v>
      </c>
      <c r="D164" s="275" t="s">
        <v>203</v>
      </c>
      <c r="E164" s="276" t="s">
        <v>239</v>
      </c>
      <c r="F164" s="277" t="s">
        <v>240</v>
      </c>
      <c r="G164" s="278" t="s">
        <v>233</v>
      </c>
      <c r="H164" s="279">
        <v>12.74</v>
      </c>
      <c r="I164" s="280"/>
      <c r="J164" s="281"/>
      <c r="K164" s="282">
        <f>ROUND(P164*H164,2)</f>
        <v>0</v>
      </c>
      <c r="L164" s="277" t="s">
        <v>155</v>
      </c>
      <c r="M164" s="283"/>
      <c r="N164" s="284" t="s">
        <v>82</v>
      </c>
      <c r="O164" s="242" t="s">
        <v>52</v>
      </c>
      <c r="P164" s="243">
        <f>I164+J164</f>
        <v>0</v>
      </c>
      <c r="Q164" s="243">
        <f>ROUND(I164*H164,2)</f>
        <v>0</v>
      </c>
      <c r="R164" s="243">
        <f>ROUND(J164*H164,2)</f>
        <v>0</v>
      </c>
      <c r="S164" s="85"/>
      <c r="T164" s="244">
        <f>S164*H164</f>
        <v>0</v>
      </c>
      <c r="U164" s="244">
        <v>0.00020000000000000001</v>
      </c>
      <c r="V164" s="244">
        <f>U164*H164</f>
        <v>0.0025480000000000004</v>
      </c>
      <c r="W164" s="244">
        <v>0</v>
      </c>
      <c r="X164" s="245">
        <f>W164*H164</f>
        <v>0</v>
      </c>
      <c r="Y164" s="39"/>
      <c r="Z164" s="39"/>
      <c r="AA164" s="39"/>
      <c r="AB164" s="39"/>
      <c r="AC164" s="39"/>
      <c r="AD164" s="39"/>
      <c r="AE164" s="39"/>
      <c r="AR164" s="246" t="s">
        <v>202</v>
      </c>
      <c r="AT164" s="246" t="s">
        <v>203</v>
      </c>
      <c r="AU164" s="246" t="s">
        <v>22</v>
      </c>
      <c r="AY164" s="17" t="s">
        <v>149</v>
      </c>
      <c r="BE164" s="247">
        <f>IF(O164="základní",K164,0)</f>
        <v>0</v>
      </c>
      <c r="BF164" s="247">
        <f>IF(O164="snížená",K164,0)</f>
        <v>0</v>
      </c>
      <c r="BG164" s="247">
        <f>IF(O164="zákl. přenesená",K164,0)</f>
        <v>0</v>
      </c>
      <c r="BH164" s="247">
        <f>IF(O164="sníž. přenesená",K164,0)</f>
        <v>0</v>
      </c>
      <c r="BI164" s="247">
        <f>IF(O164="nulová",K164,0)</f>
        <v>0</v>
      </c>
      <c r="BJ164" s="17" t="s">
        <v>91</v>
      </c>
      <c r="BK164" s="247">
        <f>ROUND(P164*H164,2)</f>
        <v>0</v>
      </c>
      <c r="BL164" s="17" t="s">
        <v>156</v>
      </c>
      <c r="BM164" s="246" t="s">
        <v>241</v>
      </c>
    </row>
    <row r="165" s="2" customFormat="1">
      <c r="A165" s="39"/>
      <c r="B165" s="40"/>
      <c r="C165" s="41"/>
      <c r="D165" s="248" t="s">
        <v>158</v>
      </c>
      <c r="E165" s="41"/>
      <c r="F165" s="249" t="s">
        <v>242</v>
      </c>
      <c r="G165" s="41"/>
      <c r="H165" s="41"/>
      <c r="I165" s="149"/>
      <c r="J165" s="149"/>
      <c r="K165" s="41"/>
      <c r="L165" s="41"/>
      <c r="M165" s="45"/>
      <c r="N165" s="250"/>
      <c r="O165" s="251"/>
      <c r="P165" s="85"/>
      <c r="Q165" s="85"/>
      <c r="R165" s="85"/>
      <c r="S165" s="85"/>
      <c r="T165" s="85"/>
      <c r="U165" s="85"/>
      <c r="V165" s="85"/>
      <c r="W165" s="85"/>
      <c r="X165" s="86"/>
      <c r="Y165" s="39"/>
      <c r="Z165" s="39"/>
      <c r="AA165" s="39"/>
      <c r="AB165" s="39"/>
      <c r="AC165" s="39"/>
      <c r="AD165" s="39"/>
      <c r="AE165" s="39"/>
      <c r="AT165" s="17" t="s">
        <v>158</v>
      </c>
      <c r="AU165" s="17" t="s">
        <v>22</v>
      </c>
    </row>
    <row r="166" s="13" customFormat="1">
      <c r="A166" s="13"/>
      <c r="B166" s="253"/>
      <c r="C166" s="254"/>
      <c r="D166" s="248" t="s">
        <v>167</v>
      </c>
      <c r="E166" s="254"/>
      <c r="F166" s="256" t="s">
        <v>243</v>
      </c>
      <c r="G166" s="254"/>
      <c r="H166" s="257">
        <v>12.74</v>
      </c>
      <c r="I166" s="258"/>
      <c r="J166" s="258"/>
      <c r="K166" s="254"/>
      <c r="L166" s="254"/>
      <c r="M166" s="259"/>
      <c r="N166" s="260"/>
      <c r="O166" s="261"/>
      <c r="P166" s="261"/>
      <c r="Q166" s="261"/>
      <c r="R166" s="261"/>
      <c r="S166" s="261"/>
      <c r="T166" s="261"/>
      <c r="U166" s="261"/>
      <c r="V166" s="261"/>
      <c r="W166" s="261"/>
      <c r="X166" s="262"/>
      <c r="Y166" s="13"/>
      <c r="Z166" s="13"/>
      <c r="AA166" s="13"/>
      <c r="AB166" s="13"/>
      <c r="AC166" s="13"/>
      <c r="AD166" s="13"/>
      <c r="AE166" s="13"/>
      <c r="AT166" s="263" t="s">
        <v>167</v>
      </c>
      <c r="AU166" s="263" t="s">
        <v>22</v>
      </c>
      <c r="AV166" s="13" t="s">
        <v>22</v>
      </c>
      <c r="AW166" s="13" t="s">
        <v>4</v>
      </c>
      <c r="AX166" s="13" t="s">
        <v>91</v>
      </c>
      <c r="AY166" s="263" t="s">
        <v>149</v>
      </c>
    </row>
    <row r="167" s="2" customFormat="1" ht="24" customHeight="1">
      <c r="A167" s="39"/>
      <c r="B167" s="40"/>
      <c r="C167" s="234" t="s">
        <v>244</v>
      </c>
      <c r="D167" s="234" t="s">
        <v>151</v>
      </c>
      <c r="E167" s="235" t="s">
        <v>245</v>
      </c>
      <c r="F167" s="236" t="s">
        <v>246</v>
      </c>
      <c r="G167" s="237" t="s">
        <v>173</v>
      </c>
      <c r="H167" s="238">
        <v>10.949999999999999</v>
      </c>
      <c r="I167" s="239"/>
      <c r="J167" s="239"/>
      <c r="K167" s="240">
        <f>ROUND(P167*H167,2)</f>
        <v>0</v>
      </c>
      <c r="L167" s="236" t="s">
        <v>155</v>
      </c>
      <c r="M167" s="45"/>
      <c r="N167" s="241" t="s">
        <v>82</v>
      </c>
      <c r="O167" s="242" t="s">
        <v>52</v>
      </c>
      <c r="P167" s="243">
        <f>I167+J167</f>
        <v>0</v>
      </c>
      <c r="Q167" s="243">
        <f>ROUND(I167*H167,2)</f>
        <v>0</v>
      </c>
      <c r="R167" s="243">
        <f>ROUND(J167*H167,2)</f>
        <v>0</v>
      </c>
      <c r="S167" s="85"/>
      <c r="T167" s="244">
        <f>S167*H167</f>
        <v>0</v>
      </c>
      <c r="U167" s="244">
        <v>0</v>
      </c>
      <c r="V167" s="244">
        <f>U167*H167</f>
        <v>0</v>
      </c>
      <c r="W167" s="244">
        <v>0</v>
      </c>
      <c r="X167" s="245">
        <f>W167*H167</f>
        <v>0</v>
      </c>
      <c r="Y167" s="39"/>
      <c r="Z167" s="39"/>
      <c r="AA167" s="39"/>
      <c r="AB167" s="39"/>
      <c r="AC167" s="39"/>
      <c r="AD167" s="39"/>
      <c r="AE167" s="39"/>
      <c r="AR167" s="246" t="s">
        <v>156</v>
      </c>
      <c r="AT167" s="246" t="s">
        <v>151</v>
      </c>
      <c r="AU167" s="246" t="s">
        <v>22</v>
      </c>
      <c r="AY167" s="17" t="s">
        <v>149</v>
      </c>
      <c r="BE167" s="247">
        <f>IF(O167="základní",K167,0)</f>
        <v>0</v>
      </c>
      <c r="BF167" s="247">
        <f>IF(O167="snížená",K167,0)</f>
        <v>0</v>
      </c>
      <c r="BG167" s="247">
        <f>IF(O167="zákl. přenesená",K167,0)</f>
        <v>0</v>
      </c>
      <c r="BH167" s="247">
        <f>IF(O167="sníž. přenesená",K167,0)</f>
        <v>0</v>
      </c>
      <c r="BI167" s="247">
        <f>IF(O167="nulová",K167,0)</f>
        <v>0</v>
      </c>
      <c r="BJ167" s="17" t="s">
        <v>91</v>
      </c>
      <c r="BK167" s="247">
        <f>ROUND(P167*H167,2)</f>
        <v>0</v>
      </c>
      <c r="BL167" s="17" t="s">
        <v>156</v>
      </c>
      <c r="BM167" s="246" t="s">
        <v>247</v>
      </c>
    </row>
    <row r="168" s="2" customFormat="1">
      <c r="A168" s="39"/>
      <c r="B168" s="40"/>
      <c r="C168" s="41"/>
      <c r="D168" s="248" t="s">
        <v>158</v>
      </c>
      <c r="E168" s="41"/>
      <c r="F168" s="249" t="s">
        <v>248</v>
      </c>
      <c r="G168" s="41"/>
      <c r="H168" s="41"/>
      <c r="I168" s="149"/>
      <c r="J168" s="149"/>
      <c r="K168" s="41"/>
      <c r="L168" s="41"/>
      <c r="M168" s="45"/>
      <c r="N168" s="250"/>
      <c r="O168" s="251"/>
      <c r="P168" s="85"/>
      <c r="Q168" s="85"/>
      <c r="R168" s="85"/>
      <c r="S168" s="85"/>
      <c r="T168" s="85"/>
      <c r="U168" s="85"/>
      <c r="V168" s="85"/>
      <c r="W168" s="85"/>
      <c r="X168" s="86"/>
      <c r="Y168" s="39"/>
      <c r="Z168" s="39"/>
      <c r="AA168" s="39"/>
      <c r="AB168" s="39"/>
      <c r="AC168" s="39"/>
      <c r="AD168" s="39"/>
      <c r="AE168" s="39"/>
      <c r="AT168" s="17" t="s">
        <v>158</v>
      </c>
      <c r="AU168" s="17" t="s">
        <v>22</v>
      </c>
    </row>
    <row r="169" s="2" customFormat="1">
      <c r="A169" s="39"/>
      <c r="B169" s="40"/>
      <c r="C169" s="41"/>
      <c r="D169" s="248" t="s">
        <v>160</v>
      </c>
      <c r="E169" s="41"/>
      <c r="F169" s="252" t="s">
        <v>249</v>
      </c>
      <c r="G169" s="41"/>
      <c r="H169" s="41"/>
      <c r="I169" s="149"/>
      <c r="J169" s="149"/>
      <c r="K169" s="41"/>
      <c r="L169" s="41"/>
      <c r="M169" s="45"/>
      <c r="N169" s="250"/>
      <c r="O169" s="251"/>
      <c r="P169" s="85"/>
      <c r="Q169" s="85"/>
      <c r="R169" s="85"/>
      <c r="S169" s="85"/>
      <c r="T169" s="85"/>
      <c r="U169" s="85"/>
      <c r="V169" s="85"/>
      <c r="W169" s="85"/>
      <c r="X169" s="86"/>
      <c r="Y169" s="39"/>
      <c r="Z169" s="39"/>
      <c r="AA169" s="39"/>
      <c r="AB169" s="39"/>
      <c r="AC169" s="39"/>
      <c r="AD169" s="39"/>
      <c r="AE169" s="39"/>
      <c r="AT169" s="17" t="s">
        <v>160</v>
      </c>
      <c r="AU169" s="17" t="s">
        <v>22</v>
      </c>
    </row>
    <row r="170" s="13" customFormat="1">
      <c r="A170" s="13"/>
      <c r="B170" s="253"/>
      <c r="C170" s="254"/>
      <c r="D170" s="248" t="s">
        <v>167</v>
      </c>
      <c r="E170" s="255" t="s">
        <v>82</v>
      </c>
      <c r="F170" s="256" t="s">
        <v>250</v>
      </c>
      <c r="G170" s="254"/>
      <c r="H170" s="257">
        <v>10.949999999999999</v>
      </c>
      <c r="I170" s="258"/>
      <c r="J170" s="258"/>
      <c r="K170" s="254"/>
      <c r="L170" s="254"/>
      <c r="M170" s="259"/>
      <c r="N170" s="260"/>
      <c r="O170" s="261"/>
      <c r="P170" s="261"/>
      <c r="Q170" s="261"/>
      <c r="R170" s="261"/>
      <c r="S170" s="261"/>
      <c r="T170" s="261"/>
      <c r="U170" s="261"/>
      <c r="V170" s="261"/>
      <c r="W170" s="261"/>
      <c r="X170" s="262"/>
      <c r="Y170" s="13"/>
      <c r="Z170" s="13"/>
      <c r="AA170" s="13"/>
      <c r="AB170" s="13"/>
      <c r="AC170" s="13"/>
      <c r="AD170" s="13"/>
      <c r="AE170" s="13"/>
      <c r="AT170" s="263" t="s">
        <v>167</v>
      </c>
      <c r="AU170" s="263" t="s">
        <v>22</v>
      </c>
      <c r="AV170" s="13" t="s">
        <v>22</v>
      </c>
      <c r="AW170" s="13" t="s">
        <v>5</v>
      </c>
      <c r="AX170" s="13" t="s">
        <v>84</v>
      </c>
      <c r="AY170" s="263" t="s">
        <v>149</v>
      </c>
    </row>
    <row r="171" s="14" customFormat="1">
      <c r="A171" s="14"/>
      <c r="B171" s="264"/>
      <c r="C171" s="265"/>
      <c r="D171" s="248" t="s">
        <v>167</v>
      </c>
      <c r="E171" s="266" t="s">
        <v>82</v>
      </c>
      <c r="F171" s="267" t="s">
        <v>169</v>
      </c>
      <c r="G171" s="265"/>
      <c r="H171" s="268">
        <v>10.949999999999999</v>
      </c>
      <c r="I171" s="269"/>
      <c r="J171" s="269"/>
      <c r="K171" s="265"/>
      <c r="L171" s="265"/>
      <c r="M171" s="270"/>
      <c r="N171" s="271"/>
      <c r="O171" s="272"/>
      <c r="P171" s="272"/>
      <c r="Q171" s="272"/>
      <c r="R171" s="272"/>
      <c r="S171" s="272"/>
      <c r="T171" s="272"/>
      <c r="U171" s="272"/>
      <c r="V171" s="272"/>
      <c r="W171" s="272"/>
      <c r="X171" s="273"/>
      <c r="Y171" s="14"/>
      <c r="Z171" s="14"/>
      <c r="AA171" s="14"/>
      <c r="AB171" s="14"/>
      <c r="AC171" s="14"/>
      <c r="AD171" s="14"/>
      <c r="AE171" s="14"/>
      <c r="AT171" s="274" t="s">
        <v>167</v>
      </c>
      <c r="AU171" s="274" t="s">
        <v>22</v>
      </c>
      <c r="AV171" s="14" t="s">
        <v>156</v>
      </c>
      <c r="AW171" s="14" t="s">
        <v>5</v>
      </c>
      <c r="AX171" s="14" t="s">
        <v>91</v>
      </c>
      <c r="AY171" s="274" t="s">
        <v>149</v>
      </c>
    </row>
    <row r="172" s="2" customFormat="1" ht="24" customHeight="1">
      <c r="A172" s="39"/>
      <c r="B172" s="40"/>
      <c r="C172" s="234" t="s">
        <v>9</v>
      </c>
      <c r="D172" s="234" t="s">
        <v>151</v>
      </c>
      <c r="E172" s="235" t="s">
        <v>251</v>
      </c>
      <c r="F172" s="236" t="s">
        <v>252</v>
      </c>
      <c r="G172" s="237" t="s">
        <v>233</v>
      </c>
      <c r="H172" s="238">
        <v>26.640999999999998</v>
      </c>
      <c r="I172" s="239"/>
      <c r="J172" s="239"/>
      <c r="K172" s="240">
        <f>ROUND(P172*H172,2)</f>
        <v>0</v>
      </c>
      <c r="L172" s="236" t="s">
        <v>155</v>
      </c>
      <c r="M172" s="45"/>
      <c r="N172" s="241" t="s">
        <v>82</v>
      </c>
      <c r="O172" s="242" t="s">
        <v>52</v>
      </c>
      <c r="P172" s="243">
        <f>I172+J172</f>
        <v>0</v>
      </c>
      <c r="Q172" s="243">
        <f>ROUND(I172*H172,2)</f>
        <v>0</v>
      </c>
      <c r="R172" s="243">
        <f>ROUND(J172*H172,2)</f>
        <v>0</v>
      </c>
      <c r="S172" s="85"/>
      <c r="T172" s="244">
        <f>S172*H172</f>
        <v>0</v>
      </c>
      <c r="U172" s="244">
        <v>0.0010300000000000001</v>
      </c>
      <c r="V172" s="244">
        <f>U172*H172</f>
        <v>0.027440229999999999</v>
      </c>
      <c r="W172" s="244">
        <v>0</v>
      </c>
      <c r="X172" s="245">
        <f>W172*H172</f>
        <v>0</v>
      </c>
      <c r="Y172" s="39"/>
      <c r="Z172" s="39"/>
      <c r="AA172" s="39"/>
      <c r="AB172" s="39"/>
      <c r="AC172" s="39"/>
      <c r="AD172" s="39"/>
      <c r="AE172" s="39"/>
      <c r="AR172" s="246" t="s">
        <v>156</v>
      </c>
      <c r="AT172" s="246" t="s">
        <v>151</v>
      </c>
      <c r="AU172" s="246" t="s">
        <v>22</v>
      </c>
      <c r="AY172" s="17" t="s">
        <v>149</v>
      </c>
      <c r="BE172" s="247">
        <f>IF(O172="základní",K172,0)</f>
        <v>0</v>
      </c>
      <c r="BF172" s="247">
        <f>IF(O172="snížená",K172,0)</f>
        <v>0</v>
      </c>
      <c r="BG172" s="247">
        <f>IF(O172="zákl. přenesená",K172,0)</f>
        <v>0</v>
      </c>
      <c r="BH172" s="247">
        <f>IF(O172="sníž. přenesená",K172,0)</f>
        <v>0</v>
      </c>
      <c r="BI172" s="247">
        <f>IF(O172="nulová",K172,0)</f>
        <v>0</v>
      </c>
      <c r="BJ172" s="17" t="s">
        <v>91</v>
      </c>
      <c r="BK172" s="247">
        <f>ROUND(P172*H172,2)</f>
        <v>0</v>
      </c>
      <c r="BL172" s="17" t="s">
        <v>156</v>
      </c>
      <c r="BM172" s="246" t="s">
        <v>253</v>
      </c>
    </row>
    <row r="173" s="2" customFormat="1">
      <c r="A173" s="39"/>
      <c r="B173" s="40"/>
      <c r="C173" s="41"/>
      <c r="D173" s="248" t="s">
        <v>158</v>
      </c>
      <c r="E173" s="41"/>
      <c r="F173" s="249" t="s">
        <v>254</v>
      </c>
      <c r="G173" s="41"/>
      <c r="H173" s="41"/>
      <c r="I173" s="149"/>
      <c r="J173" s="149"/>
      <c r="K173" s="41"/>
      <c r="L173" s="41"/>
      <c r="M173" s="45"/>
      <c r="N173" s="250"/>
      <c r="O173" s="251"/>
      <c r="P173" s="85"/>
      <c r="Q173" s="85"/>
      <c r="R173" s="85"/>
      <c r="S173" s="85"/>
      <c r="T173" s="85"/>
      <c r="U173" s="85"/>
      <c r="V173" s="85"/>
      <c r="W173" s="85"/>
      <c r="X173" s="86"/>
      <c r="Y173" s="39"/>
      <c r="Z173" s="39"/>
      <c r="AA173" s="39"/>
      <c r="AB173" s="39"/>
      <c r="AC173" s="39"/>
      <c r="AD173" s="39"/>
      <c r="AE173" s="39"/>
      <c r="AT173" s="17" t="s">
        <v>158</v>
      </c>
      <c r="AU173" s="17" t="s">
        <v>22</v>
      </c>
    </row>
    <row r="174" s="13" customFormat="1">
      <c r="A174" s="13"/>
      <c r="B174" s="253"/>
      <c r="C174" s="254"/>
      <c r="D174" s="248" t="s">
        <v>167</v>
      </c>
      <c r="E174" s="255" t="s">
        <v>82</v>
      </c>
      <c r="F174" s="256" t="s">
        <v>255</v>
      </c>
      <c r="G174" s="254"/>
      <c r="H174" s="257">
        <v>26.640999999999998</v>
      </c>
      <c r="I174" s="258"/>
      <c r="J174" s="258"/>
      <c r="K174" s="254"/>
      <c r="L174" s="254"/>
      <c r="M174" s="259"/>
      <c r="N174" s="260"/>
      <c r="O174" s="261"/>
      <c r="P174" s="261"/>
      <c r="Q174" s="261"/>
      <c r="R174" s="261"/>
      <c r="S174" s="261"/>
      <c r="T174" s="261"/>
      <c r="U174" s="261"/>
      <c r="V174" s="261"/>
      <c r="W174" s="261"/>
      <c r="X174" s="262"/>
      <c r="Y174" s="13"/>
      <c r="Z174" s="13"/>
      <c r="AA174" s="13"/>
      <c r="AB174" s="13"/>
      <c r="AC174" s="13"/>
      <c r="AD174" s="13"/>
      <c r="AE174" s="13"/>
      <c r="AT174" s="263" t="s">
        <v>167</v>
      </c>
      <c r="AU174" s="263" t="s">
        <v>22</v>
      </c>
      <c r="AV174" s="13" t="s">
        <v>22</v>
      </c>
      <c r="AW174" s="13" t="s">
        <v>5</v>
      </c>
      <c r="AX174" s="13" t="s">
        <v>91</v>
      </c>
      <c r="AY174" s="263" t="s">
        <v>149</v>
      </c>
    </row>
    <row r="175" s="2" customFormat="1" ht="24" customHeight="1">
      <c r="A175" s="39"/>
      <c r="B175" s="40"/>
      <c r="C175" s="234" t="s">
        <v>256</v>
      </c>
      <c r="D175" s="234" t="s">
        <v>151</v>
      </c>
      <c r="E175" s="235" t="s">
        <v>257</v>
      </c>
      <c r="F175" s="236" t="s">
        <v>258</v>
      </c>
      <c r="G175" s="237" t="s">
        <v>233</v>
      </c>
      <c r="H175" s="238">
        <v>26.640999999999998</v>
      </c>
      <c r="I175" s="239"/>
      <c r="J175" s="239"/>
      <c r="K175" s="240">
        <f>ROUND(P175*H175,2)</f>
        <v>0</v>
      </c>
      <c r="L175" s="236" t="s">
        <v>155</v>
      </c>
      <c r="M175" s="45"/>
      <c r="N175" s="241" t="s">
        <v>82</v>
      </c>
      <c r="O175" s="242" t="s">
        <v>52</v>
      </c>
      <c r="P175" s="243">
        <f>I175+J175</f>
        <v>0</v>
      </c>
      <c r="Q175" s="243">
        <f>ROUND(I175*H175,2)</f>
        <v>0</v>
      </c>
      <c r="R175" s="243">
        <f>ROUND(J175*H175,2)</f>
        <v>0</v>
      </c>
      <c r="S175" s="85"/>
      <c r="T175" s="244">
        <f>S175*H175</f>
        <v>0</v>
      </c>
      <c r="U175" s="244">
        <v>0</v>
      </c>
      <c r="V175" s="244">
        <f>U175*H175</f>
        <v>0</v>
      </c>
      <c r="W175" s="244">
        <v>0</v>
      </c>
      <c r="X175" s="245">
        <f>W175*H175</f>
        <v>0</v>
      </c>
      <c r="Y175" s="39"/>
      <c r="Z175" s="39"/>
      <c r="AA175" s="39"/>
      <c r="AB175" s="39"/>
      <c r="AC175" s="39"/>
      <c r="AD175" s="39"/>
      <c r="AE175" s="39"/>
      <c r="AR175" s="246" t="s">
        <v>156</v>
      </c>
      <c r="AT175" s="246" t="s">
        <v>151</v>
      </c>
      <c r="AU175" s="246" t="s">
        <v>22</v>
      </c>
      <c r="AY175" s="17" t="s">
        <v>149</v>
      </c>
      <c r="BE175" s="247">
        <f>IF(O175="základní",K175,0)</f>
        <v>0</v>
      </c>
      <c r="BF175" s="247">
        <f>IF(O175="snížená",K175,0)</f>
        <v>0</v>
      </c>
      <c r="BG175" s="247">
        <f>IF(O175="zákl. přenesená",K175,0)</f>
        <v>0</v>
      </c>
      <c r="BH175" s="247">
        <f>IF(O175="sníž. přenesená",K175,0)</f>
        <v>0</v>
      </c>
      <c r="BI175" s="247">
        <f>IF(O175="nulová",K175,0)</f>
        <v>0</v>
      </c>
      <c r="BJ175" s="17" t="s">
        <v>91</v>
      </c>
      <c r="BK175" s="247">
        <f>ROUND(P175*H175,2)</f>
        <v>0</v>
      </c>
      <c r="BL175" s="17" t="s">
        <v>156</v>
      </c>
      <c r="BM175" s="246" t="s">
        <v>259</v>
      </c>
    </row>
    <row r="176" s="2" customFormat="1">
      <c r="A176" s="39"/>
      <c r="B176" s="40"/>
      <c r="C176" s="41"/>
      <c r="D176" s="248" t="s">
        <v>158</v>
      </c>
      <c r="E176" s="41"/>
      <c r="F176" s="249" t="s">
        <v>260</v>
      </c>
      <c r="G176" s="41"/>
      <c r="H176" s="41"/>
      <c r="I176" s="149"/>
      <c r="J176" s="149"/>
      <c r="K176" s="41"/>
      <c r="L176" s="41"/>
      <c r="M176" s="45"/>
      <c r="N176" s="250"/>
      <c r="O176" s="251"/>
      <c r="P176" s="85"/>
      <c r="Q176" s="85"/>
      <c r="R176" s="85"/>
      <c r="S176" s="85"/>
      <c r="T176" s="85"/>
      <c r="U176" s="85"/>
      <c r="V176" s="85"/>
      <c r="W176" s="85"/>
      <c r="X176" s="86"/>
      <c r="Y176" s="39"/>
      <c r="Z176" s="39"/>
      <c r="AA176" s="39"/>
      <c r="AB176" s="39"/>
      <c r="AC176" s="39"/>
      <c r="AD176" s="39"/>
      <c r="AE176" s="39"/>
      <c r="AT176" s="17" t="s">
        <v>158</v>
      </c>
      <c r="AU176" s="17" t="s">
        <v>22</v>
      </c>
    </row>
    <row r="177" s="13" customFormat="1">
      <c r="A177" s="13"/>
      <c r="B177" s="253"/>
      <c r="C177" s="254"/>
      <c r="D177" s="248" t="s">
        <v>167</v>
      </c>
      <c r="E177" s="255" t="s">
        <v>82</v>
      </c>
      <c r="F177" s="256" t="s">
        <v>261</v>
      </c>
      <c r="G177" s="254"/>
      <c r="H177" s="257">
        <v>26.640999999999998</v>
      </c>
      <c r="I177" s="258"/>
      <c r="J177" s="258"/>
      <c r="K177" s="254"/>
      <c r="L177" s="254"/>
      <c r="M177" s="259"/>
      <c r="N177" s="260"/>
      <c r="O177" s="261"/>
      <c r="P177" s="261"/>
      <c r="Q177" s="261"/>
      <c r="R177" s="261"/>
      <c r="S177" s="261"/>
      <c r="T177" s="261"/>
      <c r="U177" s="261"/>
      <c r="V177" s="261"/>
      <c r="W177" s="261"/>
      <c r="X177" s="262"/>
      <c r="Y177" s="13"/>
      <c r="Z177" s="13"/>
      <c r="AA177" s="13"/>
      <c r="AB177" s="13"/>
      <c r="AC177" s="13"/>
      <c r="AD177" s="13"/>
      <c r="AE177" s="13"/>
      <c r="AT177" s="263" t="s">
        <v>167</v>
      </c>
      <c r="AU177" s="263" t="s">
        <v>22</v>
      </c>
      <c r="AV177" s="13" t="s">
        <v>22</v>
      </c>
      <c r="AW177" s="13" t="s">
        <v>5</v>
      </c>
      <c r="AX177" s="13" t="s">
        <v>84</v>
      </c>
      <c r="AY177" s="263" t="s">
        <v>149</v>
      </c>
    </row>
    <row r="178" s="14" customFormat="1">
      <c r="A178" s="14"/>
      <c r="B178" s="264"/>
      <c r="C178" s="265"/>
      <c r="D178" s="248" t="s">
        <v>167</v>
      </c>
      <c r="E178" s="266" t="s">
        <v>82</v>
      </c>
      <c r="F178" s="267" t="s">
        <v>169</v>
      </c>
      <c r="G178" s="265"/>
      <c r="H178" s="268">
        <v>26.640999999999998</v>
      </c>
      <c r="I178" s="269"/>
      <c r="J178" s="269"/>
      <c r="K178" s="265"/>
      <c r="L178" s="265"/>
      <c r="M178" s="270"/>
      <c r="N178" s="271"/>
      <c r="O178" s="272"/>
      <c r="P178" s="272"/>
      <c r="Q178" s="272"/>
      <c r="R178" s="272"/>
      <c r="S178" s="272"/>
      <c r="T178" s="272"/>
      <c r="U178" s="272"/>
      <c r="V178" s="272"/>
      <c r="W178" s="272"/>
      <c r="X178" s="273"/>
      <c r="Y178" s="14"/>
      <c r="Z178" s="14"/>
      <c r="AA178" s="14"/>
      <c r="AB178" s="14"/>
      <c r="AC178" s="14"/>
      <c r="AD178" s="14"/>
      <c r="AE178" s="14"/>
      <c r="AT178" s="274" t="s">
        <v>167</v>
      </c>
      <c r="AU178" s="274" t="s">
        <v>22</v>
      </c>
      <c r="AV178" s="14" t="s">
        <v>156</v>
      </c>
      <c r="AW178" s="14" t="s">
        <v>5</v>
      </c>
      <c r="AX178" s="14" t="s">
        <v>91</v>
      </c>
      <c r="AY178" s="274" t="s">
        <v>149</v>
      </c>
    </row>
    <row r="179" s="2" customFormat="1" ht="24" customHeight="1">
      <c r="A179" s="39"/>
      <c r="B179" s="40"/>
      <c r="C179" s="234" t="s">
        <v>262</v>
      </c>
      <c r="D179" s="234" t="s">
        <v>151</v>
      </c>
      <c r="E179" s="235" t="s">
        <v>263</v>
      </c>
      <c r="F179" s="236" t="s">
        <v>264</v>
      </c>
      <c r="G179" s="237" t="s">
        <v>173</v>
      </c>
      <c r="H179" s="238">
        <v>0.66000000000000003</v>
      </c>
      <c r="I179" s="239"/>
      <c r="J179" s="239"/>
      <c r="K179" s="240">
        <f>ROUND(P179*H179,2)</f>
        <v>0</v>
      </c>
      <c r="L179" s="236" t="s">
        <v>155</v>
      </c>
      <c r="M179" s="45"/>
      <c r="N179" s="241" t="s">
        <v>82</v>
      </c>
      <c r="O179" s="242" t="s">
        <v>52</v>
      </c>
      <c r="P179" s="243">
        <f>I179+J179</f>
        <v>0</v>
      </c>
      <c r="Q179" s="243">
        <f>ROUND(I179*H179,2)</f>
        <v>0</v>
      </c>
      <c r="R179" s="243">
        <f>ROUND(J179*H179,2)</f>
        <v>0</v>
      </c>
      <c r="S179" s="85"/>
      <c r="T179" s="244">
        <f>S179*H179</f>
        <v>0</v>
      </c>
      <c r="U179" s="244">
        <v>0</v>
      </c>
      <c r="V179" s="244">
        <f>U179*H179</f>
        <v>0</v>
      </c>
      <c r="W179" s="244">
        <v>0</v>
      </c>
      <c r="X179" s="245">
        <f>W179*H179</f>
        <v>0</v>
      </c>
      <c r="Y179" s="39"/>
      <c r="Z179" s="39"/>
      <c r="AA179" s="39"/>
      <c r="AB179" s="39"/>
      <c r="AC179" s="39"/>
      <c r="AD179" s="39"/>
      <c r="AE179" s="39"/>
      <c r="AR179" s="246" t="s">
        <v>156</v>
      </c>
      <c r="AT179" s="246" t="s">
        <v>151</v>
      </c>
      <c r="AU179" s="246" t="s">
        <v>22</v>
      </c>
      <c r="AY179" s="17" t="s">
        <v>149</v>
      </c>
      <c r="BE179" s="247">
        <f>IF(O179="základní",K179,0)</f>
        <v>0</v>
      </c>
      <c r="BF179" s="247">
        <f>IF(O179="snížená",K179,0)</f>
        <v>0</v>
      </c>
      <c r="BG179" s="247">
        <f>IF(O179="zákl. přenesená",K179,0)</f>
        <v>0</v>
      </c>
      <c r="BH179" s="247">
        <f>IF(O179="sníž. přenesená",K179,0)</f>
        <v>0</v>
      </c>
      <c r="BI179" s="247">
        <f>IF(O179="nulová",K179,0)</f>
        <v>0</v>
      </c>
      <c r="BJ179" s="17" t="s">
        <v>91</v>
      </c>
      <c r="BK179" s="247">
        <f>ROUND(P179*H179,2)</f>
        <v>0</v>
      </c>
      <c r="BL179" s="17" t="s">
        <v>156</v>
      </c>
      <c r="BM179" s="246" t="s">
        <v>265</v>
      </c>
    </row>
    <row r="180" s="2" customFormat="1">
      <c r="A180" s="39"/>
      <c r="B180" s="40"/>
      <c r="C180" s="41"/>
      <c r="D180" s="248" t="s">
        <v>158</v>
      </c>
      <c r="E180" s="41"/>
      <c r="F180" s="249" t="s">
        <v>266</v>
      </c>
      <c r="G180" s="41"/>
      <c r="H180" s="41"/>
      <c r="I180" s="149"/>
      <c r="J180" s="149"/>
      <c r="K180" s="41"/>
      <c r="L180" s="41"/>
      <c r="M180" s="45"/>
      <c r="N180" s="250"/>
      <c r="O180" s="251"/>
      <c r="P180" s="85"/>
      <c r="Q180" s="85"/>
      <c r="R180" s="85"/>
      <c r="S180" s="85"/>
      <c r="T180" s="85"/>
      <c r="U180" s="85"/>
      <c r="V180" s="85"/>
      <c r="W180" s="85"/>
      <c r="X180" s="86"/>
      <c r="Y180" s="39"/>
      <c r="Z180" s="39"/>
      <c r="AA180" s="39"/>
      <c r="AB180" s="39"/>
      <c r="AC180" s="39"/>
      <c r="AD180" s="39"/>
      <c r="AE180" s="39"/>
      <c r="AT180" s="17" t="s">
        <v>158</v>
      </c>
      <c r="AU180" s="17" t="s">
        <v>22</v>
      </c>
    </row>
    <row r="181" s="2" customFormat="1">
      <c r="A181" s="39"/>
      <c r="B181" s="40"/>
      <c r="C181" s="41"/>
      <c r="D181" s="248" t="s">
        <v>160</v>
      </c>
      <c r="E181" s="41"/>
      <c r="F181" s="252" t="s">
        <v>249</v>
      </c>
      <c r="G181" s="41"/>
      <c r="H181" s="41"/>
      <c r="I181" s="149"/>
      <c r="J181" s="149"/>
      <c r="K181" s="41"/>
      <c r="L181" s="41"/>
      <c r="M181" s="45"/>
      <c r="N181" s="250"/>
      <c r="O181" s="251"/>
      <c r="P181" s="85"/>
      <c r="Q181" s="85"/>
      <c r="R181" s="85"/>
      <c r="S181" s="85"/>
      <c r="T181" s="85"/>
      <c r="U181" s="85"/>
      <c r="V181" s="85"/>
      <c r="W181" s="85"/>
      <c r="X181" s="86"/>
      <c r="Y181" s="39"/>
      <c r="Z181" s="39"/>
      <c r="AA181" s="39"/>
      <c r="AB181" s="39"/>
      <c r="AC181" s="39"/>
      <c r="AD181" s="39"/>
      <c r="AE181" s="39"/>
      <c r="AT181" s="17" t="s">
        <v>160</v>
      </c>
      <c r="AU181" s="17" t="s">
        <v>22</v>
      </c>
    </row>
    <row r="182" s="13" customFormat="1">
      <c r="A182" s="13"/>
      <c r="B182" s="253"/>
      <c r="C182" s="254"/>
      <c r="D182" s="248" t="s">
        <v>167</v>
      </c>
      <c r="E182" s="255" t="s">
        <v>82</v>
      </c>
      <c r="F182" s="256" t="s">
        <v>267</v>
      </c>
      <c r="G182" s="254"/>
      <c r="H182" s="257">
        <v>0.66000000000000003</v>
      </c>
      <c r="I182" s="258"/>
      <c r="J182" s="258"/>
      <c r="K182" s="254"/>
      <c r="L182" s="254"/>
      <c r="M182" s="259"/>
      <c r="N182" s="260"/>
      <c r="O182" s="261"/>
      <c r="P182" s="261"/>
      <c r="Q182" s="261"/>
      <c r="R182" s="261"/>
      <c r="S182" s="261"/>
      <c r="T182" s="261"/>
      <c r="U182" s="261"/>
      <c r="V182" s="261"/>
      <c r="W182" s="261"/>
      <c r="X182" s="262"/>
      <c r="Y182" s="13"/>
      <c r="Z182" s="13"/>
      <c r="AA182" s="13"/>
      <c r="AB182" s="13"/>
      <c r="AC182" s="13"/>
      <c r="AD182" s="13"/>
      <c r="AE182" s="13"/>
      <c r="AT182" s="263" t="s">
        <v>167</v>
      </c>
      <c r="AU182" s="263" t="s">
        <v>22</v>
      </c>
      <c r="AV182" s="13" t="s">
        <v>22</v>
      </c>
      <c r="AW182" s="13" t="s">
        <v>5</v>
      </c>
      <c r="AX182" s="13" t="s">
        <v>84</v>
      </c>
      <c r="AY182" s="263" t="s">
        <v>149</v>
      </c>
    </row>
    <row r="183" s="14" customFormat="1">
      <c r="A183" s="14"/>
      <c r="B183" s="264"/>
      <c r="C183" s="265"/>
      <c r="D183" s="248" t="s">
        <v>167</v>
      </c>
      <c r="E183" s="266" t="s">
        <v>82</v>
      </c>
      <c r="F183" s="267" t="s">
        <v>169</v>
      </c>
      <c r="G183" s="265"/>
      <c r="H183" s="268">
        <v>0.66000000000000003</v>
      </c>
      <c r="I183" s="269"/>
      <c r="J183" s="269"/>
      <c r="K183" s="265"/>
      <c r="L183" s="265"/>
      <c r="M183" s="270"/>
      <c r="N183" s="271"/>
      <c r="O183" s="272"/>
      <c r="P183" s="272"/>
      <c r="Q183" s="272"/>
      <c r="R183" s="272"/>
      <c r="S183" s="272"/>
      <c r="T183" s="272"/>
      <c r="U183" s="272"/>
      <c r="V183" s="272"/>
      <c r="W183" s="272"/>
      <c r="X183" s="273"/>
      <c r="Y183" s="14"/>
      <c r="Z183" s="14"/>
      <c r="AA183" s="14"/>
      <c r="AB183" s="14"/>
      <c r="AC183" s="14"/>
      <c r="AD183" s="14"/>
      <c r="AE183" s="14"/>
      <c r="AT183" s="274" t="s">
        <v>167</v>
      </c>
      <c r="AU183" s="274" t="s">
        <v>22</v>
      </c>
      <c r="AV183" s="14" t="s">
        <v>156</v>
      </c>
      <c r="AW183" s="14" t="s">
        <v>5</v>
      </c>
      <c r="AX183" s="14" t="s">
        <v>91</v>
      </c>
      <c r="AY183" s="274" t="s">
        <v>149</v>
      </c>
    </row>
    <row r="184" s="2" customFormat="1" ht="24" customHeight="1">
      <c r="A184" s="39"/>
      <c r="B184" s="40"/>
      <c r="C184" s="234" t="s">
        <v>268</v>
      </c>
      <c r="D184" s="234" t="s">
        <v>151</v>
      </c>
      <c r="E184" s="235" t="s">
        <v>269</v>
      </c>
      <c r="F184" s="236" t="s">
        <v>270</v>
      </c>
      <c r="G184" s="237" t="s">
        <v>173</v>
      </c>
      <c r="H184" s="238">
        <v>1.6699999999999999</v>
      </c>
      <c r="I184" s="239"/>
      <c r="J184" s="239"/>
      <c r="K184" s="240">
        <f>ROUND(P184*H184,2)</f>
        <v>0</v>
      </c>
      <c r="L184" s="236" t="s">
        <v>155</v>
      </c>
      <c r="M184" s="45"/>
      <c r="N184" s="241" t="s">
        <v>82</v>
      </c>
      <c r="O184" s="242" t="s">
        <v>52</v>
      </c>
      <c r="P184" s="243">
        <f>I184+J184</f>
        <v>0</v>
      </c>
      <c r="Q184" s="243">
        <f>ROUND(I184*H184,2)</f>
        <v>0</v>
      </c>
      <c r="R184" s="243">
        <f>ROUND(J184*H184,2)</f>
        <v>0</v>
      </c>
      <c r="S184" s="85"/>
      <c r="T184" s="244">
        <f>S184*H184</f>
        <v>0</v>
      </c>
      <c r="U184" s="244">
        <v>0</v>
      </c>
      <c r="V184" s="244">
        <f>U184*H184</f>
        <v>0</v>
      </c>
      <c r="W184" s="244">
        <v>0</v>
      </c>
      <c r="X184" s="245">
        <f>W184*H184</f>
        <v>0</v>
      </c>
      <c r="Y184" s="39"/>
      <c r="Z184" s="39"/>
      <c r="AA184" s="39"/>
      <c r="AB184" s="39"/>
      <c r="AC184" s="39"/>
      <c r="AD184" s="39"/>
      <c r="AE184" s="39"/>
      <c r="AR184" s="246" t="s">
        <v>156</v>
      </c>
      <c r="AT184" s="246" t="s">
        <v>151</v>
      </c>
      <c r="AU184" s="246" t="s">
        <v>22</v>
      </c>
      <c r="AY184" s="17" t="s">
        <v>149</v>
      </c>
      <c r="BE184" s="247">
        <f>IF(O184="základní",K184,0)</f>
        <v>0</v>
      </c>
      <c r="BF184" s="247">
        <f>IF(O184="snížená",K184,0)</f>
        <v>0</v>
      </c>
      <c r="BG184" s="247">
        <f>IF(O184="zákl. přenesená",K184,0)</f>
        <v>0</v>
      </c>
      <c r="BH184" s="247">
        <f>IF(O184="sníž. přenesená",K184,0)</f>
        <v>0</v>
      </c>
      <c r="BI184" s="247">
        <f>IF(O184="nulová",K184,0)</f>
        <v>0</v>
      </c>
      <c r="BJ184" s="17" t="s">
        <v>91</v>
      </c>
      <c r="BK184" s="247">
        <f>ROUND(P184*H184,2)</f>
        <v>0</v>
      </c>
      <c r="BL184" s="17" t="s">
        <v>156</v>
      </c>
      <c r="BM184" s="246" t="s">
        <v>271</v>
      </c>
    </row>
    <row r="185" s="2" customFormat="1">
      <c r="A185" s="39"/>
      <c r="B185" s="40"/>
      <c r="C185" s="41"/>
      <c r="D185" s="248" t="s">
        <v>158</v>
      </c>
      <c r="E185" s="41"/>
      <c r="F185" s="249" t="s">
        <v>272</v>
      </c>
      <c r="G185" s="41"/>
      <c r="H185" s="41"/>
      <c r="I185" s="149"/>
      <c r="J185" s="149"/>
      <c r="K185" s="41"/>
      <c r="L185" s="41"/>
      <c r="M185" s="45"/>
      <c r="N185" s="250"/>
      <c r="O185" s="251"/>
      <c r="P185" s="85"/>
      <c r="Q185" s="85"/>
      <c r="R185" s="85"/>
      <c r="S185" s="85"/>
      <c r="T185" s="85"/>
      <c r="U185" s="85"/>
      <c r="V185" s="85"/>
      <c r="W185" s="85"/>
      <c r="X185" s="86"/>
      <c r="Y185" s="39"/>
      <c r="Z185" s="39"/>
      <c r="AA185" s="39"/>
      <c r="AB185" s="39"/>
      <c r="AC185" s="39"/>
      <c r="AD185" s="39"/>
      <c r="AE185" s="39"/>
      <c r="AT185" s="17" t="s">
        <v>158</v>
      </c>
      <c r="AU185" s="17" t="s">
        <v>22</v>
      </c>
    </row>
    <row r="186" s="2" customFormat="1">
      <c r="A186" s="39"/>
      <c r="B186" s="40"/>
      <c r="C186" s="41"/>
      <c r="D186" s="248" t="s">
        <v>160</v>
      </c>
      <c r="E186" s="41"/>
      <c r="F186" s="252" t="s">
        <v>249</v>
      </c>
      <c r="G186" s="41"/>
      <c r="H186" s="41"/>
      <c r="I186" s="149"/>
      <c r="J186" s="149"/>
      <c r="K186" s="41"/>
      <c r="L186" s="41"/>
      <c r="M186" s="45"/>
      <c r="N186" s="250"/>
      <c r="O186" s="251"/>
      <c r="P186" s="85"/>
      <c r="Q186" s="85"/>
      <c r="R186" s="85"/>
      <c r="S186" s="85"/>
      <c r="T186" s="85"/>
      <c r="U186" s="85"/>
      <c r="V186" s="85"/>
      <c r="W186" s="85"/>
      <c r="X186" s="86"/>
      <c r="Y186" s="39"/>
      <c r="Z186" s="39"/>
      <c r="AA186" s="39"/>
      <c r="AB186" s="39"/>
      <c r="AC186" s="39"/>
      <c r="AD186" s="39"/>
      <c r="AE186" s="39"/>
      <c r="AT186" s="17" t="s">
        <v>160</v>
      </c>
      <c r="AU186" s="17" t="s">
        <v>22</v>
      </c>
    </row>
    <row r="187" s="13" customFormat="1">
      <c r="A187" s="13"/>
      <c r="B187" s="253"/>
      <c r="C187" s="254"/>
      <c r="D187" s="248" t="s">
        <v>167</v>
      </c>
      <c r="E187" s="255" t="s">
        <v>82</v>
      </c>
      <c r="F187" s="256" t="s">
        <v>273</v>
      </c>
      <c r="G187" s="254"/>
      <c r="H187" s="257">
        <v>1.6699999999999999</v>
      </c>
      <c r="I187" s="258"/>
      <c r="J187" s="258"/>
      <c r="K187" s="254"/>
      <c r="L187" s="254"/>
      <c r="M187" s="259"/>
      <c r="N187" s="260"/>
      <c r="O187" s="261"/>
      <c r="P187" s="261"/>
      <c r="Q187" s="261"/>
      <c r="R187" s="261"/>
      <c r="S187" s="261"/>
      <c r="T187" s="261"/>
      <c r="U187" s="261"/>
      <c r="V187" s="261"/>
      <c r="W187" s="261"/>
      <c r="X187" s="262"/>
      <c r="Y187" s="13"/>
      <c r="Z187" s="13"/>
      <c r="AA187" s="13"/>
      <c r="AB187" s="13"/>
      <c r="AC187" s="13"/>
      <c r="AD187" s="13"/>
      <c r="AE187" s="13"/>
      <c r="AT187" s="263" t="s">
        <v>167</v>
      </c>
      <c r="AU187" s="263" t="s">
        <v>22</v>
      </c>
      <c r="AV187" s="13" t="s">
        <v>22</v>
      </c>
      <c r="AW187" s="13" t="s">
        <v>5</v>
      </c>
      <c r="AX187" s="13" t="s">
        <v>91</v>
      </c>
      <c r="AY187" s="263" t="s">
        <v>149</v>
      </c>
    </row>
    <row r="188" s="2" customFormat="1" ht="24" customHeight="1">
      <c r="A188" s="39"/>
      <c r="B188" s="40"/>
      <c r="C188" s="234" t="s">
        <v>274</v>
      </c>
      <c r="D188" s="234" t="s">
        <v>151</v>
      </c>
      <c r="E188" s="235" t="s">
        <v>275</v>
      </c>
      <c r="F188" s="236" t="s">
        <v>276</v>
      </c>
      <c r="G188" s="237" t="s">
        <v>173</v>
      </c>
      <c r="H188" s="238">
        <v>7.2599999999999998</v>
      </c>
      <c r="I188" s="239"/>
      <c r="J188" s="239"/>
      <c r="K188" s="240">
        <f>ROUND(P188*H188,2)</f>
        <v>0</v>
      </c>
      <c r="L188" s="236" t="s">
        <v>155</v>
      </c>
      <c r="M188" s="45"/>
      <c r="N188" s="241" t="s">
        <v>82</v>
      </c>
      <c r="O188" s="242" t="s">
        <v>52</v>
      </c>
      <c r="P188" s="243">
        <f>I188+J188</f>
        <v>0</v>
      </c>
      <c r="Q188" s="243">
        <f>ROUND(I188*H188,2)</f>
        <v>0</v>
      </c>
      <c r="R188" s="243">
        <f>ROUND(J188*H188,2)</f>
        <v>0</v>
      </c>
      <c r="S188" s="85"/>
      <c r="T188" s="244">
        <f>S188*H188</f>
        <v>0</v>
      </c>
      <c r="U188" s="244">
        <v>2.2563399999999998</v>
      </c>
      <c r="V188" s="244">
        <f>U188*H188</f>
        <v>16.381028399999998</v>
      </c>
      <c r="W188" s="244">
        <v>0</v>
      </c>
      <c r="X188" s="245">
        <f>W188*H188</f>
        <v>0</v>
      </c>
      <c r="Y188" s="39"/>
      <c r="Z188" s="39"/>
      <c r="AA188" s="39"/>
      <c r="AB188" s="39"/>
      <c r="AC188" s="39"/>
      <c r="AD188" s="39"/>
      <c r="AE188" s="39"/>
      <c r="AR188" s="246" t="s">
        <v>156</v>
      </c>
      <c r="AT188" s="246" t="s">
        <v>151</v>
      </c>
      <c r="AU188" s="246" t="s">
        <v>22</v>
      </c>
      <c r="AY188" s="17" t="s">
        <v>149</v>
      </c>
      <c r="BE188" s="247">
        <f>IF(O188="základní",K188,0)</f>
        <v>0</v>
      </c>
      <c r="BF188" s="247">
        <f>IF(O188="snížená",K188,0)</f>
        <v>0</v>
      </c>
      <c r="BG188" s="247">
        <f>IF(O188="zákl. přenesená",K188,0)</f>
        <v>0</v>
      </c>
      <c r="BH188" s="247">
        <f>IF(O188="sníž. přenesená",K188,0)</f>
        <v>0</v>
      </c>
      <c r="BI188" s="247">
        <f>IF(O188="nulová",K188,0)</f>
        <v>0</v>
      </c>
      <c r="BJ188" s="17" t="s">
        <v>91</v>
      </c>
      <c r="BK188" s="247">
        <f>ROUND(P188*H188,2)</f>
        <v>0</v>
      </c>
      <c r="BL188" s="17" t="s">
        <v>156</v>
      </c>
      <c r="BM188" s="246" t="s">
        <v>277</v>
      </c>
    </row>
    <row r="189" s="2" customFormat="1">
      <c r="A189" s="39"/>
      <c r="B189" s="40"/>
      <c r="C189" s="41"/>
      <c r="D189" s="248" t="s">
        <v>158</v>
      </c>
      <c r="E189" s="41"/>
      <c r="F189" s="249" t="s">
        <v>278</v>
      </c>
      <c r="G189" s="41"/>
      <c r="H189" s="41"/>
      <c r="I189" s="149"/>
      <c r="J189" s="149"/>
      <c r="K189" s="41"/>
      <c r="L189" s="41"/>
      <c r="M189" s="45"/>
      <c r="N189" s="250"/>
      <c r="O189" s="251"/>
      <c r="P189" s="85"/>
      <c r="Q189" s="85"/>
      <c r="R189" s="85"/>
      <c r="S189" s="85"/>
      <c r="T189" s="85"/>
      <c r="U189" s="85"/>
      <c r="V189" s="85"/>
      <c r="W189" s="85"/>
      <c r="X189" s="86"/>
      <c r="Y189" s="39"/>
      <c r="Z189" s="39"/>
      <c r="AA189" s="39"/>
      <c r="AB189" s="39"/>
      <c r="AC189" s="39"/>
      <c r="AD189" s="39"/>
      <c r="AE189" s="39"/>
      <c r="AT189" s="17" t="s">
        <v>158</v>
      </c>
      <c r="AU189" s="17" t="s">
        <v>22</v>
      </c>
    </row>
    <row r="190" s="2" customFormat="1">
      <c r="A190" s="39"/>
      <c r="B190" s="40"/>
      <c r="C190" s="41"/>
      <c r="D190" s="248" t="s">
        <v>160</v>
      </c>
      <c r="E190" s="41"/>
      <c r="F190" s="252" t="s">
        <v>279</v>
      </c>
      <c r="G190" s="41"/>
      <c r="H190" s="41"/>
      <c r="I190" s="149"/>
      <c r="J190" s="149"/>
      <c r="K190" s="41"/>
      <c r="L190" s="41"/>
      <c r="M190" s="45"/>
      <c r="N190" s="250"/>
      <c r="O190" s="251"/>
      <c r="P190" s="85"/>
      <c r="Q190" s="85"/>
      <c r="R190" s="85"/>
      <c r="S190" s="85"/>
      <c r="T190" s="85"/>
      <c r="U190" s="85"/>
      <c r="V190" s="85"/>
      <c r="W190" s="85"/>
      <c r="X190" s="86"/>
      <c r="Y190" s="39"/>
      <c r="Z190" s="39"/>
      <c r="AA190" s="39"/>
      <c r="AB190" s="39"/>
      <c r="AC190" s="39"/>
      <c r="AD190" s="39"/>
      <c r="AE190" s="39"/>
      <c r="AT190" s="17" t="s">
        <v>160</v>
      </c>
      <c r="AU190" s="17" t="s">
        <v>22</v>
      </c>
    </row>
    <row r="191" s="13" customFormat="1">
      <c r="A191" s="13"/>
      <c r="B191" s="253"/>
      <c r="C191" s="254"/>
      <c r="D191" s="248" t="s">
        <v>167</v>
      </c>
      <c r="E191" s="255" t="s">
        <v>82</v>
      </c>
      <c r="F191" s="256" t="s">
        <v>280</v>
      </c>
      <c r="G191" s="254"/>
      <c r="H191" s="257">
        <v>7.2599999999999998</v>
      </c>
      <c r="I191" s="258"/>
      <c r="J191" s="258"/>
      <c r="K191" s="254"/>
      <c r="L191" s="254"/>
      <c r="M191" s="259"/>
      <c r="N191" s="260"/>
      <c r="O191" s="261"/>
      <c r="P191" s="261"/>
      <c r="Q191" s="261"/>
      <c r="R191" s="261"/>
      <c r="S191" s="261"/>
      <c r="T191" s="261"/>
      <c r="U191" s="261"/>
      <c r="V191" s="261"/>
      <c r="W191" s="261"/>
      <c r="X191" s="262"/>
      <c r="Y191" s="13"/>
      <c r="Z191" s="13"/>
      <c r="AA191" s="13"/>
      <c r="AB191" s="13"/>
      <c r="AC191" s="13"/>
      <c r="AD191" s="13"/>
      <c r="AE191" s="13"/>
      <c r="AT191" s="263" t="s">
        <v>167</v>
      </c>
      <c r="AU191" s="263" t="s">
        <v>22</v>
      </c>
      <c r="AV191" s="13" t="s">
        <v>22</v>
      </c>
      <c r="AW191" s="13" t="s">
        <v>5</v>
      </c>
      <c r="AX191" s="13" t="s">
        <v>84</v>
      </c>
      <c r="AY191" s="263" t="s">
        <v>149</v>
      </c>
    </row>
    <row r="192" s="14" customFormat="1">
      <c r="A192" s="14"/>
      <c r="B192" s="264"/>
      <c r="C192" s="265"/>
      <c r="D192" s="248" t="s">
        <v>167</v>
      </c>
      <c r="E192" s="266" t="s">
        <v>82</v>
      </c>
      <c r="F192" s="267" t="s">
        <v>169</v>
      </c>
      <c r="G192" s="265"/>
      <c r="H192" s="268">
        <v>7.2599999999999998</v>
      </c>
      <c r="I192" s="269"/>
      <c r="J192" s="269"/>
      <c r="K192" s="265"/>
      <c r="L192" s="265"/>
      <c r="M192" s="270"/>
      <c r="N192" s="271"/>
      <c r="O192" s="272"/>
      <c r="P192" s="272"/>
      <c r="Q192" s="272"/>
      <c r="R192" s="272"/>
      <c r="S192" s="272"/>
      <c r="T192" s="272"/>
      <c r="U192" s="272"/>
      <c r="V192" s="272"/>
      <c r="W192" s="272"/>
      <c r="X192" s="273"/>
      <c r="Y192" s="14"/>
      <c r="Z192" s="14"/>
      <c r="AA192" s="14"/>
      <c r="AB192" s="14"/>
      <c r="AC192" s="14"/>
      <c r="AD192" s="14"/>
      <c r="AE192" s="14"/>
      <c r="AT192" s="274" t="s">
        <v>167</v>
      </c>
      <c r="AU192" s="274" t="s">
        <v>22</v>
      </c>
      <c r="AV192" s="14" t="s">
        <v>156</v>
      </c>
      <c r="AW192" s="14" t="s">
        <v>5</v>
      </c>
      <c r="AX192" s="14" t="s">
        <v>91</v>
      </c>
      <c r="AY192" s="274" t="s">
        <v>149</v>
      </c>
    </row>
    <row r="193" s="14" customFormat="1">
      <c r="A193" s="14"/>
      <c r="B193" s="264"/>
      <c r="C193" s="265"/>
      <c r="D193" s="248" t="s">
        <v>167</v>
      </c>
      <c r="E193" s="266" t="s">
        <v>82</v>
      </c>
      <c r="F193" s="267" t="s">
        <v>169</v>
      </c>
      <c r="G193" s="265"/>
      <c r="H193" s="268">
        <v>0</v>
      </c>
      <c r="I193" s="269"/>
      <c r="J193" s="269"/>
      <c r="K193" s="265"/>
      <c r="L193" s="265"/>
      <c r="M193" s="270"/>
      <c r="N193" s="271"/>
      <c r="O193" s="272"/>
      <c r="P193" s="272"/>
      <c r="Q193" s="272"/>
      <c r="R193" s="272"/>
      <c r="S193" s="272"/>
      <c r="T193" s="272"/>
      <c r="U193" s="272"/>
      <c r="V193" s="272"/>
      <c r="W193" s="272"/>
      <c r="X193" s="273"/>
      <c r="Y193" s="14"/>
      <c r="Z193" s="14"/>
      <c r="AA193" s="14"/>
      <c r="AB193" s="14"/>
      <c r="AC193" s="14"/>
      <c r="AD193" s="14"/>
      <c r="AE193" s="14"/>
      <c r="AT193" s="274" t="s">
        <v>167</v>
      </c>
      <c r="AU193" s="274" t="s">
        <v>22</v>
      </c>
      <c r="AV193" s="14" t="s">
        <v>156</v>
      </c>
      <c r="AW193" s="14" t="s">
        <v>5</v>
      </c>
      <c r="AX193" s="14" t="s">
        <v>84</v>
      </c>
      <c r="AY193" s="274" t="s">
        <v>149</v>
      </c>
    </row>
    <row r="194" s="2" customFormat="1" ht="24" customHeight="1">
      <c r="A194" s="39"/>
      <c r="B194" s="40"/>
      <c r="C194" s="234" t="s">
        <v>281</v>
      </c>
      <c r="D194" s="234" t="s">
        <v>151</v>
      </c>
      <c r="E194" s="235" t="s">
        <v>282</v>
      </c>
      <c r="F194" s="236" t="s">
        <v>283</v>
      </c>
      <c r="G194" s="237" t="s">
        <v>233</v>
      </c>
      <c r="H194" s="238">
        <v>15.44</v>
      </c>
      <c r="I194" s="239"/>
      <c r="J194" s="239"/>
      <c r="K194" s="240">
        <f>ROUND(P194*H194,2)</f>
        <v>0</v>
      </c>
      <c r="L194" s="236" t="s">
        <v>155</v>
      </c>
      <c r="M194" s="45"/>
      <c r="N194" s="241" t="s">
        <v>82</v>
      </c>
      <c r="O194" s="242" t="s">
        <v>52</v>
      </c>
      <c r="P194" s="243">
        <f>I194+J194</f>
        <v>0</v>
      </c>
      <c r="Q194" s="243">
        <f>ROUND(I194*H194,2)</f>
        <v>0</v>
      </c>
      <c r="R194" s="243">
        <f>ROUND(J194*H194,2)</f>
        <v>0</v>
      </c>
      <c r="S194" s="85"/>
      <c r="T194" s="244">
        <f>S194*H194</f>
        <v>0</v>
      </c>
      <c r="U194" s="244">
        <v>0.0010300000000000001</v>
      </c>
      <c r="V194" s="244">
        <f>U194*H194</f>
        <v>0.015903200000000003</v>
      </c>
      <c r="W194" s="244">
        <v>0</v>
      </c>
      <c r="X194" s="245">
        <f>W194*H194</f>
        <v>0</v>
      </c>
      <c r="Y194" s="39"/>
      <c r="Z194" s="39"/>
      <c r="AA194" s="39"/>
      <c r="AB194" s="39"/>
      <c r="AC194" s="39"/>
      <c r="AD194" s="39"/>
      <c r="AE194" s="39"/>
      <c r="AR194" s="246" t="s">
        <v>156</v>
      </c>
      <c r="AT194" s="246" t="s">
        <v>151</v>
      </c>
      <c r="AU194" s="246" t="s">
        <v>22</v>
      </c>
      <c r="AY194" s="17" t="s">
        <v>149</v>
      </c>
      <c r="BE194" s="247">
        <f>IF(O194="základní",K194,0)</f>
        <v>0</v>
      </c>
      <c r="BF194" s="247">
        <f>IF(O194="snížená",K194,0)</f>
        <v>0</v>
      </c>
      <c r="BG194" s="247">
        <f>IF(O194="zákl. přenesená",K194,0)</f>
        <v>0</v>
      </c>
      <c r="BH194" s="247">
        <f>IF(O194="sníž. přenesená",K194,0)</f>
        <v>0</v>
      </c>
      <c r="BI194" s="247">
        <f>IF(O194="nulová",K194,0)</f>
        <v>0</v>
      </c>
      <c r="BJ194" s="17" t="s">
        <v>91</v>
      </c>
      <c r="BK194" s="247">
        <f>ROUND(P194*H194,2)</f>
        <v>0</v>
      </c>
      <c r="BL194" s="17" t="s">
        <v>156</v>
      </c>
      <c r="BM194" s="246" t="s">
        <v>284</v>
      </c>
    </row>
    <row r="195" s="2" customFormat="1">
      <c r="A195" s="39"/>
      <c r="B195" s="40"/>
      <c r="C195" s="41"/>
      <c r="D195" s="248" t="s">
        <v>158</v>
      </c>
      <c r="E195" s="41"/>
      <c r="F195" s="249" t="s">
        <v>285</v>
      </c>
      <c r="G195" s="41"/>
      <c r="H195" s="41"/>
      <c r="I195" s="149"/>
      <c r="J195" s="149"/>
      <c r="K195" s="41"/>
      <c r="L195" s="41"/>
      <c r="M195" s="45"/>
      <c r="N195" s="250"/>
      <c r="O195" s="251"/>
      <c r="P195" s="85"/>
      <c r="Q195" s="85"/>
      <c r="R195" s="85"/>
      <c r="S195" s="85"/>
      <c r="T195" s="85"/>
      <c r="U195" s="85"/>
      <c r="V195" s="85"/>
      <c r="W195" s="85"/>
      <c r="X195" s="86"/>
      <c r="Y195" s="39"/>
      <c r="Z195" s="39"/>
      <c r="AA195" s="39"/>
      <c r="AB195" s="39"/>
      <c r="AC195" s="39"/>
      <c r="AD195" s="39"/>
      <c r="AE195" s="39"/>
      <c r="AT195" s="17" t="s">
        <v>158</v>
      </c>
      <c r="AU195" s="17" t="s">
        <v>22</v>
      </c>
    </row>
    <row r="196" s="13" customFormat="1">
      <c r="A196" s="13"/>
      <c r="B196" s="253"/>
      <c r="C196" s="254"/>
      <c r="D196" s="248" t="s">
        <v>167</v>
      </c>
      <c r="E196" s="255" t="s">
        <v>82</v>
      </c>
      <c r="F196" s="256" t="s">
        <v>286</v>
      </c>
      <c r="G196" s="254"/>
      <c r="H196" s="257">
        <v>15.44</v>
      </c>
      <c r="I196" s="258"/>
      <c r="J196" s="258"/>
      <c r="K196" s="254"/>
      <c r="L196" s="254"/>
      <c r="M196" s="259"/>
      <c r="N196" s="260"/>
      <c r="O196" s="261"/>
      <c r="P196" s="261"/>
      <c r="Q196" s="261"/>
      <c r="R196" s="261"/>
      <c r="S196" s="261"/>
      <c r="T196" s="261"/>
      <c r="U196" s="261"/>
      <c r="V196" s="261"/>
      <c r="W196" s="261"/>
      <c r="X196" s="262"/>
      <c r="Y196" s="13"/>
      <c r="Z196" s="13"/>
      <c r="AA196" s="13"/>
      <c r="AB196" s="13"/>
      <c r="AC196" s="13"/>
      <c r="AD196" s="13"/>
      <c r="AE196" s="13"/>
      <c r="AT196" s="263" t="s">
        <v>167</v>
      </c>
      <c r="AU196" s="263" t="s">
        <v>22</v>
      </c>
      <c r="AV196" s="13" t="s">
        <v>22</v>
      </c>
      <c r="AW196" s="13" t="s">
        <v>5</v>
      </c>
      <c r="AX196" s="13" t="s">
        <v>84</v>
      </c>
      <c r="AY196" s="263" t="s">
        <v>149</v>
      </c>
    </row>
    <row r="197" s="14" customFormat="1">
      <c r="A197" s="14"/>
      <c r="B197" s="264"/>
      <c r="C197" s="265"/>
      <c r="D197" s="248" t="s">
        <v>167</v>
      </c>
      <c r="E197" s="266" t="s">
        <v>82</v>
      </c>
      <c r="F197" s="267" t="s">
        <v>169</v>
      </c>
      <c r="G197" s="265"/>
      <c r="H197" s="268">
        <v>15.44</v>
      </c>
      <c r="I197" s="269"/>
      <c r="J197" s="269"/>
      <c r="K197" s="265"/>
      <c r="L197" s="265"/>
      <c r="M197" s="270"/>
      <c r="N197" s="271"/>
      <c r="O197" s="272"/>
      <c r="P197" s="272"/>
      <c r="Q197" s="272"/>
      <c r="R197" s="272"/>
      <c r="S197" s="272"/>
      <c r="T197" s="272"/>
      <c r="U197" s="272"/>
      <c r="V197" s="272"/>
      <c r="W197" s="272"/>
      <c r="X197" s="273"/>
      <c r="Y197" s="14"/>
      <c r="Z197" s="14"/>
      <c r="AA197" s="14"/>
      <c r="AB197" s="14"/>
      <c r="AC197" s="14"/>
      <c r="AD197" s="14"/>
      <c r="AE197" s="14"/>
      <c r="AT197" s="274" t="s">
        <v>167</v>
      </c>
      <c r="AU197" s="274" t="s">
        <v>22</v>
      </c>
      <c r="AV197" s="14" t="s">
        <v>156</v>
      </c>
      <c r="AW197" s="14" t="s">
        <v>5</v>
      </c>
      <c r="AX197" s="14" t="s">
        <v>91</v>
      </c>
      <c r="AY197" s="274" t="s">
        <v>149</v>
      </c>
    </row>
    <row r="198" s="2" customFormat="1" ht="24" customHeight="1">
      <c r="A198" s="39"/>
      <c r="B198" s="40"/>
      <c r="C198" s="234" t="s">
        <v>8</v>
      </c>
      <c r="D198" s="234" t="s">
        <v>151</v>
      </c>
      <c r="E198" s="235" t="s">
        <v>287</v>
      </c>
      <c r="F198" s="236" t="s">
        <v>288</v>
      </c>
      <c r="G198" s="237" t="s">
        <v>233</v>
      </c>
      <c r="H198" s="238">
        <v>15.44</v>
      </c>
      <c r="I198" s="239"/>
      <c r="J198" s="239"/>
      <c r="K198" s="240">
        <f>ROUND(P198*H198,2)</f>
        <v>0</v>
      </c>
      <c r="L198" s="236" t="s">
        <v>155</v>
      </c>
      <c r="M198" s="45"/>
      <c r="N198" s="241" t="s">
        <v>82</v>
      </c>
      <c r="O198" s="242" t="s">
        <v>52</v>
      </c>
      <c r="P198" s="243">
        <f>I198+J198</f>
        <v>0</v>
      </c>
      <c r="Q198" s="243">
        <f>ROUND(I198*H198,2)</f>
        <v>0</v>
      </c>
      <c r="R198" s="243">
        <f>ROUND(J198*H198,2)</f>
        <v>0</v>
      </c>
      <c r="S198" s="85"/>
      <c r="T198" s="244">
        <f>S198*H198</f>
        <v>0</v>
      </c>
      <c r="U198" s="244">
        <v>0</v>
      </c>
      <c r="V198" s="244">
        <f>U198*H198</f>
        <v>0</v>
      </c>
      <c r="W198" s="244">
        <v>0</v>
      </c>
      <c r="X198" s="245">
        <f>W198*H198</f>
        <v>0</v>
      </c>
      <c r="Y198" s="39"/>
      <c r="Z198" s="39"/>
      <c r="AA198" s="39"/>
      <c r="AB198" s="39"/>
      <c r="AC198" s="39"/>
      <c r="AD198" s="39"/>
      <c r="AE198" s="39"/>
      <c r="AR198" s="246" t="s">
        <v>156</v>
      </c>
      <c r="AT198" s="246" t="s">
        <v>151</v>
      </c>
      <c r="AU198" s="246" t="s">
        <v>22</v>
      </c>
      <c r="AY198" s="17" t="s">
        <v>149</v>
      </c>
      <c r="BE198" s="247">
        <f>IF(O198="základní",K198,0)</f>
        <v>0</v>
      </c>
      <c r="BF198" s="247">
        <f>IF(O198="snížená",K198,0)</f>
        <v>0</v>
      </c>
      <c r="BG198" s="247">
        <f>IF(O198="zákl. přenesená",K198,0)</f>
        <v>0</v>
      </c>
      <c r="BH198" s="247">
        <f>IF(O198="sníž. přenesená",K198,0)</f>
        <v>0</v>
      </c>
      <c r="BI198" s="247">
        <f>IF(O198="nulová",K198,0)</f>
        <v>0</v>
      </c>
      <c r="BJ198" s="17" t="s">
        <v>91</v>
      </c>
      <c r="BK198" s="247">
        <f>ROUND(P198*H198,2)</f>
        <v>0</v>
      </c>
      <c r="BL198" s="17" t="s">
        <v>156</v>
      </c>
      <c r="BM198" s="246" t="s">
        <v>289</v>
      </c>
    </row>
    <row r="199" s="2" customFormat="1">
      <c r="A199" s="39"/>
      <c r="B199" s="40"/>
      <c r="C199" s="41"/>
      <c r="D199" s="248" t="s">
        <v>158</v>
      </c>
      <c r="E199" s="41"/>
      <c r="F199" s="249" t="s">
        <v>290</v>
      </c>
      <c r="G199" s="41"/>
      <c r="H199" s="41"/>
      <c r="I199" s="149"/>
      <c r="J199" s="149"/>
      <c r="K199" s="41"/>
      <c r="L199" s="41"/>
      <c r="M199" s="45"/>
      <c r="N199" s="250"/>
      <c r="O199" s="251"/>
      <c r="P199" s="85"/>
      <c r="Q199" s="85"/>
      <c r="R199" s="85"/>
      <c r="S199" s="85"/>
      <c r="T199" s="85"/>
      <c r="U199" s="85"/>
      <c r="V199" s="85"/>
      <c r="W199" s="85"/>
      <c r="X199" s="86"/>
      <c r="Y199" s="39"/>
      <c r="Z199" s="39"/>
      <c r="AA199" s="39"/>
      <c r="AB199" s="39"/>
      <c r="AC199" s="39"/>
      <c r="AD199" s="39"/>
      <c r="AE199" s="39"/>
      <c r="AT199" s="17" t="s">
        <v>158</v>
      </c>
      <c r="AU199" s="17" t="s">
        <v>22</v>
      </c>
    </row>
    <row r="200" s="13" customFormat="1">
      <c r="A200" s="13"/>
      <c r="B200" s="253"/>
      <c r="C200" s="254"/>
      <c r="D200" s="248" t="s">
        <v>167</v>
      </c>
      <c r="E200" s="255" t="s">
        <v>82</v>
      </c>
      <c r="F200" s="256" t="s">
        <v>291</v>
      </c>
      <c r="G200" s="254"/>
      <c r="H200" s="257">
        <v>15.44</v>
      </c>
      <c r="I200" s="258"/>
      <c r="J200" s="258"/>
      <c r="K200" s="254"/>
      <c r="L200" s="254"/>
      <c r="M200" s="259"/>
      <c r="N200" s="260"/>
      <c r="O200" s="261"/>
      <c r="P200" s="261"/>
      <c r="Q200" s="261"/>
      <c r="R200" s="261"/>
      <c r="S200" s="261"/>
      <c r="T200" s="261"/>
      <c r="U200" s="261"/>
      <c r="V200" s="261"/>
      <c r="W200" s="261"/>
      <c r="X200" s="262"/>
      <c r="Y200" s="13"/>
      <c r="Z200" s="13"/>
      <c r="AA200" s="13"/>
      <c r="AB200" s="13"/>
      <c r="AC200" s="13"/>
      <c r="AD200" s="13"/>
      <c r="AE200" s="13"/>
      <c r="AT200" s="263" t="s">
        <v>167</v>
      </c>
      <c r="AU200" s="263" t="s">
        <v>22</v>
      </c>
      <c r="AV200" s="13" t="s">
        <v>22</v>
      </c>
      <c r="AW200" s="13" t="s">
        <v>5</v>
      </c>
      <c r="AX200" s="13" t="s">
        <v>84</v>
      </c>
      <c r="AY200" s="263" t="s">
        <v>149</v>
      </c>
    </row>
    <row r="201" s="14" customFormat="1">
      <c r="A201" s="14"/>
      <c r="B201" s="264"/>
      <c r="C201" s="265"/>
      <c r="D201" s="248" t="s">
        <v>167</v>
      </c>
      <c r="E201" s="266" t="s">
        <v>82</v>
      </c>
      <c r="F201" s="267" t="s">
        <v>169</v>
      </c>
      <c r="G201" s="265"/>
      <c r="H201" s="268">
        <v>15.44</v>
      </c>
      <c r="I201" s="269"/>
      <c r="J201" s="269"/>
      <c r="K201" s="265"/>
      <c r="L201" s="265"/>
      <c r="M201" s="270"/>
      <c r="N201" s="271"/>
      <c r="O201" s="272"/>
      <c r="P201" s="272"/>
      <c r="Q201" s="272"/>
      <c r="R201" s="272"/>
      <c r="S201" s="272"/>
      <c r="T201" s="272"/>
      <c r="U201" s="272"/>
      <c r="V201" s="272"/>
      <c r="W201" s="272"/>
      <c r="X201" s="273"/>
      <c r="Y201" s="14"/>
      <c r="Z201" s="14"/>
      <c r="AA201" s="14"/>
      <c r="AB201" s="14"/>
      <c r="AC201" s="14"/>
      <c r="AD201" s="14"/>
      <c r="AE201" s="14"/>
      <c r="AT201" s="274" t="s">
        <v>167</v>
      </c>
      <c r="AU201" s="274" t="s">
        <v>22</v>
      </c>
      <c r="AV201" s="14" t="s">
        <v>156</v>
      </c>
      <c r="AW201" s="14" t="s">
        <v>5</v>
      </c>
      <c r="AX201" s="14" t="s">
        <v>91</v>
      </c>
      <c r="AY201" s="274" t="s">
        <v>149</v>
      </c>
    </row>
    <row r="202" s="2" customFormat="1" ht="24" customHeight="1">
      <c r="A202" s="39"/>
      <c r="B202" s="40"/>
      <c r="C202" s="234" t="s">
        <v>292</v>
      </c>
      <c r="D202" s="234" t="s">
        <v>151</v>
      </c>
      <c r="E202" s="235" t="s">
        <v>293</v>
      </c>
      <c r="F202" s="236" t="s">
        <v>294</v>
      </c>
      <c r="G202" s="237" t="s">
        <v>173</v>
      </c>
      <c r="H202" s="238">
        <v>0.76800000000000002</v>
      </c>
      <c r="I202" s="239"/>
      <c r="J202" s="239"/>
      <c r="K202" s="240">
        <f>ROUND(P202*H202,2)</f>
        <v>0</v>
      </c>
      <c r="L202" s="236" t="s">
        <v>155</v>
      </c>
      <c r="M202" s="45"/>
      <c r="N202" s="241" t="s">
        <v>82</v>
      </c>
      <c r="O202" s="242" t="s">
        <v>52</v>
      </c>
      <c r="P202" s="243">
        <f>I202+J202</f>
        <v>0</v>
      </c>
      <c r="Q202" s="243">
        <f>ROUND(I202*H202,2)</f>
        <v>0</v>
      </c>
      <c r="R202" s="243">
        <f>ROUND(J202*H202,2)</f>
        <v>0</v>
      </c>
      <c r="S202" s="85"/>
      <c r="T202" s="244">
        <f>S202*H202</f>
        <v>0</v>
      </c>
      <c r="U202" s="244">
        <v>0</v>
      </c>
      <c r="V202" s="244">
        <f>U202*H202</f>
        <v>0</v>
      </c>
      <c r="W202" s="244">
        <v>0</v>
      </c>
      <c r="X202" s="245">
        <f>W202*H202</f>
        <v>0</v>
      </c>
      <c r="Y202" s="39"/>
      <c r="Z202" s="39"/>
      <c r="AA202" s="39"/>
      <c r="AB202" s="39"/>
      <c r="AC202" s="39"/>
      <c r="AD202" s="39"/>
      <c r="AE202" s="39"/>
      <c r="AR202" s="246" t="s">
        <v>156</v>
      </c>
      <c r="AT202" s="246" t="s">
        <v>151</v>
      </c>
      <c r="AU202" s="246" t="s">
        <v>22</v>
      </c>
      <c r="AY202" s="17" t="s">
        <v>149</v>
      </c>
      <c r="BE202" s="247">
        <f>IF(O202="základní",K202,0)</f>
        <v>0</v>
      </c>
      <c r="BF202" s="247">
        <f>IF(O202="snížená",K202,0)</f>
        <v>0</v>
      </c>
      <c r="BG202" s="247">
        <f>IF(O202="zákl. přenesená",K202,0)</f>
        <v>0</v>
      </c>
      <c r="BH202" s="247">
        <f>IF(O202="sníž. přenesená",K202,0)</f>
        <v>0</v>
      </c>
      <c r="BI202" s="247">
        <f>IF(O202="nulová",K202,0)</f>
        <v>0</v>
      </c>
      <c r="BJ202" s="17" t="s">
        <v>91</v>
      </c>
      <c r="BK202" s="247">
        <f>ROUND(P202*H202,2)</f>
        <v>0</v>
      </c>
      <c r="BL202" s="17" t="s">
        <v>156</v>
      </c>
      <c r="BM202" s="246" t="s">
        <v>295</v>
      </c>
    </row>
    <row r="203" s="2" customFormat="1">
      <c r="A203" s="39"/>
      <c r="B203" s="40"/>
      <c r="C203" s="41"/>
      <c r="D203" s="248" t="s">
        <v>158</v>
      </c>
      <c r="E203" s="41"/>
      <c r="F203" s="249" t="s">
        <v>296</v>
      </c>
      <c r="G203" s="41"/>
      <c r="H203" s="41"/>
      <c r="I203" s="149"/>
      <c r="J203" s="149"/>
      <c r="K203" s="41"/>
      <c r="L203" s="41"/>
      <c r="M203" s="45"/>
      <c r="N203" s="250"/>
      <c r="O203" s="251"/>
      <c r="P203" s="85"/>
      <c r="Q203" s="85"/>
      <c r="R203" s="85"/>
      <c r="S203" s="85"/>
      <c r="T203" s="85"/>
      <c r="U203" s="85"/>
      <c r="V203" s="85"/>
      <c r="W203" s="85"/>
      <c r="X203" s="86"/>
      <c r="Y203" s="39"/>
      <c r="Z203" s="39"/>
      <c r="AA203" s="39"/>
      <c r="AB203" s="39"/>
      <c r="AC203" s="39"/>
      <c r="AD203" s="39"/>
      <c r="AE203" s="39"/>
      <c r="AT203" s="17" t="s">
        <v>158</v>
      </c>
      <c r="AU203" s="17" t="s">
        <v>22</v>
      </c>
    </row>
    <row r="204" s="2" customFormat="1">
      <c r="A204" s="39"/>
      <c r="B204" s="40"/>
      <c r="C204" s="41"/>
      <c r="D204" s="248" t="s">
        <v>160</v>
      </c>
      <c r="E204" s="41"/>
      <c r="F204" s="252" t="s">
        <v>249</v>
      </c>
      <c r="G204" s="41"/>
      <c r="H204" s="41"/>
      <c r="I204" s="149"/>
      <c r="J204" s="149"/>
      <c r="K204" s="41"/>
      <c r="L204" s="41"/>
      <c r="M204" s="45"/>
      <c r="N204" s="250"/>
      <c r="O204" s="251"/>
      <c r="P204" s="85"/>
      <c r="Q204" s="85"/>
      <c r="R204" s="85"/>
      <c r="S204" s="85"/>
      <c r="T204" s="85"/>
      <c r="U204" s="85"/>
      <c r="V204" s="85"/>
      <c r="W204" s="85"/>
      <c r="X204" s="86"/>
      <c r="Y204" s="39"/>
      <c r="Z204" s="39"/>
      <c r="AA204" s="39"/>
      <c r="AB204" s="39"/>
      <c r="AC204" s="39"/>
      <c r="AD204" s="39"/>
      <c r="AE204" s="39"/>
      <c r="AT204" s="17" t="s">
        <v>160</v>
      </c>
      <c r="AU204" s="17" t="s">
        <v>22</v>
      </c>
    </row>
    <row r="205" s="13" customFormat="1">
      <c r="A205" s="13"/>
      <c r="B205" s="253"/>
      <c r="C205" s="254"/>
      <c r="D205" s="248" t="s">
        <v>167</v>
      </c>
      <c r="E205" s="255" t="s">
        <v>82</v>
      </c>
      <c r="F205" s="256" t="s">
        <v>297</v>
      </c>
      <c r="G205" s="254"/>
      <c r="H205" s="257">
        <v>0.76800000000000002</v>
      </c>
      <c r="I205" s="258"/>
      <c r="J205" s="258"/>
      <c r="K205" s="254"/>
      <c r="L205" s="254"/>
      <c r="M205" s="259"/>
      <c r="N205" s="260"/>
      <c r="O205" s="261"/>
      <c r="P205" s="261"/>
      <c r="Q205" s="261"/>
      <c r="R205" s="261"/>
      <c r="S205" s="261"/>
      <c r="T205" s="261"/>
      <c r="U205" s="261"/>
      <c r="V205" s="261"/>
      <c r="W205" s="261"/>
      <c r="X205" s="262"/>
      <c r="Y205" s="13"/>
      <c r="Z205" s="13"/>
      <c r="AA205" s="13"/>
      <c r="AB205" s="13"/>
      <c r="AC205" s="13"/>
      <c r="AD205" s="13"/>
      <c r="AE205" s="13"/>
      <c r="AT205" s="263" t="s">
        <v>167</v>
      </c>
      <c r="AU205" s="263" t="s">
        <v>22</v>
      </c>
      <c r="AV205" s="13" t="s">
        <v>22</v>
      </c>
      <c r="AW205" s="13" t="s">
        <v>5</v>
      </c>
      <c r="AX205" s="13" t="s">
        <v>84</v>
      </c>
      <c r="AY205" s="263" t="s">
        <v>149</v>
      </c>
    </row>
    <row r="206" s="14" customFormat="1">
      <c r="A206" s="14"/>
      <c r="B206" s="264"/>
      <c r="C206" s="265"/>
      <c r="D206" s="248" t="s">
        <v>167</v>
      </c>
      <c r="E206" s="266" t="s">
        <v>82</v>
      </c>
      <c r="F206" s="267" t="s">
        <v>169</v>
      </c>
      <c r="G206" s="265"/>
      <c r="H206" s="268">
        <v>0.76800000000000002</v>
      </c>
      <c r="I206" s="269"/>
      <c r="J206" s="269"/>
      <c r="K206" s="265"/>
      <c r="L206" s="265"/>
      <c r="M206" s="270"/>
      <c r="N206" s="271"/>
      <c r="O206" s="272"/>
      <c r="P206" s="272"/>
      <c r="Q206" s="272"/>
      <c r="R206" s="272"/>
      <c r="S206" s="272"/>
      <c r="T206" s="272"/>
      <c r="U206" s="272"/>
      <c r="V206" s="272"/>
      <c r="W206" s="272"/>
      <c r="X206" s="273"/>
      <c r="Y206" s="14"/>
      <c r="Z206" s="14"/>
      <c r="AA206" s="14"/>
      <c r="AB206" s="14"/>
      <c r="AC206" s="14"/>
      <c r="AD206" s="14"/>
      <c r="AE206" s="14"/>
      <c r="AT206" s="274" t="s">
        <v>167</v>
      </c>
      <c r="AU206" s="274" t="s">
        <v>22</v>
      </c>
      <c r="AV206" s="14" t="s">
        <v>156</v>
      </c>
      <c r="AW206" s="14" t="s">
        <v>5</v>
      </c>
      <c r="AX206" s="14" t="s">
        <v>91</v>
      </c>
      <c r="AY206" s="274" t="s">
        <v>149</v>
      </c>
    </row>
    <row r="207" s="2" customFormat="1" ht="24" customHeight="1">
      <c r="A207" s="39"/>
      <c r="B207" s="40"/>
      <c r="C207" s="234" t="s">
        <v>298</v>
      </c>
      <c r="D207" s="234" t="s">
        <v>151</v>
      </c>
      <c r="E207" s="235" t="s">
        <v>299</v>
      </c>
      <c r="F207" s="236" t="s">
        <v>300</v>
      </c>
      <c r="G207" s="237" t="s">
        <v>173</v>
      </c>
      <c r="H207" s="238">
        <v>0.64800000000000002</v>
      </c>
      <c r="I207" s="239"/>
      <c r="J207" s="239"/>
      <c r="K207" s="240">
        <f>ROUND(P207*H207,2)</f>
        <v>0</v>
      </c>
      <c r="L207" s="236" t="s">
        <v>301</v>
      </c>
      <c r="M207" s="45"/>
      <c r="N207" s="241" t="s">
        <v>82</v>
      </c>
      <c r="O207" s="242" t="s">
        <v>52</v>
      </c>
      <c r="P207" s="243">
        <f>I207+J207</f>
        <v>0</v>
      </c>
      <c r="Q207" s="243">
        <f>ROUND(I207*H207,2)</f>
        <v>0</v>
      </c>
      <c r="R207" s="243">
        <f>ROUND(J207*H207,2)</f>
        <v>0</v>
      </c>
      <c r="S207" s="85"/>
      <c r="T207" s="244">
        <f>S207*H207</f>
        <v>0</v>
      </c>
      <c r="U207" s="244">
        <v>2.2563399999999998</v>
      </c>
      <c r="V207" s="244">
        <f>U207*H207</f>
        <v>1.46210832</v>
      </c>
      <c r="W207" s="244">
        <v>0</v>
      </c>
      <c r="X207" s="245">
        <f>W207*H207</f>
        <v>0</v>
      </c>
      <c r="Y207" s="39"/>
      <c r="Z207" s="39"/>
      <c r="AA207" s="39"/>
      <c r="AB207" s="39"/>
      <c r="AC207" s="39"/>
      <c r="AD207" s="39"/>
      <c r="AE207" s="39"/>
      <c r="AR207" s="246" t="s">
        <v>156</v>
      </c>
      <c r="AT207" s="246" t="s">
        <v>151</v>
      </c>
      <c r="AU207" s="246" t="s">
        <v>22</v>
      </c>
      <c r="AY207" s="17" t="s">
        <v>149</v>
      </c>
      <c r="BE207" s="247">
        <f>IF(O207="základní",K207,0)</f>
        <v>0</v>
      </c>
      <c r="BF207" s="247">
        <f>IF(O207="snížená",K207,0)</f>
        <v>0</v>
      </c>
      <c r="BG207" s="247">
        <f>IF(O207="zákl. přenesená",K207,0)</f>
        <v>0</v>
      </c>
      <c r="BH207" s="247">
        <f>IF(O207="sníž. přenesená",K207,0)</f>
        <v>0</v>
      </c>
      <c r="BI207" s="247">
        <f>IF(O207="nulová",K207,0)</f>
        <v>0</v>
      </c>
      <c r="BJ207" s="17" t="s">
        <v>91</v>
      </c>
      <c r="BK207" s="247">
        <f>ROUND(P207*H207,2)</f>
        <v>0</v>
      </c>
      <c r="BL207" s="17" t="s">
        <v>156</v>
      </c>
      <c r="BM207" s="246" t="s">
        <v>302</v>
      </c>
    </row>
    <row r="208" s="2" customFormat="1">
      <c r="A208" s="39"/>
      <c r="B208" s="40"/>
      <c r="C208" s="41"/>
      <c r="D208" s="248" t="s">
        <v>158</v>
      </c>
      <c r="E208" s="41"/>
      <c r="F208" s="249" t="s">
        <v>303</v>
      </c>
      <c r="G208" s="41"/>
      <c r="H208" s="41"/>
      <c r="I208" s="149"/>
      <c r="J208" s="149"/>
      <c r="K208" s="41"/>
      <c r="L208" s="41"/>
      <c r="M208" s="45"/>
      <c r="N208" s="250"/>
      <c r="O208" s="251"/>
      <c r="P208" s="85"/>
      <c r="Q208" s="85"/>
      <c r="R208" s="85"/>
      <c r="S208" s="85"/>
      <c r="T208" s="85"/>
      <c r="U208" s="85"/>
      <c r="V208" s="85"/>
      <c r="W208" s="85"/>
      <c r="X208" s="86"/>
      <c r="Y208" s="39"/>
      <c r="Z208" s="39"/>
      <c r="AA208" s="39"/>
      <c r="AB208" s="39"/>
      <c r="AC208" s="39"/>
      <c r="AD208" s="39"/>
      <c r="AE208" s="39"/>
      <c r="AT208" s="17" t="s">
        <v>158</v>
      </c>
      <c r="AU208" s="17" t="s">
        <v>22</v>
      </c>
    </row>
    <row r="209" s="2" customFormat="1">
      <c r="A209" s="39"/>
      <c r="B209" s="40"/>
      <c r="C209" s="41"/>
      <c r="D209" s="248" t="s">
        <v>160</v>
      </c>
      <c r="E209" s="41"/>
      <c r="F209" s="252" t="s">
        <v>304</v>
      </c>
      <c r="G209" s="41"/>
      <c r="H209" s="41"/>
      <c r="I209" s="149"/>
      <c r="J209" s="149"/>
      <c r="K209" s="41"/>
      <c r="L209" s="41"/>
      <c r="M209" s="45"/>
      <c r="N209" s="250"/>
      <c r="O209" s="251"/>
      <c r="P209" s="85"/>
      <c r="Q209" s="85"/>
      <c r="R209" s="85"/>
      <c r="S209" s="85"/>
      <c r="T209" s="85"/>
      <c r="U209" s="85"/>
      <c r="V209" s="85"/>
      <c r="W209" s="85"/>
      <c r="X209" s="86"/>
      <c r="Y209" s="39"/>
      <c r="Z209" s="39"/>
      <c r="AA209" s="39"/>
      <c r="AB209" s="39"/>
      <c r="AC209" s="39"/>
      <c r="AD209" s="39"/>
      <c r="AE209" s="39"/>
      <c r="AT209" s="17" t="s">
        <v>160</v>
      </c>
      <c r="AU209" s="17" t="s">
        <v>22</v>
      </c>
    </row>
    <row r="210" s="13" customFormat="1">
      <c r="A210" s="13"/>
      <c r="B210" s="253"/>
      <c r="C210" s="254"/>
      <c r="D210" s="248" t="s">
        <v>167</v>
      </c>
      <c r="E210" s="255" t="s">
        <v>82</v>
      </c>
      <c r="F210" s="256" t="s">
        <v>305</v>
      </c>
      <c r="G210" s="254"/>
      <c r="H210" s="257">
        <v>0.64800000000000002</v>
      </c>
      <c r="I210" s="258"/>
      <c r="J210" s="258"/>
      <c r="K210" s="254"/>
      <c r="L210" s="254"/>
      <c r="M210" s="259"/>
      <c r="N210" s="260"/>
      <c r="O210" s="261"/>
      <c r="P210" s="261"/>
      <c r="Q210" s="261"/>
      <c r="R210" s="261"/>
      <c r="S210" s="261"/>
      <c r="T210" s="261"/>
      <c r="U210" s="261"/>
      <c r="V210" s="261"/>
      <c r="W210" s="261"/>
      <c r="X210" s="262"/>
      <c r="Y210" s="13"/>
      <c r="Z210" s="13"/>
      <c r="AA210" s="13"/>
      <c r="AB210" s="13"/>
      <c r="AC210" s="13"/>
      <c r="AD210" s="13"/>
      <c r="AE210" s="13"/>
      <c r="AT210" s="263" t="s">
        <v>167</v>
      </c>
      <c r="AU210" s="263" t="s">
        <v>22</v>
      </c>
      <c r="AV210" s="13" t="s">
        <v>22</v>
      </c>
      <c r="AW210" s="13" t="s">
        <v>5</v>
      </c>
      <c r="AX210" s="13" t="s">
        <v>84</v>
      </c>
      <c r="AY210" s="263" t="s">
        <v>149</v>
      </c>
    </row>
    <row r="211" s="14" customFormat="1">
      <c r="A211" s="14"/>
      <c r="B211" s="264"/>
      <c r="C211" s="265"/>
      <c r="D211" s="248" t="s">
        <v>167</v>
      </c>
      <c r="E211" s="266" t="s">
        <v>82</v>
      </c>
      <c r="F211" s="267" t="s">
        <v>169</v>
      </c>
      <c r="G211" s="265"/>
      <c r="H211" s="268">
        <v>0.64800000000000002</v>
      </c>
      <c r="I211" s="269"/>
      <c r="J211" s="269"/>
      <c r="K211" s="265"/>
      <c r="L211" s="265"/>
      <c r="M211" s="270"/>
      <c r="N211" s="271"/>
      <c r="O211" s="272"/>
      <c r="P211" s="272"/>
      <c r="Q211" s="272"/>
      <c r="R211" s="272"/>
      <c r="S211" s="272"/>
      <c r="T211" s="272"/>
      <c r="U211" s="272"/>
      <c r="V211" s="272"/>
      <c r="W211" s="272"/>
      <c r="X211" s="273"/>
      <c r="Y211" s="14"/>
      <c r="Z211" s="14"/>
      <c r="AA211" s="14"/>
      <c r="AB211" s="14"/>
      <c r="AC211" s="14"/>
      <c r="AD211" s="14"/>
      <c r="AE211" s="14"/>
      <c r="AT211" s="274" t="s">
        <v>167</v>
      </c>
      <c r="AU211" s="274" t="s">
        <v>22</v>
      </c>
      <c r="AV211" s="14" t="s">
        <v>156</v>
      </c>
      <c r="AW211" s="14" t="s">
        <v>5</v>
      </c>
      <c r="AX211" s="14" t="s">
        <v>91</v>
      </c>
      <c r="AY211" s="274" t="s">
        <v>149</v>
      </c>
    </row>
    <row r="212" s="12" customFormat="1" ht="22.8" customHeight="1">
      <c r="A212" s="12"/>
      <c r="B212" s="217"/>
      <c r="C212" s="218"/>
      <c r="D212" s="219" t="s">
        <v>83</v>
      </c>
      <c r="E212" s="232" t="s">
        <v>170</v>
      </c>
      <c r="F212" s="232" t="s">
        <v>306</v>
      </c>
      <c r="G212" s="218"/>
      <c r="H212" s="218"/>
      <c r="I212" s="221"/>
      <c r="J212" s="221"/>
      <c r="K212" s="233">
        <f>BK212</f>
        <v>0</v>
      </c>
      <c r="L212" s="218"/>
      <c r="M212" s="223"/>
      <c r="N212" s="224"/>
      <c r="O212" s="225"/>
      <c r="P212" s="225"/>
      <c r="Q212" s="226">
        <f>SUM(Q213:Q264)</f>
        <v>0</v>
      </c>
      <c r="R212" s="226">
        <f>SUM(R213:R264)</f>
        <v>0</v>
      </c>
      <c r="S212" s="225"/>
      <c r="T212" s="227">
        <f>SUM(T213:T264)</f>
        <v>0</v>
      </c>
      <c r="U212" s="225"/>
      <c r="V212" s="227">
        <f>SUM(V213:V264)</f>
        <v>27.508762939999997</v>
      </c>
      <c r="W212" s="225"/>
      <c r="X212" s="228">
        <f>SUM(X213:X264)</f>
        <v>0</v>
      </c>
      <c r="Y212" s="12"/>
      <c r="Z212" s="12"/>
      <c r="AA212" s="12"/>
      <c r="AB212" s="12"/>
      <c r="AC212" s="12"/>
      <c r="AD212" s="12"/>
      <c r="AE212" s="12"/>
      <c r="AR212" s="229" t="s">
        <v>91</v>
      </c>
      <c r="AT212" s="230" t="s">
        <v>83</v>
      </c>
      <c r="AU212" s="230" t="s">
        <v>91</v>
      </c>
      <c r="AY212" s="229" t="s">
        <v>149</v>
      </c>
      <c r="BK212" s="231">
        <f>SUM(BK213:BK264)</f>
        <v>0</v>
      </c>
    </row>
    <row r="213" s="2" customFormat="1" ht="24" customHeight="1">
      <c r="A213" s="39"/>
      <c r="B213" s="40"/>
      <c r="C213" s="234" t="s">
        <v>307</v>
      </c>
      <c r="D213" s="234" t="s">
        <v>151</v>
      </c>
      <c r="E213" s="235" t="s">
        <v>308</v>
      </c>
      <c r="F213" s="236" t="s">
        <v>309</v>
      </c>
      <c r="G213" s="237" t="s">
        <v>173</v>
      </c>
      <c r="H213" s="238">
        <v>7.1929999999999996</v>
      </c>
      <c r="I213" s="239"/>
      <c r="J213" s="239"/>
      <c r="K213" s="240">
        <f>ROUND(P213*H213,2)</f>
        <v>0</v>
      </c>
      <c r="L213" s="236" t="s">
        <v>155</v>
      </c>
      <c r="M213" s="45"/>
      <c r="N213" s="241" t="s">
        <v>82</v>
      </c>
      <c r="O213" s="242" t="s">
        <v>52</v>
      </c>
      <c r="P213" s="243">
        <f>I213+J213</f>
        <v>0</v>
      </c>
      <c r="Q213" s="243">
        <f>ROUND(I213*H213,2)</f>
        <v>0</v>
      </c>
      <c r="R213" s="243">
        <f>ROUND(J213*H213,2)</f>
        <v>0</v>
      </c>
      <c r="S213" s="85"/>
      <c r="T213" s="244">
        <f>S213*H213</f>
        <v>0</v>
      </c>
      <c r="U213" s="244">
        <v>0</v>
      </c>
      <c r="V213" s="244">
        <f>U213*H213</f>
        <v>0</v>
      </c>
      <c r="W213" s="244">
        <v>0</v>
      </c>
      <c r="X213" s="245">
        <f>W213*H213</f>
        <v>0</v>
      </c>
      <c r="Y213" s="39"/>
      <c r="Z213" s="39"/>
      <c r="AA213" s="39"/>
      <c r="AB213" s="39"/>
      <c r="AC213" s="39"/>
      <c r="AD213" s="39"/>
      <c r="AE213" s="39"/>
      <c r="AR213" s="246" t="s">
        <v>156</v>
      </c>
      <c r="AT213" s="246" t="s">
        <v>151</v>
      </c>
      <c r="AU213" s="246" t="s">
        <v>22</v>
      </c>
      <c r="AY213" s="17" t="s">
        <v>149</v>
      </c>
      <c r="BE213" s="247">
        <f>IF(O213="základní",K213,0)</f>
        <v>0</v>
      </c>
      <c r="BF213" s="247">
        <f>IF(O213="snížená",K213,0)</f>
        <v>0</v>
      </c>
      <c r="BG213" s="247">
        <f>IF(O213="zákl. přenesená",K213,0)</f>
        <v>0</v>
      </c>
      <c r="BH213" s="247">
        <f>IF(O213="sníž. přenesená",K213,0)</f>
        <v>0</v>
      </c>
      <c r="BI213" s="247">
        <f>IF(O213="nulová",K213,0)</f>
        <v>0</v>
      </c>
      <c r="BJ213" s="17" t="s">
        <v>91</v>
      </c>
      <c r="BK213" s="247">
        <f>ROUND(P213*H213,2)</f>
        <v>0</v>
      </c>
      <c r="BL213" s="17" t="s">
        <v>156</v>
      </c>
      <c r="BM213" s="246" t="s">
        <v>310</v>
      </c>
    </row>
    <row r="214" s="2" customFormat="1">
      <c r="A214" s="39"/>
      <c r="B214" s="40"/>
      <c r="C214" s="41"/>
      <c r="D214" s="248" t="s">
        <v>158</v>
      </c>
      <c r="E214" s="41"/>
      <c r="F214" s="249" t="s">
        <v>311</v>
      </c>
      <c r="G214" s="41"/>
      <c r="H214" s="41"/>
      <c r="I214" s="149"/>
      <c r="J214" s="149"/>
      <c r="K214" s="41"/>
      <c r="L214" s="41"/>
      <c r="M214" s="45"/>
      <c r="N214" s="250"/>
      <c r="O214" s="251"/>
      <c r="P214" s="85"/>
      <c r="Q214" s="85"/>
      <c r="R214" s="85"/>
      <c r="S214" s="85"/>
      <c r="T214" s="85"/>
      <c r="U214" s="85"/>
      <c r="V214" s="85"/>
      <c r="W214" s="85"/>
      <c r="X214" s="86"/>
      <c r="Y214" s="39"/>
      <c r="Z214" s="39"/>
      <c r="AA214" s="39"/>
      <c r="AB214" s="39"/>
      <c r="AC214" s="39"/>
      <c r="AD214" s="39"/>
      <c r="AE214" s="39"/>
      <c r="AT214" s="17" t="s">
        <v>158</v>
      </c>
      <c r="AU214" s="17" t="s">
        <v>22</v>
      </c>
    </row>
    <row r="215" s="2" customFormat="1">
      <c r="A215" s="39"/>
      <c r="B215" s="40"/>
      <c r="C215" s="41"/>
      <c r="D215" s="248" t="s">
        <v>160</v>
      </c>
      <c r="E215" s="41"/>
      <c r="F215" s="252" t="s">
        <v>312</v>
      </c>
      <c r="G215" s="41"/>
      <c r="H215" s="41"/>
      <c r="I215" s="149"/>
      <c r="J215" s="149"/>
      <c r="K215" s="41"/>
      <c r="L215" s="41"/>
      <c r="M215" s="45"/>
      <c r="N215" s="250"/>
      <c r="O215" s="251"/>
      <c r="P215" s="85"/>
      <c r="Q215" s="85"/>
      <c r="R215" s="85"/>
      <c r="S215" s="85"/>
      <c r="T215" s="85"/>
      <c r="U215" s="85"/>
      <c r="V215" s="85"/>
      <c r="W215" s="85"/>
      <c r="X215" s="86"/>
      <c r="Y215" s="39"/>
      <c r="Z215" s="39"/>
      <c r="AA215" s="39"/>
      <c r="AB215" s="39"/>
      <c r="AC215" s="39"/>
      <c r="AD215" s="39"/>
      <c r="AE215" s="39"/>
      <c r="AT215" s="17" t="s">
        <v>160</v>
      </c>
      <c r="AU215" s="17" t="s">
        <v>22</v>
      </c>
    </row>
    <row r="216" s="13" customFormat="1">
      <c r="A216" s="13"/>
      <c r="B216" s="253"/>
      <c r="C216" s="254"/>
      <c r="D216" s="248" t="s">
        <v>167</v>
      </c>
      <c r="E216" s="255" t="s">
        <v>82</v>
      </c>
      <c r="F216" s="256" t="s">
        <v>313</v>
      </c>
      <c r="G216" s="254"/>
      <c r="H216" s="257">
        <v>7.1929999999999996</v>
      </c>
      <c r="I216" s="258"/>
      <c r="J216" s="258"/>
      <c r="K216" s="254"/>
      <c r="L216" s="254"/>
      <c r="M216" s="259"/>
      <c r="N216" s="260"/>
      <c r="O216" s="261"/>
      <c r="P216" s="261"/>
      <c r="Q216" s="261"/>
      <c r="R216" s="261"/>
      <c r="S216" s="261"/>
      <c r="T216" s="261"/>
      <c r="U216" s="261"/>
      <c r="V216" s="261"/>
      <c r="W216" s="261"/>
      <c r="X216" s="262"/>
      <c r="Y216" s="13"/>
      <c r="Z216" s="13"/>
      <c r="AA216" s="13"/>
      <c r="AB216" s="13"/>
      <c r="AC216" s="13"/>
      <c r="AD216" s="13"/>
      <c r="AE216" s="13"/>
      <c r="AT216" s="263" t="s">
        <v>167</v>
      </c>
      <c r="AU216" s="263" t="s">
        <v>22</v>
      </c>
      <c r="AV216" s="13" t="s">
        <v>22</v>
      </c>
      <c r="AW216" s="13" t="s">
        <v>5</v>
      </c>
      <c r="AX216" s="13" t="s">
        <v>84</v>
      </c>
      <c r="AY216" s="263" t="s">
        <v>149</v>
      </c>
    </row>
    <row r="217" s="14" customFormat="1">
      <c r="A217" s="14"/>
      <c r="B217" s="264"/>
      <c r="C217" s="265"/>
      <c r="D217" s="248" t="s">
        <v>167</v>
      </c>
      <c r="E217" s="266" t="s">
        <v>82</v>
      </c>
      <c r="F217" s="267" t="s">
        <v>169</v>
      </c>
      <c r="G217" s="265"/>
      <c r="H217" s="268">
        <v>7.1929999999999996</v>
      </c>
      <c r="I217" s="269"/>
      <c r="J217" s="269"/>
      <c r="K217" s="265"/>
      <c r="L217" s="265"/>
      <c r="M217" s="270"/>
      <c r="N217" s="271"/>
      <c r="O217" s="272"/>
      <c r="P217" s="272"/>
      <c r="Q217" s="272"/>
      <c r="R217" s="272"/>
      <c r="S217" s="272"/>
      <c r="T217" s="272"/>
      <c r="U217" s="272"/>
      <c r="V217" s="272"/>
      <c r="W217" s="272"/>
      <c r="X217" s="273"/>
      <c r="Y217" s="14"/>
      <c r="Z217" s="14"/>
      <c r="AA217" s="14"/>
      <c r="AB217" s="14"/>
      <c r="AC217" s="14"/>
      <c r="AD217" s="14"/>
      <c r="AE217" s="14"/>
      <c r="AT217" s="274" t="s">
        <v>167</v>
      </c>
      <c r="AU217" s="274" t="s">
        <v>22</v>
      </c>
      <c r="AV217" s="14" t="s">
        <v>156</v>
      </c>
      <c r="AW217" s="14" t="s">
        <v>5</v>
      </c>
      <c r="AX217" s="14" t="s">
        <v>91</v>
      </c>
      <c r="AY217" s="274" t="s">
        <v>149</v>
      </c>
    </row>
    <row r="218" s="2" customFormat="1" ht="24" customHeight="1">
      <c r="A218" s="39"/>
      <c r="B218" s="40"/>
      <c r="C218" s="234" t="s">
        <v>314</v>
      </c>
      <c r="D218" s="234" t="s">
        <v>151</v>
      </c>
      <c r="E218" s="235" t="s">
        <v>315</v>
      </c>
      <c r="F218" s="236" t="s">
        <v>316</v>
      </c>
      <c r="G218" s="237" t="s">
        <v>206</v>
      </c>
      <c r="H218" s="238">
        <v>0.46800000000000003</v>
      </c>
      <c r="I218" s="239"/>
      <c r="J218" s="239"/>
      <c r="K218" s="240">
        <f>ROUND(P218*H218,2)</f>
        <v>0</v>
      </c>
      <c r="L218" s="236" t="s">
        <v>155</v>
      </c>
      <c r="M218" s="45"/>
      <c r="N218" s="241" t="s">
        <v>82</v>
      </c>
      <c r="O218" s="242" t="s">
        <v>52</v>
      </c>
      <c r="P218" s="243">
        <f>I218+J218</f>
        <v>0</v>
      </c>
      <c r="Q218" s="243">
        <f>ROUND(I218*H218,2)</f>
        <v>0</v>
      </c>
      <c r="R218" s="243">
        <f>ROUND(J218*H218,2)</f>
        <v>0</v>
      </c>
      <c r="S218" s="85"/>
      <c r="T218" s="244">
        <f>S218*H218</f>
        <v>0</v>
      </c>
      <c r="U218" s="244">
        <v>1.04877</v>
      </c>
      <c r="V218" s="244">
        <f>U218*H218</f>
        <v>0.49082436000000002</v>
      </c>
      <c r="W218" s="244">
        <v>0</v>
      </c>
      <c r="X218" s="245">
        <f>W218*H218</f>
        <v>0</v>
      </c>
      <c r="Y218" s="39"/>
      <c r="Z218" s="39"/>
      <c r="AA218" s="39"/>
      <c r="AB218" s="39"/>
      <c r="AC218" s="39"/>
      <c r="AD218" s="39"/>
      <c r="AE218" s="39"/>
      <c r="AR218" s="246" t="s">
        <v>156</v>
      </c>
      <c r="AT218" s="246" t="s">
        <v>151</v>
      </c>
      <c r="AU218" s="246" t="s">
        <v>22</v>
      </c>
      <c r="AY218" s="17" t="s">
        <v>149</v>
      </c>
      <c r="BE218" s="247">
        <f>IF(O218="základní",K218,0)</f>
        <v>0</v>
      </c>
      <c r="BF218" s="247">
        <f>IF(O218="snížená",K218,0)</f>
        <v>0</v>
      </c>
      <c r="BG218" s="247">
        <f>IF(O218="zákl. přenesená",K218,0)</f>
        <v>0</v>
      </c>
      <c r="BH218" s="247">
        <f>IF(O218="sníž. přenesená",K218,0)</f>
        <v>0</v>
      </c>
      <c r="BI218" s="247">
        <f>IF(O218="nulová",K218,0)</f>
        <v>0</v>
      </c>
      <c r="BJ218" s="17" t="s">
        <v>91</v>
      </c>
      <c r="BK218" s="247">
        <f>ROUND(P218*H218,2)</f>
        <v>0</v>
      </c>
      <c r="BL218" s="17" t="s">
        <v>156</v>
      </c>
      <c r="BM218" s="246" t="s">
        <v>317</v>
      </c>
    </row>
    <row r="219" s="2" customFormat="1">
      <c r="A219" s="39"/>
      <c r="B219" s="40"/>
      <c r="C219" s="41"/>
      <c r="D219" s="248" t="s">
        <v>158</v>
      </c>
      <c r="E219" s="41"/>
      <c r="F219" s="249" t="s">
        <v>318</v>
      </c>
      <c r="G219" s="41"/>
      <c r="H219" s="41"/>
      <c r="I219" s="149"/>
      <c r="J219" s="149"/>
      <c r="K219" s="41"/>
      <c r="L219" s="41"/>
      <c r="M219" s="45"/>
      <c r="N219" s="250"/>
      <c r="O219" s="251"/>
      <c r="P219" s="85"/>
      <c r="Q219" s="85"/>
      <c r="R219" s="85"/>
      <c r="S219" s="85"/>
      <c r="T219" s="85"/>
      <c r="U219" s="85"/>
      <c r="V219" s="85"/>
      <c r="W219" s="85"/>
      <c r="X219" s="86"/>
      <c r="Y219" s="39"/>
      <c r="Z219" s="39"/>
      <c r="AA219" s="39"/>
      <c r="AB219" s="39"/>
      <c r="AC219" s="39"/>
      <c r="AD219" s="39"/>
      <c r="AE219" s="39"/>
      <c r="AT219" s="17" t="s">
        <v>158</v>
      </c>
      <c r="AU219" s="17" t="s">
        <v>22</v>
      </c>
    </row>
    <row r="220" s="2" customFormat="1">
      <c r="A220" s="39"/>
      <c r="B220" s="40"/>
      <c r="C220" s="41"/>
      <c r="D220" s="248" t="s">
        <v>160</v>
      </c>
      <c r="E220" s="41"/>
      <c r="F220" s="252" t="s">
        <v>319</v>
      </c>
      <c r="G220" s="41"/>
      <c r="H220" s="41"/>
      <c r="I220" s="149"/>
      <c r="J220" s="149"/>
      <c r="K220" s="41"/>
      <c r="L220" s="41"/>
      <c r="M220" s="45"/>
      <c r="N220" s="250"/>
      <c r="O220" s="251"/>
      <c r="P220" s="85"/>
      <c r="Q220" s="85"/>
      <c r="R220" s="85"/>
      <c r="S220" s="85"/>
      <c r="T220" s="85"/>
      <c r="U220" s="85"/>
      <c r="V220" s="85"/>
      <c r="W220" s="85"/>
      <c r="X220" s="86"/>
      <c r="Y220" s="39"/>
      <c r="Z220" s="39"/>
      <c r="AA220" s="39"/>
      <c r="AB220" s="39"/>
      <c r="AC220" s="39"/>
      <c r="AD220" s="39"/>
      <c r="AE220" s="39"/>
      <c r="AT220" s="17" t="s">
        <v>160</v>
      </c>
      <c r="AU220" s="17" t="s">
        <v>22</v>
      </c>
    </row>
    <row r="221" s="13" customFormat="1">
      <c r="A221" s="13"/>
      <c r="B221" s="253"/>
      <c r="C221" s="254"/>
      <c r="D221" s="248" t="s">
        <v>167</v>
      </c>
      <c r="E221" s="255" t="s">
        <v>82</v>
      </c>
      <c r="F221" s="256" t="s">
        <v>320</v>
      </c>
      <c r="G221" s="254"/>
      <c r="H221" s="257">
        <v>0.46800000000000003</v>
      </c>
      <c r="I221" s="258"/>
      <c r="J221" s="258"/>
      <c r="K221" s="254"/>
      <c r="L221" s="254"/>
      <c r="M221" s="259"/>
      <c r="N221" s="260"/>
      <c r="O221" s="261"/>
      <c r="P221" s="261"/>
      <c r="Q221" s="261"/>
      <c r="R221" s="261"/>
      <c r="S221" s="261"/>
      <c r="T221" s="261"/>
      <c r="U221" s="261"/>
      <c r="V221" s="261"/>
      <c r="W221" s="261"/>
      <c r="X221" s="262"/>
      <c r="Y221" s="13"/>
      <c r="Z221" s="13"/>
      <c r="AA221" s="13"/>
      <c r="AB221" s="13"/>
      <c r="AC221" s="13"/>
      <c r="AD221" s="13"/>
      <c r="AE221" s="13"/>
      <c r="AT221" s="263" t="s">
        <v>167</v>
      </c>
      <c r="AU221" s="263" t="s">
        <v>22</v>
      </c>
      <c r="AV221" s="13" t="s">
        <v>22</v>
      </c>
      <c r="AW221" s="13" t="s">
        <v>5</v>
      </c>
      <c r="AX221" s="13" t="s">
        <v>84</v>
      </c>
      <c r="AY221" s="263" t="s">
        <v>149</v>
      </c>
    </row>
    <row r="222" s="14" customFormat="1">
      <c r="A222" s="14"/>
      <c r="B222" s="264"/>
      <c r="C222" s="265"/>
      <c r="D222" s="248" t="s">
        <v>167</v>
      </c>
      <c r="E222" s="266" t="s">
        <v>82</v>
      </c>
      <c r="F222" s="267" t="s">
        <v>169</v>
      </c>
      <c r="G222" s="265"/>
      <c r="H222" s="268">
        <v>0.46800000000000003</v>
      </c>
      <c r="I222" s="269"/>
      <c r="J222" s="269"/>
      <c r="K222" s="265"/>
      <c r="L222" s="265"/>
      <c r="M222" s="270"/>
      <c r="N222" s="271"/>
      <c r="O222" s="272"/>
      <c r="P222" s="272"/>
      <c r="Q222" s="272"/>
      <c r="R222" s="272"/>
      <c r="S222" s="272"/>
      <c r="T222" s="272"/>
      <c r="U222" s="272"/>
      <c r="V222" s="272"/>
      <c r="W222" s="272"/>
      <c r="X222" s="273"/>
      <c r="Y222" s="14"/>
      <c r="Z222" s="14"/>
      <c r="AA222" s="14"/>
      <c r="AB222" s="14"/>
      <c r="AC222" s="14"/>
      <c r="AD222" s="14"/>
      <c r="AE222" s="14"/>
      <c r="AT222" s="274" t="s">
        <v>167</v>
      </c>
      <c r="AU222" s="274" t="s">
        <v>22</v>
      </c>
      <c r="AV222" s="14" t="s">
        <v>156</v>
      </c>
      <c r="AW222" s="14" t="s">
        <v>5</v>
      </c>
      <c r="AX222" s="14" t="s">
        <v>91</v>
      </c>
      <c r="AY222" s="274" t="s">
        <v>149</v>
      </c>
    </row>
    <row r="223" s="2" customFormat="1" ht="24" customHeight="1">
      <c r="A223" s="39"/>
      <c r="B223" s="40"/>
      <c r="C223" s="234" t="s">
        <v>321</v>
      </c>
      <c r="D223" s="234" t="s">
        <v>151</v>
      </c>
      <c r="E223" s="235" t="s">
        <v>322</v>
      </c>
      <c r="F223" s="236" t="s">
        <v>323</v>
      </c>
      <c r="G223" s="237" t="s">
        <v>173</v>
      </c>
      <c r="H223" s="238">
        <v>9.3399999999999999</v>
      </c>
      <c r="I223" s="239"/>
      <c r="J223" s="239"/>
      <c r="K223" s="240">
        <f>ROUND(P223*H223,2)</f>
        <v>0</v>
      </c>
      <c r="L223" s="236" t="s">
        <v>301</v>
      </c>
      <c r="M223" s="45"/>
      <c r="N223" s="241" t="s">
        <v>82</v>
      </c>
      <c r="O223" s="242" t="s">
        <v>52</v>
      </c>
      <c r="P223" s="243">
        <f>I223+J223</f>
        <v>0</v>
      </c>
      <c r="Q223" s="243">
        <f>ROUND(I223*H223,2)</f>
        <v>0</v>
      </c>
      <c r="R223" s="243">
        <f>ROUND(J223*H223,2)</f>
        <v>0</v>
      </c>
      <c r="S223" s="85"/>
      <c r="T223" s="244">
        <f>S223*H223</f>
        <v>0</v>
      </c>
      <c r="U223" s="244">
        <v>2.8832599999999999</v>
      </c>
      <c r="V223" s="244">
        <f>U223*H223</f>
        <v>26.929648399999998</v>
      </c>
      <c r="W223" s="244">
        <v>0</v>
      </c>
      <c r="X223" s="245">
        <f>W223*H223</f>
        <v>0</v>
      </c>
      <c r="Y223" s="39"/>
      <c r="Z223" s="39"/>
      <c r="AA223" s="39"/>
      <c r="AB223" s="39"/>
      <c r="AC223" s="39"/>
      <c r="AD223" s="39"/>
      <c r="AE223" s="39"/>
      <c r="AR223" s="246" t="s">
        <v>156</v>
      </c>
      <c r="AT223" s="246" t="s">
        <v>151</v>
      </c>
      <c r="AU223" s="246" t="s">
        <v>22</v>
      </c>
      <c r="AY223" s="17" t="s">
        <v>149</v>
      </c>
      <c r="BE223" s="247">
        <f>IF(O223="základní",K223,0)</f>
        <v>0</v>
      </c>
      <c r="BF223" s="247">
        <f>IF(O223="snížená",K223,0)</f>
        <v>0</v>
      </c>
      <c r="BG223" s="247">
        <f>IF(O223="zákl. přenesená",K223,0)</f>
        <v>0</v>
      </c>
      <c r="BH223" s="247">
        <f>IF(O223="sníž. přenesená",K223,0)</f>
        <v>0</v>
      </c>
      <c r="BI223" s="247">
        <f>IF(O223="nulová",K223,0)</f>
        <v>0</v>
      </c>
      <c r="BJ223" s="17" t="s">
        <v>91</v>
      </c>
      <c r="BK223" s="247">
        <f>ROUND(P223*H223,2)</f>
        <v>0</v>
      </c>
      <c r="BL223" s="17" t="s">
        <v>156</v>
      </c>
      <c r="BM223" s="246" t="s">
        <v>324</v>
      </c>
    </row>
    <row r="224" s="2" customFormat="1">
      <c r="A224" s="39"/>
      <c r="B224" s="40"/>
      <c r="C224" s="41"/>
      <c r="D224" s="248" t="s">
        <v>158</v>
      </c>
      <c r="E224" s="41"/>
      <c r="F224" s="249" t="s">
        <v>325</v>
      </c>
      <c r="G224" s="41"/>
      <c r="H224" s="41"/>
      <c r="I224" s="149"/>
      <c r="J224" s="149"/>
      <c r="K224" s="41"/>
      <c r="L224" s="41"/>
      <c r="M224" s="45"/>
      <c r="N224" s="250"/>
      <c r="O224" s="251"/>
      <c r="P224" s="85"/>
      <c r="Q224" s="85"/>
      <c r="R224" s="85"/>
      <c r="S224" s="85"/>
      <c r="T224" s="85"/>
      <c r="U224" s="85"/>
      <c r="V224" s="85"/>
      <c r="W224" s="85"/>
      <c r="X224" s="86"/>
      <c r="Y224" s="39"/>
      <c r="Z224" s="39"/>
      <c r="AA224" s="39"/>
      <c r="AB224" s="39"/>
      <c r="AC224" s="39"/>
      <c r="AD224" s="39"/>
      <c r="AE224" s="39"/>
      <c r="AT224" s="17" t="s">
        <v>158</v>
      </c>
      <c r="AU224" s="17" t="s">
        <v>22</v>
      </c>
    </row>
    <row r="225" s="2" customFormat="1">
      <c r="A225" s="39"/>
      <c r="B225" s="40"/>
      <c r="C225" s="41"/>
      <c r="D225" s="248" t="s">
        <v>160</v>
      </c>
      <c r="E225" s="41"/>
      <c r="F225" s="252" t="s">
        <v>326</v>
      </c>
      <c r="G225" s="41"/>
      <c r="H225" s="41"/>
      <c r="I225" s="149"/>
      <c r="J225" s="149"/>
      <c r="K225" s="41"/>
      <c r="L225" s="41"/>
      <c r="M225" s="45"/>
      <c r="N225" s="250"/>
      <c r="O225" s="251"/>
      <c r="P225" s="85"/>
      <c r="Q225" s="85"/>
      <c r="R225" s="85"/>
      <c r="S225" s="85"/>
      <c r="T225" s="85"/>
      <c r="U225" s="85"/>
      <c r="V225" s="85"/>
      <c r="W225" s="85"/>
      <c r="X225" s="86"/>
      <c r="Y225" s="39"/>
      <c r="Z225" s="39"/>
      <c r="AA225" s="39"/>
      <c r="AB225" s="39"/>
      <c r="AC225" s="39"/>
      <c r="AD225" s="39"/>
      <c r="AE225" s="39"/>
      <c r="AT225" s="17" t="s">
        <v>160</v>
      </c>
      <c r="AU225" s="17" t="s">
        <v>22</v>
      </c>
    </row>
    <row r="226" s="13" customFormat="1">
      <c r="A226" s="13"/>
      <c r="B226" s="253"/>
      <c r="C226" s="254"/>
      <c r="D226" s="248" t="s">
        <v>167</v>
      </c>
      <c r="E226" s="255" t="s">
        <v>82</v>
      </c>
      <c r="F226" s="256" t="s">
        <v>327</v>
      </c>
      <c r="G226" s="254"/>
      <c r="H226" s="257">
        <v>9.3399999999999999</v>
      </c>
      <c r="I226" s="258"/>
      <c r="J226" s="258"/>
      <c r="K226" s="254"/>
      <c r="L226" s="254"/>
      <c r="M226" s="259"/>
      <c r="N226" s="260"/>
      <c r="O226" s="261"/>
      <c r="P226" s="261"/>
      <c r="Q226" s="261"/>
      <c r="R226" s="261"/>
      <c r="S226" s="261"/>
      <c r="T226" s="261"/>
      <c r="U226" s="261"/>
      <c r="V226" s="261"/>
      <c r="W226" s="261"/>
      <c r="X226" s="262"/>
      <c r="Y226" s="13"/>
      <c r="Z226" s="13"/>
      <c r="AA226" s="13"/>
      <c r="AB226" s="13"/>
      <c r="AC226" s="13"/>
      <c r="AD226" s="13"/>
      <c r="AE226" s="13"/>
      <c r="AT226" s="263" t="s">
        <v>167</v>
      </c>
      <c r="AU226" s="263" t="s">
        <v>22</v>
      </c>
      <c r="AV226" s="13" t="s">
        <v>22</v>
      </c>
      <c r="AW226" s="13" t="s">
        <v>5</v>
      </c>
      <c r="AX226" s="13" t="s">
        <v>84</v>
      </c>
      <c r="AY226" s="263" t="s">
        <v>149</v>
      </c>
    </row>
    <row r="227" s="14" customFormat="1">
      <c r="A227" s="14"/>
      <c r="B227" s="264"/>
      <c r="C227" s="265"/>
      <c r="D227" s="248" t="s">
        <v>167</v>
      </c>
      <c r="E227" s="266" t="s">
        <v>82</v>
      </c>
      <c r="F227" s="267" t="s">
        <v>169</v>
      </c>
      <c r="G227" s="265"/>
      <c r="H227" s="268">
        <v>9.3399999999999999</v>
      </c>
      <c r="I227" s="269"/>
      <c r="J227" s="269"/>
      <c r="K227" s="265"/>
      <c r="L227" s="265"/>
      <c r="M227" s="270"/>
      <c r="N227" s="271"/>
      <c r="O227" s="272"/>
      <c r="P227" s="272"/>
      <c r="Q227" s="272"/>
      <c r="R227" s="272"/>
      <c r="S227" s="272"/>
      <c r="T227" s="272"/>
      <c r="U227" s="272"/>
      <c r="V227" s="272"/>
      <c r="W227" s="272"/>
      <c r="X227" s="273"/>
      <c r="Y227" s="14"/>
      <c r="Z227" s="14"/>
      <c r="AA227" s="14"/>
      <c r="AB227" s="14"/>
      <c r="AC227" s="14"/>
      <c r="AD227" s="14"/>
      <c r="AE227" s="14"/>
      <c r="AT227" s="274" t="s">
        <v>167</v>
      </c>
      <c r="AU227" s="274" t="s">
        <v>22</v>
      </c>
      <c r="AV227" s="14" t="s">
        <v>156</v>
      </c>
      <c r="AW227" s="14" t="s">
        <v>5</v>
      </c>
      <c r="AX227" s="14" t="s">
        <v>91</v>
      </c>
      <c r="AY227" s="274" t="s">
        <v>149</v>
      </c>
    </row>
    <row r="228" s="2" customFormat="1" ht="24" customHeight="1">
      <c r="A228" s="39"/>
      <c r="B228" s="40"/>
      <c r="C228" s="234" t="s">
        <v>328</v>
      </c>
      <c r="D228" s="234" t="s">
        <v>151</v>
      </c>
      <c r="E228" s="235" t="s">
        <v>329</v>
      </c>
      <c r="F228" s="236" t="s">
        <v>330</v>
      </c>
      <c r="G228" s="237" t="s">
        <v>173</v>
      </c>
      <c r="H228" s="238">
        <v>9.3399999999999999</v>
      </c>
      <c r="I228" s="239"/>
      <c r="J228" s="239"/>
      <c r="K228" s="240">
        <f>ROUND(P228*H228,2)</f>
        <v>0</v>
      </c>
      <c r="L228" s="236" t="s">
        <v>301</v>
      </c>
      <c r="M228" s="45"/>
      <c r="N228" s="241" t="s">
        <v>82</v>
      </c>
      <c r="O228" s="242" t="s">
        <v>52</v>
      </c>
      <c r="P228" s="243">
        <f>I228+J228</f>
        <v>0</v>
      </c>
      <c r="Q228" s="243">
        <f>ROUND(I228*H228,2)</f>
        <v>0</v>
      </c>
      <c r="R228" s="243">
        <f>ROUND(J228*H228,2)</f>
        <v>0</v>
      </c>
      <c r="S228" s="85"/>
      <c r="T228" s="244">
        <f>S228*H228</f>
        <v>0</v>
      </c>
      <c r="U228" s="244">
        <v>0</v>
      </c>
      <c r="V228" s="244">
        <f>U228*H228</f>
        <v>0</v>
      </c>
      <c r="W228" s="244">
        <v>0</v>
      </c>
      <c r="X228" s="245">
        <f>W228*H228</f>
        <v>0</v>
      </c>
      <c r="Y228" s="39"/>
      <c r="Z228" s="39"/>
      <c r="AA228" s="39"/>
      <c r="AB228" s="39"/>
      <c r="AC228" s="39"/>
      <c r="AD228" s="39"/>
      <c r="AE228" s="39"/>
      <c r="AR228" s="246" t="s">
        <v>156</v>
      </c>
      <c r="AT228" s="246" t="s">
        <v>151</v>
      </c>
      <c r="AU228" s="246" t="s">
        <v>22</v>
      </c>
      <c r="AY228" s="17" t="s">
        <v>149</v>
      </c>
      <c r="BE228" s="247">
        <f>IF(O228="základní",K228,0)</f>
        <v>0</v>
      </c>
      <c r="BF228" s="247">
        <f>IF(O228="snížená",K228,0)</f>
        <v>0</v>
      </c>
      <c r="BG228" s="247">
        <f>IF(O228="zákl. přenesená",K228,0)</f>
        <v>0</v>
      </c>
      <c r="BH228" s="247">
        <f>IF(O228="sníž. přenesená",K228,0)</f>
        <v>0</v>
      </c>
      <c r="BI228" s="247">
        <f>IF(O228="nulová",K228,0)</f>
        <v>0</v>
      </c>
      <c r="BJ228" s="17" t="s">
        <v>91</v>
      </c>
      <c r="BK228" s="247">
        <f>ROUND(P228*H228,2)</f>
        <v>0</v>
      </c>
      <c r="BL228" s="17" t="s">
        <v>156</v>
      </c>
      <c r="BM228" s="246" t="s">
        <v>331</v>
      </c>
    </row>
    <row r="229" s="2" customFormat="1">
      <c r="A229" s="39"/>
      <c r="B229" s="40"/>
      <c r="C229" s="41"/>
      <c r="D229" s="248" t="s">
        <v>158</v>
      </c>
      <c r="E229" s="41"/>
      <c r="F229" s="249" t="s">
        <v>332</v>
      </c>
      <c r="G229" s="41"/>
      <c r="H229" s="41"/>
      <c r="I229" s="149"/>
      <c r="J229" s="149"/>
      <c r="K229" s="41"/>
      <c r="L229" s="41"/>
      <c r="M229" s="45"/>
      <c r="N229" s="250"/>
      <c r="O229" s="251"/>
      <c r="P229" s="85"/>
      <c r="Q229" s="85"/>
      <c r="R229" s="85"/>
      <c r="S229" s="85"/>
      <c r="T229" s="85"/>
      <c r="U229" s="85"/>
      <c r="V229" s="85"/>
      <c r="W229" s="85"/>
      <c r="X229" s="86"/>
      <c r="Y229" s="39"/>
      <c r="Z229" s="39"/>
      <c r="AA229" s="39"/>
      <c r="AB229" s="39"/>
      <c r="AC229" s="39"/>
      <c r="AD229" s="39"/>
      <c r="AE229" s="39"/>
      <c r="AT229" s="17" t="s">
        <v>158</v>
      </c>
      <c r="AU229" s="17" t="s">
        <v>22</v>
      </c>
    </row>
    <row r="230" s="2" customFormat="1">
      <c r="A230" s="39"/>
      <c r="B230" s="40"/>
      <c r="C230" s="41"/>
      <c r="D230" s="248" t="s">
        <v>160</v>
      </c>
      <c r="E230" s="41"/>
      <c r="F230" s="252" t="s">
        <v>326</v>
      </c>
      <c r="G230" s="41"/>
      <c r="H230" s="41"/>
      <c r="I230" s="149"/>
      <c r="J230" s="149"/>
      <c r="K230" s="41"/>
      <c r="L230" s="41"/>
      <c r="M230" s="45"/>
      <c r="N230" s="250"/>
      <c r="O230" s="251"/>
      <c r="P230" s="85"/>
      <c r="Q230" s="85"/>
      <c r="R230" s="85"/>
      <c r="S230" s="85"/>
      <c r="T230" s="85"/>
      <c r="U230" s="85"/>
      <c r="V230" s="85"/>
      <c r="W230" s="85"/>
      <c r="X230" s="86"/>
      <c r="Y230" s="39"/>
      <c r="Z230" s="39"/>
      <c r="AA230" s="39"/>
      <c r="AB230" s="39"/>
      <c r="AC230" s="39"/>
      <c r="AD230" s="39"/>
      <c r="AE230" s="39"/>
      <c r="AT230" s="17" t="s">
        <v>160</v>
      </c>
      <c r="AU230" s="17" t="s">
        <v>22</v>
      </c>
    </row>
    <row r="231" s="13" customFormat="1">
      <c r="A231" s="13"/>
      <c r="B231" s="253"/>
      <c r="C231" s="254"/>
      <c r="D231" s="248" t="s">
        <v>167</v>
      </c>
      <c r="E231" s="255" t="s">
        <v>82</v>
      </c>
      <c r="F231" s="256" t="s">
        <v>333</v>
      </c>
      <c r="G231" s="254"/>
      <c r="H231" s="257">
        <v>9.3399999999999999</v>
      </c>
      <c r="I231" s="258"/>
      <c r="J231" s="258"/>
      <c r="K231" s="254"/>
      <c r="L231" s="254"/>
      <c r="M231" s="259"/>
      <c r="N231" s="260"/>
      <c r="O231" s="261"/>
      <c r="P231" s="261"/>
      <c r="Q231" s="261"/>
      <c r="R231" s="261"/>
      <c r="S231" s="261"/>
      <c r="T231" s="261"/>
      <c r="U231" s="261"/>
      <c r="V231" s="261"/>
      <c r="W231" s="261"/>
      <c r="X231" s="262"/>
      <c r="Y231" s="13"/>
      <c r="Z231" s="13"/>
      <c r="AA231" s="13"/>
      <c r="AB231" s="13"/>
      <c r="AC231" s="13"/>
      <c r="AD231" s="13"/>
      <c r="AE231" s="13"/>
      <c r="AT231" s="263" t="s">
        <v>167</v>
      </c>
      <c r="AU231" s="263" t="s">
        <v>22</v>
      </c>
      <c r="AV231" s="13" t="s">
        <v>22</v>
      </c>
      <c r="AW231" s="13" t="s">
        <v>5</v>
      </c>
      <c r="AX231" s="13" t="s">
        <v>91</v>
      </c>
      <c r="AY231" s="263" t="s">
        <v>149</v>
      </c>
    </row>
    <row r="232" s="2" customFormat="1" ht="24" customHeight="1">
      <c r="A232" s="39"/>
      <c r="B232" s="40"/>
      <c r="C232" s="234" t="s">
        <v>334</v>
      </c>
      <c r="D232" s="234" t="s">
        <v>151</v>
      </c>
      <c r="E232" s="235" t="s">
        <v>335</v>
      </c>
      <c r="F232" s="236" t="s">
        <v>336</v>
      </c>
      <c r="G232" s="237" t="s">
        <v>173</v>
      </c>
      <c r="H232" s="238">
        <v>2.6400000000000001</v>
      </c>
      <c r="I232" s="239"/>
      <c r="J232" s="239"/>
      <c r="K232" s="240">
        <f>ROUND(P232*H232,2)</f>
        <v>0</v>
      </c>
      <c r="L232" s="236" t="s">
        <v>155</v>
      </c>
      <c r="M232" s="45"/>
      <c r="N232" s="241" t="s">
        <v>82</v>
      </c>
      <c r="O232" s="242" t="s">
        <v>52</v>
      </c>
      <c r="P232" s="243">
        <f>I232+J232</f>
        <v>0</v>
      </c>
      <c r="Q232" s="243">
        <f>ROUND(I232*H232,2)</f>
        <v>0</v>
      </c>
      <c r="R232" s="243">
        <f>ROUND(J232*H232,2)</f>
        <v>0</v>
      </c>
      <c r="S232" s="85"/>
      <c r="T232" s="244">
        <f>S232*H232</f>
        <v>0</v>
      </c>
      <c r="U232" s="244">
        <v>0</v>
      </c>
      <c r="V232" s="244">
        <f>U232*H232</f>
        <v>0</v>
      </c>
      <c r="W232" s="244">
        <v>0</v>
      </c>
      <c r="X232" s="245">
        <f>W232*H232</f>
        <v>0</v>
      </c>
      <c r="Y232" s="39"/>
      <c r="Z232" s="39"/>
      <c r="AA232" s="39"/>
      <c r="AB232" s="39"/>
      <c r="AC232" s="39"/>
      <c r="AD232" s="39"/>
      <c r="AE232" s="39"/>
      <c r="AR232" s="246" t="s">
        <v>156</v>
      </c>
      <c r="AT232" s="246" t="s">
        <v>151</v>
      </c>
      <c r="AU232" s="246" t="s">
        <v>22</v>
      </c>
      <c r="AY232" s="17" t="s">
        <v>149</v>
      </c>
      <c r="BE232" s="247">
        <f>IF(O232="základní",K232,0)</f>
        <v>0</v>
      </c>
      <c r="BF232" s="247">
        <f>IF(O232="snížená",K232,0)</f>
        <v>0</v>
      </c>
      <c r="BG232" s="247">
        <f>IF(O232="zákl. přenesená",K232,0)</f>
        <v>0</v>
      </c>
      <c r="BH232" s="247">
        <f>IF(O232="sníž. přenesená",K232,0)</f>
        <v>0</v>
      </c>
      <c r="BI232" s="247">
        <f>IF(O232="nulová",K232,0)</f>
        <v>0</v>
      </c>
      <c r="BJ232" s="17" t="s">
        <v>91</v>
      </c>
      <c r="BK232" s="247">
        <f>ROUND(P232*H232,2)</f>
        <v>0</v>
      </c>
      <c r="BL232" s="17" t="s">
        <v>156</v>
      </c>
      <c r="BM232" s="246" t="s">
        <v>337</v>
      </c>
    </row>
    <row r="233" s="2" customFormat="1">
      <c r="A233" s="39"/>
      <c r="B233" s="40"/>
      <c r="C233" s="41"/>
      <c r="D233" s="248" t="s">
        <v>158</v>
      </c>
      <c r="E233" s="41"/>
      <c r="F233" s="249" t="s">
        <v>338</v>
      </c>
      <c r="G233" s="41"/>
      <c r="H233" s="41"/>
      <c r="I233" s="149"/>
      <c r="J233" s="149"/>
      <c r="K233" s="41"/>
      <c r="L233" s="41"/>
      <c r="M233" s="45"/>
      <c r="N233" s="250"/>
      <c r="O233" s="251"/>
      <c r="P233" s="85"/>
      <c r="Q233" s="85"/>
      <c r="R233" s="85"/>
      <c r="S233" s="85"/>
      <c r="T233" s="85"/>
      <c r="U233" s="85"/>
      <c r="V233" s="85"/>
      <c r="W233" s="85"/>
      <c r="X233" s="86"/>
      <c r="Y233" s="39"/>
      <c r="Z233" s="39"/>
      <c r="AA233" s="39"/>
      <c r="AB233" s="39"/>
      <c r="AC233" s="39"/>
      <c r="AD233" s="39"/>
      <c r="AE233" s="39"/>
      <c r="AT233" s="17" t="s">
        <v>158</v>
      </c>
      <c r="AU233" s="17" t="s">
        <v>22</v>
      </c>
    </row>
    <row r="234" s="2" customFormat="1">
      <c r="A234" s="39"/>
      <c r="B234" s="40"/>
      <c r="C234" s="41"/>
      <c r="D234" s="248" t="s">
        <v>160</v>
      </c>
      <c r="E234" s="41"/>
      <c r="F234" s="252" t="s">
        <v>339</v>
      </c>
      <c r="G234" s="41"/>
      <c r="H234" s="41"/>
      <c r="I234" s="149"/>
      <c r="J234" s="149"/>
      <c r="K234" s="41"/>
      <c r="L234" s="41"/>
      <c r="M234" s="45"/>
      <c r="N234" s="250"/>
      <c r="O234" s="251"/>
      <c r="P234" s="85"/>
      <c r="Q234" s="85"/>
      <c r="R234" s="85"/>
      <c r="S234" s="85"/>
      <c r="T234" s="85"/>
      <c r="U234" s="85"/>
      <c r="V234" s="85"/>
      <c r="W234" s="85"/>
      <c r="X234" s="86"/>
      <c r="Y234" s="39"/>
      <c r="Z234" s="39"/>
      <c r="AA234" s="39"/>
      <c r="AB234" s="39"/>
      <c r="AC234" s="39"/>
      <c r="AD234" s="39"/>
      <c r="AE234" s="39"/>
      <c r="AT234" s="17" t="s">
        <v>160</v>
      </c>
      <c r="AU234" s="17" t="s">
        <v>22</v>
      </c>
    </row>
    <row r="235" s="13" customFormat="1">
      <c r="A235" s="13"/>
      <c r="B235" s="253"/>
      <c r="C235" s="254"/>
      <c r="D235" s="248" t="s">
        <v>167</v>
      </c>
      <c r="E235" s="255" t="s">
        <v>82</v>
      </c>
      <c r="F235" s="256" t="s">
        <v>340</v>
      </c>
      <c r="G235" s="254"/>
      <c r="H235" s="257">
        <v>2.6400000000000001</v>
      </c>
      <c r="I235" s="258"/>
      <c r="J235" s="258"/>
      <c r="K235" s="254"/>
      <c r="L235" s="254"/>
      <c r="M235" s="259"/>
      <c r="N235" s="260"/>
      <c r="O235" s="261"/>
      <c r="P235" s="261"/>
      <c r="Q235" s="261"/>
      <c r="R235" s="261"/>
      <c r="S235" s="261"/>
      <c r="T235" s="261"/>
      <c r="U235" s="261"/>
      <c r="V235" s="261"/>
      <c r="W235" s="261"/>
      <c r="X235" s="262"/>
      <c r="Y235" s="13"/>
      <c r="Z235" s="13"/>
      <c r="AA235" s="13"/>
      <c r="AB235" s="13"/>
      <c r="AC235" s="13"/>
      <c r="AD235" s="13"/>
      <c r="AE235" s="13"/>
      <c r="AT235" s="263" t="s">
        <v>167</v>
      </c>
      <c r="AU235" s="263" t="s">
        <v>22</v>
      </c>
      <c r="AV235" s="13" t="s">
        <v>22</v>
      </c>
      <c r="AW235" s="13" t="s">
        <v>5</v>
      </c>
      <c r="AX235" s="13" t="s">
        <v>91</v>
      </c>
      <c r="AY235" s="263" t="s">
        <v>149</v>
      </c>
    </row>
    <row r="236" s="2" customFormat="1" ht="24" customHeight="1">
      <c r="A236" s="39"/>
      <c r="B236" s="40"/>
      <c r="C236" s="234" t="s">
        <v>341</v>
      </c>
      <c r="D236" s="234" t="s">
        <v>151</v>
      </c>
      <c r="E236" s="235" t="s">
        <v>342</v>
      </c>
      <c r="F236" s="236" t="s">
        <v>343</v>
      </c>
      <c r="G236" s="237" t="s">
        <v>233</v>
      </c>
      <c r="H236" s="238">
        <v>27.003</v>
      </c>
      <c r="I236" s="239"/>
      <c r="J236" s="239"/>
      <c r="K236" s="240">
        <f>ROUND(P236*H236,2)</f>
        <v>0</v>
      </c>
      <c r="L236" s="236" t="s">
        <v>155</v>
      </c>
      <c r="M236" s="45"/>
      <c r="N236" s="241" t="s">
        <v>82</v>
      </c>
      <c r="O236" s="242" t="s">
        <v>52</v>
      </c>
      <c r="P236" s="243">
        <f>I236+J236</f>
        <v>0</v>
      </c>
      <c r="Q236" s="243">
        <f>ROUND(I236*H236,2)</f>
        <v>0</v>
      </c>
      <c r="R236" s="243">
        <f>ROUND(J236*H236,2)</f>
        <v>0</v>
      </c>
      <c r="S236" s="85"/>
      <c r="T236" s="244">
        <f>S236*H236</f>
        <v>0</v>
      </c>
      <c r="U236" s="244">
        <v>0.00182</v>
      </c>
      <c r="V236" s="244">
        <f>U236*H236</f>
        <v>0.049145460000000002</v>
      </c>
      <c r="W236" s="244">
        <v>0</v>
      </c>
      <c r="X236" s="245">
        <f>W236*H236</f>
        <v>0</v>
      </c>
      <c r="Y236" s="39"/>
      <c r="Z236" s="39"/>
      <c r="AA236" s="39"/>
      <c r="AB236" s="39"/>
      <c r="AC236" s="39"/>
      <c r="AD236" s="39"/>
      <c r="AE236" s="39"/>
      <c r="AR236" s="246" t="s">
        <v>156</v>
      </c>
      <c r="AT236" s="246" t="s">
        <v>151</v>
      </c>
      <c r="AU236" s="246" t="s">
        <v>22</v>
      </c>
      <c r="AY236" s="17" t="s">
        <v>149</v>
      </c>
      <c r="BE236" s="247">
        <f>IF(O236="základní",K236,0)</f>
        <v>0</v>
      </c>
      <c r="BF236" s="247">
        <f>IF(O236="snížená",K236,0)</f>
        <v>0</v>
      </c>
      <c r="BG236" s="247">
        <f>IF(O236="zákl. přenesená",K236,0)</f>
        <v>0</v>
      </c>
      <c r="BH236" s="247">
        <f>IF(O236="sníž. přenesená",K236,0)</f>
        <v>0</v>
      </c>
      <c r="BI236" s="247">
        <f>IF(O236="nulová",K236,0)</f>
        <v>0</v>
      </c>
      <c r="BJ236" s="17" t="s">
        <v>91</v>
      </c>
      <c r="BK236" s="247">
        <f>ROUND(P236*H236,2)</f>
        <v>0</v>
      </c>
      <c r="BL236" s="17" t="s">
        <v>156</v>
      </c>
      <c r="BM236" s="246" t="s">
        <v>344</v>
      </c>
    </row>
    <row r="237" s="2" customFormat="1">
      <c r="A237" s="39"/>
      <c r="B237" s="40"/>
      <c r="C237" s="41"/>
      <c r="D237" s="248" t="s">
        <v>158</v>
      </c>
      <c r="E237" s="41"/>
      <c r="F237" s="249" t="s">
        <v>345</v>
      </c>
      <c r="G237" s="41"/>
      <c r="H237" s="41"/>
      <c r="I237" s="149"/>
      <c r="J237" s="149"/>
      <c r="K237" s="41"/>
      <c r="L237" s="41"/>
      <c r="M237" s="45"/>
      <c r="N237" s="250"/>
      <c r="O237" s="251"/>
      <c r="P237" s="85"/>
      <c r="Q237" s="85"/>
      <c r="R237" s="85"/>
      <c r="S237" s="85"/>
      <c r="T237" s="85"/>
      <c r="U237" s="85"/>
      <c r="V237" s="85"/>
      <c r="W237" s="85"/>
      <c r="X237" s="86"/>
      <c r="Y237" s="39"/>
      <c r="Z237" s="39"/>
      <c r="AA237" s="39"/>
      <c r="AB237" s="39"/>
      <c r="AC237" s="39"/>
      <c r="AD237" s="39"/>
      <c r="AE237" s="39"/>
      <c r="AT237" s="17" t="s">
        <v>158</v>
      </c>
      <c r="AU237" s="17" t="s">
        <v>22</v>
      </c>
    </row>
    <row r="238" s="2" customFormat="1">
      <c r="A238" s="39"/>
      <c r="B238" s="40"/>
      <c r="C238" s="41"/>
      <c r="D238" s="248" t="s">
        <v>160</v>
      </c>
      <c r="E238" s="41"/>
      <c r="F238" s="252" t="s">
        <v>346</v>
      </c>
      <c r="G238" s="41"/>
      <c r="H238" s="41"/>
      <c r="I238" s="149"/>
      <c r="J238" s="149"/>
      <c r="K238" s="41"/>
      <c r="L238" s="41"/>
      <c r="M238" s="45"/>
      <c r="N238" s="250"/>
      <c r="O238" s="251"/>
      <c r="P238" s="85"/>
      <c r="Q238" s="85"/>
      <c r="R238" s="85"/>
      <c r="S238" s="85"/>
      <c r="T238" s="85"/>
      <c r="U238" s="85"/>
      <c r="V238" s="85"/>
      <c r="W238" s="85"/>
      <c r="X238" s="86"/>
      <c r="Y238" s="39"/>
      <c r="Z238" s="39"/>
      <c r="AA238" s="39"/>
      <c r="AB238" s="39"/>
      <c r="AC238" s="39"/>
      <c r="AD238" s="39"/>
      <c r="AE238" s="39"/>
      <c r="AT238" s="17" t="s">
        <v>160</v>
      </c>
      <c r="AU238" s="17" t="s">
        <v>22</v>
      </c>
    </row>
    <row r="239" s="13" customFormat="1">
      <c r="A239" s="13"/>
      <c r="B239" s="253"/>
      <c r="C239" s="254"/>
      <c r="D239" s="248" t="s">
        <v>167</v>
      </c>
      <c r="E239" s="255" t="s">
        <v>82</v>
      </c>
      <c r="F239" s="256" t="s">
        <v>347</v>
      </c>
      <c r="G239" s="254"/>
      <c r="H239" s="257">
        <v>6.4500000000000002</v>
      </c>
      <c r="I239" s="258"/>
      <c r="J239" s="258"/>
      <c r="K239" s="254"/>
      <c r="L239" s="254"/>
      <c r="M239" s="259"/>
      <c r="N239" s="260"/>
      <c r="O239" s="261"/>
      <c r="P239" s="261"/>
      <c r="Q239" s="261"/>
      <c r="R239" s="261"/>
      <c r="S239" s="261"/>
      <c r="T239" s="261"/>
      <c r="U239" s="261"/>
      <c r="V239" s="261"/>
      <c r="W239" s="261"/>
      <c r="X239" s="262"/>
      <c r="Y239" s="13"/>
      <c r="Z239" s="13"/>
      <c r="AA239" s="13"/>
      <c r="AB239" s="13"/>
      <c r="AC239" s="13"/>
      <c r="AD239" s="13"/>
      <c r="AE239" s="13"/>
      <c r="AT239" s="263" t="s">
        <v>167</v>
      </c>
      <c r="AU239" s="263" t="s">
        <v>22</v>
      </c>
      <c r="AV239" s="13" t="s">
        <v>22</v>
      </c>
      <c r="AW239" s="13" t="s">
        <v>5</v>
      </c>
      <c r="AX239" s="13" t="s">
        <v>84</v>
      </c>
      <c r="AY239" s="263" t="s">
        <v>149</v>
      </c>
    </row>
    <row r="240" s="13" customFormat="1">
      <c r="A240" s="13"/>
      <c r="B240" s="253"/>
      <c r="C240" s="254"/>
      <c r="D240" s="248" t="s">
        <v>167</v>
      </c>
      <c r="E240" s="255" t="s">
        <v>82</v>
      </c>
      <c r="F240" s="256" t="s">
        <v>348</v>
      </c>
      <c r="G240" s="254"/>
      <c r="H240" s="257">
        <v>12.9</v>
      </c>
      <c r="I240" s="258"/>
      <c r="J240" s="258"/>
      <c r="K240" s="254"/>
      <c r="L240" s="254"/>
      <c r="M240" s="259"/>
      <c r="N240" s="260"/>
      <c r="O240" s="261"/>
      <c r="P240" s="261"/>
      <c r="Q240" s="261"/>
      <c r="R240" s="261"/>
      <c r="S240" s="261"/>
      <c r="T240" s="261"/>
      <c r="U240" s="261"/>
      <c r="V240" s="261"/>
      <c r="W240" s="261"/>
      <c r="X240" s="262"/>
      <c r="Y240" s="13"/>
      <c r="Z240" s="13"/>
      <c r="AA240" s="13"/>
      <c r="AB240" s="13"/>
      <c r="AC240" s="13"/>
      <c r="AD240" s="13"/>
      <c r="AE240" s="13"/>
      <c r="AT240" s="263" t="s">
        <v>167</v>
      </c>
      <c r="AU240" s="263" t="s">
        <v>22</v>
      </c>
      <c r="AV240" s="13" t="s">
        <v>22</v>
      </c>
      <c r="AW240" s="13" t="s">
        <v>5</v>
      </c>
      <c r="AX240" s="13" t="s">
        <v>84</v>
      </c>
      <c r="AY240" s="263" t="s">
        <v>149</v>
      </c>
    </row>
    <row r="241" s="13" customFormat="1">
      <c r="A241" s="13"/>
      <c r="B241" s="253"/>
      <c r="C241" s="254"/>
      <c r="D241" s="248" t="s">
        <v>167</v>
      </c>
      <c r="E241" s="255" t="s">
        <v>82</v>
      </c>
      <c r="F241" s="256" t="s">
        <v>349</v>
      </c>
      <c r="G241" s="254"/>
      <c r="H241" s="257">
        <v>7.6529999999999996</v>
      </c>
      <c r="I241" s="258"/>
      <c r="J241" s="258"/>
      <c r="K241" s="254"/>
      <c r="L241" s="254"/>
      <c r="M241" s="259"/>
      <c r="N241" s="260"/>
      <c r="O241" s="261"/>
      <c r="P241" s="261"/>
      <c r="Q241" s="261"/>
      <c r="R241" s="261"/>
      <c r="S241" s="261"/>
      <c r="T241" s="261"/>
      <c r="U241" s="261"/>
      <c r="V241" s="261"/>
      <c r="W241" s="261"/>
      <c r="X241" s="262"/>
      <c r="Y241" s="13"/>
      <c r="Z241" s="13"/>
      <c r="AA241" s="13"/>
      <c r="AB241" s="13"/>
      <c r="AC241" s="13"/>
      <c r="AD241" s="13"/>
      <c r="AE241" s="13"/>
      <c r="AT241" s="263" t="s">
        <v>167</v>
      </c>
      <c r="AU241" s="263" t="s">
        <v>22</v>
      </c>
      <c r="AV241" s="13" t="s">
        <v>22</v>
      </c>
      <c r="AW241" s="13" t="s">
        <v>5</v>
      </c>
      <c r="AX241" s="13" t="s">
        <v>84</v>
      </c>
      <c r="AY241" s="263" t="s">
        <v>149</v>
      </c>
    </row>
    <row r="242" s="14" customFormat="1">
      <c r="A242" s="14"/>
      <c r="B242" s="264"/>
      <c r="C242" s="265"/>
      <c r="D242" s="248" t="s">
        <v>167</v>
      </c>
      <c r="E242" s="266" t="s">
        <v>82</v>
      </c>
      <c r="F242" s="267" t="s">
        <v>169</v>
      </c>
      <c r="G242" s="265"/>
      <c r="H242" s="268">
        <v>27.003</v>
      </c>
      <c r="I242" s="269"/>
      <c r="J242" s="269"/>
      <c r="K242" s="265"/>
      <c r="L242" s="265"/>
      <c r="M242" s="270"/>
      <c r="N242" s="271"/>
      <c r="O242" s="272"/>
      <c r="P242" s="272"/>
      <c r="Q242" s="272"/>
      <c r="R242" s="272"/>
      <c r="S242" s="272"/>
      <c r="T242" s="272"/>
      <c r="U242" s="272"/>
      <c r="V242" s="272"/>
      <c r="W242" s="272"/>
      <c r="X242" s="273"/>
      <c r="Y242" s="14"/>
      <c r="Z242" s="14"/>
      <c r="AA242" s="14"/>
      <c r="AB242" s="14"/>
      <c r="AC242" s="14"/>
      <c r="AD242" s="14"/>
      <c r="AE242" s="14"/>
      <c r="AT242" s="274" t="s">
        <v>167</v>
      </c>
      <c r="AU242" s="274" t="s">
        <v>22</v>
      </c>
      <c r="AV242" s="14" t="s">
        <v>156</v>
      </c>
      <c r="AW242" s="14" t="s">
        <v>5</v>
      </c>
      <c r="AX242" s="14" t="s">
        <v>91</v>
      </c>
      <c r="AY242" s="274" t="s">
        <v>149</v>
      </c>
    </row>
    <row r="243" s="2" customFormat="1" ht="24" customHeight="1">
      <c r="A243" s="39"/>
      <c r="B243" s="40"/>
      <c r="C243" s="234" t="s">
        <v>350</v>
      </c>
      <c r="D243" s="234" t="s">
        <v>151</v>
      </c>
      <c r="E243" s="235" t="s">
        <v>351</v>
      </c>
      <c r="F243" s="236" t="s">
        <v>352</v>
      </c>
      <c r="G243" s="237" t="s">
        <v>233</v>
      </c>
      <c r="H243" s="238">
        <v>27.003</v>
      </c>
      <c r="I243" s="239"/>
      <c r="J243" s="239"/>
      <c r="K243" s="240">
        <f>ROUND(P243*H243,2)</f>
        <v>0</v>
      </c>
      <c r="L243" s="236" t="s">
        <v>155</v>
      </c>
      <c r="M243" s="45"/>
      <c r="N243" s="241" t="s">
        <v>82</v>
      </c>
      <c r="O243" s="242" t="s">
        <v>52</v>
      </c>
      <c r="P243" s="243">
        <f>I243+J243</f>
        <v>0</v>
      </c>
      <c r="Q243" s="243">
        <f>ROUND(I243*H243,2)</f>
        <v>0</v>
      </c>
      <c r="R243" s="243">
        <f>ROUND(J243*H243,2)</f>
        <v>0</v>
      </c>
      <c r="S243" s="85"/>
      <c r="T243" s="244">
        <f>S243*H243</f>
        <v>0</v>
      </c>
      <c r="U243" s="244">
        <v>4.0000000000000003E-05</v>
      </c>
      <c r="V243" s="244">
        <f>U243*H243</f>
        <v>0.0010801200000000002</v>
      </c>
      <c r="W243" s="244">
        <v>0</v>
      </c>
      <c r="X243" s="245">
        <f>W243*H243</f>
        <v>0</v>
      </c>
      <c r="Y243" s="39"/>
      <c r="Z243" s="39"/>
      <c r="AA243" s="39"/>
      <c r="AB243" s="39"/>
      <c r="AC243" s="39"/>
      <c r="AD243" s="39"/>
      <c r="AE243" s="39"/>
      <c r="AR243" s="246" t="s">
        <v>156</v>
      </c>
      <c r="AT243" s="246" t="s">
        <v>151</v>
      </c>
      <c r="AU243" s="246" t="s">
        <v>22</v>
      </c>
      <c r="AY243" s="17" t="s">
        <v>149</v>
      </c>
      <c r="BE243" s="247">
        <f>IF(O243="základní",K243,0)</f>
        <v>0</v>
      </c>
      <c r="BF243" s="247">
        <f>IF(O243="snížená",K243,0)</f>
        <v>0</v>
      </c>
      <c r="BG243" s="247">
        <f>IF(O243="zákl. přenesená",K243,0)</f>
        <v>0</v>
      </c>
      <c r="BH243" s="247">
        <f>IF(O243="sníž. přenesená",K243,0)</f>
        <v>0</v>
      </c>
      <c r="BI243" s="247">
        <f>IF(O243="nulová",K243,0)</f>
        <v>0</v>
      </c>
      <c r="BJ243" s="17" t="s">
        <v>91</v>
      </c>
      <c r="BK243" s="247">
        <f>ROUND(P243*H243,2)</f>
        <v>0</v>
      </c>
      <c r="BL243" s="17" t="s">
        <v>156</v>
      </c>
      <c r="BM243" s="246" t="s">
        <v>353</v>
      </c>
    </row>
    <row r="244" s="2" customFormat="1">
      <c r="A244" s="39"/>
      <c r="B244" s="40"/>
      <c r="C244" s="41"/>
      <c r="D244" s="248" t="s">
        <v>158</v>
      </c>
      <c r="E244" s="41"/>
      <c r="F244" s="249" t="s">
        <v>354</v>
      </c>
      <c r="G244" s="41"/>
      <c r="H244" s="41"/>
      <c r="I244" s="149"/>
      <c r="J244" s="149"/>
      <c r="K244" s="41"/>
      <c r="L244" s="41"/>
      <c r="M244" s="45"/>
      <c r="N244" s="250"/>
      <c r="O244" s="251"/>
      <c r="P244" s="85"/>
      <c r="Q244" s="85"/>
      <c r="R244" s="85"/>
      <c r="S244" s="85"/>
      <c r="T244" s="85"/>
      <c r="U244" s="85"/>
      <c r="V244" s="85"/>
      <c r="W244" s="85"/>
      <c r="X244" s="86"/>
      <c r="Y244" s="39"/>
      <c r="Z244" s="39"/>
      <c r="AA244" s="39"/>
      <c r="AB244" s="39"/>
      <c r="AC244" s="39"/>
      <c r="AD244" s="39"/>
      <c r="AE244" s="39"/>
      <c r="AT244" s="17" t="s">
        <v>158</v>
      </c>
      <c r="AU244" s="17" t="s">
        <v>22</v>
      </c>
    </row>
    <row r="245" s="2" customFormat="1">
      <c r="A245" s="39"/>
      <c r="B245" s="40"/>
      <c r="C245" s="41"/>
      <c r="D245" s="248" t="s">
        <v>160</v>
      </c>
      <c r="E245" s="41"/>
      <c r="F245" s="252" t="s">
        <v>346</v>
      </c>
      <c r="G245" s="41"/>
      <c r="H245" s="41"/>
      <c r="I245" s="149"/>
      <c r="J245" s="149"/>
      <c r="K245" s="41"/>
      <c r="L245" s="41"/>
      <c r="M245" s="45"/>
      <c r="N245" s="250"/>
      <c r="O245" s="251"/>
      <c r="P245" s="85"/>
      <c r="Q245" s="85"/>
      <c r="R245" s="85"/>
      <c r="S245" s="85"/>
      <c r="T245" s="85"/>
      <c r="U245" s="85"/>
      <c r="V245" s="85"/>
      <c r="W245" s="85"/>
      <c r="X245" s="86"/>
      <c r="Y245" s="39"/>
      <c r="Z245" s="39"/>
      <c r="AA245" s="39"/>
      <c r="AB245" s="39"/>
      <c r="AC245" s="39"/>
      <c r="AD245" s="39"/>
      <c r="AE245" s="39"/>
      <c r="AT245" s="17" t="s">
        <v>160</v>
      </c>
      <c r="AU245" s="17" t="s">
        <v>22</v>
      </c>
    </row>
    <row r="246" s="2" customFormat="1" ht="24" customHeight="1">
      <c r="A246" s="39"/>
      <c r="B246" s="40"/>
      <c r="C246" s="234" t="s">
        <v>355</v>
      </c>
      <c r="D246" s="234" t="s">
        <v>151</v>
      </c>
      <c r="E246" s="235" t="s">
        <v>356</v>
      </c>
      <c r="F246" s="236" t="s">
        <v>357</v>
      </c>
      <c r="G246" s="237" t="s">
        <v>233</v>
      </c>
      <c r="H246" s="238">
        <v>22.260000000000002</v>
      </c>
      <c r="I246" s="239"/>
      <c r="J246" s="239"/>
      <c r="K246" s="240">
        <f>ROUND(P246*H246,2)</f>
        <v>0</v>
      </c>
      <c r="L246" s="236" t="s">
        <v>155</v>
      </c>
      <c r="M246" s="45"/>
      <c r="N246" s="241" t="s">
        <v>82</v>
      </c>
      <c r="O246" s="242" t="s">
        <v>52</v>
      </c>
      <c r="P246" s="243">
        <f>I246+J246</f>
        <v>0</v>
      </c>
      <c r="Q246" s="243">
        <f>ROUND(I246*H246,2)</f>
        <v>0</v>
      </c>
      <c r="R246" s="243">
        <f>ROUND(J246*H246,2)</f>
        <v>0</v>
      </c>
      <c r="S246" s="85"/>
      <c r="T246" s="244">
        <f>S246*H246</f>
        <v>0</v>
      </c>
      <c r="U246" s="244">
        <v>0.00093999999999999997</v>
      </c>
      <c r="V246" s="244">
        <f>U246*H246</f>
        <v>0.020924399999999999</v>
      </c>
      <c r="W246" s="244">
        <v>0</v>
      </c>
      <c r="X246" s="245">
        <f>W246*H246</f>
        <v>0</v>
      </c>
      <c r="Y246" s="39"/>
      <c r="Z246" s="39"/>
      <c r="AA246" s="39"/>
      <c r="AB246" s="39"/>
      <c r="AC246" s="39"/>
      <c r="AD246" s="39"/>
      <c r="AE246" s="39"/>
      <c r="AR246" s="246" t="s">
        <v>156</v>
      </c>
      <c r="AT246" s="246" t="s">
        <v>151</v>
      </c>
      <c r="AU246" s="246" t="s">
        <v>22</v>
      </c>
      <c r="AY246" s="17" t="s">
        <v>149</v>
      </c>
      <c r="BE246" s="247">
        <f>IF(O246="základní",K246,0)</f>
        <v>0</v>
      </c>
      <c r="BF246" s="247">
        <f>IF(O246="snížená",K246,0)</f>
        <v>0</v>
      </c>
      <c r="BG246" s="247">
        <f>IF(O246="zákl. přenesená",K246,0)</f>
        <v>0</v>
      </c>
      <c r="BH246" s="247">
        <f>IF(O246="sníž. přenesená",K246,0)</f>
        <v>0</v>
      </c>
      <c r="BI246" s="247">
        <f>IF(O246="nulová",K246,0)</f>
        <v>0</v>
      </c>
      <c r="BJ246" s="17" t="s">
        <v>91</v>
      </c>
      <c r="BK246" s="247">
        <f>ROUND(P246*H246,2)</f>
        <v>0</v>
      </c>
      <c r="BL246" s="17" t="s">
        <v>156</v>
      </c>
      <c r="BM246" s="246" t="s">
        <v>358</v>
      </c>
    </row>
    <row r="247" s="2" customFormat="1">
      <c r="A247" s="39"/>
      <c r="B247" s="40"/>
      <c r="C247" s="41"/>
      <c r="D247" s="248" t="s">
        <v>158</v>
      </c>
      <c r="E247" s="41"/>
      <c r="F247" s="249" t="s">
        <v>359</v>
      </c>
      <c r="G247" s="41"/>
      <c r="H247" s="41"/>
      <c r="I247" s="149"/>
      <c r="J247" s="149"/>
      <c r="K247" s="41"/>
      <c r="L247" s="41"/>
      <c r="M247" s="45"/>
      <c r="N247" s="250"/>
      <c r="O247" s="251"/>
      <c r="P247" s="85"/>
      <c r="Q247" s="85"/>
      <c r="R247" s="85"/>
      <c r="S247" s="85"/>
      <c r="T247" s="85"/>
      <c r="U247" s="85"/>
      <c r="V247" s="85"/>
      <c r="W247" s="85"/>
      <c r="X247" s="86"/>
      <c r="Y247" s="39"/>
      <c r="Z247" s="39"/>
      <c r="AA247" s="39"/>
      <c r="AB247" s="39"/>
      <c r="AC247" s="39"/>
      <c r="AD247" s="39"/>
      <c r="AE247" s="39"/>
      <c r="AT247" s="17" t="s">
        <v>158</v>
      </c>
      <c r="AU247" s="17" t="s">
        <v>22</v>
      </c>
    </row>
    <row r="248" s="2" customFormat="1">
      <c r="A248" s="39"/>
      <c r="B248" s="40"/>
      <c r="C248" s="41"/>
      <c r="D248" s="248" t="s">
        <v>160</v>
      </c>
      <c r="E248" s="41"/>
      <c r="F248" s="252" t="s">
        <v>360</v>
      </c>
      <c r="G248" s="41"/>
      <c r="H248" s="41"/>
      <c r="I248" s="149"/>
      <c r="J248" s="149"/>
      <c r="K248" s="41"/>
      <c r="L248" s="41"/>
      <c r="M248" s="45"/>
      <c r="N248" s="250"/>
      <c r="O248" s="251"/>
      <c r="P248" s="85"/>
      <c r="Q248" s="85"/>
      <c r="R248" s="85"/>
      <c r="S248" s="85"/>
      <c r="T248" s="85"/>
      <c r="U248" s="85"/>
      <c r="V248" s="85"/>
      <c r="W248" s="85"/>
      <c r="X248" s="86"/>
      <c r="Y248" s="39"/>
      <c r="Z248" s="39"/>
      <c r="AA248" s="39"/>
      <c r="AB248" s="39"/>
      <c r="AC248" s="39"/>
      <c r="AD248" s="39"/>
      <c r="AE248" s="39"/>
      <c r="AT248" s="17" t="s">
        <v>160</v>
      </c>
      <c r="AU248" s="17" t="s">
        <v>22</v>
      </c>
    </row>
    <row r="249" s="13" customFormat="1">
      <c r="A249" s="13"/>
      <c r="B249" s="253"/>
      <c r="C249" s="254"/>
      <c r="D249" s="248" t="s">
        <v>167</v>
      </c>
      <c r="E249" s="255" t="s">
        <v>82</v>
      </c>
      <c r="F249" s="256" t="s">
        <v>361</v>
      </c>
      <c r="G249" s="254"/>
      <c r="H249" s="257">
        <v>22.260000000000002</v>
      </c>
      <c r="I249" s="258"/>
      <c r="J249" s="258"/>
      <c r="K249" s="254"/>
      <c r="L249" s="254"/>
      <c r="M249" s="259"/>
      <c r="N249" s="260"/>
      <c r="O249" s="261"/>
      <c r="P249" s="261"/>
      <c r="Q249" s="261"/>
      <c r="R249" s="261"/>
      <c r="S249" s="261"/>
      <c r="T249" s="261"/>
      <c r="U249" s="261"/>
      <c r="V249" s="261"/>
      <c r="W249" s="261"/>
      <c r="X249" s="262"/>
      <c r="Y249" s="13"/>
      <c r="Z249" s="13"/>
      <c r="AA249" s="13"/>
      <c r="AB249" s="13"/>
      <c r="AC249" s="13"/>
      <c r="AD249" s="13"/>
      <c r="AE249" s="13"/>
      <c r="AT249" s="263" t="s">
        <v>167</v>
      </c>
      <c r="AU249" s="263" t="s">
        <v>22</v>
      </c>
      <c r="AV249" s="13" t="s">
        <v>22</v>
      </c>
      <c r="AW249" s="13" t="s">
        <v>5</v>
      </c>
      <c r="AX249" s="13" t="s">
        <v>84</v>
      </c>
      <c r="AY249" s="263" t="s">
        <v>149</v>
      </c>
    </row>
    <row r="250" s="14" customFormat="1">
      <c r="A250" s="14"/>
      <c r="B250" s="264"/>
      <c r="C250" s="265"/>
      <c r="D250" s="248" t="s">
        <v>167</v>
      </c>
      <c r="E250" s="266" t="s">
        <v>82</v>
      </c>
      <c r="F250" s="267" t="s">
        <v>169</v>
      </c>
      <c r="G250" s="265"/>
      <c r="H250" s="268">
        <v>22.260000000000002</v>
      </c>
      <c r="I250" s="269"/>
      <c r="J250" s="269"/>
      <c r="K250" s="265"/>
      <c r="L250" s="265"/>
      <c r="M250" s="270"/>
      <c r="N250" s="271"/>
      <c r="O250" s="272"/>
      <c r="P250" s="272"/>
      <c r="Q250" s="272"/>
      <c r="R250" s="272"/>
      <c r="S250" s="272"/>
      <c r="T250" s="272"/>
      <c r="U250" s="272"/>
      <c r="V250" s="272"/>
      <c r="W250" s="272"/>
      <c r="X250" s="273"/>
      <c r="Y250" s="14"/>
      <c r="Z250" s="14"/>
      <c r="AA250" s="14"/>
      <c r="AB250" s="14"/>
      <c r="AC250" s="14"/>
      <c r="AD250" s="14"/>
      <c r="AE250" s="14"/>
      <c r="AT250" s="274" t="s">
        <v>167</v>
      </c>
      <c r="AU250" s="274" t="s">
        <v>22</v>
      </c>
      <c r="AV250" s="14" t="s">
        <v>156</v>
      </c>
      <c r="AW250" s="14" t="s">
        <v>5</v>
      </c>
      <c r="AX250" s="14" t="s">
        <v>91</v>
      </c>
      <c r="AY250" s="274" t="s">
        <v>149</v>
      </c>
    </row>
    <row r="251" s="2" customFormat="1" ht="24" customHeight="1">
      <c r="A251" s="39"/>
      <c r="B251" s="40"/>
      <c r="C251" s="234" t="s">
        <v>362</v>
      </c>
      <c r="D251" s="234" t="s">
        <v>151</v>
      </c>
      <c r="E251" s="235" t="s">
        <v>363</v>
      </c>
      <c r="F251" s="236" t="s">
        <v>364</v>
      </c>
      <c r="G251" s="237" t="s">
        <v>233</v>
      </c>
      <c r="H251" s="238">
        <v>22.260000000000002</v>
      </c>
      <c r="I251" s="239"/>
      <c r="J251" s="239"/>
      <c r="K251" s="240">
        <f>ROUND(P251*H251,2)</f>
        <v>0</v>
      </c>
      <c r="L251" s="236" t="s">
        <v>155</v>
      </c>
      <c r="M251" s="45"/>
      <c r="N251" s="241" t="s">
        <v>82</v>
      </c>
      <c r="O251" s="242" t="s">
        <v>52</v>
      </c>
      <c r="P251" s="243">
        <f>I251+J251</f>
        <v>0</v>
      </c>
      <c r="Q251" s="243">
        <f>ROUND(I251*H251,2)</f>
        <v>0</v>
      </c>
      <c r="R251" s="243">
        <f>ROUND(J251*H251,2)</f>
        <v>0</v>
      </c>
      <c r="S251" s="85"/>
      <c r="T251" s="244">
        <f>S251*H251</f>
        <v>0</v>
      </c>
      <c r="U251" s="244">
        <v>0</v>
      </c>
      <c r="V251" s="244">
        <f>U251*H251</f>
        <v>0</v>
      </c>
      <c r="W251" s="244">
        <v>0</v>
      </c>
      <c r="X251" s="245">
        <f>W251*H251</f>
        <v>0</v>
      </c>
      <c r="Y251" s="39"/>
      <c r="Z251" s="39"/>
      <c r="AA251" s="39"/>
      <c r="AB251" s="39"/>
      <c r="AC251" s="39"/>
      <c r="AD251" s="39"/>
      <c r="AE251" s="39"/>
      <c r="AR251" s="246" t="s">
        <v>156</v>
      </c>
      <c r="AT251" s="246" t="s">
        <v>151</v>
      </c>
      <c r="AU251" s="246" t="s">
        <v>22</v>
      </c>
      <c r="AY251" s="17" t="s">
        <v>149</v>
      </c>
      <c r="BE251" s="247">
        <f>IF(O251="základní",K251,0)</f>
        <v>0</v>
      </c>
      <c r="BF251" s="247">
        <f>IF(O251="snížená",K251,0)</f>
        <v>0</v>
      </c>
      <c r="BG251" s="247">
        <f>IF(O251="zákl. přenesená",K251,0)</f>
        <v>0</v>
      </c>
      <c r="BH251" s="247">
        <f>IF(O251="sníž. přenesená",K251,0)</f>
        <v>0</v>
      </c>
      <c r="BI251" s="247">
        <f>IF(O251="nulová",K251,0)</f>
        <v>0</v>
      </c>
      <c r="BJ251" s="17" t="s">
        <v>91</v>
      </c>
      <c r="BK251" s="247">
        <f>ROUND(P251*H251,2)</f>
        <v>0</v>
      </c>
      <c r="BL251" s="17" t="s">
        <v>156</v>
      </c>
      <c r="BM251" s="246" t="s">
        <v>365</v>
      </c>
    </row>
    <row r="252" s="2" customFormat="1">
      <c r="A252" s="39"/>
      <c r="B252" s="40"/>
      <c r="C252" s="41"/>
      <c r="D252" s="248" t="s">
        <v>158</v>
      </c>
      <c r="E252" s="41"/>
      <c r="F252" s="249" t="s">
        <v>366</v>
      </c>
      <c r="G252" s="41"/>
      <c r="H252" s="41"/>
      <c r="I252" s="149"/>
      <c r="J252" s="149"/>
      <c r="K252" s="41"/>
      <c r="L252" s="41"/>
      <c r="M252" s="45"/>
      <c r="N252" s="250"/>
      <c r="O252" s="251"/>
      <c r="P252" s="85"/>
      <c r="Q252" s="85"/>
      <c r="R252" s="85"/>
      <c r="S252" s="85"/>
      <c r="T252" s="85"/>
      <c r="U252" s="85"/>
      <c r="V252" s="85"/>
      <c r="W252" s="85"/>
      <c r="X252" s="86"/>
      <c r="Y252" s="39"/>
      <c r="Z252" s="39"/>
      <c r="AA252" s="39"/>
      <c r="AB252" s="39"/>
      <c r="AC252" s="39"/>
      <c r="AD252" s="39"/>
      <c r="AE252" s="39"/>
      <c r="AT252" s="17" t="s">
        <v>158</v>
      </c>
      <c r="AU252" s="17" t="s">
        <v>22</v>
      </c>
    </row>
    <row r="253" s="2" customFormat="1">
      <c r="A253" s="39"/>
      <c r="B253" s="40"/>
      <c r="C253" s="41"/>
      <c r="D253" s="248" t="s">
        <v>160</v>
      </c>
      <c r="E253" s="41"/>
      <c r="F253" s="252" t="s">
        <v>360</v>
      </c>
      <c r="G253" s="41"/>
      <c r="H253" s="41"/>
      <c r="I253" s="149"/>
      <c r="J253" s="149"/>
      <c r="K253" s="41"/>
      <c r="L253" s="41"/>
      <c r="M253" s="45"/>
      <c r="N253" s="250"/>
      <c r="O253" s="251"/>
      <c r="P253" s="85"/>
      <c r="Q253" s="85"/>
      <c r="R253" s="85"/>
      <c r="S253" s="85"/>
      <c r="T253" s="85"/>
      <c r="U253" s="85"/>
      <c r="V253" s="85"/>
      <c r="W253" s="85"/>
      <c r="X253" s="86"/>
      <c r="Y253" s="39"/>
      <c r="Z253" s="39"/>
      <c r="AA253" s="39"/>
      <c r="AB253" s="39"/>
      <c r="AC253" s="39"/>
      <c r="AD253" s="39"/>
      <c r="AE253" s="39"/>
      <c r="AT253" s="17" t="s">
        <v>160</v>
      </c>
      <c r="AU253" s="17" t="s">
        <v>22</v>
      </c>
    </row>
    <row r="254" s="13" customFormat="1">
      <c r="A254" s="13"/>
      <c r="B254" s="253"/>
      <c r="C254" s="254"/>
      <c r="D254" s="248" t="s">
        <v>167</v>
      </c>
      <c r="E254" s="255" t="s">
        <v>82</v>
      </c>
      <c r="F254" s="256" t="s">
        <v>367</v>
      </c>
      <c r="G254" s="254"/>
      <c r="H254" s="257">
        <v>22.260000000000002</v>
      </c>
      <c r="I254" s="258"/>
      <c r="J254" s="258"/>
      <c r="K254" s="254"/>
      <c r="L254" s="254"/>
      <c r="M254" s="259"/>
      <c r="N254" s="260"/>
      <c r="O254" s="261"/>
      <c r="P254" s="261"/>
      <c r="Q254" s="261"/>
      <c r="R254" s="261"/>
      <c r="S254" s="261"/>
      <c r="T254" s="261"/>
      <c r="U254" s="261"/>
      <c r="V254" s="261"/>
      <c r="W254" s="261"/>
      <c r="X254" s="262"/>
      <c r="Y254" s="13"/>
      <c r="Z254" s="13"/>
      <c r="AA254" s="13"/>
      <c r="AB254" s="13"/>
      <c r="AC254" s="13"/>
      <c r="AD254" s="13"/>
      <c r="AE254" s="13"/>
      <c r="AT254" s="263" t="s">
        <v>167</v>
      </c>
      <c r="AU254" s="263" t="s">
        <v>22</v>
      </c>
      <c r="AV254" s="13" t="s">
        <v>22</v>
      </c>
      <c r="AW254" s="13" t="s">
        <v>5</v>
      </c>
      <c r="AX254" s="13" t="s">
        <v>84</v>
      </c>
      <c r="AY254" s="263" t="s">
        <v>149</v>
      </c>
    </row>
    <row r="255" s="14" customFormat="1">
      <c r="A255" s="14"/>
      <c r="B255" s="264"/>
      <c r="C255" s="265"/>
      <c r="D255" s="248" t="s">
        <v>167</v>
      </c>
      <c r="E255" s="266" t="s">
        <v>82</v>
      </c>
      <c r="F255" s="267" t="s">
        <v>169</v>
      </c>
      <c r="G255" s="265"/>
      <c r="H255" s="268">
        <v>22.260000000000002</v>
      </c>
      <c r="I255" s="269"/>
      <c r="J255" s="269"/>
      <c r="K255" s="265"/>
      <c r="L255" s="265"/>
      <c r="M255" s="270"/>
      <c r="N255" s="271"/>
      <c r="O255" s="272"/>
      <c r="P255" s="272"/>
      <c r="Q255" s="272"/>
      <c r="R255" s="272"/>
      <c r="S255" s="272"/>
      <c r="T255" s="272"/>
      <c r="U255" s="272"/>
      <c r="V255" s="272"/>
      <c r="W255" s="272"/>
      <c r="X255" s="273"/>
      <c r="Y255" s="14"/>
      <c r="Z255" s="14"/>
      <c r="AA255" s="14"/>
      <c r="AB255" s="14"/>
      <c r="AC255" s="14"/>
      <c r="AD255" s="14"/>
      <c r="AE255" s="14"/>
      <c r="AT255" s="274" t="s">
        <v>167</v>
      </c>
      <c r="AU255" s="274" t="s">
        <v>22</v>
      </c>
      <c r="AV255" s="14" t="s">
        <v>156</v>
      </c>
      <c r="AW255" s="14" t="s">
        <v>5</v>
      </c>
      <c r="AX255" s="14" t="s">
        <v>91</v>
      </c>
      <c r="AY255" s="274" t="s">
        <v>149</v>
      </c>
    </row>
    <row r="256" s="2" customFormat="1" ht="16.5" customHeight="1">
      <c r="A256" s="39"/>
      <c r="B256" s="40"/>
      <c r="C256" s="234" t="s">
        <v>368</v>
      </c>
      <c r="D256" s="234" t="s">
        <v>151</v>
      </c>
      <c r="E256" s="235" t="s">
        <v>369</v>
      </c>
      <c r="F256" s="236" t="s">
        <v>370</v>
      </c>
      <c r="G256" s="237" t="s">
        <v>226</v>
      </c>
      <c r="H256" s="238">
        <v>51.939999999999998</v>
      </c>
      <c r="I256" s="239"/>
      <c r="J256" s="239"/>
      <c r="K256" s="240">
        <f>ROUND(P256*H256,2)</f>
        <v>0</v>
      </c>
      <c r="L256" s="236" t="s">
        <v>82</v>
      </c>
      <c r="M256" s="45"/>
      <c r="N256" s="241" t="s">
        <v>82</v>
      </c>
      <c r="O256" s="242" t="s">
        <v>52</v>
      </c>
      <c r="P256" s="243">
        <f>I256+J256</f>
        <v>0</v>
      </c>
      <c r="Q256" s="243">
        <f>ROUND(I256*H256,2)</f>
        <v>0</v>
      </c>
      <c r="R256" s="243">
        <f>ROUND(J256*H256,2)</f>
        <v>0</v>
      </c>
      <c r="S256" s="85"/>
      <c r="T256" s="244">
        <f>S256*H256</f>
        <v>0</v>
      </c>
      <c r="U256" s="244">
        <v>0.00033</v>
      </c>
      <c r="V256" s="244">
        <f>U256*H256</f>
        <v>0.017140199999999998</v>
      </c>
      <c r="W256" s="244">
        <v>0</v>
      </c>
      <c r="X256" s="245">
        <f>W256*H256</f>
        <v>0</v>
      </c>
      <c r="Y256" s="39"/>
      <c r="Z256" s="39"/>
      <c r="AA256" s="39"/>
      <c r="AB256" s="39"/>
      <c r="AC256" s="39"/>
      <c r="AD256" s="39"/>
      <c r="AE256" s="39"/>
      <c r="AR256" s="246" t="s">
        <v>156</v>
      </c>
      <c r="AT256" s="246" t="s">
        <v>151</v>
      </c>
      <c r="AU256" s="246" t="s">
        <v>22</v>
      </c>
      <c r="AY256" s="17" t="s">
        <v>149</v>
      </c>
      <c r="BE256" s="247">
        <f>IF(O256="základní",K256,0)</f>
        <v>0</v>
      </c>
      <c r="BF256" s="247">
        <f>IF(O256="snížená",K256,0)</f>
        <v>0</v>
      </c>
      <c r="BG256" s="247">
        <f>IF(O256="zákl. přenesená",K256,0)</f>
        <v>0</v>
      </c>
      <c r="BH256" s="247">
        <f>IF(O256="sníž. přenesená",K256,0)</f>
        <v>0</v>
      </c>
      <c r="BI256" s="247">
        <f>IF(O256="nulová",K256,0)</f>
        <v>0</v>
      </c>
      <c r="BJ256" s="17" t="s">
        <v>91</v>
      </c>
      <c r="BK256" s="247">
        <f>ROUND(P256*H256,2)</f>
        <v>0</v>
      </c>
      <c r="BL256" s="17" t="s">
        <v>156</v>
      </c>
      <c r="BM256" s="246" t="s">
        <v>371</v>
      </c>
    </row>
    <row r="257" s="2" customFormat="1">
      <c r="A257" s="39"/>
      <c r="B257" s="40"/>
      <c r="C257" s="41"/>
      <c r="D257" s="248" t="s">
        <v>158</v>
      </c>
      <c r="E257" s="41"/>
      <c r="F257" s="249" t="s">
        <v>370</v>
      </c>
      <c r="G257" s="41"/>
      <c r="H257" s="41"/>
      <c r="I257" s="149"/>
      <c r="J257" s="149"/>
      <c r="K257" s="41"/>
      <c r="L257" s="41"/>
      <c r="M257" s="45"/>
      <c r="N257" s="250"/>
      <c r="O257" s="251"/>
      <c r="P257" s="85"/>
      <c r="Q257" s="85"/>
      <c r="R257" s="85"/>
      <c r="S257" s="85"/>
      <c r="T257" s="85"/>
      <c r="U257" s="85"/>
      <c r="V257" s="85"/>
      <c r="W257" s="85"/>
      <c r="X257" s="86"/>
      <c r="Y257" s="39"/>
      <c r="Z257" s="39"/>
      <c r="AA257" s="39"/>
      <c r="AB257" s="39"/>
      <c r="AC257" s="39"/>
      <c r="AD257" s="39"/>
      <c r="AE257" s="39"/>
      <c r="AT257" s="17" t="s">
        <v>158</v>
      </c>
      <c r="AU257" s="17" t="s">
        <v>22</v>
      </c>
    </row>
    <row r="258" s="13" customFormat="1">
      <c r="A258" s="13"/>
      <c r="B258" s="253"/>
      <c r="C258" s="254"/>
      <c r="D258" s="248" t="s">
        <v>167</v>
      </c>
      <c r="E258" s="255" t="s">
        <v>82</v>
      </c>
      <c r="F258" s="256" t="s">
        <v>372</v>
      </c>
      <c r="G258" s="254"/>
      <c r="H258" s="257">
        <v>36</v>
      </c>
      <c r="I258" s="258"/>
      <c r="J258" s="258"/>
      <c r="K258" s="254"/>
      <c r="L258" s="254"/>
      <c r="M258" s="259"/>
      <c r="N258" s="260"/>
      <c r="O258" s="261"/>
      <c r="P258" s="261"/>
      <c r="Q258" s="261"/>
      <c r="R258" s="261"/>
      <c r="S258" s="261"/>
      <c r="T258" s="261"/>
      <c r="U258" s="261"/>
      <c r="V258" s="261"/>
      <c r="W258" s="261"/>
      <c r="X258" s="262"/>
      <c r="Y258" s="13"/>
      <c r="Z258" s="13"/>
      <c r="AA258" s="13"/>
      <c r="AB258" s="13"/>
      <c r="AC258" s="13"/>
      <c r="AD258" s="13"/>
      <c r="AE258" s="13"/>
      <c r="AT258" s="263" t="s">
        <v>167</v>
      </c>
      <c r="AU258" s="263" t="s">
        <v>22</v>
      </c>
      <c r="AV258" s="13" t="s">
        <v>22</v>
      </c>
      <c r="AW258" s="13" t="s">
        <v>5</v>
      </c>
      <c r="AX258" s="13" t="s">
        <v>84</v>
      </c>
      <c r="AY258" s="263" t="s">
        <v>149</v>
      </c>
    </row>
    <row r="259" s="13" customFormat="1">
      <c r="A259" s="13"/>
      <c r="B259" s="253"/>
      <c r="C259" s="254"/>
      <c r="D259" s="248" t="s">
        <v>167</v>
      </c>
      <c r="E259" s="255" t="s">
        <v>82</v>
      </c>
      <c r="F259" s="256" t="s">
        <v>373</v>
      </c>
      <c r="G259" s="254"/>
      <c r="H259" s="257">
        <v>9.9399999999999995</v>
      </c>
      <c r="I259" s="258"/>
      <c r="J259" s="258"/>
      <c r="K259" s="254"/>
      <c r="L259" s="254"/>
      <c r="M259" s="259"/>
      <c r="N259" s="260"/>
      <c r="O259" s="261"/>
      <c r="P259" s="261"/>
      <c r="Q259" s="261"/>
      <c r="R259" s="261"/>
      <c r="S259" s="261"/>
      <c r="T259" s="261"/>
      <c r="U259" s="261"/>
      <c r="V259" s="261"/>
      <c r="W259" s="261"/>
      <c r="X259" s="262"/>
      <c r="Y259" s="13"/>
      <c r="Z259" s="13"/>
      <c r="AA259" s="13"/>
      <c r="AB259" s="13"/>
      <c r="AC259" s="13"/>
      <c r="AD259" s="13"/>
      <c r="AE259" s="13"/>
      <c r="AT259" s="263" t="s">
        <v>167</v>
      </c>
      <c r="AU259" s="263" t="s">
        <v>22</v>
      </c>
      <c r="AV259" s="13" t="s">
        <v>22</v>
      </c>
      <c r="AW259" s="13" t="s">
        <v>5</v>
      </c>
      <c r="AX259" s="13" t="s">
        <v>84</v>
      </c>
      <c r="AY259" s="263" t="s">
        <v>149</v>
      </c>
    </row>
    <row r="260" s="13" customFormat="1">
      <c r="A260" s="13"/>
      <c r="B260" s="253"/>
      <c r="C260" s="254"/>
      <c r="D260" s="248" t="s">
        <v>167</v>
      </c>
      <c r="E260" s="255" t="s">
        <v>82</v>
      </c>
      <c r="F260" s="256" t="s">
        <v>374</v>
      </c>
      <c r="G260" s="254"/>
      <c r="H260" s="257">
        <v>6</v>
      </c>
      <c r="I260" s="258"/>
      <c r="J260" s="258"/>
      <c r="K260" s="254"/>
      <c r="L260" s="254"/>
      <c r="M260" s="259"/>
      <c r="N260" s="260"/>
      <c r="O260" s="261"/>
      <c r="P260" s="261"/>
      <c r="Q260" s="261"/>
      <c r="R260" s="261"/>
      <c r="S260" s="261"/>
      <c r="T260" s="261"/>
      <c r="U260" s="261"/>
      <c r="V260" s="261"/>
      <c r="W260" s="261"/>
      <c r="X260" s="262"/>
      <c r="Y260" s="13"/>
      <c r="Z260" s="13"/>
      <c r="AA260" s="13"/>
      <c r="AB260" s="13"/>
      <c r="AC260" s="13"/>
      <c r="AD260" s="13"/>
      <c r="AE260" s="13"/>
      <c r="AT260" s="263" t="s">
        <v>167</v>
      </c>
      <c r="AU260" s="263" t="s">
        <v>22</v>
      </c>
      <c r="AV260" s="13" t="s">
        <v>22</v>
      </c>
      <c r="AW260" s="13" t="s">
        <v>5</v>
      </c>
      <c r="AX260" s="13" t="s">
        <v>84</v>
      </c>
      <c r="AY260" s="263" t="s">
        <v>149</v>
      </c>
    </row>
    <row r="261" s="14" customFormat="1">
      <c r="A261" s="14"/>
      <c r="B261" s="264"/>
      <c r="C261" s="265"/>
      <c r="D261" s="248" t="s">
        <v>167</v>
      </c>
      <c r="E261" s="266" t="s">
        <v>82</v>
      </c>
      <c r="F261" s="267" t="s">
        <v>169</v>
      </c>
      <c r="G261" s="265"/>
      <c r="H261" s="268">
        <v>51.939999999999998</v>
      </c>
      <c r="I261" s="269"/>
      <c r="J261" s="269"/>
      <c r="K261" s="265"/>
      <c r="L261" s="265"/>
      <c r="M261" s="270"/>
      <c r="N261" s="271"/>
      <c r="O261" s="272"/>
      <c r="P261" s="272"/>
      <c r="Q261" s="272"/>
      <c r="R261" s="272"/>
      <c r="S261" s="272"/>
      <c r="T261" s="272"/>
      <c r="U261" s="272"/>
      <c r="V261" s="272"/>
      <c r="W261" s="272"/>
      <c r="X261" s="273"/>
      <c r="Y261" s="14"/>
      <c r="Z261" s="14"/>
      <c r="AA261" s="14"/>
      <c r="AB261" s="14"/>
      <c r="AC261" s="14"/>
      <c r="AD261" s="14"/>
      <c r="AE261" s="14"/>
      <c r="AT261" s="274" t="s">
        <v>167</v>
      </c>
      <c r="AU261" s="274" t="s">
        <v>22</v>
      </c>
      <c r="AV261" s="14" t="s">
        <v>156</v>
      </c>
      <c r="AW261" s="14" t="s">
        <v>5</v>
      </c>
      <c r="AX261" s="14" t="s">
        <v>91</v>
      </c>
      <c r="AY261" s="274" t="s">
        <v>149</v>
      </c>
    </row>
    <row r="262" s="2" customFormat="1" ht="24" customHeight="1">
      <c r="A262" s="39"/>
      <c r="B262" s="40"/>
      <c r="C262" s="234" t="s">
        <v>375</v>
      </c>
      <c r="D262" s="234" t="s">
        <v>151</v>
      </c>
      <c r="E262" s="235" t="s">
        <v>376</v>
      </c>
      <c r="F262" s="236" t="s">
        <v>377</v>
      </c>
      <c r="G262" s="237" t="s">
        <v>206</v>
      </c>
      <c r="H262" s="238">
        <v>30.456</v>
      </c>
      <c r="I262" s="239"/>
      <c r="J262" s="239"/>
      <c r="K262" s="240">
        <f>ROUND(P262*H262,2)</f>
        <v>0</v>
      </c>
      <c r="L262" s="236" t="s">
        <v>155</v>
      </c>
      <c r="M262" s="45"/>
      <c r="N262" s="241" t="s">
        <v>82</v>
      </c>
      <c r="O262" s="242" t="s">
        <v>52</v>
      </c>
      <c r="P262" s="243">
        <f>I262+J262</f>
        <v>0</v>
      </c>
      <c r="Q262" s="243">
        <f>ROUND(I262*H262,2)</f>
        <v>0</v>
      </c>
      <c r="R262" s="243">
        <f>ROUND(J262*H262,2)</f>
        <v>0</v>
      </c>
      <c r="S262" s="85"/>
      <c r="T262" s="244">
        <f>S262*H262</f>
        <v>0</v>
      </c>
      <c r="U262" s="244">
        <v>0</v>
      </c>
      <c r="V262" s="244">
        <f>U262*H262</f>
        <v>0</v>
      </c>
      <c r="W262" s="244">
        <v>0</v>
      </c>
      <c r="X262" s="245">
        <f>W262*H262</f>
        <v>0</v>
      </c>
      <c r="Y262" s="39"/>
      <c r="Z262" s="39"/>
      <c r="AA262" s="39"/>
      <c r="AB262" s="39"/>
      <c r="AC262" s="39"/>
      <c r="AD262" s="39"/>
      <c r="AE262" s="39"/>
      <c r="AR262" s="246" t="s">
        <v>156</v>
      </c>
      <c r="AT262" s="246" t="s">
        <v>151</v>
      </c>
      <c r="AU262" s="246" t="s">
        <v>22</v>
      </c>
      <c r="AY262" s="17" t="s">
        <v>149</v>
      </c>
      <c r="BE262" s="247">
        <f>IF(O262="základní",K262,0)</f>
        <v>0</v>
      </c>
      <c r="BF262" s="247">
        <f>IF(O262="snížená",K262,0)</f>
        <v>0</v>
      </c>
      <c r="BG262" s="247">
        <f>IF(O262="zákl. přenesená",K262,0)</f>
        <v>0</v>
      </c>
      <c r="BH262" s="247">
        <f>IF(O262="sníž. přenesená",K262,0)</f>
        <v>0</v>
      </c>
      <c r="BI262" s="247">
        <f>IF(O262="nulová",K262,0)</f>
        <v>0</v>
      </c>
      <c r="BJ262" s="17" t="s">
        <v>91</v>
      </c>
      <c r="BK262" s="247">
        <f>ROUND(P262*H262,2)</f>
        <v>0</v>
      </c>
      <c r="BL262" s="17" t="s">
        <v>156</v>
      </c>
      <c r="BM262" s="246" t="s">
        <v>378</v>
      </c>
    </row>
    <row r="263" s="2" customFormat="1">
      <c r="A263" s="39"/>
      <c r="B263" s="40"/>
      <c r="C263" s="41"/>
      <c r="D263" s="248" t="s">
        <v>158</v>
      </c>
      <c r="E263" s="41"/>
      <c r="F263" s="249" t="s">
        <v>379</v>
      </c>
      <c r="G263" s="41"/>
      <c r="H263" s="41"/>
      <c r="I263" s="149"/>
      <c r="J263" s="149"/>
      <c r="K263" s="41"/>
      <c r="L263" s="41"/>
      <c r="M263" s="45"/>
      <c r="N263" s="250"/>
      <c r="O263" s="251"/>
      <c r="P263" s="85"/>
      <c r="Q263" s="85"/>
      <c r="R263" s="85"/>
      <c r="S263" s="85"/>
      <c r="T263" s="85"/>
      <c r="U263" s="85"/>
      <c r="V263" s="85"/>
      <c r="W263" s="85"/>
      <c r="X263" s="86"/>
      <c r="Y263" s="39"/>
      <c r="Z263" s="39"/>
      <c r="AA263" s="39"/>
      <c r="AB263" s="39"/>
      <c r="AC263" s="39"/>
      <c r="AD263" s="39"/>
      <c r="AE263" s="39"/>
      <c r="AT263" s="17" t="s">
        <v>158</v>
      </c>
      <c r="AU263" s="17" t="s">
        <v>22</v>
      </c>
    </row>
    <row r="264" s="2" customFormat="1">
      <c r="A264" s="39"/>
      <c r="B264" s="40"/>
      <c r="C264" s="41"/>
      <c r="D264" s="248" t="s">
        <v>160</v>
      </c>
      <c r="E264" s="41"/>
      <c r="F264" s="252" t="s">
        <v>380</v>
      </c>
      <c r="G264" s="41"/>
      <c r="H264" s="41"/>
      <c r="I264" s="149"/>
      <c r="J264" s="149"/>
      <c r="K264" s="41"/>
      <c r="L264" s="41"/>
      <c r="M264" s="45"/>
      <c r="N264" s="250"/>
      <c r="O264" s="251"/>
      <c r="P264" s="85"/>
      <c r="Q264" s="85"/>
      <c r="R264" s="85"/>
      <c r="S264" s="85"/>
      <c r="T264" s="85"/>
      <c r="U264" s="85"/>
      <c r="V264" s="85"/>
      <c r="W264" s="85"/>
      <c r="X264" s="86"/>
      <c r="Y264" s="39"/>
      <c r="Z264" s="39"/>
      <c r="AA264" s="39"/>
      <c r="AB264" s="39"/>
      <c r="AC264" s="39"/>
      <c r="AD264" s="39"/>
      <c r="AE264" s="39"/>
      <c r="AT264" s="17" t="s">
        <v>160</v>
      </c>
      <c r="AU264" s="17" t="s">
        <v>22</v>
      </c>
    </row>
    <row r="265" s="12" customFormat="1" ht="22.8" customHeight="1">
      <c r="A265" s="12"/>
      <c r="B265" s="217"/>
      <c r="C265" s="218"/>
      <c r="D265" s="219" t="s">
        <v>83</v>
      </c>
      <c r="E265" s="232" t="s">
        <v>156</v>
      </c>
      <c r="F265" s="232" t="s">
        <v>381</v>
      </c>
      <c r="G265" s="218"/>
      <c r="H265" s="218"/>
      <c r="I265" s="221"/>
      <c r="J265" s="221"/>
      <c r="K265" s="233">
        <f>BK265</f>
        <v>0</v>
      </c>
      <c r="L265" s="218"/>
      <c r="M265" s="223"/>
      <c r="N265" s="224"/>
      <c r="O265" s="225"/>
      <c r="P265" s="225"/>
      <c r="Q265" s="226">
        <f>SUM(Q266:Q318)</f>
        <v>0</v>
      </c>
      <c r="R265" s="226">
        <f>SUM(R266:R318)</f>
        <v>0</v>
      </c>
      <c r="S265" s="225"/>
      <c r="T265" s="227">
        <f>SUM(T266:T318)</f>
        <v>0</v>
      </c>
      <c r="U265" s="225"/>
      <c r="V265" s="227">
        <f>SUM(V266:V318)</f>
        <v>5.308853749999999</v>
      </c>
      <c r="W265" s="225"/>
      <c r="X265" s="228">
        <f>SUM(X266:X318)</f>
        <v>0</v>
      </c>
      <c r="Y265" s="12"/>
      <c r="Z265" s="12"/>
      <c r="AA265" s="12"/>
      <c r="AB265" s="12"/>
      <c r="AC265" s="12"/>
      <c r="AD265" s="12"/>
      <c r="AE265" s="12"/>
      <c r="AR265" s="229" t="s">
        <v>91</v>
      </c>
      <c r="AT265" s="230" t="s">
        <v>83</v>
      </c>
      <c r="AU265" s="230" t="s">
        <v>91</v>
      </c>
      <c r="AY265" s="229" t="s">
        <v>149</v>
      </c>
      <c r="BK265" s="231">
        <f>SUM(BK266:BK318)</f>
        <v>0</v>
      </c>
    </row>
    <row r="266" s="2" customFormat="1" ht="24" customHeight="1">
      <c r="A266" s="39"/>
      <c r="B266" s="40"/>
      <c r="C266" s="234" t="s">
        <v>382</v>
      </c>
      <c r="D266" s="234" t="s">
        <v>151</v>
      </c>
      <c r="E266" s="235" t="s">
        <v>383</v>
      </c>
      <c r="F266" s="236" t="s">
        <v>384</v>
      </c>
      <c r="G266" s="237" t="s">
        <v>206</v>
      </c>
      <c r="H266" s="238">
        <v>13.109999999999999</v>
      </c>
      <c r="I266" s="239"/>
      <c r="J266" s="239"/>
      <c r="K266" s="240">
        <f>ROUND(P266*H266,2)</f>
        <v>0</v>
      </c>
      <c r="L266" s="236" t="s">
        <v>155</v>
      </c>
      <c r="M266" s="45"/>
      <c r="N266" s="241" t="s">
        <v>82</v>
      </c>
      <c r="O266" s="242" t="s">
        <v>52</v>
      </c>
      <c r="P266" s="243">
        <f>I266+J266</f>
        <v>0</v>
      </c>
      <c r="Q266" s="243">
        <f>ROUND(I266*H266,2)</f>
        <v>0</v>
      </c>
      <c r="R266" s="243">
        <f>ROUND(J266*H266,2)</f>
        <v>0</v>
      </c>
      <c r="S266" s="85"/>
      <c r="T266" s="244">
        <f>S266*H266</f>
        <v>0</v>
      </c>
      <c r="U266" s="244">
        <v>0.044999999999999998</v>
      </c>
      <c r="V266" s="244">
        <f>U266*H266</f>
        <v>0.58994999999999997</v>
      </c>
      <c r="W266" s="244">
        <v>0</v>
      </c>
      <c r="X266" s="245">
        <f>W266*H266</f>
        <v>0</v>
      </c>
      <c r="Y266" s="39"/>
      <c r="Z266" s="39"/>
      <c r="AA266" s="39"/>
      <c r="AB266" s="39"/>
      <c r="AC266" s="39"/>
      <c r="AD266" s="39"/>
      <c r="AE266" s="39"/>
      <c r="AR266" s="246" t="s">
        <v>156</v>
      </c>
      <c r="AT266" s="246" t="s">
        <v>151</v>
      </c>
      <c r="AU266" s="246" t="s">
        <v>22</v>
      </c>
      <c r="AY266" s="17" t="s">
        <v>149</v>
      </c>
      <c r="BE266" s="247">
        <f>IF(O266="základní",K266,0)</f>
        <v>0</v>
      </c>
      <c r="BF266" s="247">
        <f>IF(O266="snížená",K266,0)</f>
        <v>0</v>
      </c>
      <c r="BG266" s="247">
        <f>IF(O266="zákl. přenesená",K266,0)</f>
        <v>0</v>
      </c>
      <c r="BH266" s="247">
        <f>IF(O266="sníž. přenesená",K266,0)</f>
        <v>0</v>
      </c>
      <c r="BI266" s="247">
        <f>IF(O266="nulová",K266,0)</f>
        <v>0</v>
      </c>
      <c r="BJ266" s="17" t="s">
        <v>91</v>
      </c>
      <c r="BK266" s="247">
        <f>ROUND(P266*H266,2)</f>
        <v>0</v>
      </c>
      <c r="BL266" s="17" t="s">
        <v>156</v>
      </c>
      <c r="BM266" s="246" t="s">
        <v>385</v>
      </c>
    </row>
    <row r="267" s="2" customFormat="1">
      <c r="A267" s="39"/>
      <c r="B267" s="40"/>
      <c r="C267" s="41"/>
      <c r="D267" s="248" t="s">
        <v>158</v>
      </c>
      <c r="E267" s="41"/>
      <c r="F267" s="249" t="s">
        <v>386</v>
      </c>
      <c r="G267" s="41"/>
      <c r="H267" s="41"/>
      <c r="I267" s="149"/>
      <c r="J267" s="149"/>
      <c r="K267" s="41"/>
      <c r="L267" s="41"/>
      <c r="M267" s="45"/>
      <c r="N267" s="250"/>
      <c r="O267" s="251"/>
      <c r="P267" s="85"/>
      <c r="Q267" s="85"/>
      <c r="R267" s="85"/>
      <c r="S267" s="85"/>
      <c r="T267" s="85"/>
      <c r="U267" s="85"/>
      <c r="V267" s="85"/>
      <c r="W267" s="85"/>
      <c r="X267" s="86"/>
      <c r="Y267" s="39"/>
      <c r="Z267" s="39"/>
      <c r="AA267" s="39"/>
      <c r="AB267" s="39"/>
      <c r="AC267" s="39"/>
      <c r="AD267" s="39"/>
      <c r="AE267" s="39"/>
      <c r="AT267" s="17" t="s">
        <v>158</v>
      </c>
      <c r="AU267" s="17" t="s">
        <v>22</v>
      </c>
    </row>
    <row r="268" s="13" customFormat="1">
      <c r="A268" s="13"/>
      <c r="B268" s="253"/>
      <c r="C268" s="254"/>
      <c r="D268" s="248" t="s">
        <v>167</v>
      </c>
      <c r="E268" s="255" t="s">
        <v>82</v>
      </c>
      <c r="F268" s="256" t="s">
        <v>387</v>
      </c>
      <c r="G268" s="254"/>
      <c r="H268" s="257">
        <v>13.109999999999999</v>
      </c>
      <c r="I268" s="258"/>
      <c r="J268" s="258"/>
      <c r="K268" s="254"/>
      <c r="L268" s="254"/>
      <c r="M268" s="259"/>
      <c r="N268" s="260"/>
      <c r="O268" s="261"/>
      <c r="P268" s="261"/>
      <c r="Q268" s="261"/>
      <c r="R268" s="261"/>
      <c r="S268" s="261"/>
      <c r="T268" s="261"/>
      <c r="U268" s="261"/>
      <c r="V268" s="261"/>
      <c r="W268" s="261"/>
      <c r="X268" s="262"/>
      <c r="Y268" s="13"/>
      <c r="Z268" s="13"/>
      <c r="AA268" s="13"/>
      <c r="AB268" s="13"/>
      <c r="AC268" s="13"/>
      <c r="AD268" s="13"/>
      <c r="AE268" s="13"/>
      <c r="AT268" s="263" t="s">
        <v>167</v>
      </c>
      <c r="AU268" s="263" t="s">
        <v>22</v>
      </c>
      <c r="AV268" s="13" t="s">
        <v>22</v>
      </c>
      <c r="AW268" s="13" t="s">
        <v>5</v>
      </c>
      <c r="AX268" s="13" t="s">
        <v>84</v>
      </c>
      <c r="AY268" s="263" t="s">
        <v>149</v>
      </c>
    </row>
    <row r="269" s="14" customFormat="1">
      <c r="A269" s="14"/>
      <c r="B269" s="264"/>
      <c r="C269" s="265"/>
      <c r="D269" s="248" t="s">
        <v>167</v>
      </c>
      <c r="E269" s="266" t="s">
        <v>82</v>
      </c>
      <c r="F269" s="267" t="s">
        <v>169</v>
      </c>
      <c r="G269" s="265"/>
      <c r="H269" s="268">
        <v>13.109999999999999</v>
      </c>
      <c r="I269" s="269"/>
      <c r="J269" s="269"/>
      <c r="K269" s="265"/>
      <c r="L269" s="265"/>
      <c r="M269" s="270"/>
      <c r="N269" s="271"/>
      <c r="O269" s="272"/>
      <c r="P269" s="272"/>
      <c r="Q269" s="272"/>
      <c r="R269" s="272"/>
      <c r="S269" s="272"/>
      <c r="T269" s="272"/>
      <c r="U269" s="272"/>
      <c r="V269" s="272"/>
      <c r="W269" s="272"/>
      <c r="X269" s="273"/>
      <c r="Y269" s="14"/>
      <c r="Z269" s="14"/>
      <c r="AA269" s="14"/>
      <c r="AB269" s="14"/>
      <c r="AC269" s="14"/>
      <c r="AD269" s="14"/>
      <c r="AE269" s="14"/>
      <c r="AT269" s="274" t="s">
        <v>167</v>
      </c>
      <c r="AU269" s="274" t="s">
        <v>22</v>
      </c>
      <c r="AV269" s="14" t="s">
        <v>156</v>
      </c>
      <c r="AW269" s="14" t="s">
        <v>5</v>
      </c>
      <c r="AX269" s="14" t="s">
        <v>91</v>
      </c>
      <c r="AY269" s="274" t="s">
        <v>149</v>
      </c>
    </row>
    <row r="270" s="2" customFormat="1" ht="24" customHeight="1">
      <c r="A270" s="39"/>
      <c r="B270" s="40"/>
      <c r="C270" s="234" t="s">
        <v>388</v>
      </c>
      <c r="D270" s="234" t="s">
        <v>151</v>
      </c>
      <c r="E270" s="235" t="s">
        <v>389</v>
      </c>
      <c r="F270" s="236" t="s">
        <v>390</v>
      </c>
      <c r="G270" s="237" t="s">
        <v>154</v>
      </c>
      <c r="H270" s="238">
        <v>4</v>
      </c>
      <c r="I270" s="239"/>
      <c r="J270" s="239"/>
      <c r="K270" s="240">
        <f>ROUND(P270*H270,2)</f>
        <v>0</v>
      </c>
      <c r="L270" s="236" t="s">
        <v>301</v>
      </c>
      <c r="M270" s="45"/>
      <c r="N270" s="241" t="s">
        <v>82</v>
      </c>
      <c r="O270" s="242" t="s">
        <v>52</v>
      </c>
      <c r="P270" s="243">
        <f>I270+J270</f>
        <v>0</v>
      </c>
      <c r="Q270" s="243">
        <f>ROUND(I270*H270,2)</f>
        <v>0</v>
      </c>
      <c r="R270" s="243">
        <f>ROUND(J270*H270,2)</f>
        <v>0</v>
      </c>
      <c r="S270" s="85"/>
      <c r="T270" s="244">
        <f>S270*H270</f>
        <v>0</v>
      </c>
      <c r="U270" s="244">
        <v>0.0020600000000000002</v>
      </c>
      <c r="V270" s="244">
        <f>U270*H270</f>
        <v>0.0082400000000000008</v>
      </c>
      <c r="W270" s="244">
        <v>0</v>
      </c>
      <c r="X270" s="245">
        <f>W270*H270</f>
        <v>0</v>
      </c>
      <c r="Y270" s="39"/>
      <c r="Z270" s="39"/>
      <c r="AA270" s="39"/>
      <c r="AB270" s="39"/>
      <c r="AC270" s="39"/>
      <c r="AD270" s="39"/>
      <c r="AE270" s="39"/>
      <c r="AR270" s="246" t="s">
        <v>156</v>
      </c>
      <c r="AT270" s="246" t="s">
        <v>151</v>
      </c>
      <c r="AU270" s="246" t="s">
        <v>22</v>
      </c>
      <c r="AY270" s="17" t="s">
        <v>149</v>
      </c>
      <c r="BE270" s="247">
        <f>IF(O270="základní",K270,0)</f>
        <v>0</v>
      </c>
      <c r="BF270" s="247">
        <f>IF(O270="snížená",K270,0)</f>
        <v>0</v>
      </c>
      <c r="BG270" s="247">
        <f>IF(O270="zákl. přenesená",K270,0)</f>
        <v>0</v>
      </c>
      <c r="BH270" s="247">
        <f>IF(O270="sníž. přenesená",K270,0)</f>
        <v>0</v>
      </c>
      <c r="BI270" s="247">
        <f>IF(O270="nulová",K270,0)</f>
        <v>0</v>
      </c>
      <c r="BJ270" s="17" t="s">
        <v>91</v>
      </c>
      <c r="BK270" s="247">
        <f>ROUND(P270*H270,2)</f>
        <v>0</v>
      </c>
      <c r="BL270" s="17" t="s">
        <v>156</v>
      </c>
      <c r="BM270" s="246" t="s">
        <v>391</v>
      </c>
    </row>
    <row r="271" s="2" customFormat="1">
      <c r="A271" s="39"/>
      <c r="B271" s="40"/>
      <c r="C271" s="41"/>
      <c r="D271" s="248" t="s">
        <v>158</v>
      </c>
      <c r="E271" s="41"/>
      <c r="F271" s="249" t="s">
        <v>392</v>
      </c>
      <c r="G271" s="41"/>
      <c r="H271" s="41"/>
      <c r="I271" s="149"/>
      <c r="J271" s="149"/>
      <c r="K271" s="41"/>
      <c r="L271" s="41"/>
      <c r="M271" s="45"/>
      <c r="N271" s="250"/>
      <c r="O271" s="251"/>
      <c r="P271" s="85"/>
      <c r="Q271" s="85"/>
      <c r="R271" s="85"/>
      <c r="S271" s="85"/>
      <c r="T271" s="85"/>
      <c r="U271" s="85"/>
      <c r="V271" s="85"/>
      <c r="W271" s="85"/>
      <c r="X271" s="86"/>
      <c r="Y271" s="39"/>
      <c r="Z271" s="39"/>
      <c r="AA271" s="39"/>
      <c r="AB271" s="39"/>
      <c r="AC271" s="39"/>
      <c r="AD271" s="39"/>
      <c r="AE271" s="39"/>
      <c r="AT271" s="17" t="s">
        <v>158</v>
      </c>
      <c r="AU271" s="17" t="s">
        <v>22</v>
      </c>
    </row>
    <row r="272" s="2" customFormat="1">
      <c r="A272" s="39"/>
      <c r="B272" s="40"/>
      <c r="C272" s="41"/>
      <c r="D272" s="248" t="s">
        <v>160</v>
      </c>
      <c r="E272" s="41"/>
      <c r="F272" s="252" t="s">
        <v>393</v>
      </c>
      <c r="G272" s="41"/>
      <c r="H272" s="41"/>
      <c r="I272" s="149"/>
      <c r="J272" s="149"/>
      <c r="K272" s="41"/>
      <c r="L272" s="41"/>
      <c r="M272" s="45"/>
      <c r="N272" s="250"/>
      <c r="O272" s="251"/>
      <c r="P272" s="85"/>
      <c r="Q272" s="85"/>
      <c r="R272" s="85"/>
      <c r="S272" s="85"/>
      <c r="T272" s="85"/>
      <c r="U272" s="85"/>
      <c r="V272" s="85"/>
      <c r="W272" s="85"/>
      <c r="X272" s="86"/>
      <c r="Y272" s="39"/>
      <c r="Z272" s="39"/>
      <c r="AA272" s="39"/>
      <c r="AB272" s="39"/>
      <c r="AC272" s="39"/>
      <c r="AD272" s="39"/>
      <c r="AE272" s="39"/>
      <c r="AT272" s="17" t="s">
        <v>160</v>
      </c>
      <c r="AU272" s="17" t="s">
        <v>22</v>
      </c>
    </row>
    <row r="273" s="13" customFormat="1">
      <c r="A273" s="13"/>
      <c r="B273" s="253"/>
      <c r="C273" s="254"/>
      <c r="D273" s="248" t="s">
        <v>167</v>
      </c>
      <c r="E273" s="255" t="s">
        <v>82</v>
      </c>
      <c r="F273" s="256" t="s">
        <v>394</v>
      </c>
      <c r="G273" s="254"/>
      <c r="H273" s="257">
        <v>4</v>
      </c>
      <c r="I273" s="258"/>
      <c r="J273" s="258"/>
      <c r="K273" s="254"/>
      <c r="L273" s="254"/>
      <c r="M273" s="259"/>
      <c r="N273" s="260"/>
      <c r="O273" s="261"/>
      <c r="P273" s="261"/>
      <c r="Q273" s="261"/>
      <c r="R273" s="261"/>
      <c r="S273" s="261"/>
      <c r="T273" s="261"/>
      <c r="U273" s="261"/>
      <c r="V273" s="261"/>
      <c r="W273" s="261"/>
      <c r="X273" s="262"/>
      <c r="Y273" s="13"/>
      <c r="Z273" s="13"/>
      <c r="AA273" s="13"/>
      <c r="AB273" s="13"/>
      <c r="AC273" s="13"/>
      <c r="AD273" s="13"/>
      <c r="AE273" s="13"/>
      <c r="AT273" s="263" t="s">
        <v>167</v>
      </c>
      <c r="AU273" s="263" t="s">
        <v>22</v>
      </c>
      <c r="AV273" s="13" t="s">
        <v>22</v>
      </c>
      <c r="AW273" s="13" t="s">
        <v>5</v>
      </c>
      <c r="AX273" s="13" t="s">
        <v>84</v>
      </c>
      <c r="AY273" s="263" t="s">
        <v>149</v>
      </c>
    </row>
    <row r="274" s="14" customFormat="1">
      <c r="A274" s="14"/>
      <c r="B274" s="264"/>
      <c r="C274" s="265"/>
      <c r="D274" s="248" t="s">
        <v>167</v>
      </c>
      <c r="E274" s="266" t="s">
        <v>82</v>
      </c>
      <c r="F274" s="267" t="s">
        <v>169</v>
      </c>
      <c r="G274" s="265"/>
      <c r="H274" s="268">
        <v>4</v>
      </c>
      <c r="I274" s="269"/>
      <c r="J274" s="269"/>
      <c r="K274" s="265"/>
      <c r="L274" s="265"/>
      <c r="M274" s="270"/>
      <c r="N274" s="271"/>
      <c r="O274" s="272"/>
      <c r="P274" s="272"/>
      <c r="Q274" s="272"/>
      <c r="R274" s="272"/>
      <c r="S274" s="272"/>
      <c r="T274" s="272"/>
      <c r="U274" s="272"/>
      <c r="V274" s="272"/>
      <c r="W274" s="272"/>
      <c r="X274" s="273"/>
      <c r="Y274" s="14"/>
      <c r="Z274" s="14"/>
      <c r="AA274" s="14"/>
      <c r="AB274" s="14"/>
      <c r="AC274" s="14"/>
      <c r="AD274" s="14"/>
      <c r="AE274" s="14"/>
      <c r="AT274" s="274" t="s">
        <v>167</v>
      </c>
      <c r="AU274" s="274" t="s">
        <v>22</v>
      </c>
      <c r="AV274" s="14" t="s">
        <v>156</v>
      </c>
      <c r="AW274" s="14" t="s">
        <v>5</v>
      </c>
      <c r="AX274" s="14" t="s">
        <v>91</v>
      </c>
      <c r="AY274" s="274" t="s">
        <v>149</v>
      </c>
    </row>
    <row r="275" s="2" customFormat="1" ht="16.5" customHeight="1">
      <c r="A275" s="39"/>
      <c r="B275" s="40"/>
      <c r="C275" s="234" t="s">
        <v>395</v>
      </c>
      <c r="D275" s="234" t="s">
        <v>151</v>
      </c>
      <c r="E275" s="235" t="s">
        <v>396</v>
      </c>
      <c r="F275" s="236" t="s">
        <v>397</v>
      </c>
      <c r="G275" s="237" t="s">
        <v>398</v>
      </c>
      <c r="H275" s="238">
        <v>545.74000000000001</v>
      </c>
      <c r="I275" s="239"/>
      <c r="J275" s="239"/>
      <c r="K275" s="240">
        <f>ROUND(P275*H275,2)</f>
        <v>0</v>
      </c>
      <c r="L275" s="236" t="s">
        <v>82</v>
      </c>
      <c r="M275" s="45"/>
      <c r="N275" s="241" t="s">
        <v>82</v>
      </c>
      <c r="O275" s="242" t="s">
        <v>52</v>
      </c>
      <c r="P275" s="243">
        <f>I275+J275</f>
        <v>0</v>
      </c>
      <c r="Q275" s="243">
        <f>ROUND(I275*H275,2)</f>
        <v>0</v>
      </c>
      <c r="R275" s="243">
        <f>ROUND(J275*H275,2)</f>
        <v>0</v>
      </c>
      <c r="S275" s="85"/>
      <c r="T275" s="244">
        <f>S275*H275</f>
        <v>0</v>
      </c>
      <c r="U275" s="244">
        <v>0</v>
      </c>
      <c r="V275" s="244">
        <f>U275*H275</f>
        <v>0</v>
      </c>
      <c r="W275" s="244">
        <v>0</v>
      </c>
      <c r="X275" s="245">
        <f>W275*H275</f>
        <v>0</v>
      </c>
      <c r="Y275" s="39"/>
      <c r="Z275" s="39"/>
      <c r="AA275" s="39"/>
      <c r="AB275" s="39"/>
      <c r="AC275" s="39"/>
      <c r="AD275" s="39"/>
      <c r="AE275" s="39"/>
      <c r="AR275" s="246" t="s">
        <v>156</v>
      </c>
      <c r="AT275" s="246" t="s">
        <v>151</v>
      </c>
      <c r="AU275" s="246" t="s">
        <v>22</v>
      </c>
      <c r="AY275" s="17" t="s">
        <v>149</v>
      </c>
      <c r="BE275" s="247">
        <f>IF(O275="základní",K275,0)</f>
        <v>0</v>
      </c>
      <c r="BF275" s="247">
        <f>IF(O275="snížená",K275,0)</f>
        <v>0</v>
      </c>
      <c r="BG275" s="247">
        <f>IF(O275="zákl. přenesená",K275,0)</f>
        <v>0</v>
      </c>
      <c r="BH275" s="247">
        <f>IF(O275="sníž. přenesená",K275,0)</f>
        <v>0</v>
      </c>
      <c r="BI275" s="247">
        <f>IF(O275="nulová",K275,0)</f>
        <v>0</v>
      </c>
      <c r="BJ275" s="17" t="s">
        <v>91</v>
      </c>
      <c r="BK275" s="247">
        <f>ROUND(P275*H275,2)</f>
        <v>0</v>
      </c>
      <c r="BL275" s="17" t="s">
        <v>156</v>
      </c>
      <c r="BM275" s="246" t="s">
        <v>399</v>
      </c>
    </row>
    <row r="276" s="2" customFormat="1">
      <c r="A276" s="39"/>
      <c r="B276" s="40"/>
      <c r="C276" s="41"/>
      <c r="D276" s="248" t="s">
        <v>158</v>
      </c>
      <c r="E276" s="41"/>
      <c r="F276" s="249" t="s">
        <v>400</v>
      </c>
      <c r="G276" s="41"/>
      <c r="H276" s="41"/>
      <c r="I276" s="149"/>
      <c r="J276" s="149"/>
      <c r="K276" s="41"/>
      <c r="L276" s="41"/>
      <c r="M276" s="45"/>
      <c r="N276" s="250"/>
      <c r="O276" s="251"/>
      <c r="P276" s="85"/>
      <c r="Q276" s="85"/>
      <c r="R276" s="85"/>
      <c r="S276" s="85"/>
      <c r="T276" s="85"/>
      <c r="U276" s="85"/>
      <c r="V276" s="85"/>
      <c r="W276" s="85"/>
      <c r="X276" s="86"/>
      <c r="Y276" s="39"/>
      <c r="Z276" s="39"/>
      <c r="AA276" s="39"/>
      <c r="AB276" s="39"/>
      <c r="AC276" s="39"/>
      <c r="AD276" s="39"/>
      <c r="AE276" s="39"/>
      <c r="AT276" s="17" t="s">
        <v>158</v>
      </c>
      <c r="AU276" s="17" t="s">
        <v>22</v>
      </c>
    </row>
    <row r="277" s="2" customFormat="1">
      <c r="A277" s="39"/>
      <c r="B277" s="40"/>
      <c r="C277" s="41"/>
      <c r="D277" s="248" t="s">
        <v>160</v>
      </c>
      <c r="E277" s="41"/>
      <c r="F277" s="252" t="s">
        <v>401</v>
      </c>
      <c r="G277" s="41"/>
      <c r="H277" s="41"/>
      <c r="I277" s="149"/>
      <c r="J277" s="149"/>
      <c r="K277" s="41"/>
      <c r="L277" s="41"/>
      <c r="M277" s="45"/>
      <c r="N277" s="250"/>
      <c r="O277" s="251"/>
      <c r="P277" s="85"/>
      <c r="Q277" s="85"/>
      <c r="R277" s="85"/>
      <c r="S277" s="85"/>
      <c r="T277" s="85"/>
      <c r="U277" s="85"/>
      <c r="V277" s="85"/>
      <c r="W277" s="85"/>
      <c r="X277" s="86"/>
      <c r="Y277" s="39"/>
      <c r="Z277" s="39"/>
      <c r="AA277" s="39"/>
      <c r="AB277" s="39"/>
      <c r="AC277" s="39"/>
      <c r="AD277" s="39"/>
      <c r="AE277" s="39"/>
      <c r="AT277" s="17" t="s">
        <v>160</v>
      </c>
      <c r="AU277" s="17" t="s">
        <v>22</v>
      </c>
    </row>
    <row r="278" s="13" customFormat="1">
      <c r="A278" s="13"/>
      <c r="B278" s="253"/>
      <c r="C278" s="254"/>
      <c r="D278" s="248" t="s">
        <v>167</v>
      </c>
      <c r="E278" s="255" t="s">
        <v>82</v>
      </c>
      <c r="F278" s="256" t="s">
        <v>402</v>
      </c>
      <c r="G278" s="254"/>
      <c r="H278" s="257">
        <v>545.74000000000001</v>
      </c>
      <c r="I278" s="258"/>
      <c r="J278" s="258"/>
      <c r="K278" s="254"/>
      <c r="L278" s="254"/>
      <c r="M278" s="259"/>
      <c r="N278" s="260"/>
      <c r="O278" s="261"/>
      <c r="P278" s="261"/>
      <c r="Q278" s="261"/>
      <c r="R278" s="261"/>
      <c r="S278" s="261"/>
      <c r="T278" s="261"/>
      <c r="U278" s="261"/>
      <c r="V278" s="261"/>
      <c r="W278" s="261"/>
      <c r="X278" s="262"/>
      <c r="Y278" s="13"/>
      <c r="Z278" s="13"/>
      <c r="AA278" s="13"/>
      <c r="AB278" s="13"/>
      <c r="AC278" s="13"/>
      <c r="AD278" s="13"/>
      <c r="AE278" s="13"/>
      <c r="AT278" s="263" t="s">
        <v>167</v>
      </c>
      <c r="AU278" s="263" t="s">
        <v>22</v>
      </c>
      <c r="AV278" s="13" t="s">
        <v>22</v>
      </c>
      <c r="AW278" s="13" t="s">
        <v>5</v>
      </c>
      <c r="AX278" s="13" t="s">
        <v>91</v>
      </c>
      <c r="AY278" s="263" t="s">
        <v>149</v>
      </c>
    </row>
    <row r="279" s="2" customFormat="1" ht="24" customHeight="1">
      <c r="A279" s="39"/>
      <c r="B279" s="40"/>
      <c r="C279" s="275" t="s">
        <v>403</v>
      </c>
      <c r="D279" s="275" t="s">
        <v>203</v>
      </c>
      <c r="E279" s="276" t="s">
        <v>404</v>
      </c>
      <c r="F279" s="277" t="s">
        <v>405</v>
      </c>
      <c r="G279" s="278" t="s">
        <v>226</v>
      </c>
      <c r="H279" s="279">
        <v>20.181000000000001</v>
      </c>
      <c r="I279" s="280"/>
      <c r="J279" s="281"/>
      <c r="K279" s="282">
        <f>ROUND(P279*H279,2)</f>
        <v>0</v>
      </c>
      <c r="L279" s="277" t="s">
        <v>301</v>
      </c>
      <c r="M279" s="283"/>
      <c r="N279" s="284" t="s">
        <v>82</v>
      </c>
      <c r="O279" s="242" t="s">
        <v>52</v>
      </c>
      <c r="P279" s="243">
        <f>I279+J279</f>
        <v>0</v>
      </c>
      <c r="Q279" s="243">
        <f>ROUND(I279*H279,2)</f>
        <v>0</v>
      </c>
      <c r="R279" s="243">
        <f>ROUND(J279*H279,2)</f>
        <v>0</v>
      </c>
      <c r="S279" s="85"/>
      <c r="T279" s="244">
        <f>S279*H279</f>
        <v>0</v>
      </c>
      <c r="U279" s="244">
        <v>0.0051200000000000004</v>
      </c>
      <c r="V279" s="244">
        <f>U279*H279</f>
        <v>0.10332672000000001</v>
      </c>
      <c r="W279" s="244">
        <v>0</v>
      </c>
      <c r="X279" s="245">
        <f>W279*H279</f>
        <v>0</v>
      </c>
      <c r="Y279" s="39"/>
      <c r="Z279" s="39"/>
      <c r="AA279" s="39"/>
      <c r="AB279" s="39"/>
      <c r="AC279" s="39"/>
      <c r="AD279" s="39"/>
      <c r="AE279" s="39"/>
      <c r="AR279" s="246" t="s">
        <v>202</v>
      </c>
      <c r="AT279" s="246" t="s">
        <v>203</v>
      </c>
      <c r="AU279" s="246" t="s">
        <v>22</v>
      </c>
      <c r="AY279" s="17" t="s">
        <v>149</v>
      </c>
      <c r="BE279" s="247">
        <f>IF(O279="základní",K279,0)</f>
        <v>0</v>
      </c>
      <c r="BF279" s="247">
        <f>IF(O279="snížená",K279,0)</f>
        <v>0</v>
      </c>
      <c r="BG279" s="247">
        <f>IF(O279="zákl. přenesená",K279,0)</f>
        <v>0</v>
      </c>
      <c r="BH279" s="247">
        <f>IF(O279="sníž. přenesená",K279,0)</f>
        <v>0</v>
      </c>
      <c r="BI279" s="247">
        <f>IF(O279="nulová",K279,0)</f>
        <v>0</v>
      </c>
      <c r="BJ279" s="17" t="s">
        <v>91</v>
      </c>
      <c r="BK279" s="247">
        <f>ROUND(P279*H279,2)</f>
        <v>0</v>
      </c>
      <c r="BL279" s="17" t="s">
        <v>156</v>
      </c>
      <c r="BM279" s="246" t="s">
        <v>406</v>
      </c>
    </row>
    <row r="280" s="2" customFormat="1">
      <c r="A280" s="39"/>
      <c r="B280" s="40"/>
      <c r="C280" s="41"/>
      <c r="D280" s="248" t="s">
        <v>158</v>
      </c>
      <c r="E280" s="41"/>
      <c r="F280" s="249" t="s">
        <v>405</v>
      </c>
      <c r="G280" s="41"/>
      <c r="H280" s="41"/>
      <c r="I280" s="149"/>
      <c r="J280" s="149"/>
      <c r="K280" s="41"/>
      <c r="L280" s="41"/>
      <c r="M280" s="45"/>
      <c r="N280" s="250"/>
      <c r="O280" s="251"/>
      <c r="P280" s="85"/>
      <c r="Q280" s="85"/>
      <c r="R280" s="85"/>
      <c r="S280" s="85"/>
      <c r="T280" s="85"/>
      <c r="U280" s="85"/>
      <c r="V280" s="85"/>
      <c r="W280" s="85"/>
      <c r="X280" s="86"/>
      <c r="Y280" s="39"/>
      <c r="Z280" s="39"/>
      <c r="AA280" s="39"/>
      <c r="AB280" s="39"/>
      <c r="AC280" s="39"/>
      <c r="AD280" s="39"/>
      <c r="AE280" s="39"/>
      <c r="AT280" s="17" t="s">
        <v>158</v>
      </c>
      <c r="AU280" s="17" t="s">
        <v>22</v>
      </c>
    </row>
    <row r="281" s="13" customFormat="1">
      <c r="A281" s="13"/>
      <c r="B281" s="253"/>
      <c r="C281" s="254"/>
      <c r="D281" s="248" t="s">
        <v>167</v>
      </c>
      <c r="E281" s="255" t="s">
        <v>82</v>
      </c>
      <c r="F281" s="256" t="s">
        <v>407</v>
      </c>
      <c r="G281" s="254"/>
      <c r="H281" s="257">
        <v>20.181000000000001</v>
      </c>
      <c r="I281" s="258"/>
      <c r="J281" s="258"/>
      <c r="K281" s="254"/>
      <c r="L281" s="254"/>
      <c r="M281" s="259"/>
      <c r="N281" s="260"/>
      <c r="O281" s="261"/>
      <c r="P281" s="261"/>
      <c r="Q281" s="261"/>
      <c r="R281" s="261"/>
      <c r="S281" s="261"/>
      <c r="T281" s="261"/>
      <c r="U281" s="261"/>
      <c r="V281" s="261"/>
      <c r="W281" s="261"/>
      <c r="X281" s="262"/>
      <c r="Y281" s="13"/>
      <c r="Z281" s="13"/>
      <c r="AA281" s="13"/>
      <c r="AB281" s="13"/>
      <c r="AC281" s="13"/>
      <c r="AD281" s="13"/>
      <c r="AE281" s="13"/>
      <c r="AT281" s="263" t="s">
        <v>167</v>
      </c>
      <c r="AU281" s="263" t="s">
        <v>22</v>
      </c>
      <c r="AV281" s="13" t="s">
        <v>22</v>
      </c>
      <c r="AW281" s="13" t="s">
        <v>5</v>
      </c>
      <c r="AX281" s="13" t="s">
        <v>91</v>
      </c>
      <c r="AY281" s="263" t="s">
        <v>149</v>
      </c>
    </row>
    <row r="282" s="2" customFormat="1" ht="24" customHeight="1">
      <c r="A282" s="39"/>
      <c r="B282" s="40"/>
      <c r="C282" s="275" t="s">
        <v>408</v>
      </c>
      <c r="D282" s="275" t="s">
        <v>203</v>
      </c>
      <c r="E282" s="276" t="s">
        <v>409</v>
      </c>
      <c r="F282" s="277" t="s">
        <v>410</v>
      </c>
      <c r="G282" s="278" t="s">
        <v>226</v>
      </c>
      <c r="H282" s="279">
        <v>24.129000000000001</v>
      </c>
      <c r="I282" s="280"/>
      <c r="J282" s="281"/>
      <c r="K282" s="282">
        <f>ROUND(P282*H282,2)</f>
        <v>0</v>
      </c>
      <c r="L282" s="277" t="s">
        <v>301</v>
      </c>
      <c r="M282" s="283"/>
      <c r="N282" s="284" t="s">
        <v>82</v>
      </c>
      <c r="O282" s="242" t="s">
        <v>52</v>
      </c>
      <c r="P282" s="243">
        <f>I282+J282</f>
        <v>0</v>
      </c>
      <c r="Q282" s="243">
        <f>ROUND(I282*H282,2)</f>
        <v>0</v>
      </c>
      <c r="R282" s="243">
        <f>ROUND(J282*H282,2)</f>
        <v>0</v>
      </c>
      <c r="S282" s="85"/>
      <c r="T282" s="244">
        <f>S282*H282</f>
        <v>0</v>
      </c>
      <c r="U282" s="244">
        <v>0.017149999999999999</v>
      </c>
      <c r="V282" s="244">
        <f>U282*H282</f>
        <v>0.41381235</v>
      </c>
      <c r="W282" s="244">
        <v>0</v>
      </c>
      <c r="X282" s="245">
        <f>W282*H282</f>
        <v>0</v>
      </c>
      <c r="Y282" s="39"/>
      <c r="Z282" s="39"/>
      <c r="AA282" s="39"/>
      <c r="AB282" s="39"/>
      <c r="AC282" s="39"/>
      <c r="AD282" s="39"/>
      <c r="AE282" s="39"/>
      <c r="AR282" s="246" t="s">
        <v>202</v>
      </c>
      <c r="AT282" s="246" t="s">
        <v>203</v>
      </c>
      <c r="AU282" s="246" t="s">
        <v>22</v>
      </c>
      <c r="AY282" s="17" t="s">
        <v>149</v>
      </c>
      <c r="BE282" s="247">
        <f>IF(O282="základní",K282,0)</f>
        <v>0</v>
      </c>
      <c r="BF282" s="247">
        <f>IF(O282="snížená",K282,0)</f>
        <v>0</v>
      </c>
      <c r="BG282" s="247">
        <f>IF(O282="zákl. přenesená",K282,0)</f>
        <v>0</v>
      </c>
      <c r="BH282" s="247">
        <f>IF(O282="sníž. přenesená",K282,0)</f>
        <v>0</v>
      </c>
      <c r="BI282" s="247">
        <f>IF(O282="nulová",K282,0)</f>
        <v>0</v>
      </c>
      <c r="BJ282" s="17" t="s">
        <v>91</v>
      </c>
      <c r="BK282" s="247">
        <f>ROUND(P282*H282,2)</f>
        <v>0</v>
      </c>
      <c r="BL282" s="17" t="s">
        <v>156</v>
      </c>
      <c r="BM282" s="246" t="s">
        <v>411</v>
      </c>
    </row>
    <row r="283" s="2" customFormat="1">
      <c r="A283" s="39"/>
      <c r="B283" s="40"/>
      <c r="C283" s="41"/>
      <c r="D283" s="248" t="s">
        <v>158</v>
      </c>
      <c r="E283" s="41"/>
      <c r="F283" s="249" t="s">
        <v>410</v>
      </c>
      <c r="G283" s="41"/>
      <c r="H283" s="41"/>
      <c r="I283" s="149"/>
      <c r="J283" s="149"/>
      <c r="K283" s="41"/>
      <c r="L283" s="41"/>
      <c r="M283" s="45"/>
      <c r="N283" s="250"/>
      <c r="O283" s="251"/>
      <c r="P283" s="85"/>
      <c r="Q283" s="85"/>
      <c r="R283" s="85"/>
      <c r="S283" s="85"/>
      <c r="T283" s="85"/>
      <c r="U283" s="85"/>
      <c r="V283" s="85"/>
      <c r="W283" s="85"/>
      <c r="X283" s="86"/>
      <c r="Y283" s="39"/>
      <c r="Z283" s="39"/>
      <c r="AA283" s="39"/>
      <c r="AB283" s="39"/>
      <c r="AC283" s="39"/>
      <c r="AD283" s="39"/>
      <c r="AE283" s="39"/>
      <c r="AT283" s="17" t="s">
        <v>158</v>
      </c>
      <c r="AU283" s="17" t="s">
        <v>22</v>
      </c>
    </row>
    <row r="284" s="13" customFormat="1">
      <c r="A284" s="13"/>
      <c r="B284" s="253"/>
      <c r="C284" s="254"/>
      <c r="D284" s="248" t="s">
        <v>167</v>
      </c>
      <c r="E284" s="255" t="s">
        <v>82</v>
      </c>
      <c r="F284" s="256" t="s">
        <v>412</v>
      </c>
      <c r="G284" s="254"/>
      <c r="H284" s="257">
        <v>24.129000000000001</v>
      </c>
      <c r="I284" s="258"/>
      <c r="J284" s="258"/>
      <c r="K284" s="254"/>
      <c r="L284" s="254"/>
      <c r="M284" s="259"/>
      <c r="N284" s="260"/>
      <c r="O284" s="261"/>
      <c r="P284" s="261"/>
      <c r="Q284" s="261"/>
      <c r="R284" s="261"/>
      <c r="S284" s="261"/>
      <c r="T284" s="261"/>
      <c r="U284" s="261"/>
      <c r="V284" s="261"/>
      <c r="W284" s="261"/>
      <c r="X284" s="262"/>
      <c r="Y284" s="13"/>
      <c r="Z284" s="13"/>
      <c r="AA284" s="13"/>
      <c r="AB284" s="13"/>
      <c r="AC284" s="13"/>
      <c r="AD284" s="13"/>
      <c r="AE284" s="13"/>
      <c r="AT284" s="263" t="s">
        <v>167</v>
      </c>
      <c r="AU284" s="263" t="s">
        <v>22</v>
      </c>
      <c r="AV284" s="13" t="s">
        <v>22</v>
      </c>
      <c r="AW284" s="13" t="s">
        <v>5</v>
      </c>
      <c r="AX284" s="13" t="s">
        <v>91</v>
      </c>
      <c r="AY284" s="263" t="s">
        <v>149</v>
      </c>
    </row>
    <row r="285" s="2" customFormat="1" ht="16.5" customHeight="1">
      <c r="A285" s="39"/>
      <c r="B285" s="40"/>
      <c r="C285" s="234" t="s">
        <v>413</v>
      </c>
      <c r="D285" s="234" t="s">
        <v>151</v>
      </c>
      <c r="E285" s="235" t="s">
        <v>414</v>
      </c>
      <c r="F285" s="236" t="s">
        <v>415</v>
      </c>
      <c r="G285" s="237" t="s">
        <v>398</v>
      </c>
      <c r="H285" s="238">
        <v>13114.940000000001</v>
      </c>
      <c r="I285" s="239"/>
      <c r="J285" s="239"/>
      <c r="K285" s="240">
        <f>ROUND(P285*H285,2)</f>
        <v>0</v>
      </c>
      <c r="L285" s="236" t="s">
        <v>82</v>
      </c>
      <c r="M285" s="45"/>
      <c r="N285" s="241" t="s">
        <v>82</v>
      </c>
      <c r="O285" s="242" t="s">
        <v>52</v>
      </c>
      <c r="P285" s="243">
        <f>I285+J285</f>
        <v>0</v>
      </c>
      <c r="Q285" s="243">
        <f>ROUND(I285*H285,2)</f>
        <v>0</v>
      </c>
      <c r="R285" s="243">
        <f>ROUND(J285*H285,2)</f>
        <v>0</v>
      </c>
      <c r="S285" s="85"/>
      <c r="T285" s="244">
        <f>S285*H285</f>
        <v>0</v>
      </c>
      <c r="U285" s="244">
        <v>0</v>
      </c>
      <c r="V285" s="244">
        <f>U285*H285</f>
        <v>0</v>
      </c>
      <c r="W285" s="244">
        <v>0</v>
      </c>
      <c r="X285" s="245">
        <f>W285*H285</f>
        <v>0</v>
      </c>
      <c r="Y285" s="39"/>
      <c r="Z285" s="39"/>
      <c r="AA285" s="39"/>
      <c r="AB285" s="39"/>
      <c r="AC285" s="39"/>
      <c r="AD285" s="39"/>
      <c r="AE285" s="39"/>
      <c r="AR285" s="246" t="s">
        <v>156</v>
      </c>
      <c r="AT285" s="246" t="s">
        <v>151</v>
      </c>
      <c r="AU285" s="246" t="s">
        <v>22</v>
      </c>
      <c r="AY285" s="17" t="s">
        <v>149</v>
      </c>
      <c r="BE285" s="247">
        <f>IF(O285="základní",K285,0)</f>
        <v>0</v>
      </c>
      <c r="BF285" s="247">
        <f>IF(O285="snížená",K285,0)</f>
        <v>0</v>
      </c>
      <c r="BG285" s="247">
        <f>IF(O285="zákl. přenesená",K285,0)</f>
        <v>0</v>
      </c>
      <c r="BH285" s="247">
        <f>IF(O285="sníž. přenesená",K285,0)</f>
        <v>0</v>
      </c>
      <c r="BI285" s="247">
        <f>IF(O285="nulová",K285,0)</f>
        <v>0</v>
      </c>
      <c r="BJ285" s="17" t="s">
        <v>91</v>
      </c>
      <c r="BK285" s="247">
        <f>ROUND(P285*H285,2)</f>
        <v>0</v>
      </c>
      <c r="BL285" s="17" t="s">
        <v>156</v>
      </c>
      <c r="BM285" s="246" t="s">
        <v>416</v>
      </c>
    </row>
    <row r="286" s="2" customFormat="1">
      <c r="A286" s="39"/>
      <c r="B286" s="40"/>
      <c r="C286" s="41"/>
      <c r="D286" s="248" t="s">
        <v>158</v>
      </c>
      <c r="E286" s="41"/>
      <c r="F286" s="249" t="s">
        <v>415</v>
      </c>
      <c r="G286" s="41"/>
      <c r="H286" s="41"/>
      <c r="I286" s="149"/>
      <c r="J286" s="149"/>
      <c r="K286" s="41"/>
      <c r="L286" s="41"/>
      <c r="M286" s="45"/>
      <c r="N286" s="250"/>
      <c r="O286" s="251"/>
      <c r="P286" s="85"/>
      <c r="Q286" s="85"/>
      <c r="R286" s="85"/>
      <c r="S286" s="85"/>
      <c r="T286" s="85"/>
      <c r="U286" s="85"/>
      <c r="V286" s="85"/>
      <c r="W286" s="85"/>
      <c r="X286" s="86"/>
      <c r="Y286" s="39"/>
      <c r="Z286" s="39"/>
      <c r="AA286" s="39"/>
      <c r="AB286" s="39"/>
      <c r="AC286" s="39"/>
      <c r="AD286" s="39"/>
      <c r="AE286" s="39"/>
      <c r="AT286" s="17" t="s">
        <v>158</v>
      </c>
      <c r="AU286" s="17" t="s">
        <v>22</v>
      </c>
    </row>
    <row r="287" s="13" customFormat="1">
      <c r="A287" s="13"/>
      <c r="B287" s="253"/>
      <c r="C287" s="254"/>
      <c r="D287" s="248" t="s">
        <v>167</v>
      </c>
      <c r="E287" s="255" t="s">
        <v>82</v>
      </c>
      <c r="F287" s="256" t="s">
        <v>417</v>
      </c>
      <c r="G287" s="254"/>
      <c r="H287" s="257">
        <v>13114.940000000001</v>
      </c>
      <c r="I287" s="258"/>
      <c r="J287" s="258"/>
      <c r="K287" s="254"/>
      <c r="L287" s="254"/>
      <c r="M287" s="259"/>
      <c r="N287" s="260"/>
      <c r="O287" s="261"/>
      <c r="P287" s="261"/>
      <c r="Q287" s="261"/>
      <c r="R287" s="261"/>
      <c r="S287" s="261"/>
      <c r="T287" s="261"/>
      <c r="U287" s="261"/>
      <c r="V287" s="261"/>
      <c r="W287" s="261"/>
      <c r="X287" s="262"/>
      <c r="Y287" s="13"/>
      <c r="Z287" s="13"/>
      <c r="AA287" s="13"/>
      <c r="AB287" s="13"/>
      <c r="AC287" s="13"/>
      <c r="AD287" s="13"/>
      <c r="AE287" s="13"/>
      <c r="AT287" s="263" t="s">
        <v>167</v>
      </c>
      <c r="AU287" s="263" t="s">
        <v>22</v>
      </c>
      <c r="AV287" s="13" t="s">
        <v>22</v>
      </c>
      <c r="AW287" s="13" t="s">
        <v>5</v>
      </c>
      <c r="AX287" s="13" t="s">
        <v>84</v>
      </c>
      <c r="AY287" s="263" t="s">
        <v>149</v>
      </c>
    </row>
    <row r="288" s="14" customFormat="1">
      <c r="A288" s="14"/>
      <c r="B288" s="264"/>
      <c r="C288" s="265"/>
      <c r="D288" s="248" t="s">
        <v>167</v>
      </c>
      <c r="E288" s="266" t="s">
        <v>82</v>
      </c>
      <c r="F288" s="267" t="s">
        <v>169</v>
      </c>
      <c r="G288" s="265"/>
      <c r="H288" s="268">
        <v>13114.940000000001</v>
      </c>
      <c r="I288" s="269"/>
      <c r="J288" s="269"/>
      <c r="K288" s="265"/>
      <c r="L288" s="265"/>
      <c r="M288" s="270"/>
      <c r="N288" s="271"/>
      <c r="O288" s="272"/>
      <c r="P288" s="272"/>
      <c r="Q288" s="272"/>
      <c r="R288" s="272"/>
      <c r="S288" s="272"/>
      <c r="T288" s="272"/>
      <c r="U288" s="272"/>
      <c r="V288" s="272"/>
      <c r="W288" s="272"/>
      <c r="X288" s="273"/>
      <c r="Y288" s="14"/>
      <c r="Z288" s="14"/>
      <c r="AA288" s="14"/>
      <c r="AB288" s="14"/>
      <c r="AC288" s="14"/>
      <c r="AD288" s="14"/>
      <c r="AE288" s="14"/>
      <c r="AT288" s="274" t="s">
        <v>167</v>
      </c>
      <c r="AU288" s="274" t="s">
        <v>22</v>
      </c>
      <c r="AV288" s="14" t="s">
        <v>156</v>
      </c>
      <c r="AW288" s="14" t="s">
        <v>5</v>
      </c>
      <c r="AX288" s="14" t="s">
        <v>91</v>
      </c>
      <c r="AY288" s="274" t="s">
        <v>149</v>
      </c>
    </row>
    <row r="289" s="2" customFormat="1" ht="24" customHeight="1">
      <c r="A289" s="39"/>
      <c r="B289" s="40"/>
      <c r="C289" s="234" t="s">
        <v>418</v>
      </c>
      <c r="D289" s="234" t="s">
        <v>151</v>
      </c>
      <c r="E289" s="235" t="s">
        <v>419</v>
      </c>
      <c r="F289" s="236" t="s">
        <v>420</v>
      </c>
      <c r="G289" s="237" t="s">
        <v>233</v>
      </c>
      <c r="H289" s="238">
        <v>0.83999999999999997</v>
      </c>
      <c r="I289" s="239"/>
      <c r="J289" s="239"/>
      <c r="K289" s="240">
        <f>ROUND(P289*H289,2)</f>
        <v>0</v>
      </c>
      <c r="L289" s="236" t="s">
        <v>155</v>
      </c>
      <c r="M289" s="45"/>
      <c r="N289" s="241" t="s">
        <v>82</v>
      </c>
      <c r="O289" s="242" t="s">
        <v>52</v>
      </c>
      <c r="P289" s="243">
        <f>I289+J289</f>
        <v>0</v>
      </c>
      <c r="Q289" s="243">
        <f>ROUND(I289*H289,2)</f>
        <v>0</v>
      </c>
      <c r="R289" s="243">
        <f>ROUND(J289*H289,2)</f>
        <v>0</v>
      </c>
      <c r="S289" s="85"/>
      <c r="T289" s="244">
        <f>S289*H289</f>
        <v>0</v>
      </c>
      <c r="U289" s="244">
        <v>0.01452</v>
      </c>
      <c r="V289" s="244">
        <f>U289*H289</f>
        <v>0.012196799999999999</v>
      </c>
      <c r="W289" s="244">
        <v>0</v>
      </c>
      <c r="X289" s="245">
        <f>W289*H289</f>
        <v>0</v>
      </c>
      <c r="Y289" s="39"/>
      <c r="Z289" s="39"/>
      <c r="AA289" s="39"/>
      <c r="AB289" s="39"/>
      <c r="AC289" s="39"/>
      <c r="AD289" s="39"/>
      <c r="AE289" s="39"/>
      <c r="AR289" s="246" t="s">
        <v>156</v>
      </c>
      <c r="AT289" s="246" t="s">
        <v>151</v>
      </c>
      <c r="AU289" s="246" t="s">
        <v>22</v>
      </c>
      <c r="AY289" s="17" t="s">
        <v>149</v>
      </c>
      <c r="BE289" s="247">
        <f>IF(O289="základní",K289,0)</f>
        <v>0</v>
      </c>
      <c r="BF289" s="247">
        <f>IF(O289="snížená",K289,0)</f>
        <v>0</v>
      </c>
      <c r="BG289" s="247">
        <f>IF(O289="zákl. přenesená",K289,0)</f>
        <v>0</v>
      </c>
      <c r="BH289" s="247">
        <f>IF(O289="sníž. přenesená",K289,0)</f>
        <v>0</v>
      </c>
      <c r="BI289" s="247">
        <f>IF(O289="nulová",K289,0)</f>
        <v>0</v>
      </c>
      <c r="BJ289" s="17" t="s">
        <v>91</v>
      </c>
      <c r="BK289" s="247">
        <f>ROUND(P289*H289,2)</f>
        <v>0</v>
      </c>
      <c r="BL289" s="17" t="s">
        <v>156</v>
      </c>
      <c r="BM289" s="246" t="s">
        <v>421</v>
      </c>
    </row>
    <row r="290" s="2" customFormat="1">
      <c r="A290" s="39"/>
      <c r="B290" s="40"/>
      <c r="C290" s="41"/>
      <c r="D290" s="248" t="s">
        <v>158</v>
      </c>
      <c r="E290" s="41"/>
      <c r="F290" s="249" t="s">
        <v>422</v>
      </c>
      <c r="G290" s="41"/>
      <c r="H290" s="41"/>
      <c r="I290" s="149"/>
      <c r="J290" s="149"/>
      <c r="K290" s="41"/>
      <c r="L290" s="41"/>
      <c r="M290" s="45"/>
      <c r="N290" s="250"/>
      <c r="O290" s="251"/>
      <c r="P290" s="85"/>
      <c r="Q290" s="85"/>
      <c r="R290" s="85"/>
      <c r="S290" s="85"/>
      <c r="T290" s="85"/>
      <c r="U290" s="85"/>
      <c r="V290" s="85"/>
      <c r="W290" s="85"/>
      <c r="X290" s="86"/>
      <c r="Y290" s="39"/>
      <c r="Z290" s="39"/>
      <c r="AA290" s="39"/>
      <c r="AB290" s="39"/>
      <c r="AC290" s="39"/>
      <c r="AD290" s="39"/>
      <c r="AE290" s="39"/>
      <c r="AT290" s="17" t="s">
        <v>158</v>
      </c>
      <c r="AU290" s="17" t="s">
        <v>22</v>
      </c>
    </row>
    <row r="291" s="2" customFormat="1">
      <c r="A291" s="39"/>
      <c r="B291" s="40"/>
      <c r="C291" s="41"/>
      <c r="D291" s="248" t="s">
        <v>160</v>
      </c>
      <c r="E291" s="41"/>
      <c r="F291" s="252" t="s">
        <v>423</v>
      </c>
      <c r="G291" s="41"/>
      <c r="H291" s="41"/>
      <c r="I291" s="149"/>
      <c r="J291" s="149"/>
      <c r="K291" s="41"/>
      <c r="L291" s="41"/>
      <c r="M291" s="45"/>
      <c r="N291" s="250"/>
      <c r="O291" s="251"/>
      <c r="P291" s="85"/>
      <c r="Q291" s="85"/>
      <c r="R291" s="85"/>
      <c r="S291" s="85"/>
      <c r="T291" s="85"/>
      <c r="U291" s="85"/>
      <c r="V291" s="85"/>
      <c r="W291" s="85"/>
      <c r="X291" s="86"/>
      <c r="Y291" s="39"/>
      <c r="Z291" s="39"/>
      <c r="AA291" s="39"/>
      <c r="AB291" s="39"/>
      <c r="AC291" s="39"/>
      <c r="AD291" s="39"/>
      <c r="AE291" s="39"/>
      <c r="AT291" s="17" t="s">
        <v>160</v>
      </c>
      <c r="AU291" s="17" t="s">
        <v>22</v>
      </c>
    </row>
    <row r="292" s="13" customFormat="1">
      <c r="A292" s="13"/>
      <c r="B292" s="253"/>
      <c r="C292" s="254"/>
      <c r="D292" s="248" t="s">
        <v>167</v>
      </c>
      <c r="E292" s="255" t="s">
        <v>82</v>
      </c>
      <c r="F292" s="256" t="s">
        <v>424</v>
      </c>
      <c r="G292" s="254"/>
      <c r="H292" s="257">
        <v>0.83999999999999997</v>
      </c>
      <c r="I292" s="258"/>
      <c r="J292" s="258"/>
      <c r="K292" s="254"/>
      <c r="L292" s="254"/>
      <c r="M292" s="259"/>
      <c r="N292" s="260"/>
      <c r="O292" s="261"/>
      <c r="P292" s="261"/>
      <c r="Q292" s="261"/>
      <c r="R292" s="261"/>
      <c r="S292" s="261"/>
      <c r="T292" s="261"/>
      <c r="U292" s="261"/>
      <c r="V292" s="261"/>
      <c r="W292" s="261"/>
      <c r="X292" s="262"/>
      <c r="Y292" s="13"/>
      <c r="Z292" s="13"/>
      <c r="AA292" s="13"/>
      <c r="AB292" s="13"/>
      <c r="AC292" s="13"/>
      <c r="AD292" s="13"/>
      <c r="AE292" s="13"/>
      <c r="AT292" s="263" t="s">
        <v>167</v>
      </c>
      <c r="AU292" s="263" t="s">
        <v>22</v>
      </c>
      <c r="AV292" s="13" t="s">
        <v>22</v>
      </c>
      <c r="AW292" s="13" t="s">
        <v>5</v>
      </c>
      <c r="AX292" s="13" t="s">
        <v>84</v>
      </c>
      <c r="AY292" s="263" t="s">
        <v>149</v>
      </c>
    </row>
    <row r="293" s="14" customFormat="1">
      <c r="A293" s="14"/>
      <c r="B293" s="264"/>
      <c r="C293" s="265"/>
      <c r="D293" s="248" t="s">
        <v>167</v>
      </c>
      <c r="E293" s="266" t="s">
        <v>82</v>
      </c>
      <c r="F293" s="267" t="s">
        <v>169</v>
      </c>
      <c r="G293" s="265"/>
      <c r="H293" s="268">
        <v>0.83999999999999997</v>
      </c>
      <c r="I293" s="269"/>
      <c r="J293" s="269"/>
      <c r="K293" s="265"/>
      <c r="L293" s="265"/>
      <c r="M293" s="270"/>
      <c r="N293" s="271"/>
      <c r="O293" s="272"/>
      <c r="P293" s="272"/>
      <c r="Q293" s="272"/>
      <c r="R293" s="272"/>
      <c r="S293" s="272"/>
      <c r="T293" s="272"/>
      <c r="U293" s="272"/>
      <c r="V293" s="272"/>
      <c r="W293" s="272"/>
      <c r="X293" s="273"/>
      <c r="Y293" s="14"/>
      <c r="Z293" s="14"/>
      <c r="AA293" s="14"/>
      <c r="AB293" s="14"/>
      <c r="AC293" s="14"/>
      <c r="AD293" s="14"/>
      <c r="AE293" s="14"/>
      <c r="AT293" s="274" t="s">
        <v>167</v>
      </c>
      <c r="AU293" s="274" t="s">
        <v>22</v>
      </c>
      <c r="AV293" s="14" t="s">
        <v>156</v>
      </c>
      <c r="AW293" s="14" t="s">
        <v>5</v>
      </c>
      <c r="AX293" s="14" t="s">
        <v>91</v>
      </c>
      <c r="AY293" s="274" t="s">
        <v>149</v>
      </c>
    </row>
    <row r="294" s="2" customFormat="1" ht="24" customHeight="1">
      <c r="A294" s="39"/>
      <c r="B294" s="40"/>
      <c r="C294" s="234" t="s">
        <v>425</v>
      </c>
      <c r="D294" s="234" t="s">
        <v>151</v>
      </c>
      <c r="E294" s="235" t="s">
        <v>426</v>
      </c>
      <c r="F294" s="236" t="s">
        <v>427</v>
      </c>
      <c r="G294" s="237" t="s">
        <v>233</v>
      </c>
      <c r="H294" s="238">
        <v>0.83999999999999997</v>
      </c>
      <c r="I294" s="239"/>
      <c r="J294" s="239"/>
      <c r="K294" s="240">
        <f>ROUND(P294*H294,2)</f>
        <v>0</v>
      </c>
      <c r="L294" s="236" t="s">
        <v>155</v>
      </c>
      <c r="M294" s="45"/>
      <c r="N294" s="241" t="s">
        <v>82</v>
      </c>
      <c r="O294" s="242" t="s">
        <v>52</v>
      </c>
      <c r="P294" s="243">
        <f>I294+J294</f>
        <v>0</v>
      </c>
      <c r="Q294" s="243">
        <f>ROUND(I294*H294,2)</f>
        <v>0</v>
      </c>
      <c r="R294" s="243">
        <f>ROUND(J294*H294,2)</f>
        <v>0</v>
      </c>
      <c r="S294" s="85"/>
      <c r="T294" s="244">
        <f>S294*H294</f>
        <v>0</v>
      </c>
      <c r="U294" s="244">
        <v>0.015140000000000001</v>
      </c>
      <c r="V294" s="244">
        <f>U294*H294</f>
        <v>0.012717600000000001</v>
      </c>
      <c r="W294" s="244">
        <v>0</v>
      </c>
      <c r="X294" s="245">
        <f>W294*H294</f>
        <v>0</v>
      </c>
      <c r="Y294" s="39"/>
      <c r="Z294" s="39"/>
      <c r="AA294" s="39"/>
      <c r="AB294" s="39"/>
      <c r="AC294" s="39"/>
      <c r="AD294" s="39"/>
      <c r="AE294" s="39"/>
      <c r="AR294" s="246" t="s">
        <v>156</v>
      </c>
      <c r="AT294" s="246" t="s">
        <v>151</v>
      </c>
      <c r="AU294" s="246" t="s">
        <v>22</v>
      </c>
      <c r="AY294" s="17" t="s">
        <v>149</v>
      </c>
      <c r="BE294" s="247">
        <f>IF(O294="základní",K294,0)</f>
        <v>0</v>
      </c>
      <c r="BF294" s="247">
        <f>IF(O294="snížená",K294,0)</f>
        <v>0</v>
      </c>
      <c r="BG294" s="247">
        <f>IF(O294="zákl. přenesená",K294,0)</f>
        <v>0</v>
      </c>
      <c r="BH294" s="247">
        <f>IF(O294="sníž. přenesená",K294,0)</f>
        <v>0</v>
      </c>
      <c r="BI294" s="247">
        <f>IF(O294="nulová",K294,0)</f>
        <v>0</v>
      </c>
      <c r="BJ294" s="17" t="s">
        <v>91</v>
      </c>
      <c r="BK294" s="247">
        <f>ROUND(P294*H294,2)</f>
        <v>0</v>
      </c>
      <c r="BL294" s="17" t="s">
        <v>156</v>
      </c>
      <c r="BM294" s="246" t="s">
        <v>428</v>
      </c>
    </row>
    <row r="295" s="2" customFormat="1">
      <c r="A295" s="39"/>
      <c r="B295" s="40"/>
      <c r="C295" s="41"/>
      <c r="D295" s="248" t="s">
        <v>158</v>
      </c>
      <c r="E295" s="41"/>
      <c r="F295" s="249" t="s">
        <v>429</v>
      </c>
      <c r="G295" s="41"/>
      <c r="H295" s="41"/>
      <c r="I295" s="149"/>
      <c r="J295" s="149"/>
      <c r="K295" s="41"/>
      <c r="L295" s="41"/>
      <c r="M295" s="45"/>
      <c r="N295" s="250"/>
      <c r="O295" s="251"/>
      <c r="P295" s="85"/>
      <c r="Q295" s="85"/>
      <c r="R295" s="85"/>
      <c r="S295" s="85"/>
      <c r="T295" s="85"/>
      <c r="U295" s="85"/>
      <c r="V295" s="85"/>
      <c r="W295" s="85"/>
      <c r="X295" s="86"/>
      <c r="Y295" s="39"/>
      <c r="Z295" s="39"/>
      <c r="AA295" s="39"/>
      <c r="AB295" s="39"/>
      <c r="AC295" s="39"/>
      <c r="AD295" s="39"/>
      <c r="AE295" s="39"/>
      <c r="AT295" s="17" t="s">
        <v>158</v>
      </c>
      <c r="AU295" s="17" t="s">
        <v>22</v>
      </c>
    </row>
    <row r="296" s="2" customFormat="1">
      <c r="A296" s="39"/>
      <c r="B296" s="40"/>
      <c r="C296" s="41"/>
      <c r="D296" s="248" t="s">
        <v>160</v>
      </c>
      <c r="E296" s="41"/>
      <c r="F296" s="252" t="s">
        <v>423</v>
      </c>
      <c r="G296" s="41"/>
      <c r="H296" s="41"/>
      <c r="I296" s="149"/>
      <c r="J296" s="149"/>
      <c r="K296" s="41"/>
      <c r="L296" s="41"/>
      <c r="M296" s="45"/>
      <c r="N296" s="250"/>
      <c r="O296" s="251"/>
      <c r="P296" s="85"/>
      <c r="Q296" s="85"/>
      <c r="R296" s="85"/>
      <c r="S296" s="85"/>
      <c r="T296" s="85"/>
      <c r="U296" s="85"/>
      <c r="V296" s="85"/>
      <c r="W296" s="85"/>
      <c r="X296" s="86"/>
      <c r="Y296" s="39"/>
      <c r="Z296" s="39"/>
      <c r="AA296" s="39"/>
      <c r="AB296" s="39"/>
      <c r="AC296" s="39"/>
      <c r="AD296" s="39"/>
      <c r="AE296" s="39"/>
      <c r="AT296" s="17" t="s">
        <v>160</v>
      </c>
      <c r="AU296" s="17" t="s">
        <v>22</v>
      </c>
    </row>
    <row r="297" s="13" customFormat="1">
      <c r="A297" s="13"/>
      <c r="B297" s="253"/>
      <c r="C297" s="254"/>
      <c r="D297" s="248" t="s">
        <v>167</v>
      </c>
      <c r="E297" s="255" t="s">
        <v>82</v>
      </c>
      <c r="F297" s="256" t="s">
        <v>424</v>
      </c>
      <c r="G297" s="254"/>
      <c r="H297" s="257">
        <v>0.83999999999999997</v>
      </c>
      <c r="I297" s="258"/>
      <c r="J297" s="258"/>
      <c r="K297" s="254"/>
      <c r="L297" s="254"/>
      <c r="M297" s="259"/>
      <c r="N297" s="260"/>
      <c r="O297" s="261"/>
      <c r="P297" s="261"/>
      <c r="Q297" s="261"/>
      <c r="R297" s="261"/>
      <c r="S297" s="261"/>
      <c r="T297" s="261"/>
      <c r="U297" s="261"/>
      <c r="V297" s="261"/>
      <c r="W297" s="261"/>
      <c r="X297" s="262"/>
      <c r="Y297" s="13"/>
      <c r="Z297" s="13"/>
      <c r="AA297" s="13"/>
      <c r="AB297" s="13"/>
      <c r="AC297" s="13"/>
      <c r="AD297" s="13"/>
      <c r="AE297" s="13"/>
      <c r="AT297" s="263" t="s">
        <v>167</v>
      </c>
      <c r="AU297" s="263" t="s">
        <v>22</v>
      </c>
      <c r="AV297" s="13" t="s">
        <v>22</v>
      </c>
      <c r="AW297" s="13" t="s">
        <v>5</v>
      </c>
      <c r="AX297" s="13" t="s">
        <v>84</v>
      </c>
      <c r="AY297" s="263" t="s">
        <v>149</v>
      </c>
    </row>
    <row r="298" s="14" customFormat="1">
      <c r="A298" s="14"/>
      <c r="B298" s="264"/>
      <c r="C298" s="265"/>
      <c r="D298" s="248" t="s">
        <v>167</v>
      </c>
      <c r="E298" s="266" t="s">
        <v>82</v>
      </c>
      <c r="F298" s="267" t="s">
        <v>169</v>
      </c>
      <c r="G298" s="265"/>
      <c r="H298" s="268">
        <v>0.83999999999999997</v>
      </c>
      <c r="I298" s="269"/>
      <c r="J298" s="269"/>
      <c r="K298" s="265"/>
      <c r="L298" s="265"/>
      <c r="M298" s="270"/>
      <c r="N298" s="271"/>
      <c r="O298" s="272"/>
      <c r="P298" s="272"/>
      <c r="Q298" s="272"/>
      <c r="R298" s="272"/>
      <c r="S298" s="272"/>
      <c r="T298" s="272"/>
      <c r="U298" s="272"/>
      <c r="V298" s="272"/>
      <c r="W298" s="272"/>
      <c r="X298" s="273"/>
      <c r="Y298" s="14"/>
      <c r="Z298" s="14"/>
      <c r="AA298" s="14"/>
      <c r="AB298" s="14"/>
      <c r="AC298" s="14"/>
      <c r="AD298" s="14"/>
      <c r="AE298" s="14"/>
      <c r="AT298" s="274" t="s">
        <v>167</v>
      </c>
      <c r="AU298" s="274" t="s">
        <v>22</v>
      </c>
      <c r="AV298" s="14" t="s">
        <v>156</v>
      </c>
      <c r="AW298" s="14" t="s">
        <v>5</v>
      </c>
      <c r="AX298" s="14" t="s">
        <v>91</v>
      </c>
      <c r="AY298" s="274" t="s">
        <v>149</v>
      </c>
    </row>
    <row r="299" s="2" customFormat="1" ht="24" customHeight="1">
      <c r="A299" s="39"/>
      <c r="B299" s="40"/>
      <c r="C299" s="234" t="s">
        <v>430</v>
      </c>
      <c r="D299" s="234" t="s">
        <v>151</v>
      </c>
      <c r="E299" s="235" t="s">
        <v>431</v>
      </c>
      <c r="F299" s="236" t="s">
        <v>432</v>
      </c>
      <c r="G299" s="237" t="s">
        <v>233</v>
      </c>
      <c r="H299" s="238">
        <v>0.48399999999999999</v>
      </c>
      <c r="I299" s="239"/>
      <c r="J299" s="239"/>
      <c r="K299" s="240">
        <f>ROUND(P299*H299,2)</f>
        <v>0</v>
      </c>
      <c r="L299" s="236" t="s">
        <v>155</v>
      </c>
      <c r="M299" s="45"/>
      <c r="N299" s="241" t="s">
        <v>82</v>
      </c>
      <c r="O299" s="242" t="s">
        <v>52</v>
      </c>
      <c r="P299" s="243">
        <f>I299+J299</f>
        <v>0</v>
      </c>
      <c r="Q299" s="243">
        <f>ROUND(I299*H299,2)</f>
        <v>0</v>
      </c>
      <c r="R299" s="243">
        <f>ROUND(J299*H299,2)</f>
        <v>0</v>
      </c>
      <c r="S299" s="85"/>
      <c r="T299" s="244">
        <f>S299*H299</f>
        <v>0</v>
      </c>
      <c r="U299" s="244">
        <v>0.01453</v>
      </c>
      <c r="V299" s="244">
        <f>U299*H299</f>
        <v>0.0070325199999999996</v>
      </c>
      <c r="W299" s="244">
        <v>0</v>
      </c>
      <c r="X299" s="245">
        <f>W299*H299</f>
        <v>0</v>
      </c>
      <c r="Y299" s="39"/>
      <c r="Z299" s="39"/>
      <c r="AA299" s="39"/>
      <c r="AB299" s="39"/>
      <c r="AC299" s="39"/>
      <c r="AD299" s="39"/>
      <c r="AE299" s="39"/>
      <c r="AR299" s="246" t="s">
        <v>156</v>
      </c>
      <c r="AT299" s="246" t="s">
        <v>151</v>
      </c>
      <c r="AU299" s="246" t="s">
        <v>22</v>
      </c>
      <c r="AY299" s="17" t="s">
        <v>149</v>
      </c>
      <c r="BE299" s="247">
        <f>IF(O299="základní",K299,0)</f>
        <v>0</v>
      </c>
      <c r="BF299" s="247">
        <f>IF(O299="snížená",K299,0)</f>
        <v>0</v>
      </c>
      <c r="BG299" s="247">
        <f>IF(O299="zákl. přenesená",K299,0)</f>
        <v>0</v>
      </c>
      <c r="BH299" s="247">
        <f>IF(O299="sníž. přenesená",K299,0)</f>
        <v>0</v>
      </c>
      <c r="BI299" s="247">
        <f>IF(O299="nulová",K299,0)</f>
        <v>0</v>
      </c>
      <c r="BJ299" s="17" t="s">
        <v>91</v>
      </c>
      <c r="BK299" s="247">
        <f>ROUND(P299*H299,2)</f>
        <v>0</v>
      </c>
      <c r="BL299" s="17" t="s">
        <v>156</v>
      </c>
      <c r="BM299" s="246" t="s">
        <v>433</v>
      </c>
    </row>
    <row r="300" s="2" customFormat="1">
      <c r="A300" s="39"/>
      <c r="B300" s="40"/>
      <c r="C300" s="41"/>
      <c r="D300" s="248" t="s">
        <v>158</v>
      </c>
      <c r="E300" s="41"/>
      <c r="F300" s="249" t="s">
        <v>422</v>
      </c>
      <c r="G300" s="41"/>
      <c r="H300" s="41"/>
      <c r="I300" s="149"/>
      <c r="J300" s="149"/>
      <c r="K300" s="41"/>
      <c r="L300" s="41"/>
      <c r="M300" s="45"/>
      <c r="N300" s="250"/>
      <c r="O300" s="251"/>
      <c r="P300" s="85"/>
      <c r="Q300" s="85"/>
      <c r="R300" s="85"/>
      <c r="S300" s="85"/>
      <c r="T300" s="85"/>
      <c r="U300" s="85"/>
      <c r="V300" s="85"/>
      <c r="W300" s="85"/>
      <c r="X300" s="86"/>
      <c r="Y300" s="39"/>
      <c r="Z300" s="39"/>
      <c r="AA300" s="39"/>
      <c r="AB300" s="39"/>
      <c r="AC300" s="39"/>
      <c r="AD300" s="39"/>
      <c r="AE300" s="39"/>
      <c r="AT300" s="17" t="s">
        <v>158</v>
      </c>
      <c r="AU300" s="17" t="s">
        <v>22</v>
      </c>
    </row>
    <row r="301" s="2" customFormat="1">
      <c r="A301" s="39"/>
      <c r="B301" s="40"/>
      <c r="C301" s="41"/>
      <c r="D301" s="248" t="s">
        <v>160</v>
      </c>
      <c r="E301" s="41"/>
      <c r="F301" s="252" t="s">
        <v>423</v>
      </c>
      <c r="G301" s="41"/>
      <c r="H301" s="41"/>
      <c r="I301" s="149"/>
      <c r="J301" s="149"/>
      <c r="K301" s="41"/>
      <c r="L301" s="41"/>
      <c r="M301" s="45"/>
      <c r="N301" s="250"/>
      <c r="O301" s="251"/>
      <c r="P301" s="85"/>
      <c r="Q301" s="85"/>
      <c r="R301" s="85"/>
      <c r="S301" s="85"/>
      <c r="T301" s="85"/>
      <c r="U301" s="85"/>
      <c r="V301" s="85"/>
      <c r="W301" s="85"/>
      <c r="X301" s="86"/>
      <c r="Y301" s="39"/>
      <c r="Z301" s="39"/>
      <c r="AA301" s="39"/>
      <c r="AB301" s="39"/>
      <c r="AC301" s="39"/>
      <c r="AD301" s="39"/>
      <c r="AE301" s="39"/>
      <c r="AT301" s="17" t="s">
        <v>160</v>
      </c>
      <c r="AU301" s="17" t="s">
        <v>22</v>
      </c>
    </row>
    <row r="302" s="13" customFormat="1">
      <c r="A302" s="13"/>
      <c r="B302" s="253"/>
      <c r="C302" s="254"/>
      <c r="D302" s="248" t="s">
        <v>167</v>
      </c>
      <c r="E302" s="255" t="s">
        <v>82</v>
      </c>
      <c r="F302" s="256" t="s">
        <v>434</v>
      </c>
      <c r="G302" s="254"/>
      <c r="H302" s="257">
        <v>0.48399999999999999</v>
      </c>
      <c r="I302" s="258"/>
      <c r="J302" s="258"/>
      <c r="K302" s="254"/>
      <c r="L302" s="254"/>
      <c r="M302" s="259"/>
      <c r="N302" s="260"/>
      <c r="O302" s="261"/>
      <c r="P302" s="261"/>
      <c r="Q302" s="261"/>
      <c r="R302" s="261"/>
      <c r="S302" s="261"/>
      <c r="T302" s="261"/>
      <c r="U302" s="261"/>
      <c r="V302" s="261"/>
      <c r="W302" s="261"/>
      <c r="X302" s="262"/>
      <c r="Y302" s="13"/>
      <c r="Z302" s="13"/>
      <c r="AA302" s="13"/>
      <c r="AB302" s="13"/>
      <c r="AC302" s="13"/>
      <c r="AD302" s="13"/>
      <c r="AE302" s="13"/>
      <c r="AT302" s="263" t="s">
        <v>167</v>
      </c>
      <c r="AU302" s="263" t="s">
        <v>22</v>
      </c>
      <c r="AV302" s="13" t="s">
        <v>22</v>
      </c>
      <c r="AW302" s="13" t="s">
        <v>5</v>
      </c>
      <c r="AX302" s="13" t="s">
        <v>84</v>
      </c>
      <c r="AY302" s="263" t="s">
        <v>149</v>
      </c>
    </row>
    <row r="303" s="14" customFormat="1">
      <c r="A303" s="14"/>
      <c r="B303" s="264"/>
      <c r="C303" s="265"/>
      <c r="D303" s="248" t="s">
        <v>167</v>
      </c>
      <c r="E303" s="266" t="s">
        <v>82</v>
      </c>
      <c r="F303" s="267" t="s">
        <v>169</v>
      </c>
      <c r="G303" s="265"/>
      <c r="H303" s="268">
        <v>0.48399999999999999</v>
      </c>
      <c r="I303" s="269"/>
      <c r="J303" s="269"/>
      <c r="K303" s="265"/>
      <c r="L303" s="265"/>
      <c r="M303" s="270"/>
      <c r="N303" s="271"/>
      <c r="O303" s="272"/>
      <c r="P303" s="272"/>
      <c r="Q303" s="272"/>
      <c r="R303" s="272"/>
      <c r="S303" s="272"/>
      <c r="T303" s="272"/>
      <c r="U303" s="272"/>
      <c r="V303" s="272"/>
      <c r="W303" s="272"/>
      <c r="X303" s="273"/>
      <c r="Y303" s="14"/>
      <c r="Z303" s="14"/>
      <c r="AA303" s="14"/>
      <c r="AB303" s="14"/>
      <c r="AC303" s="14"/>
      <c r="AD303" s="14"/>
      <c r="AE303" s="14"/>
      <c r="AT303" s="274" t="s">
        <v>167</v>
      </c>
      <c r="AU303" s="274" t="s">
        <v>22</v>
      </c>
      <c r="AV303" s="14" t="s">
        <v>156</v>
      </c>
      <c r="AW303" s="14" t="s">
        <v>5</v>
      </c>
      <c r="AX303" s="14" t="s">
        <v>91</v>
      </c>
      <c r="AY303" s="274" t="s">
        <v>149</v>
      </c>
    </row>
    <row r="304" s="2" customFormat="1" ht="24" customHeight="1">
      <c r="A304" s="39"/>
      <c r="B304" s="40"/>
      <c r="C304" s="234" t="s">
        <v>435</v>
      </c>
      <c r="D304" s="234" t="s">
        <v>151</v>
      </c>
      <c r="E304" s="235" t="s">
        <v>436</v>
      </c>
      <c r="F304" s="236" t="s">
        <v>437</v>
      </c>
      <c r="G304" s="237" t="s">
        <v>233</v>
      </c>
      <c r="H304" s="238">
        <v>0.48399999999999999</v>
      </c>
      <c r="I304" s="239"/>
      <c r="J304" s="239"/>
      <c r="K304" s="240">
        <f>ROUND(P304*H304,2)</f>
        <v>0</v>
      </c>
      <c r="L304" s="236" t="s">
        <v>155</v>
      </c>
      <c r="M304" s="45"/>
      <c r="N304" s="241" t="s">
        <v>82</v>
      </c>
      <c r="O304" s="242" t="s">
        <v>52</v>
      </c>
      <c r="P304" s="243">
        <f>I304+J304</f>
        <v>0</v>
      </c>
      <c r="Q304" s="243">
        <f>ROUND(I304*H304,2)</f>
        <v>0</v>
      </c>
      <c r="R304" s="243">
        <f>ROUND(J304*H304,2)</f>
        <v>0</v>
      </c>
      <c r="S304" s="85"/>
      <c r="T304" s="244">
        <f>S304*H304</f>
        <v>0</v>
      </c>
      <c r="U304" s="244">
        <v>0.015140000000000001</v>
      </c>
      <c r="V304" s="244">
        <f>U304*H304</f>
        <v>0.00732776</v>
      </c>
      <c r="W304" s="244">
        <v>0</v>
      </c>
      <c r="X304" s="245">
        <f>W304*H304</f>
        <v>0</v>
      </c>
      <c r="Y304" s="39"/>
      <c r="Z304" s="39"/>
      <c r="AA304" s="39"/>
      <c r="AB304" s="39"/>
      <c r="AC304" s="39"/>
      <c r="AD304" s="39"/>
      <c r="AE304" s="39"/>
      <c r="AR304" s="246" t="s">
        <v>156</v>
      </c>
      <c r="AT304" s="246" t="s">
        <v>151</v>
      </c>
      <c r="AU304" s="246" t="s">
        <v>22</v>
      </c>
      <c r="AY304" s="17" t="s">
        <v>149</v>
      </c>
      <c r="BE304" s="247">
        <f>IF(O304="základní",K304,0)</f>
        <v>0</v>
      </c>
      <c r="BF304" s="247">
        <f>IF(O304="snížená",K304,0)</f>
        <v>0</v>
      </c>
      <c r="BG304" s="247">
        <f>IF(O304="zákl. přenesená",K304,0)</f>
        <v>0</v>
      </c>
      <c r="BH304" s="247">
        <f>IF(O304="sníž. přenesená",K304,0)</f>
        <v>0</v>
      </c>
      <c r="BI304" s="247">
        <f>IF(O304="nulová",K304,0)</f>
        <v>0</v>
      </c>
      <c r="BJ304" s="17" t="s">
        <v>91</v>
      </c>
      <c r="BK304" s="247">
        <f>ROUND(P304*H304,2)</f>
        <v>0</v>
      </c>
      <c r="BL304" s="17" t="s">
        <v>156</v>
      </c>
      <c r="BM304" s="246" t="s">
        <v>438</v>
      </c>
    </row>
    <row r="305" s="2" customFormat="1">
      <c r="A305" s="39"/>
      <c r="B305" s="40"/>
      <c r="C305" s="41"/>
      <c r="D305" s="248" t="s">
        <v>158</v>
      </c>
      <c r="E305" s="41"/>
      <c r="F305" s="249" t="s">
        <v>429</v>
      </c>
      <c r="G305" s="41"/>
      <c r="H305" s="41"/>
      <c r="I305" s="149"/>
      <c r="J305" s="149"/>
      <c r="K305" s="41"/>
      <c r="L305" s="41"/>
      <c r="M305" s="45"/>
      <c r="N305" s="250"/>
      <c r="O305" s="251"/>
      <c r="P305" s="85"/>
      <c r="Q305" s="85"/>
      <c r="R305" s="85"/>
      <c r="S305" s="85"/>
      <c r="T305" s="85"/>
      <c r="U305" s="85"/>
      <c r="V305" s="85"/>
      <c r="W305" s="85"/>
      <c r="X305" s="86"/>
      <c r="Y305" s="39"/>
      <c r="Z305" s="39"/>
      <c r="AA305" s="39"/>
      <c r="AB305" s="39"/>
      <c r="AC305" s="39"/>
      <c r="AD305" s="39"/>
      <c r="AE305" s="39"/>
      <c r="AT305" s="17" t="s">
        <v>158</v>
      </c>
      <c r="AU305" s="17" t="s">
        <v>22</v>
      </c>
    </row>
    <row r="306" s="2" customFormat="1">
      <c r="A306" s="39"/>
      <c r="B306" s="40"/>
      <c r="C306" s="41"/>
      <c r="D306" s="248" t="s">
        <v>160</v>
      </c>
      <c r="E306" s="41"/>
      <c r="F306" s="252" t="s">
        <v>423</v>
      </c>
      <c r="G306" s="41"/>
      <c r="H306" s="41"/>
      <c r="I306" s="149"/>
      <c r="J306" s="149"/>
      <c r="K306" s="41"/>
      <c r="L306" s="41"/>
      <c r="M306" s="45"/>
      <c r="N306" s="250"/>
      <c r="O306" s="251"/>
      <c r="P306" s="85"/>
      <c r="Q306" s="85"/>
      <c r="R306" s="85"/>
      <c r="S306" s="85"/>
      <c r="T306" s="85"/>
      <c r="U306" s="85"/>
      <c r="V306" s="85"/>
      <c r="W306" s="85"/>
      <c r="X306" s="86"/>
      <c r="Y306" s="39"/>
      <c r="Z306" s="39"/>
      <c r="AA306" s="39"/>
      <c r="AB306" s="39"/>
      <c r="AC306" s="39"/>
      <c r="AD306" s="39"/>
      <c r="AE306" s="39"/>
      <c r="AT306" s="17" t="s">
        <v>160</v>
      </c>
      <c r="AU306" s="17" t="s">
        <v>22</v>
      </c>
    </row>
    <row r="307" s="13" customFormat="1">
      <c r="A307" s="13"/>
      <c r="B307" s="253"/>
      <c r="C307" s="254"/>
      <c r="D307" s="248" t="s">
        <v>167</v>
      </c>
      <c r="E307" s="255" t="s">
        <v>82</v>
      </c>
      <c r="F307" s="256" t="s">
        <v>439</v>
      </c>
      <c r="G307" s="254"/>
      <c r="H307" s="257">
        <v>0.48399999999999999</v>
      </c>
      <c r="I307" s="258"/>
      <c r="J307" s="258"/>
      <c r="K307" s="254"/>
      <c r="L307" s="254"/>
      <c r="M307" s="259"/>
      <c r="N307" s="260"/>
      <c r="O307" s="261"/>
      <c r="P307" s="261"/>
      <c r="Q307" s="261"/>
      <c r="R307" s="261"/>
      <c r="S307" s="261"/>
      <c r="T307" s="261"/>
      <c r="U307" s="261"/>
      <c r="V307" s="261"/>
      <c r="W307" s="261"/>
      <c r="X307" s="262"/>
      <c r="Y307" s="13"/>
      <c r="Z307" s="13"/>
      <c r="AA307" s="13"/>
      <c r="AB307" s="13"/>
      <c r="AC307" s="13"/>
      <c r="AD307" s="13"/>
      <c r="AE307" s="13"/>
      <c r="AT307" s="263" t="s">
        <v>167</v>
      </c>
      <c r="AU307" s="263" t="s">
        <v>22</v>
      </c>
      <c r="AV307" s="13" t="s">
        <v>22</v>
      </c>
      <c r="AW307" s="13" t="s">
        <v>5</v>
      </c>
      <c r="AX307" s="13" t="s">
        <v>84</v>
      </c>
      <c r="AY307" s="263" t="s">
        <v>149</v>
      </c>
    </row>
    <row r="308" s="14" customFormat="1">
      <c r="A308" s="14"/>
      <c r="B308" s="264"/>
      <c r="C308" s="265"/>
      <c r="D308" s="248" t="s">
        <v>167</v>
      </c>
      <c r="E308" s="266" t="s">
        <v>82</v>
      </c>
      <c r="F308" s="267" t="s">
        <v>169</v>
      </c>
      <c r="G308" s="265"/>
      <c r="H308" s="268">
        <v>0.48399999999999999</v>
      </c>
      <c r="I308" s="269"/>
      <c r="J308" s="269"/>
      <c r="K308" s="265"/>
      <c r="L308" s="265"/>
      <c r="M308" s="270"/>
      <c r="N308" s="271"/>
      <c r="O308" s="272"/>
      <c r="P308" s="272"/>
      <c r="Q308" s="272"/>
      <c r="R308" s="272"/>
      <c r="S308" s="272"/>
      <c r="T308" s="272"/>
      <c r="U308" s="272"/>
      <c r="V308" s="272"/>
      <c r="W308" s="272"/>
      <c r="X308" s="273"/>
      <c r="Y308" s="14"/>
      <c r="Z308" s="14"/>
      <c r="AA308" s="14"/>
      <c r="AB308" s="14"/>
      <c r="AC308" s="14"/>
      <c r="AD308" s="14"/>
      <c r="AE308" s="14"/>
      <c r="AT308" s="274" t="s">
        <v>167</v>
      </c>
      <c r="AU308" s="274" t="s">
        <v>22</v>
      </c>
      <c r="AV308" s="14" t="s">
        <v>156</v>
      </c>
      <c r="AW308" s="14" t="s">
        <v>5</v>
      </c>
      <c r="AX308" s="14" t="s">
        <v>91</v>
      </c>
      <c r="AY308" s="274" t="s">
        <v>149</v>
      </c>
    </row>
    <row r="309" s="2" customFormat="1" ht="24" customHeight="1">
      <c r="A309" s="39"/>
      <c r="B309" s="40"/>
      <c r="C309" s="234" t="s">
        <v>440</v>
      </c>
      <c r="D309" s="234" t="s">
        <v>151</v>
      </c>
      <c r="E309" s="235" t="s">
        <v>441</v>
      </c>
      <c r="F309" s="236" t="s">
        <v>442</v>
      </c>
      <c r="G309" s="237" t="s">
        <v>173</v>
      </c>
      <c r="H309" s="238">
        <v>15</v>
      </c>
      <c r="I309" s="239"/>
      <c r="J309" s="239"/>
      <c r="K309" s="240">
        <f>ROUND(P309*H309,2)</f>
        <v>0</v>
      </c>
      <c r="L309" s="236" t="s">
        <v>155</v>
      </c>
      <c r="M309" s="45"/>
      <c r="N309" s="241" t="s">
        <v>82</v>
      </c>
      <c r="O309" s="242" t="s">
        <v>52</v>
      </c>
      <c r="P309" s="243">
        <f>I309+J309</f>
        <v>0</v>
      </c>
      <c r="Q309" s="243">
        <f>ROUND(I309*H309,2)</f>
        <v>0</v>
      </c>
      <c r="R309" s="243">
        <f>ROUND(J309*H309,2)</f>
        <v>0</v>
      </c>
      <c r="S309" s="85"/>
      <c r="T309" s="244">
        <f>S309*H309</f>
        <v>0</v>
      </c>
      <c r="U309" s="244">
        <v>0.27694999999999997</v>
      </c>
      <c r="V309" s="244">
        <f>U309*H309</f>
        <v>4.1542499999999993</v>
      </c>
      <c r="W309" s="244">
        <v>0</v>
      </c>
      <c r="X309" s="245">
        <f>W309*H309</f>
        <v>0</v>
      </c>
      <c r="Y309" s="39"/>
      <c r="Z309" s="39"/>
      <c r="AA309" s="39"/>
      <c r="AB309" s="39"/>
      <c r="AC309" s="39"/>
      <c r="AD309" s="39"/>
      <c r="AE309" s="39"/>
      <c r="AR309" s="246" t="s">
        <v>156</v>
      </c>
      <c r="AT309" s="246" t="s">
        <v>151</v>
      </c>
      <c r="AU309" s="246" t="s">
        <v>22</v>
      </c>
      <c r="AY309" s="17" t="s">
        <v>149</v>
      </c>
      <c r="BE309" s="247">
        <f>IF(O309="základní",K309,0)</f>
        <v>0</v>
      </c>
      <c r="BF309" s="247">
        <f>IF(O309="snížená",K309,0)</f>
        <v>0</v>
      </c>
      <c r="BG309" s="247">
        <f>IF(O309="zákl. přenesená",K309,0)</f>
        <v>0</v>
      </c>
      <c r="BH309" s="247">
        <f>IF(O309="sníž. přenesená",K309,0)</f>
        <v>0</v>
      </c>
      <c r="BI309" s="247">
        <f>IF(O309="nulová",K309,0)</f>
        <v>0</v>
      </c>
      <c r="BJ309" s="17" t="s">
        <v>91</v>
      </c>
      <c r="BK309" s="247">
        <f>ROUND(P309*H309,2)</f>
        <v>0</v>
      </c>
      <c r="BL309" s="17" t="s">
        <v>156</v>
      </c>
      <c r="BM309" s="246" t="s">
        <v>443</v>
      </c>
    </row>
    <row r="310" s="2" customFormat="1">
      <c r="A310" s="39"/>
      <c r="B310" s="40"/>
      <c r="C310" s="41"/>
      <c r="D310" s="248" t="s">
        <v>158</v>
      </c>
      <c r="E310" s="41"/>
      <c r="F310" s="249" t="s">
        <v>444</v>
      </c>
      <c r="G310" s="41"/>
      <c r="H310" s="41"/>
      <c r="I310" s="149"/>
      <c r="J310" s="149"/>
      <c r="K310" s="41"/>
      <c r="L310" s="41"/>
      <c r="M310" s="45"/>
      <c r="N310" s="250"/>
      <c r="O310" s="251"/>
      <c r="P310" s="85"/>
      <c r="Q310" s="85"/>
      <c r="R310" s="85"/>
      <c r="S310" s="85"/>
      <c r="T310" s="85"/>
      <c r="U310" s="85"/>
      <c r="V310" s="85"/>
      <c r="W310" s="85"/>
      <c r="X310" s="86"/>
      <c r="Y310" s="39"/>
      <c r="Z310" s="39"/>
      <c r="AA310" s="39"/>
      <c r="AB310" s="39"/>
      <c r="AC310" s="39"/>
      <c r="AD310" s="39"/>
      <c r="AE310" s="39"/>
      <c r="AT310" s="17" t="s">
        <v>158</v>
      </c>
      <c r="AU310" s="17" t="s">
        <v>22</v>
      </c>
    </row>
    <row r="311" s="2" customFormat="1">
      <c r="A311" s="39"/>
      <c r="B311" s="40"/>
      <c r="C311" s="41"/>
      <c r="D311" s="248" t="s">
        <v>160</v>
      </c>
      <c r="E311" s="41"/>
      <c r="F311" s="252" t="s">
        <v>445</v>
      </c>
      <c r="G311" s="41"/>
      <c r="H311" s="41"/>
      <c r="I311" s="149"/>
      <c r="J311" s="149"/>
      <c r="K311" s="41"/>
      <c r="L311" s="41"/>
      <c r="M311" s="45"/>
      <c r="N311" s="250"/>
      <c r="O311" s="251"/>
      <c r="P311" s="85"/>
      <c r="Q311" s="85"/>
      <c r="R311" s="85"/>
      <c r="S311" s="85"/>
      <c r="T311" s="85"/>
      <c r="U311" s="85"/>
      <c r="V311" s="85"/>
      <c r="W311" s="85"/>
      <c r="X311" s="86"/>
      <c r="Y311" s="39"/>
      <c r="Z311" s="39"/>
      <c r="AA311" s="39"/>
      <c r="AB311" s="39"/>
      <c r="AC311" s="39"/>
      <c r="AD311" s="39"/>
      <c r="AE311" s="39"/>
      <c r="AT311" s="17" t="s">
        <v>160</v>
      </c>
      <c r="AU311" s="17" t="s">
        <v>22</v>
      </c>
    </row>
    <row r="312" s="13" customFormat="1">
      <c r="A312" s="13"/>
      <c r="B312" s="253"/>
      <c r="C312" s="254"/>
      <c r="D312" s="248" t="s">
        <v>167</v>
      </c>
      <c r="E312" s="255" t="s">
        <v>82</v>
      </c>
      <c r="F312" s="256" t="s">
        <v>446</v>
      </c>
      <c r="G312" s="254"/>
      <c r="H312" s="257">
        <v>15</v>
      </c>
      <c r="I312" s="258"/>
      <c r="J312" s="258"/>
      <c r="K312" s="254"/>
      <c r="L312" s="254"/>
      <c r="M312" s="259"/>
      <c r="N312" s="260"/>
      <c r="O312" s="261"/>
      <c r="P312" s="261"/>
      <c r="Q312" s="261"/>
      <c r="R312" s="261"/>
      <c r="S312" s="261"/>
      <c r="T312" s="261"/>
      <c r="U312" s="261"/>
      <c r="V312" s="261"/>
      <c r="W312" s="261"/>
      <c r="X312" s="262"/>
      <c r="Y312" s="13"/>
      <c r="Z312" s="13"/>
      <c r="AA312" s="13"/>
      <c r="AB312" s="13"/>
      <c r="AC312" s="13"/>
      <c r="AD312" s="13"/>
      <c r="AE312" s="13"/>
      <c r="AT312" s="263" t="s">
        <v>167</v>
      </c>
      <c r="AU312" s="263" t="s">
        <v>22</v>
      </c>
      <c r="AV312" s="13" t="s">
        <v>22</v>
      </c>
      <c r="AW312" s="13" t="s">
        <v>5</v>
      </c>
      <c r="AX312" s="13" t="s">
        <v>84</v>
      </c>
      <c r="AY312" s="263" t="s">
        <v>149</v>
      </c>
    </row>
    <row r="313" s="14" customFormat="1">
      <c r="A313" s="14"/>
      <c r="B313" s="264"/>
      <c r="C313" s="265"/>
      <c r="D313" s="248" t="s">
        <v>167</v>
      </c>
      <c r="E313" s="266" t="s">
        <v>82</v>
      </c>
      <c r="F313" s="267" t="s">
        <v>169</v>
      </c>
      <c r="G313" s="265"/>
      <c r="H313" s="268">
        <v>15</v>
      </c>
      <c r="I313" s="269"/>
      <c r="J313" s="269"/>
      <c r="K313" s="265"/>
      <c r="L313" s="265"/>
      <c r="M313" s="270"/>
      <c r="N313" s="271"/>
      <c r="O313" s="272"/>
      <c r="P313" s="272"/>
      <c r="Q313" s="272"/>
      <c r="R313" s="272"/>
      <c r="S313" s="272"/>
      <c r="T313" s="272"/>
      <c r="U313" s="272"/>
      <c r="V313" s="272"/>
      <c r="W313" s="272"/>
      <c r="X313" s="273"/>
      <c r="Y313" s="14"/>
      <c r="Z313" s="14"/>
      <c r="AA313" s="14"/>
      <c r="AB313" s="14"/>
      <c r="AC313" s="14"/>
      <c r="AD313" s="14"/>
      <c r="AE313" s="14"/>
      <c r="AT313" s="274" t="s">
        <v>167</v>
      </c>
      <c r="AU313" s="274" t="s">
        <v>22</v>
      </c>
      <c r="AV313" s="14" t="s">
        <v>156</v>
      </c>
      <c r="AW313" s="14" t="s">
        <v>5</v>
      </c>
      <c r="AX313" s="14" t="s">
        <v>91</v>
      </c>
      <c r="AY313" s="274" t="s">
        <v>149</v>
      </c>
    </row>
    <row r="314" s="2" customFormat="1" ht="24" customHeight="1">
      <c r="A314" s="39"/>
      <c r="B314" s="40"/>
      <c r="C314" s="234" t="s">
        <v>447</v>
      </c>
      <c r="D314" s="234" t="s">
        <v>151</v>
      </c>
      <c r="E314" s="235" t="s">
        <v>448</v>
      </c>
      <c r="F314" s="236" t="s">
        <v>449</v>
      </c>
      <c r="G314" s="237" t="s">
        <v>173</v>
      </c>
      <c r="H314" s="238">
        <v>15</v>
      </c>
      <c r="I314" s="239"/>
      <c r="J314" s="239"/>
      <c r="K314" s="240">
        <f>ROUND(P314*H314,2)</f>
        <v>0</v>
      </c>
      <c r="L314" s="236" t="s">
        <v>155</v>
      </c>
      <c r="M314" s="45"/>
      <c r="N314" s="241" t="s">
        <v>82</v>
      </c>
      <c r="O314" s="242" t="s">
        <v>52</v>
      </c>
      <c r="P314" s="243">
        <f>I314+J314</f>
        <v>0</v>
      </c>
      <c r="Q314" s="243">
        <f>ROUND(I314*H314,2)</f>
        <v>0</v>
      </c>
      <c r="R314" s="243">
        <f>ROUND(J314*H314,2)</f>
        <v>0</v>
      </c>
      <c r="S314" s="85"/>
      <c r="T314" s="244">
        <f>S314*H314</f>
        <v>0</v>
      </c>
      <c r="U314" s="244">
        <v>0</v>
      </c>
      <c r="V314" s="244">
        <f>U314*H314</f>
        <v>0</v>
      </c>
      <c r="W314" s="244">
        <v>0</v>
      </c>
      <c r="X314" s="245">
        <f>W314*H314</f>
        <v>0</v>
      </c>
      <c r="Y314" s="39"/>
      <c r="Z314" s="39"/>
      <c r="AA314" s="39"/>
      <c r="AB314" s="39"/>
      <c r="AC314" s="39"/>
      <c r="AD314" s="39"/>
      <c r="AE314" s="39"/>
      <c r="AR314" s="246" t="s">
        <v>156</v>
      </c>
      <c r="AT314" s="246" t="s">
        <v>151</v>
      </c>
      <c r="AU314" s="246" t="s">
        <v>22</v>
      </c>
      <c r="AY314" s="17" t="s">
        <v>149</v>
      </c>
      <c r="BE314" s="247">
        <f>IF(O314="základní",K314,0)</f>
        <v>0</v>
      </c>
      <c r="BF314" s="247">
        <f>IF(O314="snížená",K314,0)</f>
        <v>0</v>
      </c>
      <c r="BG314" s="247">
        <f>IF(O314="zákl. přenesená",K314,0)</f>
        <v>0</v>
      </c>
      <c r="BH314" s="247">
        <f>IF(O314="sníž. přenesená",K314,0)</f>
        <v>0</v>
      </c>
      <c r="BI314" s="247">
        <f>IF(O314="nulová",K314,0)</f>
        <v>0</v>
      </c>
      <c r="BJ314" s="17" t="s">
        <v>91</v>
      </c>
      <c r="BK314" s="247">
        <f>ROUND(P314*H314,2)</f>
        <v>0</v>
      </c>
      <c r="BL314" s="17" t="s">
        <v>156</v>
      </c>
      <c r="BM314" s="246" t="s">
        <v>450</v>
      </c>
    </row>
    <row r="315" s="2" customFormat="1">
      <c r="A315" s="39"/>
      <c r="B315" s="40"/>
      <c r="C315" s="41"/>
      <c r="D315" s="248" t="s">
        <v>158</v>
      </c>
      <c r="E315" s="41"/>
      <c r="F315" s="249" t="s">
        <v>451</v>
      </c>
      <c r="G315" s="41"/>
      <c r="H315" s="41"/>
      <c r="I315" s="149"/>
      <c r="J315" s="149"/>
      <c r="K315" s="41"/>
      <c r="L315" s="41"/>
      <c r="M315" s="45"/>
      <c r="N315" s="250"/>
      <c r="O315" s="251"/>
      <c r="P315" s="85"/>
      <c r="Q315" s="85"/>
      <c r="R315" s="85"/>
      <c r="S315" s="85"/>
      <c r="T315" s="85"/>
      <c r="U315" s="85"/>
      <c r="V315" s="85"/>
      <c r="W315" s="85"/>
      <c r="X315" s="86"/>
      <c r="Y315" s="39"/>
      <c r="Z315" s="39"/>
      <c r="AA315" s="39"/>
      <c r="AB315" s="39"/>
      <c r="AC315" s="39"/>
      <c r="AD315" s="39"/>
      <c r="AE315" s="39"/>
      <c r="AT315" s="17" t="s">
        <v>158</v>
      </c>
      <c r="AU315" s="17" t="s">
        <v>22</v>
      </c>
    </row>
    <row r="316" s="2" customFormat="1">
      <c r="A316" s="39"/>
      <c r="B316" s="40"/>
      <c r="C316" s="41"/>
      <c r="D316" s="248" t="s">
        <v>160</v>
      </c>
      <c r="E316" s="41"/>
      <c r="F316" s="252" t="s">
        <v>445</v>
      </c>
      <c r="G316" s="41"/>
      <c r="H316" s="41"/>
      <c r="I316" s="149"/>
      <c r="J316" s="149"/>
      <c r="K316" s="41"/>
      <c r="L316" s="41"/>
      <c r="M316" s="45"/>
      <c r="N316" s="250"/>
      <c r="O316" s="251"/>
      <c r="P316" s="85"/>
      <c r="Q316" s="85"/>
      <c r="R316" s="85"/>
      <c r="S316" s="85"/>
      <c r="T316" s="85"/>
      <c r="U316" s="85"/>
      <c r="V316" s="85"/>
      <c r="W316" s="85"/>
      <c r="X316" s="86"/>
      <c r="Y316" s="39"/>
      <c r="Z316" s="39"/>
      <c r="AA316" s="39"/>
      <c r="AB316" s="39"/>
      <c r="AC316" s="39"/>
      <c r="AD316" s="39"/>
      <c r="AE316" s="39"/>
      <c r="AT316" s="17" t="s">
        <v>160</v>
      </c>
      <c r="AU316" s="17" t="s">
        <v>22</v>
      </c>
    </row>
    <row r="317" s="13" customFormat="1">
      <c r="A317" s="13"/>
      <c r="B317" s="253"/>
      <c r="C317" s="254"/>
      <c r="D317" s="248" t="s">
        <v>167</v>
      </c>
      <c r="E317" s="255" t="s">
        <v>82</v>
      </c>
      <c r="F317" s="256" t="s">
        <v>9</v>
      </c>
      <c r="G317" s="254"/>
      <c r="H317" s="257">
        <v>15</v>
      </c>
      <c r="I317" s="258"/>
      <c r="J317" s="258"/>
      <c r="K317" s="254"/>
      <c r="L317" s="254"/>
      <c r="M317" s="259"/>
      <c r="N317" s="260"/>
      <c r="O317" s="261"/>
      <c r="P317" s="261"/>
      <c r="Q317" s="261"/>
      <c r="R317" s="261"/>
      <c r="S317" s="261"/>
      <c r="T317" s="261"/>
      <c r="U317" s="261"/>
      <c r="V317" s="261"/>
      <c r="W317" s="261"/>
      <c r="X317" s="262"/>
      <c r="Y317" s="13"/>
      <c r="Z317" s="13"/>
      <c r="AA317" s="13"/>
      <c r="AB317" s="13"/>
      <c r="AC317" s="13"/>
      <c r="AD317" s="13"/>
      <c r="AE317" s="13"/>
      <c r="AT317" s="263" t="s">
        <v>167</v>
      </c>
      <c r="AU317" s="263" t="s">
        <v>22</v>
      </c>
      <c r="AV317" s="13" t="s">
        <v>22</v>
      </c>
      <c r="AW317" s="13" t="s">
        <v>5</v>
      </c>
      <c r="AX317" s="13" t="s">
        <v>84</v>
      </c>
      <c r="AY317" s="263" t="s">
        <v>149</v>
      </c>
    </row>
    <row r="318" s="14" customFormat="1">
      <c r="A318" s="14"/>
      <c r="B318" s="264"/>
      <c r="C318" s="265"/>
      <c r="D318" s="248" t="s">
        <v>167</v>
      </c>
      <c r="E318" s="266" t="s">
        <v>82</v>
      </c>
      <c r="F318" s="267" t="s">
        <v>169</v>
      </c>
      <c r="G318" s="265"/>
      <c r="H318" s="268">
        <v>15</v>
      </c>
      <c r="I318" s="269"/>
      <c r="J318" s="269"/>
      <c r="K318" s="265"/>
      <c r="L318" s="265"/>
      <c r="M318" s="270"/>
      <c r="N318" s="271"/>
      <c r="O318" s="272"/>
      <c r="P318" s="272"/>
      <c r="Q318" s="272"/>
      <c r="R318" s="272"/>
      <c r="S318" s="272"/>
      <c r="T318" s="272"/>
      <c r="U318" s="272"/>
      <c r="V318" s="272"/>
      <c r="W318" s="272"/>
      <c r="X318" s="273"/>
      <c r="Y318" s="14"/>
      <c r="Z318" s="14"/>
      <c r="AA318" s="14"/>
      <c r="AB318" s="14"/>
      <c r="AC318" s="14"/>
      <c r="AD318" s="14"/>
      <c r="AE318" s="14"/>
      <c r="AT318" s="274" t="s">
        <v>167</v>
      </c>
      <c r="AU318" s="274" t="s">
        <v>22</v>
      </c>
      <c r="AV318" s="14" t="s">
        <v>156</v>
      </c>
      <c r="AW318" s="14" t="s">
        <v>5</v>
      </c>
      <c r="AX318" s="14" t="s">
        <v>91</v>
      </c>
      <c r="AY318" s="274" t="s">
        <v>149</v>
      </c>
    </row>
    <row r="319" s="12" customFormat="1" ht="22.8" customHeight="1">
      <c r="A319" s="12"/>
      <c r="B319" s="217"/>
      <c r="C319" s="218"/>
      <c r="D319" s="219" t="s">
        <v>83</v>
      </c>
      <c r="E319" s="232" t="s">
        <v>183</v>
      </c>
      <c r="F319" s="232" t="s">
        <v>452</v>
      </c>
      <c r="G319" s="218"/>
      <c r="H319" s="218"/>
      <c r="I319" s="221"/>
      <c r="J319" s="221"/>
      <c r="K319" s="233">
        <f>BK319</f>
        <v>0</v>
      </c>
      <c r="L319" s="218"/>
      <c r="M319" s="223"/>
      <c r="N319" s="224"/>
      <c r="O319" s="225"/>
      <c r="P319" s="225"/>
      <c r="Q319" s="226">
        <f>SUM(Q320:Q342)</f>
        <v>0</v>
      </c>
      <c r="R319" s="226">
        <f>SUM(R320:R342)</f>
        <v>0</v>
      </c>
      <c r="S319" s="225"/>
      <c r="T319" s="227">
        <f>SUM(T320:T342)</f>
        <v>0</v>
      </c>
      <c r="U319" s="225"/>
      <c r="V319" s="227">
        <f>SUM(V320:V342)</f>
        <v>0</v>
      </c>
      <c r="W319" s="225"/>
      <c r="X319" s="228">
        <f>SUM(X320:X342)</f>
        <v>0</v>
      </c>
      <c r="Y319" s="12"/>
      <c r="Z319" s="12"/>
      <c r="AA319" s="12"/>
      <c r="AB319" s="12"/>
      <c r="AC319" s="12"/>
      <c r="AD319" s="12"/>
      <c r="AE319" s="12"/>
      <c r="AR319" s="229" t="s">
        <v>91</v>
      </c>
      <c r="AT319" s="230" t="s">
        <v>83</v>
      </c>
      <c r="AU319" s="230" t="s">
        <v>91</v>
      </c>
      <c r="AY319" s="229" t="s">
        <v>149</v>
      </c>
      <c r="BK319" s="231">
        <f>SUM(BK320:BK342)</f>
        <v>0</v>
      </c>
    </row>
    <row r="320" s="2" customFormat="1" ht="24" customHeight="1">
      <c r="A320" s="39"/>
      <c r="B320" s="40"/>
      <c r="C320" s="234" t="s">
        <v>453</v>
      </c>
      <c r="D320" s="234" t="s">
        <v>151</v>
      </c>
      <c r="E320" s="235" t="s">
        <v>454</v>
      </c>
      <c r="F320" s="236" t="s">
        <v>455</v>
      </c>
      <c r="G320" s="237" t="s">
        <v>233</v>
      </c>
      <c r="H320" s="238">
        <v>27.030000000000001</v>
      </c>
      <c r="I320" s="239"/>
      <c r="J320" s="239"/>
      <c r="K320" s="240">
        <f>ROUND(P320*H320,2)</f>
        <v>0</v>
      </c>
      <c r="L320" s="236" t="s">
        <v>155</v>
      </c>
      <c r="M320" s="45"/>
      <c r="N320" s="241" t="s">
        <v>82</v>
      </c>
      <c r="O320" s="242" t="s">
        <v>52</v>
      </c>
      <c r="P320" s="243">
        <f>I320+J320</f>
        <v>0</v>
      </c>
      <c r="Q320" s="243">
        <f>ROUND(I320*H320,2)</f>
        <v>0</v>
      </c>
      <c r="R320" s="243">
        <f>ROUND(J320*H320,2)</f>
        <v>0</v>
      </c>
      <c r="S320" s="85"/>
      <c r="T320" s="244">
        <f>S320*H320</f>
        <v>0</v>
      </c>
      <c r="U320" s="244">
        <v>0</v>
      </c>
      <c r="V320" s="244">
        <f>U320*H320</f>
        <v>0</v>
      </c>
      <c r="W320" s="244">
        <v>0</v>
      </c>
      <c r="X320" s="245">
        <f>W320*H320</f>
        <v>0</v>
      </c>
      <c r="Y320" s="39"/>
      <c r="Z320" s="39"/>
      <c r="AA320" s="39"/>
      <c r="AB320" s="39"/>
      <c r="AC320" s="39"/>
      <c r="AD320" s="39"/>
      <c r="AE320" s="39"/>
      <c r="AR320" s="246" t="s">
        <v>156</v>
      </c>
      <c r="AT320" s="246" t="s">
        <v>151</v>
      </c>
      <c r="AU320" s="246" t="s">
        <v>22</v>
      </c>
      <c r="AY320" s="17" t="s">
        <v>149</v>
      </c>
      <c r="BE320" s="247">
        <f>IF(O320="základní",K320,0)</f>
        <v>0</v>
      </c>
      <c r="BF320" s="247">
        <f>IF(O320="snížená",K320,0)</f>
        <v>0</v>
      </c>
      <c r="BG320" s="247">
        <f>IF(O320="zákl. přenesená",K320,0)</f>
        <v>0</v>
      </c>
      <c r="BH320" s="247">
        <f>IF(O320="sníž. přenesená",K320,0)</f>
        <v>0</v>
      </c>
      <c r="BI320" s="247">
        <f>IF(O320="nulová",K320,0)</f>
        <v>0</v>
      </c>
      <c r="BJ320" s="17" t="s">
        <v>91</v>
      </c>
      <c r="BK320" s="247">
        <f>ROUND(P320*H320,2)</f>
        <v>0</v>
      </c>
      <c r="BL320" s="17" t="s">
        <v>156</v>
      </c>
      <c r="BM320" s="246" t="s">
        <v>456</v>
      </c>
    </row>
    <row r="321" s="2" customFormat="1">
      <c r="A321" s="39"/>
      <c r="B321" s="40"/>
      <c r="C321" s="41"/>
      <c r="D321" s="248" t="s">
        <v>158</v>
      </c>
      <c r="E321" s="41"/>
      <c r="F321" s="249" t="s">
        <v>457</v>
      </c>
      <c r="G321" s="41"/>
      <c r="H321" s="41"/>
      <c r="I321" s="149"/>
      <c r="J321" s="149"/>
      <c r="K321" s="41"/>
      <c r="L321" s="41"/>
      <c r="M321" s="45"/>
      <c r="N321" s="250"/>
      <c r="O321" s="251"/>
      <c r="P321" s="85"/>
      <c r="Q321" s="85"/>
      <c r="R321" s="85"/>
      <c r="S321" s="85"/>
      <c r="T321" s="85"/>
      <c r="U321" s="85"/>
      <c r="V321" s="85"/>
      <c r="W321" s="85"/>
      <c r="X321" s="86"/>
      <c r="Y321" s="39"/>
      <c r="Z321" s="39"/>
      <c r="AA321" s="39"/>
      <c r="AB321" s="39"/>
      <c r="AC321" s="39"/>
      <c r="AD321" s="39"/>
      <c r="AE321" s="39"/>
      <c r="AT321" s="17" t="s">
        <v>158</v>
      </c>
      <c r="AU321" s="17" t="s">
        <v>22</v>
      </c>
    </row>
    <row r="322" s="13" customFormat="1">
      <c r="A322" s="13"/>
      <c r="B322" s="253"/>
      <c r="C322" s="254"/>
      <c r="D322" s="248" t="s">
        <v>167</v>
      </c>
      <c r="E322" s="255" t="s">
        <v>82</v>
      </c>
      <c r="F322" s="256" t="s">
        <v>458</v>
      </c>
      <c r="G322" s="254"/>
      <c r="H322" s="257">
        <v>27.030000000000001</v>
      </c>
      <c r="I322" s="258"/>
      <c r="J322" s="258"/>
      <c r="K322" s="254"/>
      <c r="L322" s="254"/>
      <c r="M322" s="259"/>
      <c r="N322" s="260"/>
      <c r="O322" s="261"/>
      <c r="P322" s="261"/>
      <c r="Q322" s="261"/>
      <c r="R322" s="261"/>
      <c r="S322" s="261"/>
      <c r="T322" s="261"/>
      <c r="U322" s="261"/>
      <c r="V322" s="261"/>
      <c r="W322" s="261"/>
      <c r="X322" s="262"/>
      <c r="Y322" s="13"/>
      <c r="Z322" s="13"/>
      <c r="AA322" s="13"/>
      <c r="AB322" s="13"/>
      <c r="AC322" s="13"/>
      <c r="AD322" s="13"/>
      <c r="AE322" s="13"/>
      <c r="AT322" s="263" t="s">
        <v>167</v>
      </c>
      <c r="AU322" s="263" t="s">
        <v>22</v>
      </c>
      <c r="AV322" s="13" t="s">
        <v>22</v>
      </c>
      <c r="AW322" s="13" t="s">
        <v>5</v>
      </c>
      <c r="AX322" s="13" t="s">
        <v>84</v>
      </c>
      <c r="AY322" s="263" t="s">
        <v>149</v>
      </c>
    </row>
    <row r="323" s="14" customFormat="1">
      <c r="A323" s="14"/>
      <c r="B323" s="264"/>
      <c r="C323" s="265"/>
      <c r="D323" s="248" t="s">
        <v>167</v>
      </c>
      <c r="E323" s="266" t="s">
        <v>82</v>
      </c>
      <c r="F323" s="267" t="s">
        <v>169</v>
      </c>
      <c r="G323" s="265"/>
      <c r="H323" s="268">
        <v>27.030000000000001</v>
      </c>
      <c r="I323" s="269"/>
      <c r="J323" s="269"/>
      <c r="K323" s="265"/>
      <c r="L323" s="265"/>
      <c r="M323" s="270"/>
      <c r="N323" s="271"/>
      <c r="O323" s="272"/>
      <c r="P323" s="272"/>
      <c r="Q323" s="272"/>
      <c r="R323" s="272"/>
      <c r="S323" s="272"/>
      <c r="T323" s="272"/>
      <c r="U323" s="272"/>
      <c r="V323" s="272"/>
      <c r="W323" s="272"/>
      <c r="X323" s="273"/>
      <c r="Y323" s="14"/>
      <c r="Z323" s="14"/>
      <c r="AA323" s="14"/>
      <c r="AB323" s="14"/>
      <c r="AC323" s="14"/>
      <c r="AD323" s="14"/>
      <c r="AE323" s="14"/>
      <c r="AT323" s="274" t="s">
        <v>167</v>
      </c>
      <c r="AU323" s="274" t="s">
        <v>22</v>
      </c>
      <c r="AV323" s="14" t="s">
        <v>156</v>
      </c>
      <c r="AW323" s="14" t="s">
        <v>5</v>
      </c>
      <c r="AX323" s="14" t="s">
        <v>91</v>
      </c>
      <c r="AY323" s="274" t="s">
        <v>149</v>
      </c>
    </row>
    <row r="324" s="2" customFormat="1" ht="24" customHeight="1">
      <c r="A324" s="39"/>
      <c r="B324" s="40"/>
      <c r="C324" s="234" t="s">
        <v>30</v>
      </c>
      <c r="D324" s="234" t="s">
        <v>151</v>
      </c>
      <c r="E324" s="235" t="s">
        <v>459</v>
      </c>
      <c r="F324" s="236" t="s">
        <v>460</v>
      </c>
      <c r="G324" s="237" t="s">
        <v>233</v>
      </c>
      <c r="H324" s="238">
        <v>27.030000000000001</v>
      </c>
      <c r="I324" s="239"/>
      <c r="J324" s="239"/>
      <c r="K324" s="240">
        <f>ROUND(P324*H324,2)</f>
        <v>0</v>
      </c>
      <c r="L324" s="236" t="s">
        <v>155</v>
      </c>
      <c r="M324" s="45"/>
      <c r="N324" s="241" t="s">
        <v>82</v>
      </c>
      <c r="O324" s="242" t="s">
        <v>52</v>
      </c>
      <c r="P324" s="243">
        <f>I324+J324</f>
        <v>0</v>
      </c>
      <c r="Q324" s="243">
        <f>ROUND(I324*H324,2)</f>
        <v>0</v>
      </c>
      <c r="R324" s="243">
        <f>ROUND(J324*H324,2)</f>
        <v>0</v>
      </c>
      <c r="S324" s="85"/>
      <c r="T324" s="244">
        <f>S324*H324</f>
        <v>0</v>
      </c>
      <c r="U324" s="244">
        <v>0</v>
      </c>
      <c r="V324" s="244">
        <f>U324*H324</f>
        <v>0</v>
      </c>
      <c r="W324" s="244">
        <v>0</v>
      </c>
      <c r="X324" s="245">
        <f>W324*H324</f>
        <v>0</v>
      </c>
      <c r="Y324" s="39"/>
      <c r="Z324" s="39"/>
      <c r="AA324" s="39"/>
      <c r="AB324" s="39"/>
      <c r="AC324" s="39"/>
      <c r="AD324" s="39"/>
      <c r="AE324" s="39"/>
      <c r="AR324" s="246" t="s">
        <v>156</v>
      </c>
      <c r="AT324" s="246" t="s">
        <v>151</v>
      </c>
      <c r="AU324" s="246" t="s">
        <v>22</v>
      </c>
      <c r="AY324" s="17" t="s">
        <v>149</v>
      </c>
      <c r="BE324" s="247">
        <f>IF(O324="základní",K324,0)</f>
        <v>0</v>
      </c>
      <c r="BF324" s="247">
        <f>IF(O324="snížená",K324,0)</f>
        <v>0</v>
      </c>
      <c r="BG324" s="247">
        <f>IF(O324="zákl. přenesená",K324,0)</f>
        <v>0</v>
      </c>
      <c r="BH324" s="247">
        <f>IF(O324="sníž. přenesená",K324,0)</f>
        <v>0</v>
      </c>
      <c r="BI324" s="247">
        <f>IF(O324="nulová",K324,0)</f>
        <v>0</v>
      </c>
      <c r="BJ324" s="17" t="s">
        <v>91</v>
      </c>
      <c r="BK324" s="247">
        <f>ROUND(P324*H324,2)</f>
        <v>0</v>
      </c>
      <c r="BL324" s="17" t="s">
        <v>156</v>
      </c>
      <c r="BM324" s="246" t="s">
        <v>461</v>
      </c>
    </row>
    <row r="325" s="2" customFormat="1">
      <c r="A325" s="39"/>
      <c r="B325" s="40"/>
      <c r="C325" s="41"/>
      <c r="D325" s="248" t="s">
        <v>158</v>
      </c>
      <c r="E325" s="41"/>
      <c r="F325" s="249" t="s">
        <v>462</v>
      </c>
      <c r="G325" s="41"/>
      <c r="H325" s="41"/>
      <c r="I325" s="149"/>
      <c r="J325" s="149"/>
      <c r="K325" s="41"/>
      <c r="L325" s="41"/>
      <c r="M325" s="45"/>
      <c r="N325" s="250"/>
      <c r="O325" s="251"/>
      <c r="P325" s="85"/>
      <c r="Q325" s="85"/>
      <c r="R325" s="85"/>
      <c r="S325" s="85"/>
      <c r="T325" s="85"/>
      <c r="U325" s="85"/>
      <c r="V325" s="85"/>
      <c r="W325" s="85"/>
      <c r="X325" s="86"/>
      <c r="Y325" s="39"/>
      <c r="Z325" s="39"/>
      <c r="AA325" s="39"/>
      <c r="AB325" s="39"/>
      <c r="AC325" s="39"/>
      <c r="AD325" s="39"/>
      <c r="AE325" s="39"/>
      <c r="AT325" s="17" t="s">
        <v>158</v>
      </c>
      <c r="AU325" s="17" t="s">
        <v>22</v>
      </c>
    </row>
    <row r="326" s="13" customFormat="1">
      <c r="A326" s="13"/>
      <c r="B326" s="253"/>
      <c r="C326" s="254"/>
      <c r="D326" s="248" t="s">
        <v>167</v>
      </c>
      <c r="E326" s="255" t="s">
        <v>82</v>
      </c>
      <c r="F326" s="256" t="s">
        <v>458</v>
      </c>
      <c r="G326" s="254"/>
      <c r="H326" s="257">
        <v>27.030000000000001</v>
      </c>
      <c r="I326" s="258"/>
      <c r="J326" s="258"/>
      <c r="K326" s="254"/>
      <c r="L326" s="254"/>
      <c r="M326" s="259"/>
      <c r="N326" s="260"/>
      <c r="O326" s="261"/>
      <c r="P326" s="261"/>
      <c r="Q326" s="261"/>
      <c r="R326" s="261"/>
      <c r="S326" s="261"/>
      <c r="T326" s="261"/>
      <c r="U326" s="261"/>
      <c r="V326" s="261"/>
      <c r="W326" s="261"/>
      <c r="X326" s="262"/>
      <c r="Y326" s="13"/>
      <c r="Z326" s="13"/>
      <c r="AA326" s="13"/>
      <c r="AB326" s="13"/>
      <c r="AC326" s="13"/>
      <c r="AD326" s="13"/>
      <c r="AE326" s="13"/>
      <c r="AT326" s="263" t="s">
        <v>167</v>
      </c>
      <c r="AU326" s="263" t="s">
        <v>22</v>
      </c>
      <c r="AV326" s="13" t="s">
        <v>22</v>
      </c>
      <c r="AW326" s="13" t="s">
        <v>5</v>
      </c>
      <c r="AX326" s="13" t="s">
        <v>84</v>
      </c>
      <c r="AY326" s="263" t="s">
        <v>149</v>
      </c>
    </row>
    <row r="327" s="14" customFormat="1">
      <c r="A327" s="14"/>
      <c r="B327" s="264"/>
      <c r="C327" s="265"/>
      <c r="D327" s="248" t="s">
        <v>167</v>
      </c>
      <c r="E327" s="266" t="s">
        <v>82</v>
      </c>
      <c r="F327" s="267" t="s">
        <v>169</v>
      </c>
      <c r="G327" s="265"/>
      <c r="H327" s="268">
        <v>27.030000000000001</v>
      </c>
      <c r="I327" s="269"/>
      <c r="J327" s="269"/>
      <c r="K327" s="265"/>
      <c r="L327" s="265"/>
      <c r="M327" s="270"/>
      <c r="N327" s="271"/>
      <c r="O327" s="272"/>
      <c r="P327" s="272"/>
      <c r="Q327" s="272"/>
      <c r="R327" s="272"/>
      <c r="S327" s="272"/>
      <c r="T327" s="272"/>
      <c r="U327" s="272"/>
      <c r="V327" s="272"/>
      <c r="W327" s="272"/>
      <c r="X327" s="273"/>
      <c r="Y327" s="14"/>
      <c r="Z327" s="14"/>
      <c r="AA327" s="14"/>
      <c r="AB327" s="14"/>
      <c r="AC327" s="14"/>
      <c r="AD327" s="14"/>
      <c r="AE327" s="14"/>
      <c r="AT327" s="274" t="s">
        <v>167</v>
      </c>
      <c r="AU327" s="274" t="s">
        <v>22</v>
      </c>
      <c r="AV327" s="14" t="s">
        <v>156</v>
      </c>
      <c r="AW327" s="14" t="s">
        <v>5</v>
      </c>
      <c r="AX327" s="14" t="s">
        <v>91</v>
      </c>
      <c r="AY327" s="274" t="s">
        <v>149</v>
      </c>
    </row>
    <row r="328" s="2" customFormat="1" ht="24" customHeight="1">
      <c r="A328" s="39"/>
      <c r="B328" s="40"/>
      <c r="C328" s="234" t="s">
        <v>463</v>
      </c>
      <c r="D328" s="234" t="s">
        <v>151</v>
      </c>
      <c r="E328" s="235" t="s">
        <v>464</v>
      </c>
      <c r="F328" s="236" t="s">
        <v>465</v>
      </c>
      <c r="G328" s="237" t="s">
        <v>233</v>
      </c>
      <c r="H328" s="238">
        <v>54.060000000000002</v>
      </c>
      <c r="I328" s="239"/>
      <c r="J328" s="239"/>
      <c r="K328" s="240">
        <f>ROUND(P328*H328,2)</f>
        <v>0</v>
      </c>
      <c r="L328" s="236" t="s">
        <v>155</v>
      </c>
      <c r="M328" s="45"/>
      <c r="N328" s="241" t="s">
        <v>82</v>
      </c>
      <c r="O328" s="242" t="s">
        <v>52</v>
      </c>
      <c r="P328" s="243">
        <f>I328+J328</f>
        <v>0</v>
      </c>
      <c r="Q328" s="243">
        <f>ROUND(I328*H328,2)</f>
        <v>0</v>
      </c>
      <c r="R328" s="243">
        <f>ROUND(J328*H328,2)</f>
        <v>0</v>
      </c>
      <c r="S328" s="85"/>
      <c r="T328" s="244">
        <f>S328*H328</f>
        <v>0</v>
      </c>
      <c r="U328" s="244">
        <v>0</v>
      </c>
      <c r="V328" s="244">
        <f>U328*H328</f>
        <v>0</v>
      </c>
      <c r="W328" s="244">
        <v>0</v>
      </c>
      <c r="X328" s="245">
        <f>W328*H328</f>
        <v>0</v>
      </c>
      <c r="Y328" s="39"/>
      <c r="Z328" s="39"/>
      <c r="AA328" s="39"/>
      <c r="AB328" s="39"/>
      <c r="AC328" s="39"/>
      <c r="AD328" s="39"/>
      <c r="AE328" s="39"/>
      <c r="AR328" s="246" t="s">
        <v>156</v>
      </c>
      <c r="AT328" s="246" t="s">
        <v>151</v>
      </c>
      <c r="AU328" s="246" t="s">
        <v>22</v>
      </c>
      <c r="AY328" s="17" t="s">
        <v>149</v>
      </c>
      <c r="BE328" s="247">
        <f>IF(O328="základní",K328,0)</f>
        <v>0</v>
      </c>
      <c r="BF328" s="247">
        <f>IF(O328="snížená",K328,0)</f>
        <v>0</v>
      </c>
      <c r="BG328" s="247">
        <f>IF(O328="zákl. přenesená",K328,0)</f>
        <v>0</v>
      </c>
      <c r="BH328" s="247">
        <f>IF(O328="sníž. přenesená",K328,0)</f>
        <v>0</v>
      </c>
      <c r="BI328" s="247">
        <f>IF(O328="nulová",K328,0)</f>
        <v>0</v>
      </c>
      <c r="BJ328" s="17" t="s">
        <v>91</v>
      </c>
      <c r="BK328" s="247">
        <f>ROUND(P328*H328,2)</f>
        <v>0</v>
      </c>
      <c r="BL328" s="17" t="s">
        <v>156</v>
      </c>
      <c r="BM328" s="246" t="s">
        <v>466</v>
      </c>
    </row>
    <row r="329" s="2" customFormat="1">
      <c r="A329" s="39"/>
      <c r="B329" s="40"/>
      <c r="C329" s="41"/>
      <c r="D329" s="248" t="s">
        <v>158</v>
      </c>
      <c r="E329" s="41"/>
      <c r="F329" s="249" t="s">
        <v>467</v>
      </c>
      <c r="G329" s="41"/>
      <c r="H329" s="41"/>
      <c r="I329" s="149"/>
      <c r="J329" s="149"/>
      <c r="K329" s="41"/>
      <c r="L329" s="41"/>
      <c r="M329" s="45"/>
      <c r="N329" s="250"/>
      <c r="O329" s="251"/>
      <c r="P329" s="85"/>
      <c r="Q329" s="85"/>
      <c r="R329" s="85"/>
      <c r="S329" s="85"/>
      <c r="T329" s="85"/>
      <c r="U329" s="85"/>
      <c r="V329" s="85"/>
      <c r="W329" s="85"/>
      <c r="X329" s="86"/>
      <c r="Y329" s="39"/>
      <c r="Z329" s="39"/>
      <c r="AA329" s="39"/>
      <c r="AB329" s="39"/>
      <c r="AC329" s="39"/>
      <c r="AD329" s="39"/>
      <c r="AE329" s="39"/>
      <c r="AT329" s="17" t="s">
        <v>158</v>
      </c>
      <c r="AU329" s="17" t="s">
        <v>22</v>
      </c>
    </row>
    <row r="330" s="13" customFormat="1">
      <c r="A330" s="13"/>
      <c r="B330" s="253"/>
      <c r="C330" s="254"/>
      <c r="D330" s="248" t="s">
        <v>167</v>
      </c>
      <c r="E330" s="255" t="s">
        <v>82</v>
      </c>
      <c r="F330" s="256" t="s">
        <v>468</v>
      </c>
      <c r="G330" s="254"/>
      <c r="H330" s="257">
        <v>54.060000000000002</v>
      </c>
      <c r="I330" s="258"/>
      <c r="J330" s="258"/>
      <c r="K330" s="254"/>
      <c r="L330" s="254"/>
      <c r="M330" s="259"/>
      <c r="N330" s="260"/>
      <c r="O330" s="261"/>
      <c r="P330" s="261"/>
      <c r="Q330" s="261"/>
      <c r="R330" s="261"/>
      <c r="S330" s="261"/>
      <c r="T330" s="261"/>
      <c r="U330" s="261"/>
      <c r="V330" s="261"/>
      <c r="W330" s="261"/>
      <c r="X330" s="262"/>
      <c r="Y330" s="13"/>
      <c r="Z330" s="13"/>
      <c r="AA330" s="13"/>
      <c r="AB330" s="13"/>
      <c r="AC330" s="13"/>
      <c r="AD330" s="13"/>
      <c r="AE330" s="13"/>
      <c r="AT330" s="263" t="s">
        <v>167</v>
      </c>
      <c r="AU330" s="263" t="s">
        <v>22</v>
      </c>
      <c r="AV330" s="13" t="s">
        <v>22</v>
      </c>
      <c r="AW330" s="13" t="s">
        <v>5</v>
      </c>
      <c r="AX330" s="13" t="s">
        <v>84</v>
      </c>
      <c r="AY330" s="263" t="s">
        <v>149</v>
      </c>
    </row>
    <row r="331" s="14" customFormat="1">
      <c r="A331" s="14"/>
      <c r="B331" s="264"/>
      <c r="C331" s="265"/>
      <c r="D331" s="248" t="s">
        <v>167</v>
      </c>
      <c r="E331" s="266" t="s">
        <v>82</v>
      </c>
      <c r="F331" s="267" t="s">
        <v>169</v>
      </c>
      <c r="G331" s="265"/>
      <c r="H331" s="268">
        <v>54.060000000000002</v>
      </c>
      <c r="I331" s="269"/>
      <c r="J331" s="269"/>
      <c r="K331" s="265"/>
      <c r="L331" s="265"/>
      <c r="M331" s="270"/>
      <c r="N331" s="271"/>
      <c r="O331" s="272"/>
      <c r="P331" s="272"/>
      <c r="Q331" s="272"/>
      <c r="R331" s="272"/>
      <c r="S331" s="272"/>
      <c r="T331" s="272"/>
      <c r="U331" s="272"/>
      <c r="V331" s="272"/>
      <c r="W331" s="272"/>
      <c r="X331" s="273"/>
      <c r="Y331" s="14"/>
      <c r="Z331" s="14"/>
      <c r="AA331" s="14"/>
      <c r="AB331" s="14"/>
      <c r="AC331" s="14"/>
      <c r="AD331" s="14"/>
      <c r="AE331" s="14"/>
      <c r="AT331" s="274" t="s">
        <v>167</v>
      </c>
      <c r="AU331" s="274" t="s">
        <v>22</v>
      </c>
      <c r="AV331" s="14" t="s">
        <v>156</v>
      </c>
      <c r="AW331" s="14" t="s">
        <v>5</v>
      </c>
      <c r="AX331" s="14" t="s">
        <v>91</v>
      </c>
      <c r="AY331" s="274" t="s">
        <v>149</v>
      </c>
    </row>
    <row r="332" s="14" customFormat="1">
      <c r="A332" s="14"/>
      <c r="B332" s="264"/>
      <c r="C332" s="265"/>
      <c r="D332" s="248" t="s">
        <v>167</v>
      </c>
      <c r="E332" s="266" t="s">
        <v>82</v>
      </c>
      <c r="F332" s="267" t="s">
        <v>169</v>
      </c>
      <c r="G332" s="265"/>
      <c r="H332" s="268">
        <v>0</v>
      </c>
      <c r="I332" s="269"/>
      <c r="J332" s="269"/>
      <c r="K332" s="265"/>
      <c r="L332" s="265"/>
      <c r="M332" s="270"/>
      <c r="N332" s="271"/>
      <c r="O332" s="272"/>
      <c r="P332" s="272"/>
      <c r="Q332" s="272"/>
      <c r="R332" s="272"/>
      <c r="S332" s="272"/>
      <c r="T332" s="272"/>
      <c r="U332" s="272"/>
      <c r="V332" s="272"/>
      <c r="W332" s="272"/>
      <c r="X332" s="273"/>
      <c r="Y332" s="14"/>
      <c r="Z332" s="14"/>
      <c r="AA332" s="14"/>
      <c r="AB332" s="14"/>
      <c r="AC332" s="14"/>
      <c r="AD332" s="14"/>
      <c r="AE332" s="14"/>
      <c r="AT332" s="274" t="s">
        <v>167</v>
      </c>
      <c r="AU332" s="274" t="s">
        <v>22</v>
      </c>
      <c r="AV332" s="14" t="s">
        <v>156</v>
      </c>
      <c r="AW332" s="14" t="s">
        <v>5</v>
      </c>
      <c r="AX332" s="14" t="s">
        <v>84</v>
      </c>
      <c r="AY332" s="274" t="s">
        <v>149</v>
      </c>
    </row>
    <row r="333" s="2" customFormat="1" ht="24" customHeight="1">
      <c r="A333" s="39"/>
      <c r="B333" s="40"/>
      <c r="C333" s="234" t="s">
        <v>469</v>
      </c>
      <c r="D333" s="234" t="s">
        <v>151</v>
      </c>
      <c r="E333" s="235" t="s">
        <v>470</v>
      </c>
      <c r="F333" s="236" t="s">
        <v>471</v>
      </c>
      <c r="G333" s="237" t="s">
        <v>233</v>
      </c>
      <c r="H333" s="238">
        <v>27.030000000000001</v>
      </c>
      <c r="I333" s="239"/>
      <c r="J333" s="239"/>
      <c r="K333" s="240">
        <f>ROUND(P333*H333,2)</f>
        <v>0</v>
      </c>
      <c r="L333" s="236" t="s">
        <v>155</v>
      </c>
      <c r="M333" s="45"/>
      <c r="N333" s="241" t="s">
        <v>82</v>
      </c>
      <c r="O333" s="242" t="s">
        <v>52</v>
      </c>
      <c r="P333" s="243">
        <f>I333+J333</f>
        <v>0</v>
      </c>
      <c r="Q333" s="243">
        <f>ROUND(I333*H333,2)</f>
        <v>0</v>
      </c>
      <c r="R333" s="243">
        <f>ROUND(J333*H333,2)</f>
        <v>0</v>
      </c>
      <c r="S333" s="85"/>
      <c r="T333" s="244">
        <f>S333*H333</f>
        <v>0</v>
      </c>
      <c r="U333" s="244">
        <v>0</v>
      </c>
      <c r="V333" s="244">
        <f>U333*H333</f>
        <v>0</v>
      </c>
      <c r="W333" s="244">
        <v>0</v>
      </c>
      <c r="X333" s="245">
        <f>W333*H333</f>
        <v>0</v>
      </c>
      <c r="Y333" s="39"/>
      <c r="Z333" s="39"/>
      <c r="AA333" s="39"/>
      <c r="AB333" s="39"/>
      <c r="AC333" s="39"/>
      <c r="AD333" s="39"/>
      <c r="AE333" s="39"/>
      <c r="AR333" s="246" t="s">
        <v>156</v>
      </c>
      <c r="AT333" s="246" t="s">
        <v>151</v>
      </c>
      <c r="AU333" s="246" t="s">
        <v>22</v>
      </c>
      <c r="AY333" s="17" t="s">
        <v>149</v>
      </c>
      <c r="BE333" s="247">
        <f>IF(O333="základní",K333,0)</f>
        <v>0</v>
      </c>
      <c r="BF333" s="247">
        <f>IF(O333="snížená",K333,0)</f>
        <v>0</v>
      </c>
      <c r="BG333" s="247">
        <f>IF(O333="zákl. přenesená",K333,0)</f>
        <v>0</v>
      </c>
      <c r="BH333" s="247">
        <f>IF(O333="sníž. přenesená",K333,0)</f>
        <v>0</v>
      </c>
      <c r="BI333" s="247">
        <f>IF(O333="nulová",K333,0)</f>
        <v>0</v>
      </c>
      <c r="BJ333" s="17" t="s">
        <v>91</v>
      </c>
      <c r="BK333" s="247">
        <f>ROUND(P333*H333,2)</f>
        <v>0</v>
      </c>
      <c r="BL333" s="17" t="s">
        <v>156</v>
      </c>
      <c r="BM333" s="246" t="s">
        <v>472</v>
      </c>
    </row>
    <row r="334" s="2" customFormat="1">
      <c r="A334" s="39"/>
      <c r="B334" s="40"/>
      <c r="C334" s="41"/>
      <c r="D334" s="248" t="s">
        <v>158</v>
      </c>
      <c r="E334" s="41"/>
      <c r="F334" s="249" t="s">
        <v>473</v>
      </c>
      <c r="G334" s="41"/>
      <c r="H334" s="41"/>
      <c r="I334" s="149"/>
      <c r="J334" s="149"/>
      <c r="K334" s="41"/>
      <c r="L334" s="41"/>
      <c r="M334" s="45"/>
      <c r="N334" s="250"/>
      <c r="O334" s="251"/>
      <c r="P334" s="85"/>
      <c r="Q334" s="85"/>
      <c r="R334" s="85"/>
      <c r="S334" s="85"/>
      <c r="T334" s="85"/>
      <c r="U334" s="85"/>
      <c r="V334" s="85"/>
      <c r="W334" s="85"/>
      <c r="X334" s="86"/>
      <c r="Y334" s="39"/>
      <c r="Z334" s="39"/>
      <c r="AA334" s="39"/>
      <c r="AB334" s="39"/>
      <c r="AC334" s="39"/>
      <c r="AD334" s="39"/>
      <c r="AE334" s="39"/>
      <c r="AT334" s="17" t="s">
        <v>158</v>
      </c>
      <c r="AU334" s="17" t="s">
        <v>22</v>
      </c>
    </row>
    <row r="335" s="2" customFormat="1">
      <c r="A335" s="39"/>
      <c r="B335" s="40"/>
      <c r="C335" s="41"/>
      <c r="D335" s="248" t="s">
        <v>160</v>
      </c>
      <c r="E335" s="41"/>
      <c r="F335" s="252" t="s">
        <v>474</v>
      </c>
      <c r="G335" s="41"/>
      <c r="H335" s="41"/>
      <c r="I335" s="149"/>
      <c r="J335" s="149"/>
      <c r="K335" s="41"/>
      <c r="L335" s="41"/>
      <c r="M335" s="45"/>
      <c r="N335" s="250"/>
      <c r="O335" s="251"/>
      <c r="P335" s="85"/>
      <c r="Q335" s="85"/>
      <c r="R335" s="85"/>
      <c r="S335" s="85"/>
      <c r="T335" s="85"/>
      <c r="U335" s="85"/>
      <c r="V335" s="85"/>
      <c r="W335" s="85"/>
      <c r="X335" s="86"/>
      <c r="Y335" s="39"/>
      <c r="Z335" s="39"/>
      <c r="AA335" s="39"/>
      <c r="AB335" s="39"/>
      <c r="AC335" s="39"/>
      <c r="AD335" s="39"/>
      <c r="AE335" s="39"/>
      <c r="AT335" s="17" t="s">
        <v>160</v>
      </c>
      <c r="AU335" s="17" t="s">
        <v>22</v>
      </c>
    </row>
    <row r="336" s="13" customFormat="1">
      <c r="A336" s="13"/>
      <c r="B336" s="253"/>
      <c r="C336" s="254"/>
      <c r="D336" s="248" t="s">
        <v>167</v>
      </c>
      <c r="E336" s="255" t="s">
        <v>82</v>
      </c>
      <c r="F336" s="256" t="s">
        <v>458</v>
      </c>
      <c r="G336" s="254"/>
      <c r="H336" s="257">
        <v>27.030000000000001</v>
      </c>
      <c r="I336" s="258"/>
      <c r="J336" s="258"/>
      <c r="K336" s="254"/>
      <c r="L336" s="254"/>
      <c r="M336" s="259"/>
      <c r="N336" s="260"/>
      <c r="O336" s="261"/>
      <c r="P336" s="261"/>
      <c r="Q336" s="261"/>
      <c r="R336" s="261"/>
      <c r="S336" s="261"/>
      <c r="T336" s="261"/>
      <c r="U336" s="261"/>
      <c r="V336" s="261"/>
      <c r="W336" s="261"/>
      <c r="X336" s="262"/>
      <c r="Y336" s="13"/>
      <c r="Z336" s="13"/>
      <c r="AA336" s="13"/>
      <c r="AB336" s="13"/>
      <c r="AC336" s="13"/>
      <c r="AD336" s="13"/>
      <c r="AE336" s="13"/>
      <c r="AT336" s="263" t="s">
        <v>167</v>
      </c>
      <c r="AU336" s="263" t="s">
        <v>22</v>
      </c>
      <c r="AV336" s="13" t="s">
        <v>22</v>
      </c>
      <c r="AW336" s="13" t="s">
        <v>5</v>
      </c>
      <c r="AX336" s="13" t="s">
        <v>84</v>
      </c>
      <c r="AY336" s="263" t="s">
        <v>149</v>
      </c>
    </row>
    <row r="337" s="14" customFormat="1">
      <c r="A337" s="14"/>
      <c r="B337" s="264"/>
      <c r="C337" s="265"/>
      <c r="D337" s="248" t="s">
        <v>167</v>
      </c>
      <c r="E337" s="266" t="s">
        <v>82</v>
      </c>
      <c r="F337" s="267" t="s">
        <v>169</v>
      </c>
      <c r="G337" s="265"/>
      <c r="H337" s="268">
        <v>27.030000000000001</v>
      </c>
      <c r="I337" s="269"/>
      <c r="J337" s="269"/>
      <c r="K337" s="265"/>
      <c r="L337" s="265"/>
      <c r="M337" s="270"/>
      <c r="N337" s="271"/>
      <c r="O337" s="272"/>
      <c r="P337" s="272"/>
      <c r="Q337" s="272"/>
      <c r="R337" s="272"/>
      <c r="S337" s="272"/>
      <c r="T337" s="272"/>
      <c r="U337" s="272"/>
      <c r="V337" s="272"/>
      <c r="W337" s="272"/>
      <c r="X337" s="273"/>
      <c r="Y337" s="14"/>
      <c r="Z337" s="14"/>
      <c r="AA337" s="14"/>
      <c r="AB337" s="14"/>
      <c r="AC337" s="14"/>
      <c r="AD337" s="14"/>
      <c r="AE337" s="14"/>
      <c r="AT337" s="274" t="s">
        <v>167</v>
      </c>
      <c r="AU337" s="274" t="s">
        <v>22</v>
      </c>
      <c r="AV337" s="14" t="s">
        <v>156</v>
      </c>
      <c r="AW337" s="14" t="s">
        <v>5</v>
      </c>
      <c r="AX337" s="14" t="s">
        <v>91</v>
      </c>
      <c r="AY337" s="274" t="s">
        <v>149</v>
      </c>
    </row>
    <row r="338" s="2" customFormat="1" ht="24" customHeight="1">
      <c r="A338" s="39"/>
      <c r="B338" s="40"/>
      <c r="C338" s="234" t="s">
        <v>475</v>
      </c>
      <c r="D338" s="234" t="s">
        <v>151</v>
      </c>
      <c r="E338" s="235" t="s">
        <v>476</v>
      </c>
      <c r="F338" s="236" t="s">
        <v>477</v>
      </c>
      <c r="G338" s="237" t="s">
        <v>233</v>
      </c>
      <c r="H338" s="238">
        <v>27.030000000000001</v>
      </c>
      <c r="I338" s="239"/>
      <c r="J338" s="239"/>
      <c r="K338" s="240">
        <f>ROUND(P338*H338,2)</f>
        <v>0</v>
      </c>
      <c r="L338" s="236" t="s">
        <v>155</v>
      </c>
      <c r="M338" s="45"/>
      <c r="N338" s="241" t="s">
        <v>82</v>
      </c>
      <c r="O338" s="242" t="s">
        <v>52</v>
      </c>
      <c r="P338" s="243">
        <f>I338+J338</f>
        <v>0</v>
      </c>
      <c r="Q338" s="243">
        <f>ROUND(I338*H338,2)</f>
        <v>0</v>
      </c>
      <c r="R338" s="243">
        <f>ROUND(J338*H338,2)</f>
        <v>0</v>
      </c>
      <c r="S338" s="85"/>
      <c r="T338" s="244">
        <f>S338*H338</f>
        <v>0</v>
      </c>
      <c r="U338" s="244">
        <v>0</v>
      </c>
      <c r="V338" s="244">
        <f>U338*H338</f>
        <v>0</v>
      </c>
      <c r="W338" s="244">
        <v>0</v>
      </c>
      <c r="X338" s="245">
        <f>W338*H338</f>
        <v>0</v>
      </c>
      <c r="Y338" s="39"/>
      <c r="Z338" s="39"/>
      <c r="AA338" s="39"/>
      <c r="AB338" s="39"/>
      <c r="AC338" s="39"/>
      <c r="AD338" s="39"/>
      <c r="AE338" s="39"/>
      <c r="AR338" s="246" t="s">
        <v>156</v>
      </c>
      <c r="AT338" s="246" t="s">
        <v>151</v>
      </c>
      <c r="AU338" s="246" t="s">
        <v>22</v>
      </c>
      <c r="AY338" s="17" t="s">
        <v>149</v>
      </c>
      <c r="BE338" s="247">
        <f>IF(O338="základní",K338,0)</f>
        <v>0</v>
      </c>
      <c r="BF338" s="247">
        <f>IF(O338="snížená",K338,0)</f>
        <v>0</v>
      </c>
      <c r="BG338" s="247">
        <f>IF(O338="zákl. přenesená",K338,0)</f>
        <v>0</v>
      </c>
      <c r="BH338" s="247">
        <f>IF(O338="sníž. přenesená",K338,0)</f>
        <v>0</v>
      </c>
      <c r="BI338" s="247">
        <f>IF(O338="nulová",K338,0)</f>
        <v>0</v>
      </c>
      <c r="BJ338" s="17" t="s">
        <v>91</v>
      </c>
      <c r="BK338" s="247">
        <f>ROUND(P338*H338,2)</f>
        <v>0</v>
      </c>
      <c r="BL338" s="17" t="s">
        <v>156</v>
      </c>
      <c r="BM338" s="246" t="s">
        <v>478</v>
      </c>
    </row>
    <row r="339" s="2" customFormat="1">
      <c r="A339" s="39"/>
      <c r="B339" s="40"/>
      <c r="C339" s="41"/>
      <c r="D339" s="248" t="s">
        <v>158</v>
      </c>
      <c r="E339" s="41"/>
      <c r="F339" s="249" t="s">
        <v>479</v>
      </c>
      <c r="G339" s="41"/>
      <c r="H339" s="41"/>
      <c r="I339" s="149"/>
      <c r="J339" s="149"/>
      <c r="K339" s="41"/>
      <c r="L339" s="41"/>
      <c r="M339" s="45"/>
      <c r="N339" s="250"/>
      <c r="O339" s="251"/>
      <c r="P339" s="85"/>
      <c r="Q339" s="85"/>
      <c r="R339" s="85"/>
      <c r="S339" s="85"/>
      <c r="T339" s="85"/>
      <c r="U339" s="85"/>
      <c r="V339" s="85"/>
      <c r="W339" s="85"/>
      <c r="X339" s="86"/>
      <c r="Y339" s="39"/>
      <c r="Z339" s="39"/>
      <c r="AA339" s="39"/>
      <c r="AB339" s="39"/>
      <c r="AC339" s="39"/>
      <c r="AD339" s="39"/>
      <c r="AE339" s="39"/>
      <c r="AT339" s="17" t="s">
        <v>158</v>
      </c>
      <c r="AU339" s="17" t="s">
        <v>22</v>
      </c>
    </row>
    <row r="340" s="2" customFormat="1">
      <c r="A340" s="39"/>
      <c r="B340" s="40"/>
      <c r="C340" s="41"/>
      <c r="D340" s="248" t="s">
        <v>160</v>
      </c>
      <c r="E340" s="41"/>
      <c r="F340" s="252" t="s">
        <v>480</v>
      </c>
      <c r="G340" s="41"/>
      <c r="H340" s="41"/>
      <c r="I340" s="149"/>
      <c r="J340" s="149"/>
      <c r="K340" s="41"/>
      <c r="L340" s="41"/>
      <c r="M340" s="45"/>
      <c r="N340" s="250"/>
      <c r="O340" s="251"/>
      <c r="P340" s="85"/>
      <c r="Q340" s="85"/>
      <c r="R340" s="85"/>
      <c r="S340" s="85"/>
      <c r="T340" s="85"/>
      <c r="U340" s="85"/>
      <c r="V340" s="85"/>
      <c r="W340" s="85"/>
      <c r="X340" s="86"/>
      <c r="Y340" s="39"/>
      <c r="Z340" s="39"/>
      <c r="AA340" s="39"/>
      <c r="AB340" s="39"/>
      <c r="AC340" s="39"/>
      <c r="AD340" s="39"/>
      <c r="AE340" s="39"/>
      <c r="AT340" s="17" t="s">
        <v>160</v>
      </c>
      <c r="AU340" s="17" t="s">
        <v>22</v>
      </c>
    </row>
    <row r="341" s="13" customFormat="1">
      <c r="A341" s="13"/>
      <c r="B341" s="253"/>
      <c r="C341" s="254"/>
      <c r="D341" s="248" t="s">
        <v>167</v>
      </c>
      <c r="E341" s="255" t="s">
        <v>82</v>
      </c>
      <c r="F341" s="256" t="s">
        <v>458</v>
      </c>
      <c r="G341" s="254"/>
      <c r="H341" s="257">
        <v>27.030000000000001</v>
      </c>
      <c r="I341" s="258"/>
      <c r="J341" s="258"/>
      <c r="K341" s="254"/>
      <c r="L341" s="254"/>
      <c r="M341" s="259"/>
      <c r="N341" s="260"/>
      <c r="O341" s="261"/>
      <c r="P341" s="261"/>
      <c r="Q341" s="261"/>
      <c r="R341" s="261"/>
      <c r="S341" s="261"/>
      <c r="T341" s="261"/>
      <c r="U341" s="261"/>
      <c r="V341" s="261"/>
      <c r="W341" s="261"/>
      <c r="X341" s="262"/>
      <c r="Y341" s="13"/>
      <c r="Z341" s="13"/>
      <c r="AA341" s="13"/>
      <c r="AB341" s="13"/>
      <c r="AC341" s="13"/>
      <c r="AD341" s="13"/>
      <c r="AE341" s="13"/>
      <c r="AT341" s="263" t="s">
        <v>167</v>
      </c>
      <c r="AU341" s="263" t="s">
        <v>22</v>
      </c>
      <c r="AV341" s="13" t="s">
        <v>22</v>
      </c>
      <c r="AW341" s="13" t="s">
        <v>5</v>
      </c>
      <c r="AX341" s="13" t="s">
        <v>84</v>
      </c>
      <c r="AY341" s="263" t="s">
        <v>149</v>
      </c>
    </row>
    <row r="342" s="14" customFormat="1">
      <c r="A342" s="14"/>
      <c r="B342" s="264"/>
      <c r="C342" s="265"/>
      <c r="D342" s="248" t="s">
        <v>167</v>
      </c>
      <c r="E342" s="266" t="s">
        <v>82</v>
      </c>
      <c r="F342" s="267" t="s">
        <v>169</v>
      </c>
      <c r="G342" s="265"/>
      <c r="H342" s="268">
        <v>27.030000000000001</v>
      </c>
      <c r="I342" s="269"/>
      <c r="J342" s="269"/>
      <c r="K342" s="265"/>
      <c r="L342" s="265"/>
      <c r="M342" s="270"/>
      <c r="N342" s="271"/>
      <c r="O342" s="272"/>
      <c r="P342" s="272"/>
      <c r="Q342" s="272"/>
      <c r="R342" s="272"/>
      <c r="S342" s="272"/>
      <c r="T342" s="272"/>
      <c r="U342" s="272"/>
      <c r="V342" s="272"/>
      <c r="W342" s="272"/>
      <c r="X342" s="273"/>
      <c r="Y342" s="14"/>
      <c r="Z342" s="14"/>
      <c r="AA342" s="14"/>
      <c r="AB342" s="14"/>
      <c r="AC342" s="14"/>
      <c r="AD342" s="14"/>
      <c r="AE342" s="14"/>
      <c r="AT342" s="274" t="s">
        <v>167</v>
      </c>
      <c r="AU342" s="274" t="s">
        <v>22</v>
      </c>
      <c r="AV342" s="14" t="s">
        <v>156</v>
      </c>
      <c r="AW342" s="14" t="s">
        <v>5</v>
      </c>
      <c r="AX342" s="14" t="s">
        <v>91</v>
      </c>
      <c r="AY342" s="274" t="s">
        <v>149</v>
      </c>
    </row>
    <row r="343" s="12" customFormat="1" ht="22.8" customHeight="1">
      <c r="A343" s="12"/>
      <c r="B343" s="217"/>
      <c r="C343" s="218"/>
      <c r="D343" s="219" t="s">
        <v>83</v>
      </c>
      <c r="E343" s="232" t="s">
        <v>190</v>
      </c>
      <c r="F343" s="232" t="s">
        <v>481</v>
      </c>
      <c r="G343" s="218"/>
      <c r="H343" s="218"/>
      <c r="I343" s="221"/>
      <c r="J343" s="221"/>
      <c r="K343" s="233">
        <f>BK343</f>
        <v>0</v>
      </c>
      <c r="L343" s="218"/>
      <c r="M343" s="223"/>
      <c r="N343" s="224"/>
      <c r="O343" s="225"/>
      <c r="P343" s="225"/>
      <c r="Q343" s="226">
        <f>SUM(Q344:Q358)</f>
        <v>0</v>
      </c>
      <c r="R343" s="226">
        <f>SUM(R344:R358)</f>
        <v>0</v>
      </c>
      <c r="S343" s="225"/>
      <c r="T343" s="227">
        <f>SUM(T344:T358)</f>
        <v>0</v>
      </c>
      <c r="U343" s="225"/>
      <c r="V343" s="227">
        <f>SUM(V344:V358)</f>
        <v>21.373142400000003</v>
      </c>
      <c r="W343" s="225"/>
      <c r="X343" s="228">
        <f>SUM(X344:X358)</f>
        <v>19.165499999999998</v>
      </c>
      <c r="Y343" s="12"/>
      <c r="Z343" s="12"/>
      <c r="AA343" s="12"/>
      <c r="AB343" s="12"/>
      <c r="AC343" s="12"/>
      <c r="AD343" s="12"/>
      <c r="AE343" s="12"/>
      <c r="AR343" s="229" t="s">
        <v>91</v>
      </c>
      <c r="AT343" s="230" t="s">
        <v>83</v>
      </c>
      <c r="AU343" s="230" t="s">
        <v>91</v>
      </c>
      <c r="AY343" s="229" t="s">
        <v>149</v>
      </c>
      <c r="BK343" s="231">
        <f>SUM(BK344:BK358)</f>
        <v>0</v>
      </c>
    </row>
    <row r="344" s="2" customFormat="1" ht="24" customHeight="1">
      <c r="A344" s="39"/>
      <c r="B344" s="40"/>
      <c r="C344" s="234" t="s">
        <v>482</v>
      </c>
      <c r="D344" s="234" t="s">
        <v>151</v>
      </c>
      <c r="E344" s="235" t="s">
        <v>483</v>
      </c>
      <c r="F344" s="236" t="s">
        <v>484</v>
      </c>
      <c r="G344" s="237" t="s">
        <v>233</v>
      </c>
      <c r="H344" s="238">
        <v>255.53999999999999</v>
      </c>
      <c r="I344" s="239"/>
      <c r="J344" s="239"/>
      <c r="K344" s="240">
        <f>ROUND(P344*H344,2)</f>
        <v>0</v>
      </c>
      <c r="L344" s="236" t="s">
        <v>155</v>
      </c>
      <c r="M344" s="45"/>
      <c r="N344" s="241" t="s">
        <v>82</v>
      </c>
      <c r="O344" s="242" t="s">
        <v>52</v>
      </c>
      <c r="P344" s="243">
        <f>I344+J344</f>
        <v>0</v>
      </c>
      <c r="Q344" s="243">
        <f>ROUND(I344*H344,2)</f>
        <v>0</v>
      </c>
      <c r="R344" s="243">
        <f>ROUND(J344*H344,2)</f>
        <v>0</v>
      </c>
      <c r="S344" s="85"/>
      <c r="T344" s="244">
        <f>S344*H344</f>
        <v>0</v>
      </c>
      <c r="U344" s="244">
        <v>0.066960000000000006</v>
      </c>
      <c r="V344" s="244">
        <f>U344*H344</f>
        <v>17.110958400000001</v>
      </c>
      <c r="W344" s="244">
        <v>0.074999999999999997</v>
      </c>
      <c r="X344" s="245">
        <f>W344*H344</f>
        <v>19.165499999999998</v>
      </c>
      <c r="Y344" s="39"/>
      <c r="Z344" s="39"/>
      <c r="AA344" s="39"/>
      <c r="AB344" s="39"/>
      <c r="AC344" s="39"/>
      <c r="AD344" s="39"/>
      <c r="AE344" s="39"/>
      <c r="AR344" s="246" t="s">
        <v>156</v>
      </c>
      <c r="AT344" s="246" t="s">
        <v>151</v>
      </c>
      <c r="AU344" s="246" t="s">
        <v>22</v>
      </c>
      <c r="AY344" s="17" t="s">
        <v>149</v>
      </c>
      <c r="BE344" s="247">
        <f>IF(O344="základní",K344,0)</f>
        <v>0</v>
      </c>
      <c r="BF344" s="247">
        <f>IF(O344="snížená",K344,0)</f>
        <v>0</v>
      </c>
      <c r="BG344" s="247">
        <f>IF(O344="zákl. přenesená",K344,0)</f>
        <v>0</v>
      </c>
      <c r="BH344" s="247">
        <f>IF(O344="sníž. přenesená",K344,0)</f>
        <v>0</v>
      </c>
      <c r="BI344" s="247">
        <f>IF(O344="nulová",K344,0)</f>
        <v>0</v>
      </c>
      <c r="BJ344" s="17" t="s">
        <v>91</v>
      </c>
      <c r="BK344" s="247">
        <f>ROUND(P344*H344,2)</f>
        <v>0</v>
      </c>
      <c r="BL344" s="17" t="s">
        <v>156</v>
      </c>
      <c r="BM344" s="246" t="s">
        <v>485</v>
      </c>
    </row>
    <row r="345" s="2" customFormat="1">
      <c r="A345" s="39"/>
      <c r="B345" s="40"/>
      <c r="C345" s="41"/>
      <c r="D345" s="248" t="s">
        <v>158</v>
      </c>
      <c r="E345" s="41"/>
      <c r="F345" s="249" t="s">
        <v>486</v>
      </c>
      <c r="G345" s="41"/>
      <c r="H345" s="41"/>
      <c r="I345" s="149"/>
      <c r="J345" s="149"/>
      <c r="K345" s="41"/>
      <c r="L345" s="41"/>
      <c r="M345" s="45"/>
      <c r="N345" s="250"/>
      <c r="O345" s="251"/>
      <c r="P345" s="85"/>
      <c r="Q345" s="85"/>
      <c r="R345" s="85"/>
      <c r="S345" s="85"/>
      <c r="T345" s="85"/>
      <c r="U345" s="85"/>
      <c r="V345" s="85"/>
      <c r="W345" s="85"/>
      <c r="X345" s="86"/>
      <c r="Y345" s="39"/>
      <c r="Z345" s="39"/>
      <c r="AA345" s="39"/>
      <c r="AB345" s="39"/>
      <c r="AC345" s="39"/>
      <c r="AD345" s="39"/>
      <c r="AE345" s="39"/>
      <c r="AT345" s="17" t="s">
        <v>158</v>
      </c>
      <c r="AU345" s="17" t="s">
        <v>22</v>
      </c>
    </row>
    <row r="346" s="2" customFormat="1">
      <c r="A346" s="39"/>
      <c r="B346" s="40"/>
      <c r="C346" s="41"/>
      <c r="D346" s="248" t="s">
        <v>160</v>
      </c>
      <c r="E346" s="41"/>
      <c r="F346" s="252" t="s">
        <v>487</v>
      </c>
      <c r="G346" s="41"/>
      <c r="H346" s="41"/>
      <c r="I346" s="149"/>
      <c r="J346" s="149"/>
      <c r="K346" s="41"/>
      <c r="L346" s="41"/>
      <c r="M346" s="45"/>
      <c r="N346" s="250"/>
      <c r="O346" s="251"/>
      <c r="P346" s="85"/>
      <c r="Q346" s="85"/>
      <c r="R346" s="85"/>
      <c r="S346" s="85"/>
      <c r="T346" s="85"/>
      <c r="U346" s="85"/>
      <c r="V346" s="85"/>
      <c r="W346" s="85"/>
      <c r="X346" s="86"/>
      <c r="Y346" s="39"/>
      <c r="Z346" s="39"/>
      <c r="AA346" s="39"/>
      <c r="AB346" s="39"/>
      <c r="AC346" s="39"/>
      <c r="AD346" s="39"/>
      <c r="AE346" s="39"/>
      <c r="AT346" s="17" t="s">
        <v>160</v>
      </c>
      <c r="AU346" s="17" t="s">
        <v>22</v>
      </c>
    </row>
    <row r="347" s="13" customFormat="1">
      <c r="A347" s="13"/>
      <c r="B347" s="253"/>
      <c r="C347" s="254"/>
      <c r="D347" s="248" t="s">
        <v>167</v>
      </c>
      <c r="E347" s="255" t="s">
        <v>82</v>
      </c>
      <c r="F347" s="256" t="s">
        <v>488</v>
      </c>
      <c r="G347" s="254"/>
      <c r="H347" s="257">
        <v>255.53999999999999</v>
      </c>
      <c r="I347" s="258"/>
      <c r="J347" s="258"/>
      <c r="K347" s="254"/>
      <c r="L347" s="254"/>
      <c r="M347" s="259"/>
      <c r="N347" s="260"/>
      <c r="O347" s="261"/>
      <c r="P347" s="261"/>
      <c r="Q347" s="261"/>
      <c r="R347" s="261"/>
      <c r="S347" s="261"/>
      <c r="T347" s="261"/>
      <c r="U347" s="261"/>
      <c r="V347" s="261"/>
      <c r="W347" s="261"/>
      <c r="X347" s="262"/>
      <c r="Y347" s="13"/>
      <c r="Z347" s="13"/>
      <c r="AA347" s="13"/>
      <c r="AB347" s="13"/>
      <c r="AC347" s="13"/>
      <c r="AD347" s="13"/>
      <c r="AE347" s="13"/>
      <c r="AT347" s="263" t="s">
        <v>167</v>
      </c>
      <c r="AU347" s="263" t="s">
        <v>22</v>
      </c>
      <c r="AV347" s="13" t="s">
        <v>22</v>
      </c>
      <c r="AW347" s="13" t="s">
        <v>5</v>
      </c>
      <c r="AX347" s="13" t="s">
        <v>84</v>
      </c>
      <c r="AY347" s="263" t="s">
        <v>149</v>
      </c>
    </row>
    <row r="348" s="14" customFormat="1">
      <c r="A348" s="14"/>
      <c r="B348" s="264"/>
      <c r="C348" s="265"/>
      <c r="D348" s="248" t="s">
        <v>167</v>
      </c>
      <c r="E348" s="266" t="s">
        <v>82</v>
      </c>
      <c r="F348" s="267" t="s">
        <v>169</v>
      </c>
      <c r="G348" s="265"/>
      <c r="H348" s="268">
        <v>255.53999999999999</v>
      </c>
      <c r="I348" s="269"/>
      <c r="J348" s="269"/>
      <c r="K348" s="265"/>
      <c r="L348" s="265"/>
      <c r="M348" s="270"/>
      <c r="N348" s="271"/>
      <c r="O348" s="272"/>
      <c r="P348" s="272"/>
      <c r="Q348" s="272"/>
      <c r="R348" s="272"/>
      <c r="S348" s="272"/>
      <c r="T348" s="272"/>
      <c r="U348" s="272"/>
      <c r="V348" s="272"/>
      <c r="W348" s="272"/>
      <c r="X348" s="273"/>
      <c r="Y348" s="14"/>
      <c r="Z348" s="14"/>
      <c r="AA348" s="14"/>
      <c r="AB348" s="14"/>
      <c r="AC348" s="14"/>
      <c r="AD348" s="14"/>
      <c r="AE348" s="14"/>
      <c r="AT348" s="274" t="s">
        <v>167</v>
      </c>
      <c r="AU348" s="274" t="s">
        <v>22</v>
      </c>
      <c r="AV348" s="14" t="s">
        <v>156</v>
      </c>
      <c r="AW348" s="14" t="s">
        <v>5</v>
      </c>
      <c r="AX348" s="14" t="s">
        <v>91</v>
      </c>
      <c r="AY348" s="274" t="s">
        <v>149</v>
      </c>
    </row>
    <row r="349" s="2" customFormat="1" ht="24" customHeight="1">
      <c r="A349" s="39"/>
      <c r="B349" s="40"/>
      <c r="C349" s="234" t="s">
        <v>489</v>
      </c>
      <c r="D349" s="234" t="s">
        <v>151</v>
      </c>
      <c r="E349" s="235" t="s">
        <v>490</v>
      </c>
      <c r="F349" s="236" t="s">
        <v>491</v>
      </c>
      <c r="G349" s="237" t="s">
        <v>233</v>
      </c>
      <c r="H349" s="238">
        <v>26.800000000000001</v>
      </c>
      <c r="I349" s="239"/>
      <c r="J349" s="239"/>
      <c r="K349" s="240">
        <f>ROUND(P349*H349,2)</f>
        <v>0</v>
      </c>
      <c r="L349" s="236" t="s">
        <v>301</v>
      </c>
      <c r="M349" s="45"/>
      <c r="N349" s="241" t="s">
        <v>82</v>
      </c>
      <c r="O349" s="242" t="s">
        <v>52</v>
      </c>
      <c r="P349" s="243">
        <f>I349+J349</f>
        <v>0</v>
      </c>
      <c r="Q349" s="243">
        <f>ROUND(I349*H349,2)</f>
        <v>0</v>
      </c>
      <c r="R349" s="243">
        <f>ROUND(J349*H349,2)</f>
        <v>0</v>
      </c>
      <c r="S349" s="85"/>
      <c r="T349" s="244">
        <f>S349*H349</f>
        <v>0</v>
      </c>
      <c r="U349" s="244">
        <v>0.037199999999999997</v>
      </c>
      <c r="V349" s="244">
        <f>U349*H349</f>
        <v>0.99695999999999996</v>
      </c>
      <c r="W349" s="244">
        <v>0</v>
      </c>
      <c r="X349" s="245">
        <f>W349*H349</f>
        <v>0</v>
      </c>
      <c r="Y349" s="39"/>
      <c r="Z349" s="39"/>
      <c r="AA349" s="39"/>
      <c r="AB349" s="39"/>
      <c r="AC349" s="39"/>
      <c r="AD349" s="39"/>
      <c r="AE349" s="39"/>
      <c r="AR349" s="246" t="s">
        <v>156</v>
      </c>
      <c r="AT349" s="246" t="s">
        <v>151</v>
      </c>
      <c r="AU349" s="246" t="s">
        <v>22</v>
      </c>
      <c r="AY349" s="17" t="s">
        <v>149</v>
      </c>
      <c r="BE349" s="247">
        <f>IF(O349="základní",K349,0)</f>
        <v>0</v>
      </c>
      <c r="BF349" s="247">
        <f>IF(O349="snížená",K349,0)</f>
        <v>0</v>
      </c>
      <c r="BG349" s="247">
        <f>IF(O349="zákl. přenesená",K349,0)</f>
        <v>0</v>
      </c>
      <c r="BH349" s="247">
        <f>IF(O349="sníž. přenesená",K349,0)</f>
        <v>0</v>
      </c>
      <c r="BI349" s="247">
        <f>IF(O349="nulová",K349,0)</f>
        <v>0</v>
      </c>
      <c r="BJ349" s="17" t="s">
        <v>91</v>
      </c>
      <c r="BK349" s="247">
        <f>ROUND(P349*H349,2)</f>
        <v>0</v>
      </c>
      <c r="BL349" s="17" t="s">
        <v>156</v>
      </c>
      <c r="BM349" s="246" t="s">
        <v>492</v>
      </c>
    </row>
    <row r="350" s="2" customFormat="1">
      <c r="A350" s="39"/>
      <c r="B350" s="40"/>
      <c r="C350" s="41"/>
      <c r="D350" s="248" t="s">
        <v>158</v>
      </c>
      <c r="E350" s="41"/>
      <c r="F350" s="249" t="s">
        <v>493</v>
      </c>
      <c r="G350" s="41"/>
      <c r="H350" s="41"/>
      <c r="I350" s="149"/>
      <c r="J350" s="149"/>
      <c r="K350" s="41"/>
      <c r="L350" s="41"/>
      <c r="M350" s="45"/>
      <c r="N350" s="250"/>
      <c r="O350" s="251"/>
      <c r="P350" s="85"/>
      <c r="Q350" s="85"/>
      <c r="R350" s="85"/>
      <c r="S350" s="85"/>
      <c r="T350" s="85"/>
      <c r="U350" s="85"/>
      <c r="V350" s="85"/>
      <c r="W350" s="85"/>
      <c r="X350" s="86"/>
      <c r="Y350" s="39"/>
      <c r="Z350" s="39"/>
      <c r="AA350" s="39"/>
      <c r="AB350" s="39"/>
      <c r="AC350" s="39"/>
      <c r="AD350" s="39"/>
      <c r="AE350" s="39"/>
      <c r="AT350" s="17" t="s">
        <v>158</v>
      </c>
      <c r="AU350" s="17" t="s">
        <v>22</v>
      </c>
    </row>
    <row r="351" s="2" customFormat="1">
      <c r="A351" s="39"/>
      <c r="B351" s="40"/>
      <c r="C351" s="41"/>
      <c r="D351" s="248" t="s">
        <v>160</v>
      </c>
      <c r="E351" s="41"/>
      <c r="F351" s="252" t="s">
        <v>494</v>
      </c>
      <c r="G351" s="41"/>
      <c r="H351" s="41"/>
      <c r="I351" s="149"/>
      <c r="J351" s="149"/>
      <c r="K351" s="41"/>
      <c r="L351" s="41"/>
      <c r="M351" s="45"/>
      <c r="N351" s="250"/>
      <c r="O351" s="251"/>
      <c r="P351" s="85"/>
      <c r="Q351" s="85"/>
      <c r="R351" s="85"/>
      <c r="S351" s="85"/>
      <c r="T351" s="85"/>
      <c r="U351" s="85"/>
      <c r="V351" s="85"/>
      <c r="W351" s="85"/>
      <c r="X351" s="86"/>
      <c r="Y351" s="39"/>
      <c r="Z351" s="39"/>
      <c r="AA351" s="39"/>
      <c r="AB351" s="39"/>
      <c r="AC351" s="39"/>
      <c r="AD351" s="39"/>
      <c r="AE351" s="39"/>
      <c r="AT351" s="17" t="s">
        <v>160</v>
      </c>
      <c r="AU351" s="17" t="s">
        <v>22</v>
      </c>
    </row>
    <row r="352" s="13" customFormat="1">
      <c r="A352" s="13"/>
      <c r="B352" s="253"/>
      <c r="C352" s="254"/>
      <c r="D352" s="248" t="s">
        <v>167</v>
      </c>
      <c r="E352" s="255" t="s">
        <v>82</v>
      </c>
      <c r="F352" s="256" t="s">
        <v>495</v>
      </c>
      <c r="G352" s="254"/>
      <c r="H352" s="257">
        <v>26.800000000000001</v>
      </c>
      <c r="I352" s="258"/>
      <c r="J352" s="258"/>
      <c r="K352" s="254"/>
      <c r="L352" s="254"/>
      <c r="M352" s="259"/>
      <c r="N352" s="260"/>
      <c r="O352" s="261"/>
      <c r="P352" s="261"/>
      <c r="Q352" s="261"/>
      <c r="R352" s="261"/>
      <c r="S352" s="261"/>
      <c r="T352" s="261"/>
      <c r="U352" s="261"/>
      <c r="V352" s="261"/>
      <c r="W352" s="261"/>
      <c r="X352" s="262"/>
      <c r="Y352" s="13"/>
      <c r="Z352" s="13"/>
      <c r="AA352" s="13"/>
      <c r="AB352" s="13"/>
      <c r="AC352" s="13"/>
      <c r="AD352" s="13"/>
      <c r="AE352" s="13"/>
      <c r="AT352" s="263" t="s">
        <v>167</v>
      </c>
      <c r="AU352" s="263" t="s">
        <v>22</v>
      </c>
      <c r="AV352" s="13" t="s">
        <v>22</v>
      </c>
      <c r="AW352" s="13" t="s">
        <v>5</v>
      </c>
      <c r="AX352" s="13" t="s">
        <v>84</v>
      </c>
      <c r="AY352" s="263" t="s">
        <v>149</v>
      </c>
    </row>
    <row r="353" s="14" customFormat="1">
      <c r="A353" s="14"/>
      <c r="B353" s="264"/>
      <c r="C353" s="265"/>
      <c r="D353" s="248" t="s">
        <v>167</v>
      </c>
      <c r="E353" s="266" t="s">
        <v>82</v>
      </c>
      <c r="F353" s="267" t="s">
        <v>169</v>
      </c>
      <c r="G353" s="265"/>
      <c r="H353" s="268">
        <v>26.800000000000001</v>
      </c>
      <c r="I353" s="269"/>
      <c r="J353" s="269"/>
      <c r="K353" s="265"/>
      <c r="L353" s="265"/>
      <c r="M353" s="270"/>
      <c r="N353" s="271"/>
      <c r="O353" s="272"/>
      <c r="P353" s="272"/>
      <c r="Q353" s="272"/>
      <c r="R353" s="272"/>
      <c r="S353" s="272"/>
      <c r="T353" s="272"/>
      <c r="U353" s="272"/>
      <c r="V353" s="272"/>
      <c r="W353" s="272"/>
      <c r="X353" s="273"/>
      <c r="Y353" s="14"/>
      <c r="Z353" s="14"/>
      <c r="AA353" s="14"/>
      <c r="AB353" s="14"/>
      <c r="AC353" s="14"/>
      <c r="AD353" s="14"/>
      <c r="AE353" s="14"/>
      <c r="AT353" s="274" t="s">
        <v>167</v>
      </c>
      <c r="AU353" s="274" t="s">
        <v>22</v>
      </c>
      <c r="AV353" s="14" t="s">
        <v>156</v>
      </c>
      <c r="AW353" s="14" t="s">
        <v>5</v>
      </c>
      <c r="AX353" s="14" t="s">
        <v>91</v>
      </c>
      <c r="AY353" s="274" t="s">
        <v>149</v>
      </c>
    </row>
    <row r="354" s="2" customFormat="1" ht="24" customHeight="1">
      <c r="A354" s="39"/>
      <c r="B354" s="40"/>
      <c r="C354" s="234" t="s">
        <v>496</v>
      </c>
      <c r="D354" s="234" t="s">
        <v>151</v>
      </c>
      <c r="E354" s="235" t="s">
        <v>497</v>
      </c>
      <c r="F354" s="236" t="s">
        <v>498</v>
      </c>
      <c r="G354" s="237" t="s">
        <v>233</v>
      </c>
      <c r="H354" s="238">
        <v>27.030000000000001</v>
      </c>
      <c r="I354" s="239"/>
      <c r="J354" s="239"/>
      <c r="K354" s="240">
        <f>ROUND(P354*H354,2)</f>
        <v>0</v>
      </c>
      <c r="L354" s="236" t="s">
        <v>155</v>
      </c>
      <c r="M354" s="45"/>
      <c r="N354" s="241" t="s">
        <v>82</v>
      </c>
      <c r="O354" s="242" t="s">
        <v>52</v>
      </c>
      <c r="P354" s="243">
        <f>I354+J354</f>
        <v>0</v>
      </c>
      <c r="Q354" s="243">
        <f>ROUND(I354*H354,2)</f>
        <v>0</v>
      </c>
      <c r="R354" s="243">
        <f>ROUND(J354*H354,2)</f>
        <v>0</v>
      </c>
      <c r="S354" s="85"/>
      <c r="T354" s="244">
        <f>S354*H354</f>
        <v>0</v>
      </c>
      <c r="U354" s="244">
        <v>0.12080000000000001</v>
      </c>
      <c r="V354" s="244">
        <f>U354*H354</f>
        <v>3.2652240000000003</v>
      </c>
      <c r="W354" s="244">
        <v>0</v>
      </c>
      <c r="X354" s="245">
        <f>W354*H354</f>
        <v>0</v>
      </c>
      <c r="Y354" s="39"/>
      <c r="Z354" s="39"/>
      <c r="AA354" s="39"/>
      <c r="AB354" s="39"/>
      <c r="AC354" s="39"/>
      <c r="AD354" s="39"/>
      <c r="AE354" s="39"/>
      <c r="AR354" s="246" t="s">
        <v>156</v>
      </c>
      <c r="AT354" s="246" t="s">
        <v>151</v>
      </c>
      <c r="AU354" s="246" t="s">
        <v>22</v>
      </c>
      <c r="AY354" s="17" t="s">
        <v>149</v>
      </c>
      <c r="BE354" s="247">
        <f>IF(O354="základní",K354,0)</f>
        <v>0</v>
      </c>
      <c r="BF354" s="247">
        <f>IF(O354="snížená",K354,0)</f>
        <v>0</v>
      </c>
      <c r="BG354" s="247">
        <f>IF(O354="zákl. přenesená",K354,0)</f>
        <v>0</v>
      </c>
      <c r="BH354" s="247">
        <f>IF(O354="sníž. přenesená",K354,0)</f>
        <v>0</v>
      </c>
      <c r="BI354" s="247">
        <f>IF(O354="nulová",K354,0)</f>
        <v>0</v>
      </c>
      <c r="BJ354" s="17" t="s">
        <v>91</v>
      </c>
      <c r="BK354" s="247">
        <f>ROUND(P354*H354,2)</f>
        <v>0</v>
      </c>
      <c r="BL354" s="17" t="s">
        <v>156</v>
      </c>
      <c r="BM354" s="246" t="s">
        <v>499</v>
      </c>
    </row>
    <row r="355" s="2" customFormat="1">
      <c r="A355" s="39"/>
      <c r="B355" s="40"/>
      <c r="C355" s="41"/>
      <c r="D355" s="248" t="s">
        <v>158</v>
      </c>
      <c r="E355" s="41"/>
      <c r="F355" s="249" t="s">
        <v>500</v>
      </c>
      <c r="G355" s="41"/>
      <c r="H355" s="41"/>
      <c r="I355" s="149"/>
      <c r="J355" s="149"/>
      <c r="K355" s="41"/>
      <c r="L355" s="41"/>
      <c r="M355" s="45"/>
      <c r="N355" s="250"/>
      <c r="O355" s="251"/>
      <c r="P355" s="85"/>
      <c r="Q355" s="85"/>
      <c r="R355" s="85"/>
      <c r="S355" s="85"/>
      <c r="T355" s="85"/>
      <c r="U355" s="85"/>
      <c r="V355" s="85"/>
      <c r="W355" s="85"/>
      <c r="X355" s="86"/>
      <c r="Y355" s="39"/>
      <c r="Z355" s="39"/>
      <c r="AA355" s="39"/>
      <c r="AB355" s="39"/>
      <c r="AC355" s="39"/>
      <c r="AD355" s="39"/>
      <c r="AE355" s="39"/>
      <c r="AT355" s="17" t="s">
        <v>158</v>
      </c>
      <c r="AU355" s="17" t="s">
        <v>22</v>
      </c>
    </row>
    <row r="356" s="2" customFormat="1">
      <c r="A356" s="39"/>
      <c r="B356" s="40"/>
      <c r="C356" s="41"/>
      <c r="D356" s="248" t="s">
        <v>160</v>
      </c>
      <c r="E356" s="41"/>
      <c r="F356" s="252" t="s">
        <v>501</v>
      </c>
      <c r="G356" s="41"/>
      <c r="H356" s="41"/>
      <c r="I356" s="149"/>
      <c r="J356" s="149"/>
      <c r="K356" s="41"/>
      <c r="L356" s="41"/>
      <c r="M356" s="45"/>
      <c r="N356" s="250"/>
      <c r="O356" s="251"/>
      <c r="P356" s="85"/>
      <c r="Q356" s="85"/>
      <c r="R356" s="85"/>
      <c r="S356" s="85"/>
      <c r="T356" s="85"/>
      <c r="U356" s="85"/>
      <c r="V356" s="85"/>
      <c r="W356" s="85"/>
      <c r="X356" s="86"/>
      <c r="Y356" s="39"/>
      <c r="Z356" s="39"/>
      <c r="AA356" s="39"/>
      <c r="AB356" s="39"/>
      <c r="AC356" s="39"/>
      <c r="AD356" s="39"/>
      <c r="AE356" s="39"/>
      <c r="AT356" s="17" t="s">
        <v>160</v>
      </c>
      <c r="AU356" s="17" t="s">
        <v>22</v>
      </c>
    </row>
    <row r="357" s="13" customFormat="1">
      <c r="A357" s="13"/>
      <c r="B357" s="253"/>
      <c r="C357" s="254"/>
      <c r="D357" s="248" t="s">
        <v>167</v>
      </c>
      <c r="E357" s="255" t="s">
        <v>82</v>
      </c>
      <c r="F357" s="256" t="s">
        <v>458</v>
      </c>
      <c r="G357" s="254"/>
      <c r="H357" s="257">
        <v>27.030000000000001</v>
      </c>
      <c r="I357" s="258"/>
      <c r="J357" s="258"/>
      <c r="K357" s="254"/>
      <c r="L357" s="254"/>
      <c r="M357" s="259"/>
      <c r="N357" s="260"/>
      <c r="O357" s="261"/>
      <c r="P357" s="261"/>
      <c r="Q357" s="261"/>
      <c r="R357" s="261"/>
      <c r="S357" s="261"/>
      <c r="T357" s="261"/>
      <c r="U357" s="261"/>
      <c r="V357" s="261"/>
      <c r="W357" s="261"/>
      <c r="X357" s="262"/>
      <c r="Y357" s="13"/>
      <c r="Z357" s="13"/>
      <c r="AA357" s="13"/>
      <c r="AB357" s="13"/>
      <c r="AC357" s="13"/>
      <c r="AD357" s="13"/>
      <c r="AE357" s="13"/>
      <c r="AT357" s="263" t="s">
        <v>167</v>
      </c>
      <c r="AU357" s="263" t="s">
        <v>22</v>
      </c>
      <c r="AV357" s="13" t="s">
        <v>22</v>
      </c>
      <c r="AW357" s="13" t="s">
        <v>5</v>
      </c>
      <c r="AX357" s="13" t="s">
        <v>84</v>
      </c>
      <c r="AY357" s="263" t="s">
        <v>149</v>
      </c>
    </row>
    <row r="358" s="14" customFormat="1">
      <c r="A358" s="14"/>
      <c r="B358" s="264"/>
      <c r="C358" s="265"/>
      <c r="D358" s="248" t="s">
        <v>167</v>
      </c>
      <c r="E358" s="266" t="s">
        <v>82</v>
      </c>
      <c r="F358" s="267" t="s">
        <v>169</v>
      </c>
      <c r="G358" s="265"/>
      <c r="H358" s="268">
        <v>27.030000000000001</v>
      </c>
      <c r="I358" s="269"/>
      <c r="J358" s="269"/>
      <c r="K358" s="265"/>
      <c r="L358" s="265"/>
      <c r="M358" s="270"/>
      <c r="N358" s="271"/>
      <c r="O358" s="272"/>
      <c r="P358" s="272"/>
      <c r="Q358" s="272"/>
      <c r="R358" s="272"/>
      <c r="S358" s="272"/>
      <c r="T358" s="272"/>
      <c r="U358" s="272"/>
      <c r="V358" s="272"/>
      <c r="W358" s="272"/>
      <c r="X358" s="273"/>
      <c r="Y358" s="14"/>
      <c r="Z358" s="14"/>
      <c r="AA358" s="14"/>
      <c r="AB358" s="14"/>
      <c r="AC358" s="14"/>
      <c r="AD358" s="14"/>
      <c r="AE358" s="14"/>
      <c r="AT358" s="274" t="s">
        <v>167</v>
      </c>
      <c r="AU358" s="274" t="s">
        <v>22</v>
      </c>
      <c r="AV358" s="14" t="s">
        <v>156</v>
      </c>
      <c r="AW358" s="14" t="s">
        <v>5</v>
      </c>
      <c r="AX358" s="14" t="s">
        <v>91</v>
      </c>
      <c r="AY358" s="274" t="s">
        <v>149</v>
      </c>
    </row>
    <row r="359" s="12" customFormat="1" ht="22.8" customHeight="1">
      <c r="A359" s="12"/>
      <c r="B359" s="217"/>
      <c r="C359" s="218"/>
      <c r="D359" s="219" t="s">
        <v>83</v>
      </c>
      <c r="E359" s="232" t="s">
        <v>202</v>
      </c>
      <c r="F359" s="232" t="s">
        <v>502</v>
      </c>
      <c r="G359" s="218"/>
      <c r="H359" s="218"/>
      <c r="I359" s="221"/>
      <c r="J359" s="221"/>
      <c r="K359" s="233">
        <f>BK359</f>
        <v>0</v>
      </c>
      <c r="L359" s="218"/>
      <c r="M359" s="223"/>
      <c r="N359" s="224"/>
      <c r="O359" s="225"/>
      <c r="P359" s="225"/>
      <c r="Q359" s="226">
        <f>SUM(Q360:Q373)</f>
        <v>0</v>
      </c>
      <c r="R359" s="226">
        <f>SUM(R360:R373)</f>
        <v>0</v>
      </c>
      <c r="S359" s="225"/>
      <c r="T359" s="227">
        <f>SUM(T360:T373)</f>
        <v>0</v>
      </c>
      <c r="U359" s="225"/>
      <c r="V359" s="227">
        <f>SUM(V360:V373)</f>
        <v>0.12817729999999999</v>
      </c>
      <c r="W359" s="225"/>
      <c r="X359" s="228">
        <f>SUM(X360:X373)</f>
        <v>0</v>
      </c>
      <c r="Y359" s="12"/>
      <c r="Z359" s="12"/>
      <c r="AA359" s="12"/>
      <c r="AB359" s="12"/>
      <c r="AC359" s="12"/>
      <c r="AD359" s="12"/>
      <c r="AE359" s="12"/>
      <c r="AR359" s="229" t="s">
        <v>91</v>
      </c>
      <c r="AT359" s="230" t="s">
        <v>83</v>
      </c>
      <c r="AU359" s="230" t="s">
        <v>91</v>
      </c>
      <c r="AY359" s="229" t="s">
        <v>149</v>
      </c>
      <c r="BK359" s="231">
        <f>SUM(BK360:BK373)</f>
        <v>0</v>
      </c>
    </row>
    <row r="360" s="2" customFormat="1" ht="24" customHeight="1">
      <c r="A360" s="39"/>
      <c r="B360" s="40"/>
      <c r="C360" s="234" t="s">
        <v>503</v>
      </c>
      <c r="D360" s="234" t="s">
        <v>151</v>
      </c>
      <c r="E360" s="235" t="s">
        <v>504</v>
      </c>
      <c r="F360" s="236" t="s">
        <v>505</v>
      </c>
      <c r="G360" s="237" t="s">
        <v>398</v>
      </c>
      <c r="H360" s="238">
        <v>2.0299999999999998</v>
      </c>
      <c r="I360" s="239"/>
      <c r="J360" s="239"/>
      <c r="K360" s="240">
        <f>ROUND(P360*H360,2)</f>
        <v>0</v>
      </c>
      <c r="L360" s="236" t="s">
        <v>301</v>
      </c>
      <c r="M360" s="45"/>
      <c r="N360" s="241" t="s">
        <v>82</v>
      </c>
      <c r="O360" s="242" t="s">
        <v>52</v>
      </c>
      <c r="P360" s="243">
        <f>I360+J360</f>
        <v>0</v>
      </c>
      <c r="Q360" s="243">
        <f>ROUND(I360*H360,2)</f>
        <v>0</v>
      </c>
      <c r="R360" s="243">
        <f>ROUND(J360*H360,2)</f>
        <v>0</v>
      </c>
      <c r="S360" s="85"/>
      <c r="T360" s="244">
        <f>S360*H360</f>
        <v>0</v>
      </c>
      <c r="U360" s="244">
        <v>0.0046800000000000001</v>
      </c>
      <c r="V360" s="244">
        <f>U360*H360</f>
        <v>0.0095003999999999991</v>
      </c>
      <c r="W360" s="244">
        <v>0</v>
      </c>
      <c r="X360" s="245">
        <f>W360*H360</f>
        <v>0</v>
      </c>
      <c r="Y360" s="39"/>
      <c r="Z360" s="39"/>
      <c r="AA360" s="39"/>
      <c r="AB360" s="39"/>
      <c r="AC360" s="39"/>
      <c r="AD360" s="39"/>
      <c r="AE360" s="39"/>
      <c r="AR360" s="246" t="s">
        <v>156</v>
      </c>
      <c r="AT360" s="246" t="s">
        <v>151</v>
      </c>
      <c r="AU360" s="246" t="s">
        <v>22</v>
      </c>
      <c r="AY360" s="17" t="s">
        <v>149</v>
      </c>
      <c r="BE360" s="247">
        <f>IF(O360="základní",K360,0)</f>
        <v>0</v>
      </c>
      <c r="BF360" s="247">
        <f>IF(O360="snížená",K360,0)</f>
        <v>0</v>
      </c>
      <c r="BG360" s="247">
        <f>IF(O360="zákl. přenesená",K360,0)</f>
        <v>0</v>
      </c>
      <c r="BH360" s="247">
        <f>IF(O360="sníž. přenesená",K360,0)</f>
        <v>0</v>
      </c>
      <c r="BI360" s="247">
        <f>IF(O360="nulová",K360,0)</f>
        <v>0</v>
      </c>
      <c r="BJ360" s="17" t="s">
        <v>91</v>
      </c>
      <c r="BK360" s="247">
        <f>ROUND(P360*H360,2)</f>
        <v>0</v>
      </c>
      <c r="BL360" s="17" t="s">
        <v>156</v>
      </c>
      <c r="BM360" s="246" t="s">
        <v>506</v>
      </c>
    </row>
    <row r="361" s="2" customFormat="1">
      <c r="A361" s="39"/>
      <c r="B361" s="40"/>
      <c r="C361" s="41"/>
      <c r="D361" s="248" t="s">
        <v>158</v>
      </c>
      <c r="E361" s="41"/>
      <c r="F361" s="249" t="s">
        <v>507</v>
      </c>
      <c r="G361" s="41"/>
      <c r="H361" s="41"/>
      <c r="I361" s="149"/>
      <c r="J361" s="149"/>
      <c r="K361" s="41"/>
      <c r="L361" s="41"/>
      <c r="M361" s="45"/>
      <c r="N361" s="250"/>
      <c r="O361" s="251"/>
      <c r="P361" s="85"/>
      <c r="Q361" s="85"/>
      <c r="R361" s="85"/>
      <c r="S361" s="85"/>
      <c r="T361" s="85"/>
      <c r="U361" s="85"/>
      <c r="V361" s="85"/>
      <c r="W361" s="85"/>
      <c r="X361" s="86"/>
      <c r="Y361" s="39"/>
      <c r="Z361" s="39"/>
      <c r="AA361" s="39"/>
      <c r="AB361" s="39"/>
      <c r="AC361" s="39"/>
      <c r="AD361" s="39"/>
      <c r="AE361" s="39"/>
      <c r="AT361" s="17" t="s">
        <v>158</v>
      </c>
      <c r="AU361" s="17" t="s">
        <v>22</v>
      </c>
    </row>
    <row r="362" s="2" customFormat="1">
      <c r="A362" s="39"/>
      <c r="B362" s="40"/>
      <c r="C362" s="41"/>
      <c r="D362" s="248" t="s">
        <v>160</v>
      </c>
      <c r="E362" s="41"/>
      <c r="F362" s="252" t="s">
        <v>508</v>
      </c>
      <c r="G362" s="41"/>
      <c r="H362" s="41"/>
      <c r="I362" s="149"/>
      <c r="J362" s="149"/>
      <c r="K362" s="41"/>
      <c r="L362" s="41"/>
      <c r="M362" s="45"/>
      <c r="N362" s="250"/>
      <c r="O362" s="251"/>
      <c r="P362" s="85"/>
      <c r="Q362" s="85"/>
      <c r="R362" s="85"/>
      <c r="S362" s="85"/>
      <c r="T362" s="85"/>
      <c r="U362" s="85"/>
      <c r="V362" s="85"/>
      <c r="W362" s="85"/>
      <c r="X362" s="86"/>
      <c r="Y362" s="39"/>
      <c r="Z362" s="39"/>
      <c r="AA362" s="39"/>
      <c r="AB362" s="39"/>
      <c r="AC362" s="39"/>
      <c r="AD362" s="39"/>
      <c r="AE362" s="39"/>
      <c r="AT362" s="17" t="s">
        <v>160</v>
      </c>
      <c r="AU362" s="17" t="s">
        <v>22</v>
      </c>
    </row>
    <row r="363" s="13" customFormat="1">
      <c r="A363" s="13"/>
      <c r="B363" s="253"/>
      <c r="C363" s="254"/>
      <c r="D363" s="248" t="s">
        <v>167</v>
      </c>
      <c r="E363" s="255" t="s">
        <v>82</v>
      </c>
      <c r="F363" s="256" t="s">
        <v>509</v>
      </c>
      <c r="G363" s="254"/>
      <c r="H363" s="257">
        <v>2.0299999999999998</v>
      </c>
      <c r="I363" s="258"/>
      <c r="J363" s="258"/>
      <c r="K363" s="254"/>
      <c r="L363" s="254"/>
      <c r="M363" s="259"/>
      <c r="N363" s="260"/>
      <c r="O363" s="261"/>
      <c r="P363" s="261"/>
      <c r="Q363" s="261"/>
      <c r="R363" s="261"/>
      <c r="S363" s="261"/>
      <c r="T363" s="261"/>
      <c r="U363" s="261"/>
      <c r="V363" s="261"/>
      <c r="W363" s="261"/>
      <c r="X363" s="262"/>
      <c r="Y363" s="13"/>
      <c r="Z363" s="13"/>
      <c r="AA363" s="13"/>
      <c r="AB363" s="13"/>
      <c r="AC363" s="13"/>
      <c r="AD363" s="13"/>
      <c r="AE363" s="13"/>
      <c r="AT363" s="263" t="s">
        <v>167</v>
      </c>
      <c r="AU363" s="263" t="s">
        <v>22</v>
      </c>
      <c r="AV363" s="13" t="s">
        <v>22</v>
      </c>
      <c r="AW363" s="13" t="s">
        <v>5</v>
      </c>
      <c r="AX363" s="13" t="s">
        <v>91</v>
      </c>
      <c r="AY363" s="263" t="s">
        <v>149</v>
      </c>
    </row>
    <row r="364" s="2" customFormat="1" ht="24" customHeight="1">
      <c r="A364" s="39"/>
      <c r="B364" s="40"/>
      <c r="C364" s="234" t="s">
        <v>510</v>
      </c>
      <c r="D364" s="234" t="s">
        <v>151</v>
      </c>
      <c r="E364" s="235" t="s">
        <v>511</v>
      </c>
      <c r="F364" s="236" t="s">
        <v>512</v>
      </c>
      <c r="G364" s="237" t="s">
        <v>398</v>
      </c>
      <c r="H364" s="238">
        <v>81.109999999999999</v>
      </c>
      <c r="I364" s="239"/>
      <c r="J364" s="239"/>
      <c r="K364" s="240">
        <f>ROUND(P364*H364,2)</f>
        <v>0</v>
      </c>
      <c r="L364" s="236" t="s">
        <v>301</v>
      </c>
      <c r="M364" s="45"/>
      <c r="N364" s="241" t="s">
        <v>82</v>
      </c>
      <c r="O364" s="242" t="s">
        <v>52</v>
      </c>
      <c r="P364" s="243">
        <f>I364+J364</f>
        <v>0</v>
      </c>
      <c r="Q364" s="243">
        <f>ROUND(I364*H364,2)</f>
        <v>0</v>
      </c>
      <c r="R364" s="243">
        <f>ROUND(J364*H364,2)</f>
        <v>0</v>
      </c>
      <c r="S364" s="85"/>
      <c r="T364" s="244">
        <f>S364*H364</f>
        <v>0</v>
      </c>
      <c r="U364" s="244">
        <v>0.00133</v>
      </c>
      <c r="V364" s="244">
        <f>U364*H364</f>
        <v>0.10787629999999999</v>
      </c>
      <c r="W364" s="244">
        <v>0</v>
      </c>
      <c r="X364" s="245">
        <f>W364*H364</f>
        <v>0</v>
      </c>
      <c r="Y364" s="39"/>
      <c r="Z364" s="39"/>
      <c r="AA364" s="39"/>
      <c r="AB364" s="39"/>
      <c r="AC364" s="39"/>
      <c r="AD364" s="39"/>
      <c r="AE364" s="39"/>
      <c r="AR364" s="246" t="s">
        <v>156</v>
      </c>
      <c r="AT364" s="246" t="s">
        <v>151</v>
      </c>
      <c r="AU364" s="246" t="s">
        <v>22</v>
      </c>
      <c r="AY364" s="17" t="s">
        <v>149</v>
      </c>
      <c r="BE364" s="247">
        <f>IF(O364="základní",K364,0)</f>
        <v>0</v>
      </c>
      <c r="BF364" s="247">
        <f>IF(O364="snížená",K364,0)</f>
        <v>0</v>
      </c>
      <c r="BG364" s="247">
        <f>IF(O364="zákl. přenesená",K364,0)</f>
        <v>0</v>
      </c>
      <c r="BH364" s="247">
        <f>IF(O364="sníž. přenesená",K364,0)</f>
        <v>0</v>
      </c>
      <c r="BI364" s="247">
        <f>IF(O364="nulová",K364,0)</f>
        <v>0</v>
      </c>
      <c r="BJ364" s="17" t="s">
        <v>91</v>
      </c>
      <c r="BK364" s="247">
        <f>ROUND(P364*H364,2)</f>
        <v>0</v>
      </c>
      <c r="BL364" s="17" t="s">
        <v>156</v>
      </c>
      <c r="BM364" s="246" t="s">
        <v>513</v>
      </c>
    </row>
    <row r="365" s="2" customFormat="1">
      <c r="A365" s="39"/>
      <c r="B365" s="40"/>
      <c r="C365" s="41"/>
      <c r="D365" s="248" t="s">
        <v>158</v>
      </c>
      <c r="E365" s="41"/>
      <c r="F365" s="249" t="s">
        <v>514</v>
      </c>
      <c r="G365" s="41"/>
      <c r="H365" s="41"/>
      <c r="I365" s="149"/>
      <c r="J365" s="149"/>
      <c r="K365" s="41"/>
      <c r="L365" s="41"/>
      <c r="M365" s="45"/>
      <c r="N365" s="250"/>
      <c r="O365" s="251"/>
      <c r="P365" s="85"/>
      <c r="Q365" s="85"/>
      <c r="R365" s="85"/>
      <c r="S365" s="85"/>
      <c r="T365" s="85"/>
      <c r="U365" s="85"/>
      <c r="V365" s="85"/>
      <c r="W365" s="85"/>
      <c r="X365" s="86"/>
      <c r="Y365" s="39"/>
      <c r="Z365" s="39"/>
      <c r="AA365" s="39"/>
      <c r="AB365" s="39"/>
      <c r="AC365" s="39"/>
      <c r="AD365" s="39"/>
      <c r="AE365" s="39"/>
      <c r="AT365" s="17" t="s">
        <v>158</v>
      </c>
      <c r="AU365" s="17" t="s">
        <v>22</v>
      </c>
    </row>
    <row r="366" s="2" customFormat="1">
      <c r="A366" s="39"/>
      <c r="B366" s="40"/>
      <c r="C366" s="41"/>
      <c r="D366" s="248" t="s">
        <v>160</v>
      </c>
      <c r="E366" s="41"/>
      <c r="F366" s="252" t="s">
        <v>508</v>
      </c>
      <c r="G366" s="41"/>
      <c r="H366" s="41"/>
      <c r="I366" s="149"/>
      <c r="J366" s="149"/>
      <c r="K366" s="41"/>
      <c r="L366" s="41"/>
      <c r="M366" s="45"/>
      <c r="N366" s="250"/>
      <c r="O366" s="251"/>
      <c r="P366" s="85"/>
      <c r="Q366" s="85"/>
      <c r="R366" s="85"/>
      <c r="S366" s="85"/>
      <c r="T366" s="85"/>
      <c r="U366" s="85"/>
      <c r="V366" s="85"/>
      <c r="W366" s="85"/>
      <c r="X366" s="86"/>
      <c r="Y366" s="39"/>
      <c r="Z366" s="39"/>
      <c r="AA366" s="39"/>
      <c r="AB366" s="39"/>
      <c r="AC366" s="39"/>
      <c r="AD366" s="39"/>
      <c r="AE366" s="39"/>
      <c r="AT366" s="17" t="s">
        <v>160</v>
      </c>
      <c r="AU366" s="17" t="s">
        <v>22</v>
      </c>
    </row>
    <row r="367" s="13" customFormat="1">
      <c r="A367" s="13"/>
      <c r="B367" s="253"/>
      <c r="C367" s="254"/>
      <c r="D367" s="248" t="s">
        <v>167</v>
      </c>
      <c r="E367" s="255" t="s">
        <v>82</v>
      </c>
      <c r="F367" s="256" t="s">
        <v>515</v>
      </c>
      <c r="G367" s="254"/>
      <c r="H367" s="257">
        <v>81.109999999999999</v>
      </c>
      <c r="I367" s="258"/>
      <c r="J367" s="258"/>
      <c r="K367" s="254"/>
      <c r="L367" s="254"/>
      <c r="M367" s="259"/>
      <c r="N367" s="260"/>
      <c r="O367" s="261"/>
      <c r="P367" s="261"/>
      <c r="Q367" s="261"/>
      <c r="R367" s="261"/>
      <c r="S367" s="261"/>
      <c r="T367" s="261"/>
      <c r="U367" s="261"/>
      <c r="V367" s="261"/>
      <c r="W367" s="261"/>
      <c r="X367" s="262"/>
      <c r="Y367" s="13"/>
      <c r="Z367" s="13"/>
      <c r="AA367" s="13"/>
      <c r="AB367" s="13"/>
      <c r="AC367" s="13"/>
      <c r="AD367" s="13"/>
      <c r="AE367" s="13"/>
      <c r="AT367" s="263" t="s">
        <v>167</v>
      </c>
      <c r="AU367" s="263" t="s">
        <v>22</v>
      </c>
      <c r="AV367" s="13" t="s">
        <v>22</v>
      </c>
      <c r="AW367" s="13" t="s">
        <v>5</v>
      </c>
      <c r="AX367" s="13" t="s">
        <v>84</v>
      </c>
      <c r="AY367" s="263" t="s">
        <v>149</v>
      </c>
    </row>
    <row r="368" s="14" customFormat="1">
      <c r="A368" s="14"/>
      <c r="B368" s="264"/>
      <c r="C368" s="265"/>
      <c r="D368" s="248" t="s">
        <v>167</v>
      </c>
      <c r="E368" s="266" t="s">
        <v>82</v>
      </c>
      <c r="F368" s="267" t="s">
        <v>169</v>
      </c>
      <c r="G368" s="265"/>
      <c r="H368" s="268">
        <v>81.109999999999999</v>
      </c>
      <c r="I368" s="269"/>
      <c r="J368" s="269"/>
      <c r="K368" s="265"/>
      <c r="L368" s="265"/>
      <c r="M368" s="270"/>
      <c r="N368" s="271"/>
      <c r="O368" s="272"/>
      <c r="P368" s="272"/>
      <c r="Q368" s="272"/>
      <c r="R368" s="272"/>
      <c r="S368" s="272"/>
      <c r="T368" s="272"/>
      <c r="U368" s="272"/>
      <c r="V368" s="272"/>
      <c r="W368" s="272"/>
      <c r="X368" s="273"/>
      <c r="Y368" s="14"/>
      <c r="Z368" s="14"/>
      <c r="AA368" s="14"/>
      <c r="AB368" s="14"/>
      <c r="AC368" s="14"/>
      <c r="AD368" s="14"/>
      <c r="AE368" s="14"/>
      <c r="AT368" s="274" t="s">
        <v>167</v>
      </c>
      <c r="AU368" s="274" t="s">
        <v>22</v>
      </c>
      <c r="AV368" s="14" t="s">
        <v>156</v>
      </c>
      <c r="AW368" s="14" t="s">
        <v>5</v>
      </c>
      <c r="AX368" s="14" t="s">
        <v>91</v>
      </c>
      <c r="AY368" s="274" t="s">
        <v>149</v>
      </c>
    </row>
    <row r="369" s="2" customFormat="1" ht="24" customHeight="1">
      <c r="A369" s="39"/>
      <c r="B369" s="40"/>
      <c r="C369" s="234" t="s">
        <v>516</v>
      </c>
      <c r="D369" s="234" t="s">
        <v>151</v>
      </c>
      <c r="E369" s="235" t="s">
        <v>517</v>
      </c>
      <c r="F369" s="236" t="s">
        <v>518</v>
      </c>
      <c r="G369" s="237" t="s">
        <v>226</v>
      </c>
      <c r="H369" s="238">
        <v>22.98</v>
      </c>
      <c r="I369" s="239"/>
      <c r="J369" s="239"/>
      <c r="K369" s="240">
        <f>ROUND(P369*H369,2)</f>
        <v>0</v>
      </c>
      <c r="L369" s="236" t="s">
        <v>301</v>
      </c>
      <c r="M369" s="45"/>
      <c r="N369" s="241" t="s">
        <v>82</v>
      </c>
      <c r="O369" s="242" t="s">
        <v>52</v>
      </c>
      <c r="P369" s="243">
        <f>I369+J369</f>
        <v>0</v>
      </c>
      <c r="Q369" s="243">
        <f>ROUND(I369*H369,2)</f>
        <v>0</v>
      </c>
      <c r="R369" s="243">
        <f>ROUND(J369*H369,2)</f>
        <v>0</v>
      </c>
      <c r="S369" s="85"/>
      <c r="T369" s="244">
        <f>S369*H369</f>
        <v>0</v>
      </c>
      <c r="U369" s="244">
        <v>0.00046999999999999999</v>
      </c>
      <c r="V369" s="244">
        <f>U369*H369</f>
        <v>0.010800600000000001</v>
      </c>
      <c r="W369" s="244">
        <v>0</v>
      </c>
      <c r="X369" s="245">
        <f>W369*H369</f>
        <v>0</v>
      </c>
      <c r="Y369" s="39"/>
      <c r="Z369" s="39"/>
      <c r="AA369" s="39"/>
      <c r="AB369" s="39"/>
      <c r="AC369" s="39"/>
      <c r="AD369" s="39"/>
      <c r="AE369" s="39"/>
      <c r="AR369" s="246" t="s">
        <v>156</v>
      </c>
      <c r="AT369" s="246" t="s">
        <v>151</v>
      </c>
      <c r="AU369" s="246" t="s">
        <v>22</v>
      </c>
      <c r="AY369" s="17" t="s">
        <v>149</v>
      </c>
      <c r="BE369" s="247">
        <f>IF(O369="základní",K369,0)</f>
        <v>0</v>
      </c>
      <c r="BF369" s="247">
        <f>IF(O369="snížená",K369,0)</f>
        <v>0</v>
      </c>
      <c r="BG369" s="247">
        <f>IF(O369="zákl. přenesená",K369,0)</f>
        <v>0</v>
      </c>
      <c r="BH369" s="247">
        <f>IF(O369="sníž. přenesená",K369,0)</f>
        <v>0</v>
      </c>
      <c r="BI369" s="247">
        <f>IF(O369="nulová",K369,0)</f>
        <v>0</v>
      </c>
      <c r="BJ369" s="17" t="s">
        <v>91</v>
      </c>
      <c r="BK369" s="247">
        <f>ROUND(P369*H369,2)</f>
        <v>0</v>
      </c>
      <c r="BL369" s="17" t="s">
        <v>156</v>
      </c>
      <c r="BM369" s="246" t="s">
        <v>519</v>
      </c>
    </row>
    <row r="370" s="2" customFormat="1">
      <c r="A370" s="39"/>
      <c r="B370" s="40"/>
      <c r="C370" s="41"/>
      <c r="D370" s="248" t="s">
        <v>158</v>
      </c>
      <c r="E370" s="41"/>
      <c r="F370" s="249" t="s">
        <v>520</v>
      </c>
      <c r="G370" s="41"/>
      <c r="H370" s="41"/>
      <c r="I370" s="149"/>
      <c r="J370" s="149"/>
      <c r="K370" s="41"/>
      <c r="L370" s="41"/>
      <c r="M370" s="45"/>
      <c r="N370" s="250"/>
      <c r="O370" s="251"/>
      <c r="P370" s="85"/>
      <c r="Q370" s="85"/>
      <c r="R370" s="85"/>
      <c r="S370" s="85"/>
      <c r="T370" s="85"/>
      <c r="U370" s="85"/>
      <c r="V370" s="85"/>
      <c r="W370" s="85"/>
      <c r="X370" s="86"/>
      <c r="Y370" s="39"/>
      <c r="Z370" s="39"/>
      <c r="AA370" s="39"/>
      <c r="AB370" s="39"/>
      <c r="AC370" s="39"/>
      <c r="AD370" s="39"/>
      <c r="AE370" s="39"/>
      <c r="AT370" s="17" t="s">
        <v>158</v>
      </c>
      <c r="AU370" s="17" t="s">
        <v>22</v>
      </c>
    </row>
    <row r="371" s="13" customFormat="1">
      <c r="A371" s="13"/>
      <c r="B371" s="253"/>
      <c r="C371" s="254"/>
      <c r="D371" s="248" t="s">
        <v>167</v>
      </c>
      <c r="E371" s="255" t="s">
        <v>82</v>
      </c>
      <c r="F371" s="256" t="s">
        <v>521</v>
      </c>
      <c r="G371" s="254"/>
      <c r="H371" s="257">
        <v>22.98</v>
      </c>
      <c r="I371" s="258"/>
      <c r="J371" s="258"/>
      <c r="K371" s="254"/>
      <c r="L371" s="254"/>
      <c r="M371" s="259"/>
      <c r="N371" s="260"/>
      <c r="O371" s="261"/>
      <c r="P371" s="261"/>
      <c r="Q371" s="261"/>
      <c r="R371" s="261"/>
      <c r="S371" s="261"/>
      <c r="T371" s="261"/>
      <c r="U371" s="261"/>
      <c r="V371" s="261"/>
      <c r="W371" s="261"/>
      <c r="X371" s="262"/>
      <c r="Y371" s="13"/>
      <c r="Z371" s="13"/>
      <c r="AA371" s="13"/>
      <c r="AB371" s="13"/>
      <c r="AC371" s="13"/>
      <c r="AD371" s="13"/>
      <c r="AE371" s="13"/>
      <c r="AT371" s="263" t="s">
        <v>167</v>
      </c>
      <c r="AU371" s="263" t="s">
        <v>22</v>
      </c>
      <c r="AV371" s="13" t="s">
        <v>22</v>
      </c>
      <c r="AW371" s="13" t="s">
        <v>5</v>
      </c>
      <c r="AX371" s="13" t="s">
        <v>84</v>
      </c>
      <c r="AY371" s="263" t="s">
        <v>149</v>
      </c>
    </row>
    <row r="372" s="14" customFormat="1">
      <c r="A372" s="14"/>
      <c r="B372" s="264"/>
      <c r="C372" s="265"/>
      <c r="D372" s="248" t="s">
        <v>167</v>
      </c>
      <c r="E372" s="266" t="s">
        <v>82</v>
      </c>
      <c r="F372" s="267" t="s">
        <v>169</v>
      </c>
      <c r="G372" s="265"/>
      <c r="H372" s="268">
        <v>22.98</v>
      </c>
      <c r="I372" s="269"/>
      <c r="J372" s="269"/>
      <c r="K372" s="265"/>
      <c r="L372" s="265"/>
      <c r="M372" s="270"/>
      <c r="N372" s="271"/>
      <c r="O372" s="272"/>
      <c r="P372" s="272"/>
      <c r="Q372" s="272"/>
      <c r="R372" s="272"/>
      <c r="S372" s="272"/>
      <c r="T372" s="272"/>
      <c r="U372" s="272"/>
      <c r="V372" s="272"/>
      <c r="W372" s="272"/>
      <c r="X372" s="273"/>
      <c r="Y372" s="14"/>
      <c r="Z372" s="14"/>
      <c r="AA372" s="14"/>
      <c r="AB372" s="14"/>
      <c r="AC372" s="14"/>
      <c r="AD372" s="14"/>
      <c r="AE372" s="14"/>
      <c r="AT372" s="274" t="s">
        <v>167</v>
      </c>
      <c r="AU372" s="274" t="s">
        <v>22</v>
      </c>
      <c r="AV372" s="14" t="s">
        <v>156</v>
      </c>
      <c r="AW372" s="14" t="s">
        <v>5</v>
      </c>
      <c r="AX372" s="14" t="s">
        <v>91</v>
      </c>
      <c r="AY372" s="274" t="s">
        <v>149</v>
      </c>
    </row>
    <row r="373" s="14" customFormat="1">
      <c r="A373" s="14"/>
      <c r="B373" s="264"/>
      <c r="C373" s="265"/>
      <c r="D373" s="248" t="s">
        <v>167</v>
      </c>
      <c r="E373" s="266" t="s">
        <v>82</v>
      </c>
      <c r="F373" s="267" t="s">
        <v>169</v>
      </c>
      <c r="G373" s="265"/>
      <c r="H373" s="268">
        <v>0</v>
      </c>
      <c r="I373" s="269"/>
      <c r="J373" s="269"/>
      <c r="K373" s="265"/>
      <c r="L373" s="265"/>
      <c r="M373" s="270"/>
      <c r="N373" s="271"/>
      <c r="O373" s="272"/>
      <c r="P373" s="272"/>
      <c r="Q373" s="272"/>
      <c r="R373" s="272"/>
      <c r="S373" s="272"/>
      <c r="T373" s="272"/>
      <c r="U373" s="272"/>
      <c r="V373" s="272"/>
      <c r="W373" s="272"/>
      <c r="X373" s="273"/>
      <c r="Y373" s="14"/>
      <c r="Z373" s="14"/>
      <c r="AA373" s="14"/>
      <c r="AB373" s="14"/>
      <c r="AC373" s="14"/>
      <c r="AD373" s="14"/>
      <c r="AE373" s="14"/>
      <c r="AT373" s="274" t="s">
        <v>167</v>
      </c>
      <c r="AU373" s="274" t="s">
        <v>22</v>
      </c>
      <c r="AV373" s="14" t="s">
        <v>156</v>
      </c>
      <c r="AW373" s="14" t="s">
        <v>5</v>
      </c>
      <c r="AX373" s="14" t="s">
        <v>84</v>
      </c>
      <c r="AY373" s="274" t="s">
        <v>149</v>
      </c>
    </row>
    <row r="374" s="12" customFormat="1" ht="22.8" customHeight="1">
      <c r="A374" s="12"/>
      <c r="B374" s="217"/>
      <c r="C374" s="218"/>
      <c r="D374" s="219" t="s">
        <v>83</v>
      </c>
      <c r="E374" s="232" t="s">
        <v>210</v>
      </c>
      <c r="F374" s="232" t="s">
        <v>522</v>
      </c>
      <c r="G374" s="218"/>
      <c r="H374" s="218"/>
      <c r="I374" s="221"/>
      <c r="J374" s="221"/>
      <c r="K374" s="233">
        <f>BK374</f>
        <v>0</v>
      </c>
      <c r="L374" s="218"/>
      <c r="M374" s="223"/>
      <c r="N374" s="224"/>
      <c r="O374" s="225"/>
      <c r="P374" s="225"/>
      <c r="Q374" s="226">
        <f>SUM(Q375:Q428)</f>
        <v>0</v>
      </c>
      <c r="R374" s="226">
        <f>SUM(R375:R428)</f>
        <v>0</v>
      </c>
      <c r="S374" s="225"/>
      <c r="T374" s="227">
        <f>SUM(T375:T428)</f>
        <v>0</v>
      </c>
      <c r="U374" s="225"/>
      <c r="V374" s="227">
        <f>SUM(V375:V428)</f>
        <v>3.3700566400000005</v>
      </c>
      <c r="W374" s="225"/>
      <c r="X374" s="228">
        <f>SUM(X375:X428)</f>
        <v>24.472799999999999</v>
      </c>
      <c r="Y374" s="12"/>
      <c r="Z374" s="12"/>
      <c r="AA374" s="12"/>
      <c r="AB374" s="12"/>
      <c r="AC374" s="12"/>
      <c r="AD374" s="12"/>
      <c r="AE374" s="12"/>
      <c r="AR374" s="229" t="s">
        <v>91</v>
      </c>
      <c r="AT374" s="230" t="s">
        <v>83</v>
      </c>
      <c r="AU374" s="230" t="s">
        <v>91</v>
      </c>
      <c r="AY374" s="229" t="s">
        <v>149</v>
      </c>
      <c r="BK374" s="231">
        <f>SUM(BK375:BK428)</f>
        <v>0</v>
      </c>
    </row>
    <row r="375" s="2" customFormat="1" ht="24" customHeight="1">
      <c r="A375" s="39"/>
      <c r="B375" s="40"/>
      <c r="C375" s="234" t="s">
        <v>523</v>
      </c>
      <c r="D375" s="234" t="s">
        <v>151</v>
      </c>
      <c r="E375" s="235" t="s">
        <v>524</v>
      </c>
      <c r="F375" s="236" t="s">
        <v>525</v>
      </c>
      <c r="G375" s="237" t="s">
        <v>206</v>
      </c>
      <c r="H375" s="238">
        <v>10.151999999999999</v>
      </c>
      <c r="I375" s="239"/>
      <c r="J375" s="239"/>
      <c r="K375" s="240">
        <f>ROUND(P375*H375,2)</f>
        <v>0</v>
      </c>
      <c r="L375" s="236" t="s">
        <v>155</v>
      </c>
      <c r="M375" s="45"/>
      <c r="N375" s="241" t="s">
        <v>82</v>
      </c>
      <c r="O375" s="242" t="s">
        <v>52</v>
      </c>
      <c r="P375" s="243">
        <f>I375+J375</f>
        <v>0</v>
      </c>
      <c r="Q375" s="243">
        <f>ROUND(I375*H375,2)</f>
        <v>0</v>
      </c>
      <c r="R375" s="243">
        <f>ROUND(J375*H375,2)</f>
        <v>0</v>
      </c>
      <c r="S375" s="85"/>
      <c r="T375" s="244">
        <f>S375*H375</f>
        <v>0</v>
      </c>
      <c r="U375" s="244">
        <v>0.0073200000000000001</v>
      </c>
      <c r="V375" s="244">
        <f>U375*H375</f>
        <v>0.074312639999999999</v>
      </c>
      <c r="W375" s="244">
        <v>0</v>
      </c>
      <c r="X375" s="245">
        <f>W375*H375</f>
        <v>0</v>
      </c>
      <c r="Y375" s="39"/>
      <c r="Z375" s="39"/>
      <c r="AA375" s="39"/>
      <c r="AB375" s="39"/>
      <c r="AC375" s="39"/>
      <c r="AD375" s="39"/>
      <c r="AE375" s="39"/>
      <c r="AR375" s="246" t="s">
        <v>156</v>
      </c>
      <c r="AT375" s="246" t="s">
        <v>151</v>
      </c>
      <c r="AU375" s="246" t="s">
        <v>22</v>
      </c>
      <c r="AY375" s="17" t="s">
        <v>149</v>
      </c>
      <c r="BE375" s="247">
        <f>IF(O375="základní",K375,0)</f>
        <v>0</v>
      </c>
      <c r="BF375" s="247">
        <f>IF(O375="snížená",K375,0)</f>
        <v>0</v>
      </c>
      <c r="BG375" s="247">
        <f>IF(O375="zákl. přenesená",K375,0)</f>
        <v>0</v>
      </c>
      <c r="BH375" s="247">
        <f>IF(O375="sníž. přenesená",K375,0)</f>
        <v>0</v>
      </c>
      <c r="BI375" s="247">
        <f>IF(O375="nulová",K375,0)</f>
        <v>0</v>
      </c>
      <c r="BJ375" s="17" t="s">
        <v>91</v>
      </c>
      <c r="BK375" s="247">
        <f>ROUND(P375*H375,2)</f>
        <v>0</v>
      </c>
      <c r="BL375" s="17" t="s">
        <v>156</v>
      </c>
      <c r="BM375" s="246" t="s">
        <v>526</v>
      </c>
    </row>
    <row r="376" s="2" customFormat="1">
      <c r="A376" s="39"/>
      <c r="B376" s="40"/>
      <c r="C376" s="41"/>
      <c r="D376" s="248" t="s">
        <v>158</v>
      </c>
      <c r="E376" s="41"/>
      <c r="F376" s="249" t="s">
        <v>527</v>
      </c>
      <c r="G376" s="41"/>
      <c r="H376" s="41"/>
      <c r="I376" s="149"/>
      <c r="J376" s="149"/>
      <c r="K376" s="41"/>
      <c r="L376" s="41"/>
      <c r="M376" s="45"/>
      <c r="N376" s="250"/>
      <c r="O376" s="251"/>
      <c r="P376" s="85"/>
      <c r="Q376" s="85"/>
      <c r="R376" s="85"/>
      <c r="S376" s="85"/>
      <c r="T376" s="85"/>
      <c r="U376" s="85"/>
      <c r="V376" s="85"/>
      <c r="W376" s="85"/>
      <c r="X376" s="86"/>
      <c r="Y376" s="39"/>
      <c r="Z376" s="39"/>
      <c r="AA376" s="39"/>
      <c r="AB376" s="39"/>
      <c r="AC376" s="39"/>
      <c r="AD376" s="39"/>
      <c r="AE376" s="39"/>
      <c r="AT376" s="17" t="s">
        <v>158</v>
      </c>
      <c r="AU376" s="17" t="s">
        <v>22</v>
      </c>
    </row>
    <row r="377" s="2" customFormat="1">
      <c r="A377" s="39"/>
      <c r="B377" s="40"/>
      <c r="C377" s="41"/>
      <c r="D377" s="248" t="s">
        <v>160</v>
      </c>
      <c r="E377" s="41"/>
      <c r="F377" s="252" t="s">
        <v>380</v>
      </c>
      <c r="G377" s="41"/>
      <c r="H377" s="41"/>
      <c r="I377" s="149"/>
      <c r="J377" s="149"/>
      <c r="K377" s="41"/>
      <c r="L377" s="41"/>
      <c r="M377" s="45"/>
      <c r="N377" s="250"/>
      <c r="O377" s="251"/>
      <c r="P377" s="85"/>
      <c r="Q377" s="85"/>
      <c r="R377" s="85"/>
      <c r="S377" s="85"/>
      <c r="T377" s="85"/>
      <c r="U377" s="85"/>
      <c r="V377" s="85"/>
      <c r="W377" s="85"/>
      <c r="X377" s="86"/>
      <c r="Y377" s="39"/>
      <c r="Z377" s="39"/>
      <c r="AA377" s="39"/>
      <c r="AB377" s="39"/>
      <c r="AC377" s="39"/>
      <c r="AD377" s="39"/>
      <c r="AE377" s="39"/>
      <c r="AT377" s="17" t="s">
        <v>160</v>
      </c>
      <c r="AU377" s="17" t="s">
        <v>22</v>
      </c>
    </row>
    <row r="378" s="13" customFormat="1">
      <c r="A378" s="13"/>
      <c r="B378" s="253"/>
      <c r="C378" s="254"/>
      <c r="D378" s="248" t="s">
        <v>167</v>
      </c>
      <c r="E378" s="255" t="s">
        <v>82</v>
      </c>
      <c r="F378" s="256" t="s">
        <v>528</v>
      </c>
      <c r="G378" s="254"/>
      <c r="H378" s="257">
        <v>10.151999999999999</v>
      </c>
      <c r="I378" s="258"/>
      <c r="J378" s="258"/>
      <c r="K378" s="254"/>
      <c r="L378" s="254"/>
      <c r="M378" s="259"/>
      <c r="N378" s="260"/>
      <c r="O378" s="261"/>
      <c r="P378" s="261"/>
      <c r="Q378" s="261"/>
      <c r="R378" s="261"/>
      <c r="S378" s="261"/>
      <c r="T378" s="261"/>
      <c r="U378" s="261"/>
      <c r="V378" s="261"/>
      <c r="W378" s="261"/>
      <c r="X378" s="262"/>
      <c r="Y378" s="13"/>
      <c r="Z378" s="13"/>
      <c r="AA378" s="13"/>
      <c r="AB378" s="13"/>
      <c r="AC378" s="13"/>
      <c r="AD378" s="13"/>
      <c r="AE378" s="13"/>
      <c r="AT378" s="263" t="s">
        <v>167</v>
      </c>
      <c r="AU378" s="263" t="s">
        <v>22</v>
      </c>
      <c r="AV378" s="13" t="s">
        <v>22</v>
      </c>
      <c r="AW378" s="13" t="s">
        <v>5</v>
      </c>
      <c r="AX378" s="13" t="s">
        <v>84</v>
      </c>
      <c r="AY378" s="263" t="s">
        <v>149</v>
      </c>
    </row>
    <row r="379" s="14" customFormat="1">
      <c r="A379" s="14"/>
      <c r="B379" s="264"/>
      <c r="C379" s="265"/>
      <c r="D379" s="248" t="s">
        <v>167</v>
      </c>
      <c r="E379" s="266" t="s">
        <v>82</v>
      </c>
      <c r="F379" s="267" t="s">
        <v>169</v>
      </c>
      <c r="G379" s="265"/>
      <c r="H379" s="268">
        <v>10.151999999999999</v>
      </c>
      <c r="I379" s="269"/>
      <c r="J379" s="269"/>
      <c r="K379" s="265"/>
      <c r="L379" s="265"/>
      <c r="M379" s="270"/>
      <c r="N379" s="271"/>
      <c r="O379" s="272"/>
      <c r="P379" s="272"/>
      <c r="Q379" s="272"/>
      <c r="R379" s="272"/>
      <c r="S379" s="272"/>
      <c r="T379" s="272"/>
      <c r="U379" s="272"/>
      <c r="V379" s="272"/>
      <c r="W379" s="272"/>
      <c r="X379" s="273"/>
      <c r="Y379" s="14"/>
      <c r="Z379" s="14"/>
      <c r="AA379" s="14"/>
      <c r="AB379" s="14"/>
      <c r="AC379" s="14"/>
      <c r="AD379" s="14"/>
      <c r="AE379" s="14"/>
      <c r="AT379" s="274" t="s">
        <v>167</v>
      </c>
      <c r="AU379" s="274" t="s">
        <v>22</v>
      </c>
      <c r="AV379" s="14" t="s">
        <v>156</v>
      </c>
      <c r="AW379" s="14" t="s">
        <v>5</v>
      </c>
      <c r="AX379" s="14" t="s">
        <v>91</v>
      </c>
      <c r="AY379" s="274" t="s">
        <v>149</v>
      </c>
    </row>
    <row r="380" s="2" customFormat="1" ht="24" customHeight="1">
      <c r="A380" s="39"/>
      <c r="B380" s="40"/>
      <c r="C380" s="234" t="s">
        <v>529</v>
      </c>
      <c r="D380" s="234" t="s">
        <v>151</v>
      </c>
      <c r="E380" s="235" t="s">
        <v>530</v>
      </c>
      <c r="F380" s="236" t="s">
        <v>531</v>
      </c>
      <c r="G380" s="237" t="s">
        <v>206</v>
      </c>
      <c r="H380" s="238">
        <v>10.151999999999999</v>
      </c>
      <c r="I380" s="239"/>
      <c r="J380" s="239"/>
      <c r="K380" s="240">
        <f>ROUND(P380*H380,2)</f>
        <v>0</v>
      </c>
      <c r="L380" s="236" t="s">
        <v>155</v>
      </c>
      <c r="M380" s="45"/>
      <c r="N380" s="241" t="s">
        <v>82</v>
      </c>
      <c r="O380" s="242" t="s">
        <v>52</v>
      </c>
      <c r="P380" s="243">
        <f>I380+J380</f>
        <v>0</v>
      </c>
      <c r="Q380" s="243">
        <f>ROUND(I380*H380,2)</f>
        <v>0</v>
      </c>
      <c r="R380" s="243">
        <f>ROUND(J380*H380,2)</f>
        <v>0</v>
      </c>
      <c r="S380" s="85"/>
      <c r="T380" s="244">
        <f>S380*H380</f>
        <v>0</v>
      </c>
      <c r="U380" s="244">
        <v>0</v>
      </c>
      <c r="V380" s="244">
        <f>U380*H380</f>
        <v>0</v>
      </c>
      <c r="W380" s="244">
        <v>0</v>
      </c>
      <c r="X380" s="245">
        <f>W380*H380</f>
        <v>0</v>
      </c>
      <c r="Y380" s="39"/>
      <c r="Z380" s="39"/>
      <c r="AA380" s="39"/>
      <c r="AB380" s="39"/>
      <c r="AC380" s="39"/>
      <c r="AD380" s="39"/>
      <c r="AE380" s="39"/>
      <c r="AR380" s="246" t="s">
        <v>156</v>
      </c>
      <c r="AT380" s="246" t="s">
        <v>151</v>
      </c>
      <c r="AU380" s="246" t="s">
        <v>22</v>
      </c>
      <c r="AY380" s="17" t="s">
        <v>149</v>
      </c>
      <c r="BE380" s="247">
        <f>IF(O380="základní",K380,0)</f>
        <v>0</v>
      </c>
      <c r="BF380" s="247">
        <f>IF(O380="snížená",K380,0)</f>
        <v>0</v>
      </c>
      <c r="BG380" s="247">
        <f>IF(O380="zákl. přenesená",K380,0)</f>
        <v>0</v>
      </c>
      <c r="BH380" s="247">
        <f>IF(O380="sníž. přenesená",K380,0)</f>
        <v>0</v>
      </c>
      <c r="BI380" s="247">
        <f>IF(O380="nulová",K380,0)</f>
        <v>0</v>
      </c>
      <c r="BJ380" s="17" t="s">
        <v>91</v>
      </c>
      <c r="BK380" s="247">
        <f>ROUND(P380*H380,2)</f>
        <v>0</v>
      </c>
      <c r="BL380" s="17" t="s">
        <v>156</v>
      </c>
      <c r="BM380" s="246" t="s">
        <v>532</v>
      </c>
    </row>
    <row r="381" s="2" customFormat="1">
      <c r="A381" s="39"/>
      <c r="B381" s="40"/>
      <c r="C381" s="41"/>
      <c r="D381" s="248" t="s">
        <v>158</v>
      </c>
      <c r="E381" s="41"/>
      <c r="F381" s="249" t="s">
        <v>533</v>
      </c>
      <c r="G381" s="41"/>
      <c r="H381" s="41"/>
      <c r="I381" s="149"/>
      <c r="J381" s="149"/>
      <c r="K381" s="41"/>
      <c r="L381" s="41"/>
      <c r="M381" s="45"/>
      <c r="N381" s="250"/>
      <c r="O381" s="251"/>
      <c r="P381" s="85"/>
      <c r="Q381" s="85"/>
      <c r="R381" s="85"/>
      <c r="S381" s="85"/>
      <c r="T381" s="85"/>
      <c r="U381" s="85"/>
      <c r="V381" s="85"/>
      <c r="W381" s="85"/>
      <c r="X381" s="86"/>
      <c r="Y381" s="39"/>
      <c r="Z381" s="39"/>
      <c r="AA381" s="39"/>
      <c r="AB381" s="39"/>
      <c r="AC381" s="39"/>
      <c r="AD381" s="39"/>
      <c r="AE381" s="39"/>
      <c r="AT381" s="17" t="s">
        <v>158</v>
      </c>
      <c r="AU381" s="17" t="s">
        <v>22</v>
      </c>
    </row>
    <row r="382" s="2" customFormat="1">
      <c r="A382" s="39"/>
      <c r="B382" s="40"/>
      <c r="C382" s="41"/>
      <c r="D382" s="248" t="s">
        <v>160</v>
      </c>
      <c r="E382" s="41"/>
      <c r="F382" s="252" t="s">
        <v>380</v>
      </c>
      <c r="G382" s="41"/>
      <c r="H382" s="41"/>
      <c r="I382" s="149"/>
      <c r="J382" s="149"/>
      <c r="K382" s="41"/>
      <c r="L382" s="41"/>
      <c r="M382" s="45"/>
      <c r="N382" s="250"/>
      <c r="O382" s="251"/>
      <c r="P382" s="85"/>
      <c r="Q382" s="85"/>
      <c r="R382" s="85"/>
      <c r="S382" s="85"/>
      <c r="T382" s="85"/>
      <c r="U382" s="85"/>
      <c r="V382" s="85"/>
      <c r="W382" s="85"/>
      <c r="X382" s="86"/>
      <c r="Y382" s="39"/>
      <c r="Z382" s="39"/>
      <c r="AA382" s="39"/>
      <c r="AB382" s="39"/>
      <c r="AC382" s="39"/>
      <c r="AD382" s="39"/>
      <c r="AE382" s="39"/>
      <c r="AT382" s="17" t="s">
        <v>160</v>
      </c>
      <c r="AU382" s="17" t="s">
        <v>22</v>
      </c>
    </row>
    <row r="383" s="13" customFormat="1">
      <c r="A383" s="13"/>
      <c r="B383" s="253"/>
      <c r="C383" s="254"/>
      <c r="D383" s="248" t="s">
        <v>167</v>
      </c>
      <c r="E383" s="255" t="s">
        <v>82</v>
      </c>
      <c r="F383" s="256" t="s">
        <v>528</v>
      </c>
      <c r="G383" s="254"/>
      <c r="H383" s="257">
        <v>10.151999999999999</v>
      </c>
      <c r="I383" s="258"/>
      <c r="J383" s="258"/>
      <c r="K383" s="254"/>
      <c r="L383" s="254"/>
      <c r="M383" s="259"/>
      <c r="N383" s="260"/>
      <c r="O383" s="261"/>
      <c r="P383" s="261"/>
      <c r="Q383" s="261"/>
      <c r="R383" s="261"/>
      <c r="S383" s="261"/>
      <c r="T383" s="261"/>
      <c r="U383" s="261"/>
      <c r="V383" s="261"/>
      <c r="W383" s="261"/>
      <c r="X383" s="262"/>
      <c r="Y383" s="13"/>
      <c r="Z383" s="13"/>
      <c r="AA383" s="13"/>
      <c r="AB383" s="13"/>
      <c r="AC383" s="13"/>
      <c r="AD383" s="13"/>
      <c r="AE383" s="13"/>
      <c r="AT383" s="263" t="s">
        <v>167</v>
      </c>
      <c r="AU383" s="263" t="s">
        <v>22</v>
      </c>
      <c r="AV383" s="13" t="s">
        <v>22</v>
      </c>
      <c r="AW383" s="13" t="s">
        <v>5</v>
      </c>
      <c r="AX383" s="13" t="s">
        <v>84</v>
      </c>
      <c r="AY383" s="263" t="s">
        <v>149</v>
      </c>
    </row>
    <row r="384" s="14" customFormat="1">
      <c r="A384" s="14"/>
      <c r="B384" s="264"/>
      <c r="C384" s="265"/>
      <c r="D384" s="248" t="s">
        <v>167</v>
      </c>
      <c r="E384" s="266" t="s">
        <v>82</v>
      </c>
      <c r="F384" s="267" t="s">
        <v>169</v>
      </c>
      <c r="G384" s="265"/>
      <c r="H384" s="268">
        <v>10.151999999999999</v>
      </c>
      <c r="I384" s="269"/>
      <c r="J384" s="269"/>
      <c r="K384" s="265"/>
      <c r="L384" s="265"/>
      <c r="M384" s="270"/>
      <c r="N384" s="271"/>
      <c r="O384" s="272"/>
      <c r="P384" s="272"/>
      <c r="Q384" s="272"/>
      <c r="R384" s="272"/>
      <c r="S384" s="272"/>
      <c r="T384" s="272"/>
      <c r="U384" s="272"/>
      <c r="V384" s="272"/>
      <c r="W384" s="272"/>
      <c r="X384" s="273"/>
      <c r="Y384" s="14"/>
      <c r="Z384" s="14"/>
      <c r="AA384" s="14"/>
      <c r="AB384" s="14"/>
      <c r="AC384" s="14"/>
      <c r="AD384" s="14"/>
      <c r="AE384" s="14"/>
      <c r="AT384" s="274" t="s">
        <v>167</v>
      </c>
      <c r="AU384" s="274" t="s">
        <v>22</v>
      </c>
      <c r="AV384" s="14" t="s">
        <v>156</v>
      </c>
      <c r="AW384" s="14" t="s">
        <v>5</v>
      </c>
      <c r="AX384" s="14" t="s">
        <v>91</v>
      </c>
      <c r="AY384" s="274" t="s">
        <v>149</v>
      </c>
    </row>
    <row r="385" s="2" customFormat="1" ht="24" customHeight="1">
      <c r="A385" s="39"/>
      <c r="B385" s="40"/>
      <c r="C385" s="234" t="s">
        <v>534</v>
      </c>
      <c r="D385" s="234" t="s">
        <v>151</v>
      </c>
      <c r="E385" s="235" t="s">
        <v>535</v>
      </c>
      <c r="F385" s="236" t="s">
        <v>536</v>
      </c>
      <c r="G385" s="237" t="s">
        <v>233</v>
      </c>
      <c r="H385" s="238">
        <v>6</v>
      </c>
      <c r="I385" s="239"/>
      <c r="J385" s="239"/>
      <c r="K385" s="240">
        <f>ROUND(P385*H385,2)</f>
        <v>0</v>
      </c>
      <c r="L385" s="236" t="s">
        <v>301</v>
      </c>
      <c r="M385" s="45"/>
      <c r="N385" s="241" t="s">
        <v>82</v>
      </c>
      <c r="O385" s="242" t="s">
        <v>52</v>
      </c>
      <c r="P385" s="243">
        <f>I385+J385</f>
        <v>0</v>
      </c>
      <c r="Q385" s="243">
        <f>ROUND(I385*H385,2)</f>
        <v>0</v>
      </c>
      <c r="R385" s="243">
        <f>ROUND(J385*H385,2)</f>
        <v>0</v>
      </c>
      <c r="S385" s="85"/>
      <c r="T385" s="244">
        <f>S385*H385</f>
        <v>0</v>
      </c>
      <c r="U385" s="244">
        <v>0.00083000000000000001</v>
      </c>
      <c r="V385" s="244">
        <f>U385*H385</f>
        <v>0.0049800000000000001</v>
      </c>
      <c r="W385" s="244">
        <v>0</v>
      </c>
      <c r="X385" s="245">
        <f>W385*H385</f>
        <v>0</v>
      </c>
      <c r="Y385" s="39"/>
      <c r="Z385" s="39"/>
      <c r="AA385" s="39"/>
      <c r="AB385" s="39"/>
      <c r="AC385" s="39"/>
      <c r="AD385" s="39"/>
      <c r="AE385" s="39"/>
      <c r="AR385" s="246" t="s">
        <v>156</v>
      </c>
      <c r="AT385" s="246" t="s">
        <v>151</v>
      </c>
      <c r="AU385" s="246" t="s">
        <v>22</v>
      </c>
      <c r="AY385" s="17" t="s">
        <v>149</v>
      </c>
      <c r="BE385" s="247">
        <f>IF(O385="základní",K385,0)</f>
        <v>0</v>
      </c>
      <c r="BF385" s="247">
        <f>IF(O385="snížená",K385,0)</f>
        <v>0</v>
      </c>
      <c r="BG385" s="247">
        <f>IF(O385="zákl. přenesená",K385,0)</f>
        <v>0</v>
      </c>
      <c r="BH385" s="247">
        <f>IF(O385="sníž. přenesená",K385,0)</f>
        <v>0</v>
      </c>
      <c r="BI385" s="247">
        <f>IF(O385="nulová",K385,0)</f>
        <v>0</v>
      </c>
      <c r="BJ385" s="17" t="s">
        <v>91</v>
      </c>
      <c r="BK385" s="247">
        <f>ROUND(P385*H385,2)</f>
        <v>0</v>
      </c>
      <c r="BL385" s="17" t="s">
        <v>156</v>
      </c>
      <c r="BM385" s="246" t="s">
        <v>537</v>
      </c>
    </row>
    <row r="386" s="2" customFormat="1">
      <c r="A386" s="39"/>
      <c r="B386" s="40"/>
      <c r="C386" s="41"/>
      <c r="D386" s="248" t="s">
        <v>158</v>
      </c>
      <c r="E386" s="41"/>
      <c r="F386" s="249" t="s">
        <v>538</v>
      </c>
      <c r="G386" s="41"/>
      <c r="H386" s="41"/>
      <c r="I386" s="149"/>
      <c r="J386" s="149"/>
      <c r="K386" s="41"/>
      <c r="L386" s="41"/>
      <c r="M386" s="45"/>
      <c r="N386" s="250"/>
      <c r="O386" s="251"/>
      <c r="P386" s="85"/>
      <c r="Q386" s="85"/>
      <c r="R386" s="85"/>
      <c r="S386" s="85"/>
      <c r="T386" s="85"/>
      <c r="U386" s="85"/>
      <c r="V386" s="85"/>
      <c r="W386" s="85"/>
      <c r="X386" s="86"/>
      <c r="Y386" s="39"/>
      <c r="Z386" s="39"/>
      <c r="AA386" s="39"/>
      <c r="AB386" s="39"/>
      <c r="AC386" s="39"/>
      <c r="AD386" s="39"/>
      <c r="AE386" s="39"/>
      <c r="AT386" s="17" t="s">
        <v>158</v>
      </c>
      <c r="AU386" s="17" t="s">
        <v>22</v>
      </c>
    </row>
    <row r="387" s="2" customFormat="1">
      <c r="A387" s="39"/>
      <c r="B387" s="40"/>
      <c r="C387" s="41"/>
      <c r="D387" s="248" t="s">
        <v>160</v>
      </c>
      <c r="E387" s="41"/>
      <c r="F387" s="252" t="s">
        <v>539</v>
      </c>
      <c r="G387" s="41"/>
      <c r="H387" s="41"/>
      <c r="I387" s="149"/>
      <c r="J387" s="149"/>
      <c r="K387" s="41"/>
      <c r="L387" s="41"/>
      <c r="M387" s="45"/>
      <c r="N387" s="250"/>
      <c r="O387" s="251"/>
      <c r="P387" s="85"/>
      <c r="Q387" s="85"/>
      <c r="R387" s="85"/>
      <c r="S387" s="85"/>
      <c r="T387" s="85"/>
      <c r="U387" s="85"/>
      <c r="V387" s="85"/>
      <c r="W387" s="85"/>
      <c r="X387" s="86"/>
      <c r="Y387" s="39"/>
      <c r="Z387" s="39"/>
      <c r="AA387" s="39"/>
      <c r="AB387" s="39"/>
      <c r="AC387" s="39"/>
      <c r="AD387" s="39"/>
      <c r="AE387" s="39"/>
      <c r="AT387" s="17" t="s">
        <v>160</v>
      </c>
      <c r="AU387" s="17" t="s">
        <v>22</v>
      </c>
    </row>
    <row r="388" s="13" customFormat="1">
      <c r="A388" s="13"/>
      <c r="B388" s="253"/>
      <c r="C388" s="254"/>
      <c r="D388" s="248" t="s">
        <v>167</v>
      </c>
      <c r="E388" s="255" t="s">
        <v>82</v>
      </c>
      <c r="F388" s="256" t="s">
        <v>190</v>
      </c>
      <c r="G388" s="254"/>
      <c r="H388" s="257">
        <v>6</v>
      </c>
      <c r="I388" s="258"/>
      <c r="J388" s="258"/>
      <c r="K388" s="254"/>
      <c r="L388" s="254"/>
      <c r="M388" s="259"/>
      <c r="N388" s="260"/>
      <c r="O388" s="261"/>
      <c r="P388" s="261"/>
      <c r="Q388" s="261"/>
      <c r="R388" s="261"/>
      <c r="S388" s="261"/>
      <c r="T388" s="261"/>
      <c r="U388" s="261"/>
      <c r="V388" s="261"/>
      <c r="W388" s="261"/>
      <c r="X388" s="262"/>
      <c r="Y388" s="13"/>
      <c r="Z388" s="13"/>
      <c r="AA388" s="13"/>
      <c r="AB388" s="13"/>
      <c r="AC388" s="13"/>
      <c r="AD388" s="13"/>
      <c r="AE388" s="13"/>
      <c r="AT388" s="263" t="s">
        <v>167</v>
      </c>
      <c r="AU388" s="263" t="s">
        <v>22</v>
      </c>
      <c r="AV388" s="13" t="s">
        <v>22</v>
      </c>
      <c r="AW388" s="13" t="s">
        <v>5</v>
      </c>
      <c r="AX388" s="13" t="s">
        <v>91</v>
      </c>
      <c r="AY388" s="263" t="s">
        <v>149</v>
      </c>
    </row>
    <row r="389" s="2" customFormat="1" ht="24" customHeight="1">
      <c r="A389" s="39"/>
      <c r="B389" s="40"/>
      <c r="C389" s="234" t="s">
        <v>540</v>
      </c>
      <c r="D389" s="234" t="s">
        <v>151</v>
      </c>
      <c r="E389" s="235" t="s">
        <v>541</v>
      </c>
      <c r="F389" s="236" t="s">
        <v>542</v>
      </c>
      <c r="G389" s="237" t="s">
        <v>233</v>
      </c>
      <c r="H389" s="238">
        <v>6</v>
      </c>
      <c r="I389" s="239"/>
      <c r="J389" s="239"/>
      <c r="K389" s="240">
        <f>ROUND(P389*H389,2)</f>
        <v>0</v>
      </c>
      <c r="L389" s="236" t="s">
        <v>301</v>
      </c>
      <c r="M389" s="45"/>
      <c r="N389" s="241" t="s">
        <v>82</v>
      </c>
      <c r="O389" s="242" t="s">
        <v>52</v>
      </c>
      <c r="P389" s="243">
        <f>I389+J389</f>
        <v>0</v>
      </c>
      <c r="Q389" s="243">
        <f>ROUND(I389*H389,2)</f>
        <v>0</v>
      </c>
      <c r="R389" s="243">
        <f>ROUND(J389*H389,2)</f>
        <v>0</v>
      </c>
      <c r="S389" s="85"/>
      <c r="T389" s="244">
        <f>S389*H389</f>
        <v>0</v>
      </c>
      <c r="U389" s="244">
        <v>0</v>
      </c>
      <c r="V389" s="244">
        <f>U389*H389</f>
        <v>0</v>
      </c>
      <c r="W389" s="244">
        <v>0</v>
      </c>
      <c r="X389" s="245">
        <f>W389*H389</f>
        <v>0</v>
      </c>
      <c r="Y389" s="39"/>
      <c r="Z389" s="39"/>
      <c r="AA389" s="39"/>
      <c r="AB389" s="39"/>
      <c r="AC389" s="39"/>
      <c r="AD389" s="39"/>
      <c r="AE389" s="39"/>
      <c r="AR389" s="246" t="s">
        <v>156</v>
      </c>
      <c r="AT389" s="246" t="s">
        <v>151</v>
      </c>
      <c r="AU389" s="246" t="s">
        <v>22</v>
      </c>
      <c r="AY389" s="17" t="s">
        <v>149</v>
      </c>
      <c r="BE389" s="247">
        <f>IF(O389="základní",K389,0)</f>
        <v>0</v>
      </c>
      <c r="BF389" s="247">
        <f>IF(O389="snížená",K389,0)</f>
        <v>0</v>
      </c>
      <c r="BG389" s="247">
        <f>IF(O389="zákl. přenesená",K389,0)</f>
        <v>0</v>
      </c>
      <c r="BH389" s="247">
        <f>IF(O389="sníž. přenesená",K389,0)</f>
        <v>0</v>
      </c>
      <c r="BI389" s="247">
        <f>IF(O389="nulová",K389,0)</f>
        <v>0</v>
      </c>
      <c r="BJ389" s="17" t="s">
        <v>91</v>
      </c>
      <c r="BK389" s="247">
        <f>ROUND(P389*H389,2)</f>
        <v>0</v>
      </c>
      <c r="BL389" s="17" t="s">
        <v>156</v>
      </c>
      <c r="BM389" s="246" t="s">
        <v>543</v>
      </c>
    </row>
    <row r="390" s="2" customFormat="1">
      <c r="A390" s="39"/>
      <c r="B390" s="40"/>
      <c r="C390" s="41"/>
      <c r="D390" s="248" t="s">
        <v>158</v>
      </c>
      <c r="E390" s="41"/>
      <c r="F390" s="249" t="s">
        <v>544</v>
      </c>
      <c r="G390" s="41"/>
      <c r="H390" s="41"/>
      <c r="I390" s="149"/>
      <c r="J390" s="149"/>
      <c r="K390" s="41"/>
      <c r="L390" s="41"/>
      <c r="M390" s="45"/>
      <c r="N390" s="250"/>
      <c r="O390" s="251"/>
      <c r="P390" s="85"/>
      <c r="Q390" s="85"/>
      <c r="R390" s="85"/>
      <c r="S390" s="85"/>
      <c r="T390" s="85"/>
      <c r="U390" s="85"/>
      <c r="V390" s="85"/>
      <c r="W390" s="85"/>
      <c r="X390" s="86"/>
      <c r="Y390" s="39"/>
      <c r="Z390" s="39"/>
      <c r="AA390" s="39"/>
      <c r="AB390" s="39"/>
      <c r="AC390" s="39"/>
      <c r="AD390" s="39"/>
      <c r="AE390" s="39"/>
      <c r="AT390" s="17" t="s">
        <v>158</v>
      </c>
      <c r="AU390" s="17" t="s">
        <v>22</v>
      </c>
    </row>
    <row r="391" s="2" customFormat="1">
      <c r="A391" s="39"/>
      <c r="B391" s="40"/>
      <c r="C391" s="41"/>
      <c r="D391" s="248" t="s">
        <v>160</v>
      </c>
      <c r="E391" s="41"/>
      <c r="F391" s="252" t="s">
        <v>539</v>
      </c>
      <c r="G391" s="41"/>
      <c r="H391" s="41"/>
      <c r="I391" s="149"/>
      <c r="J391" s="149"/>
      <c r="K391" s="41"/>
      <c r="L391" s="41"/>
      <c r="M391" s="45"/>
      <c r="N391" s="250"/>
      <c r="O391" s="251"/>
      <c r="P391" s="85"/>
      <c r="Q391" s="85"/>
      <c r="R391" s="85"/>
      <c r="S391" s="85"/>
      <c r="T391" s="85"/>
      <c r="U391" s="85"/>
      <c r="V391" s="85"/>
      <c r="W391" s="85"/>
      <c r="X391" s="86"/>
      <c r="Y391" s="39"/>
      <c r="Z391" s="39"/>
      <c r="AA391" s="39"/>
      <c r="AB391" s="39"/>
      <c r="AC391" s="39"/>
      <c r="AD391" s="39"/>
      <c r="AE391" s="39"/>
      <c r="AT391" s="17" t="s">
        <v>160</v>
      </c>
      <c r="AU391" s="17" t="s">
        <v>22</v>
      </c>
    </row>
    <row r="392" s="13" customFormat="1">
      <c r="A392" s="13"/>
      <c r="B392" s="253"/>
      <c r="C392" s="254"/>
      <c r="D392" s="248" t="s">
        <v>167</v>
      </c>
      <c r="E392" s="255" t="s">
        <v>82</v>
      </c>
      <c r="F392" s="256" t="s">
        <v>190</v>
      </c>
      <c r="G392" s="254"/>
      <c r="H392" s="257">
        <v>6</v>
      </c>
      <c r="I392" s="258"/>
      <c r="J392" s="258"/>
      <c r="K392" s="254"/>
      <c r="L392" s="254"/>
      <c r="M392" s="259"/>
      <c r="N392" s="260"/>
      <c r="O392" s="261"/>
      <c r="P392" s="261"/>
      <c r="Q392" s="261"/>
      <c r="R392" s="261"/>
      <c r="S392" s="261"/>
      <c r="T392" s="261"/>
      <c r="U392" s="261"/>
      <c r="V392" s="261"/>
      <c r="W392" s="261"/>
      <c r="X392" s="262"/>
      <c r="Y392" s="13"/>
      <c r="Z392" s="13"/>
      <c r="AA392" s="13"/>
      <c r="AB392" s="13"/>
      <c r="AC392" s="13"/>
      <c r="AD392" s="13"/>
      <c r="AE392" s="13"/>
      <c r="AT392" s="263" t="s">
        <v>167</v>
      </c>
      <c r="AU392" s="263" t="s">
        <v>22</v>
      </c>
      <c r="AV392" s="13" t="s">
        <v>22</v>
      </c>
      <c r="AW392" s="13" t="s">
        <v>5</v>
      </c>
      <c r="AX392" s="13" t="s">
        <v>91</v>
      </c>
      <c r="AY392" s="263" t="s">
        <v>149</v>
      </c>
    </row>
    <row r="393" s="2" customFormat="1" ht="24" customHeight="1">
      <c r="A393" s="39"/>
      <c r="B393" s="40"/>
      <c r="C393" s="234" t="s">
        <v>545</v>
      </c>
      <c r="D393" s="234" t="s">
        <v>151</v>
      </c>
      <c r="E393" s="235" t="s">
        <v>546</v>
      </c>
      <c r="F393" s="236" t="s">
        <v>547</v>
      </c>
      <c r="G393" s="237" t="s">
        <v>548</v>
      </c>
      <c r="H393" s="238">
        <v>4</v>
      </c>
      <c r="I393" s="239"/>
      <c r="J393" s="239"/>
      <c r="K393" s="240">
        <f>ROUND(P393*H393,2)</f>
        <v>0</v>
      </c>
      <c r="L393" s="236" t="s">
        <v>301</v>
      </c>
      <c r="M393" s="45"/>
      <c r="N393" s="241" t="s">
        <v>82</v>
      </c>
      <c r="O393" s="242" t="s">
        <v>52</v>
      </c>
      <c r="P393" s="243">
        <f>I393+J393</f>
        <v>0</v>
      </c>
      <c r="Q393" s="243">
        <f>ROUND(I393*H393,2)</f>
        <v>0</v>
      </c>
      <c r="R393" s="243">
        <f>ROUND(J393*H393,2)</f>
        <v>0</v>
      </c>
      <c r="S393" s="85"/>
      <c r="T393" s="244">
        <f>S393*H393</f>
        <v>0</v>
      </c>
      <c r="U393" s="244">
        <v>0</v>
      </c>
      <c r="V393" s="244">
        <f>U393*H393</f>
        <v>0</v>
      </c>
      <c r="W393" s="244">
        <v>0</v>
      </c>
      <c r="X393" s="245">
        <f>W393*H393</f>
        <v>0</v>
      </c>
      <c r="Y393" s="39"/>
      <c r="Z393" s="39"/>
      <c r="AA393" s="39"/>
      <c r="AB393" s="39"/>
      <c r="AC393" s="39"/>
      <c r="AD393" s="39"/>
      <c r="AE393" s="39"/>
      <c r="AR393" s="246" t="s">
        <v>156</v>
      </c>
      <c r="AT393" s="246" t="s">
        <v>151</v>
      </c>
      <c r="AU393" s="246" t="s">
        <v>22</v>
      </c>
      <c r="AY393" s="17" t="s">
        <v>149</v>
      </c>
      <c r="BE393" s="247">
        <f>IF(O393="základní",K393,0)</f>
        <v>0</v>
      </c>
      <c r="BF393" s="247">
        <f>IF(O393="snížená",K393,0)</f>
        <v>0</v>
      </c>
      <c r="BG393" s="247">
        <f>IF(O393="zákl. přenesená",K393,0)</f>
        <v>0</v>
      </c>
      <c r="BH393" s="247">
        <f>IF(O393="sníž. přenesená",K393,0)</f>
        <v>0</v>
      </c>
      <c r="BI393" s="247">
        <f>IF(O393="nulová",K393,0)</f>
        <v>0</v>
      </c>
      <c r="BJ393" s="17" t="s">
        <v>91</v>
      </c>
      <c r="BK393" s="247">
        <f>ROUND(P393*H393,2)</f>
        <v>0</v>
      </c>
      <c r="BL393" s="17" t="s">
        <v>156</v>
      </c>
      <c r="BM393" s="246" t="s">
        <v>549</v>
      </c>
    </row>
    <row r="394" s="2" customFormat="1">
      <c r="A394" s="39"/>
      <c r="B394" s="40"/>
      <c r="C394" s="41"/>
      <c r="D394" s="248" t="s">
        <v>158</v>
      </c>
      <c r="E394" s="41"/>
      <c r="F394" s="249" t="s">
        <v>550</v>
      </c>
      <c r="G394" s="41"/>
      <c r="H394" s="41"/>
      <c r="I394" s="149"/>
      <c r="J394" s="149"/>
      <c r="K394" s="41"/>
      <c r="L394" s="41"/>
      <c r="M394" s="45"/>
      <c r="N394" s="250"/>
      <c r="O394" s="251"/>
      <c r="P394" s="85"/>
      <c r="Q394" s="85"/>
      <c r="R394" s="85"/>
      <c r="S394" s="85"/>
      <c r="T394" s="85"/>
      <c r="U394" s="85"/>
      <c r="V394" s="85"/>
      <c r="W394" s="85"/>
      <c r="X394" s="86"/>
      <c r="Y394" s="39"/>
      <c r="Z394" s="39"/>
      <c r="AA394" s="39"/>
      <c r="AB394" s="39"/>
      <c r="AC394" s="39"/>
      <c r="AD394" s="39"/>
      <c r="AE394" s="39"/>
      <c r="AT394" s="17" t="s">
        <v>158</v>
      </c>
      <c r="AU394" s="17" t="s">
        <v>22</v>
      </c>
    </row>
    <row r="395" s="2" customFormat="1">
      <c r="A395" s="39"/>
      <c r="B395" s="40"/>
      <c r="C395" s="41"/>
      <c r="D395" s="248" t="s">
        <v>160</v>
      </c>
      <c r="E395" s="41"/>
      <c r="F395" s="252" t="s">
        <v>551</v>
      </c>
      <c r="G395" s="41"/>
      <c r="H395" s="41"/>
      <c r="I395" s="149"/>
      <c r="J395" s="149"/>
      <c r="K395" s="41"/>
      <c r="L395" s="41"/>
      <c r="M395" s="45"/>
      <c r="N395" s="250"/>
      <c r="O395" s="251"/>
      <c r="P395" s="85"/>
      <c r="Q395" s="85"/>
      <c r="R395" s="85"/>
      <c r="S395" s="85"/>
      <c r="T395" s="85"/>
      <c r="U395" s="85"/>
      <c r="V395" s="85"/>
      <c r="W395" s="85"/>
      <c r="X395" s="86"/>
      <c r="Y395" s="39"/>
      <c r="Z395" s="39"/>
      <c r="AA395" s="39"/>
      <c r="AB395" s="39"/>
      <c r="AC395" s="39"/>
      <c r="AD395" s="39"/>
      <c r="AE395" s="39"/>
      <c r="AT395" s="17" t="s">
        <v>160</v>
      </c>
      <c r="AU395" s="17" t="s">
        <v>22</v>
      </c>
    </row>
    <row r="396" s="13" customFormat="1">
      <c r="A396" s="13"/>
      <c r="B396" s="253"/>
      <c r="C396" s="254"/>
      <c r="D396" s="248" t="s">
        <v>167</v>
      </c>
      <c r="E396" s="255" t="s">
        <v>82</v>
      </c>
      <c r="F396" s="256" t="s">
        <v>156</v>
      </c>
      <c r="G396" s="254"/>
      <c r="H396" s="257">
        <v>4</v>
      </c>
      <c r="I396" s="258"/>
      <c r="J396" s="258"/>
      <c r="K396" s="254"/>
      <c r="L396" s="254"/>
      <c r="M396" s="259"/>
      <c r="N396" s="260"/>
      <c r="O396" s="261"/>
      <c r="P396" s="261"/>
      <c r="Q396" s="261"/>
      <c r="R396" s="261"/>
      <c r="S396" s="261"/>
      <c r="T396" s="261"/>
      <c r="U396" s="261"/>
      <c r="V396" s="261"/>
      <c r="W396" s="261"/>
      <c r="X396" s="262"/>
      <c r="Y396" s="13"/>
      <c r="Z396" s="13"/>
      <c r="AA396" s="13"/>
      <c r="AB396" s="13"/>
      <c r="AC396" s="13"/>
      <c r="AD396" s="13"/>
      <c r="AE396" s="13"/>
      <c r="AT396" s="263" t="s">
        <v>167</v>
      </c>
      <c r="AU396" s="263" t="s">
        <v>22</v>
      </c>
      <c r="AV396" s="13" t="s">
        <v>22</v>
      </c>
      <c r="AW396" s="13" t="s">
        <v>5</v>
      </c>
      <c r="AX396" s="13" t="s">
        <v>91</v>
      </c>
      <c r="AY396" s="263" t="s">
        <v>149</v>
      </c>
    </row>
    <row r="397" s="2" customFormat="1" ht="24" customHeight="1">
      <c r="A397" s="39"/>
      <c r="B397" s="40"/>
      <c r="C397" s="234" t="s">
        <v>552</v>
      </c>
      <c r="D397" s="234" t="s">
        <v>151</v>
      </c>
      <c r="E397" s="235" t="s">
        <v>553</v>
      </c>
      <c r="F397" s="236" t="s">
        <v>554</v>
      </c>
      <c r="G397" s="237" t="s">
        <v>548</v>
      </c>
      <c r="H397" s="238">
        <v>4</v>
      </c>
      <c r="I397" s="239"/>
      <c r="J397" s="239"/>
      <c r="K397" s="240">
        <f>ROUND(P397*H397,2)</f>
        <v>0</v>
      </c>
      <c r="L397" s="236" t="s">
        <v>301</v>
      </c>
      <c r="M397" s="45"/>
      <c r="N397" s="241" t="s">
        <v>82</v>
      </c>
      <c r="O397" s="242" t="s">
        <v>52</v>
      </c>
      <c r="P397" s="243">
        <f>I397+J397</f>
        <v>0</v>
      </c>
      <c r="Q397" s="243">
        <f>ROUND(I397*H397,2)</f>
        <v>0</v>
      </c>
      <c r="R397" s="243">
        <f>ROUND(J397*H397,2)</f>
        <v>0</v>
      </c>
      <c r="S397" s="85"/>
      <c r="T397" s="244">
        <f>S397*H397</f>
        <v>0</v>
      </c>
      <c r="U397" s="244">
        <v>0</v>
      </c>
      <c r="V397" s="244">
        <f>U397*H397</f>
        <v>0</v>
      </c>
      <c r="W397" s="244">
        <v>0</v>
      </c>
      <c r="X397" s="245">
        <f>W397*H397</f>
        <v>0</v>
      </c>
      <c r="Y397" s="39"/>
      <c r="Z397" s="39"/>
      <c r="AA397" s="39"/>
      <c r="AB397" s="39"/>
      <c r="AC397" s="39"/>
      <c r="AD397" s="39"/>
      <c r="AE397" s="39"/>
      <c r="AR397" s="246" t="s">
        <v>156</v>
      </c>
      <c r="AT397" s="246" t="s">
        <v>151</v>
      </c>
      <c r="AU397" s="246" t="s">
        <v>22</v>
      </c>
      <c r="AY397" s="17" t="s">
        <v>149</v>
      </c>
      <c r="BE397" s="247">
        <f>IF(O397="základní",K397,0)</f>
        <v>0</v>
      </c>
      <c r="BF397" s="247">
        <f>IF(O397="snížená",K397,0)</f>
        <v>0</v>
      </c>
      <c r="BG397" s="247">
        <f>IF(O397="zákl. přenesená",K397,0)</f>
        <v>0</v>
      </c>
      <c r="BH397" s="247">
        <f>IF(O397="sníž. přenesená",K397,0)</f>
        <v>0</v>
      </c>
      <c r="BI397" s="247">
        <f>IF(O397="nulová",K397,0)</f>
        <v>0</v>
      </c>
      <c r="BJ397" s="17" t="s">
        <v>91</v>
      </c>
      <c r="BK397" s="247">
        <f>ROUND(P397*H397,2)</f>
        <v>0</v>
      </c>
      <c r="BL397" s="17" t="s">
        <v>156</v>
      </c>
      <c r="BM397" s="246" t="s">
        <v>555</v>
      </c>
    </row>
    <row r="398" s="2" customFormat="1">
      <c r="A398" s="39"/>
      <c r="B398" s="40"/>
      <c r="C398" s="41"/>
      <c r="D398" s="248" t="s">
        <v>158</v>
      </c>
      <c r="E398" s="41"/>
      <c r="F398" s="249" t="s">
        <v>556</v>
      </c>
      <c r="G398" s="41"/>
      <c r="H398" s="41"/>
      <c r="I398" s="149"/>
      <c r="J398" s="149"/>
      <c r="K398" s="41"/>
      <c r="L398" s="41"/>
      <c r="M398" s="45"/>
      <c r="N398" s="250"/>
      <c r="O398" s="251"/>
      <c r="P398" s="85"/>
      <c r="Q398" s="85"/>
      <c r="R398" s="85"/>
      <c r="S398" s="85"/>
      <c r="T398" s="85"/>
      <c r="U398" s="85"/>
      <c r="V398" s="85"/>
      <c r="W398" s="85"/>
      <c r="X398" s="86"/>
      <c r="Y398" s="39"/>
      <c r="Z398" s="39"/>
      <c r="AA398" s="39"/>
      <c r="AB398" s="39"/>
      <c r="AC398" s="39"/>
      <c r="AD398" s="39"/>
      <c r="AE398" s="39"/>
      <c r="AT398" s="17" t="s">
        <v>158</v>
      </c>
      <c r="AU398" s="17" t="s">
        <v>22</v>
      </c>
    </row>
    <row r="399" s="2" customFormat="1">
      <c r="A399" s="39"/>
      <c r="B399" s="40"/>
      <c r="C399" s="41"/>
      <c r="D399" s="248" t="s">
        <v>160</v>
      </c>
      <c r="E399" s="41"/>
      <c r="F399" s="252" t="s">
        <v>557</v>
      </c>
      <c r="G399" s="41"/>
      <c r="H399" s="41"/>
      <c r="I399" s="149"/>
      <c r="J399" s="149"/>
      <c r="K399" s="41"/>
      <c r="L399" s="41"/>
      <c r="M399" s="45"/>
      <c r="N399" s="250"/>
      <c r="O399" s="251"/>
      <c r="P399" s="85"/>
      <c r="Q399" s="85"/>
      <c r="R399" s="85"/>
      <c r="S399" s="85"/>
      <c r="T399" s="85"/>
      <c r="U399" s="85"/>
      <c r="V399" s="85"/>
      <c r="W399" s="85"/>
      <c r="X399" s="86"/>
      <c r="Y399" s="39"/>
      <c r="Z399" s="39"/>
      <c r="AA399" s="39"/>
      <c r="AB399" s="39"/>
      <c r="AC399" s="39"/>
      <c r="AD399" s="39"/>
      <c r="AE399" s="39"/>
      <c r="AT399" s="17" t="s">
        <v>160</v>
      </c>
      <c r="AU399" s="17" t="s">
        <v>22</v>
      </c>
    </row>
    <row r="400" s="13" customFormat="1">
      <c r="A400" s="13"/>
      <c r="B400" s="253"/>
      <c r="C400" s="254"/>
      <c r="D400" s="248" t="s">
        <v>167</v>
      </c>
      <c r="E400" s="255" t="s">
        <v>82</v>
      </c>
      <c r="F400" s="256" t="s">
        <v>156</v>
      </c>
      <c r="G400" s="254"/>
      <c r="H400" s="257">
        <v>4</v>
      </c>
      <c r="I400" s="258"/>
      <c r="J400" s="258"/>
      <c r="K400" s="254"/>
      <c r="L400" s="254"/>
      <c r="M400" s="259"/>
      <c r="N400" s="260"/>
      <c r="O400" s="261"/>
      <c r="P400" s="261"/>
      <c r="Q400" s="261"/>
      <c r="R400" s="261"/>
      <c r="S400" s="261"/>
      <c r="T400" s="261"/>
      <c r="U400" s="261"/>
      <c r="V400" s="261"/>
      <c r="W400" s="261"/>
      <c r="X400" s="262"/>
      <c r="Y400" s="13"/>
      <c r="Z400" s="13"/>
      <c r="AA400" s="13"/>
      <c r="AB400" s="13"/>
      <c r="AC400" s="13"/>
      <c r="AD400" s="13"/>
      <c r="AE400" s="13"/>
      <c r="AT400" s="263" t="s">
        <v>167</v>
      </c>
      <c r="AU400" s="263" t="s">
        <v>22</v>
      </c>
      <c r="AV400" s="13" t="s">
        <v>22</v>
      </c>
      <c r="AW400" s="13" t="s">
        <v>5</v>
      </c>
      <c r="AX400" s="13" t="s">
        <v>91</v>
      </c>
      <c r="AY400" s="263" t="s">
        <v>149</v>
      </c>
    </row>
    <row r="401" s="2" customFormat="1" ht="24" customHeight="1">
      <c r="A401" s="39"/>
      <c r="B401" s="40"/>
      <c r="C401" s="234" t="s">
        <v>558</v>
      </c>
      <c r="D401" s="234" t="s">
        <v>151</v>
      </c>
      <c r="E401" s="235" t="s">
        <v>559</v>
      </c>
      <c r="F401" s="236" t="s">
        <v>560</v>
      </c>
      <c r="G401" s="237" t="s">
        <v>548</v>
      </c>
      <c r="H401" s="238">
        <v>120</v>
      </c>
      <c r="I401" s="239"/>
      <c r="J401" s="239"/>
      <c r="K401" s="240">
        <f>ROUND(P401*H401,2)</f>
        <v>0</v>
      </c>
      <c r="L401" s="236" t="s">
        <v>301</v>
      </c>
      <c r="M401" s="45"/>
      <c r="N401" s="241" t="s">
        <v>82</v>
      </c>
      <c r="O401" s="242" t="s">
        <v>52</v>
      </c>
      <c r="P401" s="243">
        <f>I401+J401</f>
        <v>0</v>
      </c>
      <c r="Q401" s="243">
        <f>ROUND(I401*H401,2)</f>
        <v>0</v>
      </c>
      <c r="R401" s="243">
        <f>ROUND(J401*H401,2)</f>
        <v>0</v>
      </c>
      <c r="S401" s="85"/>
      <c r="T401" s="244">
        <f>S401*H401</f>
        <v>0</v>
      </c>
      <c r="U401" s="244">
        <v>0</v>
      </c>
      <c r="V401" s="244">
        <f>U401*H401</f>
        <v>0</v>
      </c>
      <c r="W401" s="244">
        <v>0</v>
      </c>
      <c r="X401" s="245">
        <f>W401*H401</f>
        <v>0</v>
      </c>
      <c r="Y401" s="39"/>
      <c r="Z401" s="39"/>
      <c r="AA401" s="39"/>
      <c r="AB401" s="39"/>
      <c r="AC401" s="39"/>
      <c r="AD401" s="39"/>
      <c r="AE401" s="39"/>
      <c r="AR401" s="246" t="s">
        <v>156</v>
      </c>
      <c r="AT401" s="246" t="s">
        <v>151</v>
      </c>
      <c r="AU401" s="246" t="s">
        <v>22</v>
      </c>
      <c r="AY401" s="17" t="s">
        <v>149</v>
      </c>
      <c r="BE401" s="247">
        <f>IF(O401="základní",K401,0)</f>
        <v>0</v>
      </c>
      <c r="BF401" s="247">
        <f>IF(O401="snížená",K401,0)</f>
        <v>0</v>
      </c>
      <c r="BG401" s="247">
        <f>IF(O401="zákl. přenesená",K401,0)</f>
        <v>0</v>
      </c>
      <c r="BH401" s="247">
        <f>IF(O401="sníž. přenesená",K401,0)</f>
        <v>0</v>
      </c>
      <c r="BI401" s="247">
        <f>IF(O401="nulová",K401,0)</f>
        <v>0</v>
      </c>
      <c r="BJ401" s="17" t="s">
        <v>91</v>
      </c>
      <c r="BK401" s="247">
        <f>ROUND(P401*H401,2)</f>
        <v>0</v>
      </c>
      <c r="BL401" s="17" t="s">
        <v>156</v>
      </c>
      <c r="BM401" s="246" t="s">
        <v>561</v>
      </c>
    </row>
    <row r="402" s="2" customFormat="1">
      <c r="A402" s="39"/>
      <c r="B402" s="40"/>
      <c r="C402" s="41"/>
      <c r="D402" s="248" t="s">
        <v>158</v>
      </c>
      <c r="E402" s="41"/>
      <c r="F402" s="249" t="s">
        <v>562</v>
      </c>
      <c r="G402" s="41"/>
      <c r="H402" s="41"/>
      <c r="I402" s="149"/>
      <c r="J402" s="149"/>
      <c r="K402" s="41"/>
      <c r="L402" s="41"/>
      <c r="M402" s="45"/>
      <c r="N402" s="250"/>
      <c r="O402" s="251"/>
      <c r="P402" s="85"/>
      <c r="Q402" s="85"/>
      <c r="R402" s="85"/>
      <c r="S402" s="85"/>
      <c r="T402" s="85"/>
      <c r="U402" s="85"/>
      <c r="V402" s="85"/>
      <c r="W402" s="85"/>
      <c r="X402" s="86"/>
      <c r="Y402" s="39"/>
      <c r="Z402" s="39"/>
      <c r="AA402" s="39"/>
      <c r="AB402" s="39"/>
      <c r="AC402" s="39"/>
      <c r="AD402" s="39"/>
      <c r="AE402" s="39"/>
      <c r="AT402" s="17" t="s">
        <v>158</v>
      </c>
      <c r="AU402" s="17" t="s">
        <v>22</v>
      </c>
    </row>
    <row r="403" s="2" customFormat="1">
      <c r="A403" s="39"/>
      <c r="B403" s="40"/>
      <c r="C403" s="41"/>
      <c r="D403" s="248" t="s">
        <v>160</v>
      </c>
      <c r="E403" s="41"/>
      <c r="F403" s="252" t="s">
        <v>551</v>
      </c>
      <c r="G403" s="41"/>
      <c r="H403" s="41"/>
      <c r="I403" s="149"/>
      <c r="J403" s="149"/>
      <c r="K403" s="41"/>
      <c r="L403" s="41"/>
      <c r="M403" s="45"/>
      <c r="N403" s="250"/>
      <c r="O403" s="251"/>
      <c r="P403" s="85"/>
      <c r="Q403" s="85"/>
      <c r="R403" s="85"/>
      <c r="S403" s="85"/>
      <c r="T403" s="85"/>
      <c r="U403" s="85"/>
      <c r="V403" s="85"/>
      <c r="W403" s="85"/>
      <c r="X403" s="86"/>
      <c r="Y403" s="39"/>
      <c r="Z403" s="39"/>
      <c r="AA403" s="39"/>
      <c r="AB403" s="39"/>
      <c r="AC403" s="39"/>
      <c r="AD403" s="39"/>
      <c r="AE403" s="39"/>
      <c r="AT403" s="17" t="s">
        <v>160</v>
      </c>
      <c r="AU403" s="17" t="s">
        <v>22</v>
      </c>
    </row>
    <row r="404" s="13" customFormat="1">
      <c r="A404" s="13"/>
      <c r="B404" s="253"/>
      <c r="C404" s="254"/>
      <c r="D404" s="248" t="s">
        <v>167</v>
      </c>
      <c r="E404" s="255" t="s">
        <v>82</v>
      </c>
      <c r="F404" s="256" t="s">
        <v>563</v>
      </c>
      <c r="G404" s="254"/>
      <c r="H404" s="257">
        <v>120</v>
      </c>
      <c r="I404" s="258"/>
      <c r="J404" s="258"/>
      <c r="K404" s="254"/>
      <c r="L404" s="254"/>
      <c r="M404" s="259"/>
      <c r="N404" s="260"/>
      <c r="O404" s="261"/>
      <c r="P404" s="261"/>
      <c r="Q404" s="261"/>
      <c r="R404" s="261"/>
      <c r="S404" s="261"/>
      <c r="T404" s="261"/>
      <c r="U404" s="261"/>
      <c r="V404" s="261"/>
      <c r="W404" s="261"/>
      <c r="X404" s="262"/>
      <c r="Y404" s="13"/>
      <c r="Z404" s="13"/>
      <c r="AA404" s="13"/>
      <c r="AB404" s="13"/>
      <c r="AC404" s="13"/>
      <c r="AD404" s="13"/>
      <c r="AE404" s="13"/>
      <c r="AT404" s="263" t="s">
        <v>167</v>
      </c>
      <c r="AU404" s="263" t="s">
        <v>22</v>
      </c>
      <c r="AV404" s="13" t="s">
        <v>22</v>
      </c>
      <c r="AW404" s="13" t="s">
        <v>5</v>
      </c>
      <c r="AX404" s="13" t="s">
        <v>91</v>
      </c>
      <c r="AY404" s="263" t="s">
        <v>149</v>
      </c>
    </row>
    <row r="405" s="2" customFormat="1" ht="24" customHeight="1">
      <c r="A405" s="39"/>
      <c r="B405" s="40"/>
      <c r="C405" s="234" t="s">
        <v>564</v>
      </c>
      <c r="D405" s="234" t="s">
        <v>151</v>
      </c>
      <c r="E405" s="235" t="s">
        <v>565</v>
      </c>
      <c r="F405" s="236" t="s">
        <v>566</v>
      </c>
      <c r="G405" s="237" t="s">
        <v>154</v>
      </c>
      <c r="H405" s="238">
        <v>40</v>
      </c>
      <c r="I405" s="239"/>
      <c r="J405" s="239"/>
      <c r="K405" s="240">
        <f>ROUND(P405*H405,2)</f>
        <v>0</v>
      </c>
      <c r="L405" s="236" t="s">
        <v>155</v>
      </c>
      <c r="M405" s="45"/>
      <c r="N405" s="241" t="s">
        <v>82</v>
      </c>
      <c r="O405" s="242" t="s">
        <v>52</v>
      </c>
      <c r="P405" s="243">
        <f>I405+J405</f>
        <v>0</v>
      </c>
      <c r="Q405" s="243">
        <f>ROUND(I405*H405,2)</f>
        <v>0</v>
      </c>
      <c r="R405" s="243">
        <f>ROUND(J405*H405,2)</f>
        <v>0</v>
      </c>
      <c r="S405" s="85"/>
      <c r="T405" s="244">
        <f>S405*H405</f>
        <v>0</v>
      </c>
      <c r="U405" s="244">
        <v>2.0000000000000002E-05</v>
      </c>
      <c r="V405" s="244">
        <f>U405*H405</f>
        <v>0.00080000000000000004</v>
      </c>
      <c r="W405" s="244">
        <v>0</v>
      </c>
      <c r="X405" s="245">
        <f>W405*H405</f>
        <v>0</v>
      </c>
      <c r="Y405" s="39"/>
      <c r="Z405" s="39"/>
      <c r="AA405" s="39"/>
      <c r="AB405" s="39"/>
      <c r="AC405" s="39"/>
      <c r="AD405" s="39"/>
      <c r="AE405" s="39"/>
      <c r="AR405" s="246" t="s">
        <v>156</v>
      </c>
      <c r="AT405" s="246" t="s">
        <v>151</v>
      </c>
      <c r="AU405" s="246" t="s">
        <v>22</v>
      </c>
      <c r="AY405" s="17" t="s">
        <v>149</v>
      </c>
      <c r="BE405" s="247">
        <f>IF(O405="základní",K405,0)</f>
        <v>0</v>
      </c>
      <c r="BF405" s="247">
        <f>IF(O405="snížená",K405,0)</f>
        <v>0</v>
      </c>
      <c r="BG405" s="247">
        <f>IF(O405="zákl. přenesená",K405,0)</f>
        <v>0</v>
      </c>
      <c r="BH405" s="247">
        <f>IF(O405="sníž. přenesená",K405,0)</f>
        <v>0</v>
      </c>
      <c r="BI405" s="247">
        <f>IF(O405="nulová",K405,0)</f>
        <v>0</v>
      </c>
      <c r="BJ405" s="17" t="s">
        <v>91</v>
      </c>
      <c r="BK405" s="247">
        <f>ROUND(P405*H405,2)</f>
        <v>0</v>
      </c>
      <c r="BL405" s="17" t="s">
        <v>156</v>
      </c>
      <c r="BM405" s="246" t="s">
        <v>567</v>
      </c>
    </row>
    <row r="406" s="2" customFormat="1">
      <c r="A406" s="39"/>
      <c r="B406" s="40"/>
      <c r="C406" s="41"/>
      <c r="D406" s="248" t="s">
        <v>158</v>
      </c>
      <c r="E406" s="41"/>
      <c r="F406" s="249" t="s">
        <v>568</v>
      </c>
      <c r="G406" s="41"/>
      <c r="H406" s="41"/>
      <c r="I406" s="149"/>
      <c r="J406" s="149"/>
      <c r="K406" s="41"/>
      <c r="L406" s="41"/>
      <c r="M406" s="45"/>
      <c r="N406" s="250"/>
      <c r="O406" s="251"/>
      <c r="P406" s="85"/>
      <c r="Q406" s="85"/>
      <c r="R406" s="85"/>
      <c r="S406" s="85"/>
      <c r="T406" s="85"/>
      <c r="U406" s="85"/>
      <c r="V406" s="85"/>
      <c r="W406" s="85"/>
      <c r="X406" s="86"/>
      <c r="Y406" s="39"/>
      <c r="Z406" s="39"/>
      <c r="AA406" s="39"/>
      <c r="AB406" s="39"/>
      <c r="AC406" s="39"/>
      <c r="AD406" s="39"/>
      <c r="AE406" s="39"/>
      <c r="AT406" s="17" t="s">
        <v>158</v>
      </c>
      <c r="AU406" s="17" t="s">
        <v>22</v>
      </c>
    </row>
    <row r="407" s="2" customFormat="1">
      <c r="A407" s="39"/>
      <c r="B407" s="40"/>
      <c r="C407" s="41"/>
      <c r="D407" s="248" t="s">
        <v>160</v>
      </c>
      <c r="E407" s="41"/>
      <c r="F407" s="252" t="s">
        <v>569</v>
      </c>
      <c r="G407" s="41"/>
      <c r="H407" s="41"/>
      <c r="I407" s="149"/>
      <c r="J407" s="149"/>
      <c r="K407" s="41"/>
      <c r="L407" s="41"/>
      <c r="M407" s="45"/>
      <c r="N407" s="250"/>
      <c r="O407" s="251"/>
      <c r="P407" s="85"/>
      <c r="Q407" s="85"/>
      <c r="R407" s="85"/>
      <c r="S407" s="85"/>
      <c r="T407" s="85"/>
      <c r="U407" s="85"/>
      <c r="V407" s="85"/>
      <c r="W407" s="85"/>
      <c r="X407" s="86"/>
      <c r="Y407" s="39"/>
      <c r="Z407" s="39"/>
      <c r="AA407" s="39"/>
      <c r="AB407" s="39"/>
      <c r="AC407" s="39"/>
      <c r="AD407" s="39"/>
      <c r="AE407" s="39"/>
      <c r="AT407" s="17" t="s">
        <v>160</v>
      </c>
      <c r="AU407" s="17" t="s">
        <v>22</v>
      </c>
    </row>
    <row r="408" s="13" customFormat="1">
      <c r="A408" s="13"/>
      <c r="B408" s="253"/>
      <c r="C408" s="254"/>
      <c r="D408" s="248" t="s">
        <v>167</v>
      </c>
      <c r="E408" s="255" t="s">
        <v>82</v>
      </c>
      <c r="F408" s="256" t="s">
        <v>570</v>
      </c>
      <c r="G408" s="254"/>
      <c r="H408" s="257">
        <v>40</v>
      </c>
      <c r="I408" s="258"/>
      <c r="J408" s="258"/>
      <c r="K408" s="254"/>
      <c r="L408" s="254"/>
      <c r="M408" s="259"/>
      <c r="N408" s="260"/>
      <c r="O408" s="261"/>
      <c r="P408" s="261"/>
      <c r="Q408" s="261"/>
      <c r="R408" s="261"/>
      <c r="S408" s="261"/>
      <c r="T408" s="261"/>
      <c r="U408" s="261"/>
      <c r="V408" s="261"/>
      <c r="W408" s="261"/>
      <c r="X408" s="262"/>
      <c r="Y408" s="13"/>
      <c r="Z408" s="13"/>
      <c r="AA408" s="13"/>
      <c r="AB408" s="13"/>
      <c r="AC408" s="13"/>
      <c r="AD408" s="13"/>
      <c r="AE408" s="13"/>
      <c r="AT408" s="263" t="s">
        <v>167</v>
      </c>
      <c r="AU408" s="263" t="s">
        <v>22</v>
      </c>
      <c r="AV408" s="13" t="s">
        <v>22</v>
      </c>
      <c r="AW408" s="13" t="s">
        <v>5</v>
      </c>
      <c r="AX408" s="13" t="s">
        <v>84</v>
      </c>
      <c r="AY408" s="263" t="s">
        <v>149</v>
      </c>
    </row>
    <row r="409" s="14" customFormat="1">
      <c r="A409" s="14"/>
      <c r="B409" s="264"/>
      <c r="C409" s="265"/>
      <c r="D409" s="248" t="s">
        <v>167</v>
      </c>
      <c r="E409" s="266" t="s">
        <v>82</v>
      </c>
      <c r="F409" s="267" t="s">
        <v>169</v>
      </c>
      <c r="G409" s="265"/>
      <c r="H409" s="268">
        <v>40</v>
      </c>
      <c r="I409" s="269"/>
      <c r="J409" s="269"/>
      <c r="K409" s="265"/>
      <c r="L409" s="265"/>
      <c r="M409" s="270"/>
      <c r="N409" s="271"/>
      <c r="O409" s="272"/>
      <c r="P409" s="272"/>
      <c r="Q409" s="272"/>
      <c r="R409" s="272"/>
      <c r="S409" s="272"/>
      <c r="T409" s="272"/>
      <c r="U409" s="272"/>
      <c r="V409" s="272"/>
      <c r="W409" s="272"/>
      <c r="X409" s="273"/>
      <c r="Y409" s="14"/>
      <c r="Z409" s="14"/>
      <c r="AA409" s="14"/>
      <c r="AB409" s="14"/>
      <c r="AC409" s="14"/>
      <c r="AD409" s="14"/>
      <c r="AE409" s="14"/>
      <c r="AT409" s="274" t="s">
        <v>167</v>
      </c>
      <c r="AU409" s="274" t="s">
        <v>22</v>
      </c>
      <c r="AV409" s="14" t="s">
        <v>156</v>
      </c>
      <c r="AW409" s="14" t="s">
        <v>5</v>
      </c>
      <c r="AX409" s="14" t="s">
        <v>91</v>
      </c>
      <c r="AY409" s="274" t="s">
        <v>149</v>
      </c>
    </row>
    <row r="410" s="2" customFormat="1" ht="24" customHeight="1">
      <c r="A410" s="39"/>
      <c r="B410" s="40"/>
      <c r="C410" s="234" t="s">
        <v>571</v>
      </c>
      <c r="D410" s="234" t="s">
        <v>151</v>
      </c>
      <c r="E410" s="235" t="s">
        <v>572</v>
      </c>
      <c r="F410" s="236" t="s">
        <v>573</v>
      </c>
      <c r="G410" s="237" t="s">
        <v>154</v>
      </c>
      <c r="H410" s="238">
        <v>16</v>
      </c>
      <c r="I410" s="239"/>
      <c r="J410" s="239"/>
      <c r="K410" s="240">
        <f>ROUND(P410*H410,2)</f>
        <v>0</v>
      </c>
      <c r="L410" s="236" t="s">
        <v>155</v>
      </c>
      <c r="M410" s="45"/>
      <c r="N410" s="241" t="s">
        <v>82</v>
      </c>
      <c r="O410" s="242" t="s">
        <v>52</v>
      </c>
      <c r="P410" s="243">
        <f>I410+J410</f>
        <v>0</v>
      </c>
      <c r="Q410" s="243">
        <f>ROUND(I410*H410,2)</f>
        <v>0</v>
      </c>
      <c r="R410" s="243">
        <f>ROUND(J410*H410,2)</f>
        <v>0</v>
      </c>
      <c r="S410" s="85"/>
      <c r="T410" s="244">
        <f>S410*H410</f>
        <v>0</v>
      </c>
      <c r="U410" s="244">
        <v>5.0000000000000002E-05</v>
      </c>
      <c r="V410" s="244">
        <f>U410*H410</f>
        <v>0.00080000000000000004</v>
      </c>
      <c r="W410" s="244">
        <v>0</v>
      </c>
      <c r="X410" s="245">
        <f>W410*H410</f>
        <v>0</v>
      </c>
      <c r="Y410" s="39"/>
      <c r="Z410" s="39"/>
      <c r="AA410" s="39"/>
      <c r="AB410" s="39"/>
      <c r="AC410" s="39"/>
      <c r="AD410" s="39"/>
      <c r="AE410" s="39"/>
      <c r="AR410" s="246" t="s">
        <v>156</v>
      </c>
      <c r="AT410" s="246" t="s">
        <v>151</v>
      </c>
      <c r="AU410" s="246" t="s">
        <v>22</v>
      </c>
      <c r="AY410" s="17" t="s">
        <v>149</v>
      </c>
      <c r="BE410" s="247">
        <f>IF(O410="základní",K410,0)</f>
        <v>0</v>
      </c>
      <c r="BF410" s="247">
        <f>IF(O410="snížená",K410,0)</f>
        <v>0</v>
      </c>
      <c r="BG410" s="247">
        <f>IF(O410="zákl. přenesená",K410,0)</f>
        <v>0</v>
      </c>
      <c r="BH410" s="247">
        <f>IF(O410="sníž. přenesená",K410,0)</f>
        <v>0</v>
      </c>
      <c r="BI410" s="247">
        <f>IF(O410="nulová",K410,0)</f>
        <v>0</v>
      </c>
      <c r="BJ410" s="17" t="s">
        <v>91</v>
      </c>
      <c r="BK410" s="247">
        <f>ROUND(P410*H410,2)</f>
        <v>0</v>
      </c>
      <c r="BL410" s="17" t="s">
        <v>156</v>
      </c>
      <c r="BM410" s="246" t="s">
        <v>574</v>
      </c>
    </row>
    <row r="411" s="2" customFormat="1">
      <c r="A411" s="39"/>
      <c r="B411" s="40"/>
      <c r="C411" s="41"/>
      <c r="D411" s="248" t="s">
        <v>158</v>
      </c>
      <c r="E411" s="41"/>
      <c r="F411" s="249" t="s">
        <v>575</v>
      </c>
      <c r="G411" s="41"/>
      <c r="H411" s="41"/>
      <c r="I411" s="149"/>
      <c r="J411" s="149"/>
      <c r="K411" s="41"/>
      <c r="L411" s="41"/>
      <c r="M411" s="45"/>
      <c r="N411" s="250"/>
      <c r="O411" s="251"/>
      <c r="P411" s="85"/>
      <c r="Q411" s="85"/>
      <c r="R411" s="85"/>
      <c r="S411" s="85"/>
      <c r="T411" s="85"/>
      <c r="U411" s="85"/>
      <c r="V411" s="85"/>
      <c r="W411" s="85"/>
      <c r="X411" s="86"/>
      <c r="Y411" s="39"/>
      <c r="Z411" s="39"/>
      <c r="AA411" s="39"/>
      <c r="AB411" s="39"/>
      <c r="AC411" s="39"/>
      <c r="AD411" s="39"/>
      <c r="AE411" s="39"/>
      <c r="AT411" s="17" t="s">
        <v>158</v>
      </c>
      <c r="AU411" s="17" t="s">
        <v>22</v>
      </c>
    </row>
    <row r="412" s="2" customFormat="1">
      <c r="A412" s="39"/>
      <c r="B412" s="40"/>
      <c r="C412" s="41"/>
      <c r="D412" s="248" t="s">
        <v>160</v>
      </c>
      <c r="E412" s="41"/>
      <c r="F412" s="252" t="s">
        <v>569</v>
      </c>
      <c r="G412" s="41"/>
      <c r="H412" s="41"/>
      <c r="I412" s="149"/>
      <c r="J412" s="149"/>
      <c r="K412" s="41"/>
      <c r="L412" s="41"/>
      <c r="M412" s="45"/>
      <c r="N412" s="250"/>
      <c r="O412" s="251"/>
      <c r="P412" s="85"/>
      <c r="Q412" s="85"/>
      <c r="R412" s="85"/>
      <c r="S412" s="85"/>
      <c r="T412" s="85"/>
      <c r="U412" s="85"/>
      <c r="V412" s="85"/>
      <c r="W412" s="85"/>
      <c r="X412" s="86"/>
      <c r="Y412" s="39"/>
      <c r="Z412" s="39"/>
      <c r="AA412" s="39"/>
      <c r="AB412" s="39"/>
      <c r="AC412" s="39"/>
      <c r="AD412" s="39"/>
      <c r="AE412" s="39"/>
      <c r="AT412" s="17" t="s">
        <v>160</v>
      </c>
      <c r="AU412" s="17" t="s">
        <v>22</v>
      </c>
    </row>
    <row r="413" s="13" customFormat="1">
      <c r="A413" s="13"/>
      <c r="B413" s="253"/>
      <c r="C413" s="254"/>
      <c r="D413" s="248" t="s">
        <v>167</v>
      </c>
      <c r="E413" s="255" t="s">
        <v>82</v>
      </c>
      <c r="F413" s="256" t="s">
        <v>576</v>
      </c>
      <c r="G413" s="254"/>
      <c r="H413" s="257">
        <v>16</v>
      </c>
      <c r="I413" s="258"/>
      <c r="J413" s="258"/>
      <c r="K413" s="254"/>
      <c r="L413" s="254"/>
      <c r="M413" s="259"/>
      <c r="N413" s="260"/>
      <c r="O413" s="261"/>
      <c r="P413" s="261"/>
      <c r="Q413" s="261"/>
      <c r="R413" s="261"/>
      <c r="S413" s="261"/>
      <c r="T413" s="261"/>
      <c r="U413" s="261"/>
      <c r="V413" s="261"/>
      <c r="W413" s="261"/>
      <c r="X413" s="262"/>
      <c r="Y413" s="13"/>
      <c r="Z413" s="13"/>
      <c r="AA413" s="13"/>
      <c r="AB413" s="13"/>
      <c r="AC413" s="13"/>
      <c r="AD413" s="13"/>
      <c r="AE413" s="13"/>
      <c r="AT413" s="263" t="s">
        <v>167</v>
      </c>
      <c r="AU413" s="263" t="s">
        <v>22</v>
      </c>
      <c r="AV413" s="13" t="s">
        <v>22</v>
      </c>
      <c r="AW413" s="13" t="s">
        <v>5</v>
      </c>
      <c r="AX413" s="13" t="s">
        <v>84</v>
      </c>
      <c r="AY413" s="263" t="s">
        <v>149</v>
      </c>
    </row>
    <row r="414" s="14" customFormat="1">
      <c r="A414" s="14"/>
      <c r="B414" s="264"/>
      <c r="C414" s="265"/>
      <c r="D414" s="248" t="s">
        <v>167</v>
      </c>
      <c r="E414" s="266" t="s">
        <v>82</v>
      </c>
      <c r="F414" s="267" t="s">
        <v>169</v>
      </c>
      <c r="G414" s="265"/>
      <c r="H414" s="268">
        <v>16</v>
      </c>
      <c r="I414" s="269"/>
      <c r="J414" s="269"/>
      <c r="K414" s="265"/>
      <c r="L414" s="265"/>
      <c r="M414" s="270"/>
      <c r="N414" s="271"/>
      <c r="O414" s="272"/>
      <c r="P414" s="272"/>
      <c r="Q414" s="272"/>
      <c r="R414" s="272"/>
      <c r="S414" s="272"/>
      <c r="T414" s="272"/>
      <c r="U414" s="272"/>
      <c r="V414" s="272"/>
      <c r="W414" s="272"/>
      <c r="X414" s="273"/>
      <c r="Y414" s="14"/>
      <c r="Z414" s="14"/>
      <c r="AA414" s="14"/>
      <c r="AB414" s="14"/>
      <c r="AC414" s="14"/>
      <c r="AD414" s="14"/>
      <c r="AE414" s="14"/>
      <c r="AT414" s="274" t="s">
        <v>167</v>
      </c>
      <c r="AU414" s="274" t="s">
        <v>22</v>
      </c>
      <c r="AV414" s="14" t="s">
        <v>156</v>
      </c>
      <c r="AW414" s="14" t="s">
        <v>5</v>
      </c>
      <c r="AX414" s="14" t="s">
        <v>91</v>
      </c>
      <c r="AY414" s="274" t="s">
        <v>149</v>
      </c>
    </row>
    <row r="415" s="2" customFormat="1" ht="24" customHeight="1">
      <c r="A415" s="39"/>
      <c r="B415" s="40"/>
      <c r="C415" s="234" t="s">
        <v>577</v>
      </c>
      <c r="D415" s="234" t="s">
        <v>151</v>
      </c>
      <c r="E415" s="235" t="s">
        <v>578</v>
      </c>
      <c r="F415" s="236" t="s">
        <v>579</v>
      </c>
      <c r="G415" s="237" t="s">
        <v>173</v>
      </c>
      <c r="H415" s="238">
        <v>7.1239999999999997</v>
      </c>
      <c r="I415" s="239"/>
      <c r="J415" s="239"/>
      <c r="K415" s="240">
        <f>ROUND(P415*H415,2)</f>
        <v>0</v>
      </c>
      <c r="L415" s="236" t="s">
        <v>155</v>
      </c>
      <c r="M415" s="45"/>
      <c r="N415" s="241" t="s">
        <v>82</v>
      </c>
      <c r="O415" s="242" t="s">
        <v>52</v>
      </c>
      <c r="P415" s="243">
        <f>I415+J415</f>
        <v>0</v>
      </c>
      <c r="Q415" s="243">
        <f>ROUND(I415*H415,2)</f>
        <v>0</v>
      </c>
      <c r="R415" s="243">
        <f>ROUND(J415*H415,2)</f>
        <v>0</v>
      </c>
      <c r="S415" s="85"/>
      <c r="T415" s="244">
        <f>S415*H415</f>
        <v>0</v>
      </c>
      <c r="U415" s="244">
        <v>0</v>
      </c>
      <c r="V415" s="244">
        <f>U415*H415</f>
        <v>0</v>
      </c>
      <c r="W415" s="244">
        <v>2.2000000000000002</v>
      </c>
      <c r="X415" s="245">
        <f>W415*H415</f>
        <v>15.672800000000001</v>
      </c>
      <c r="Y415" s="39"/>
      <c r="Z415" s="39"/>
      <c r="AA415" s="39"/>
      <c r="AB415" s="39"/>
      <c r="AC415" s="39"/>
      <c r="AD415" s="39"/>
      <c r="AE415" s="39"/>
      <c r="AR415" s="246" t="s">
        <v>156</v>
      </c>
      <c r="AT415" s="246" t="s">
        <v>151</v>
      </c>
      <c r="AU415" s="246" t="s">
        <v>22</v>
      </c>
      <c r="AY415" s="17" t="s">
        <v>149</v>
      </c>
      <c r="BE415" s="247">
        <f>IF(O415="základní",K415,0)</f>
        <v>0</v>
      </c>
      <c r="BF415" s="247">
        <f>IF(O415="snížená",K415,0)</f>
        <v>0</v>
      </c>
      <c r="BG415" s="247">
        <f>IF(O415="zákl. přenesená",K415,0)</f>
        <v>0</v>
      </c>
      <c r="BH415" s="247">
        <f>IF(O415="sníž. přenesená",K415,0)</f>
        <v>0</v>
      </c>
      <c r="BI415" s="247">
        <f>IF(O415="nulová",K415,0)</f>
        <v>0</v>
      </c>
      <c r="BJ415" s="17" t="s">
        <v>91</v>
      </c>
      <c r="BK415" s="247">
        <f>ROUND(P415*H415,2)</f>
        <v>0</v>
      </c>
      <c r="BL415" s="17" t="s">
        <v>156</v>
      </c>
      <c r="BM415" s="246" t="s">
        <v>580</v>
      </c>
    </row>
    <row r="416" s="2" customFormat="1">
      <c r="A416" s="39"/>
      <c r="B416" s="40"/>
      <c r="C416" s="41"/>
      <c r="D416" s="248" t="s">
        <v>158</v>
      </c>
      <c r="E416" s="41"/>
      <c r="F416" s="249" t="s">
        <v>581</v>
      </c>
      <c r="G416" s="41"/>
      <c r="H416" s="41"/>
      <c r="I416" s="149"/>
      <c r="J416" s="149"/>
      <c r="K416" s="41"/>
      <c r="L416" s="41"/>
      <c r="M416" s="45"/>
      <c r="N416" s="250"/>
      <c r="O416" s="251"/>
      <c r="P416" s="85"/>
      <c r="Q416" s="85"/>
      <c r="R416" s="85"/>
      <c r="S416" s="85"/>
      <c r="T416" s="85"/>
      <c r="U416" s="85"/>
      <c r="V416" s="85"/>
      <c r="W416" s="85"/>
      <c r="X416" s="86"/>
      <c r="Y416" s="39"/>
      <c r="Z416" s="39"/>
      <c r="AA416" s="39"/>
      <c r="AB416" s="39"/>
      <c r="AC416" s="39"/>
      <c r="AD416" s="39"/>
      <c r="AE416" s="39"/>
      <c r="AT416" s="17" t="s">
        <v>158</v>
      </c>
      <c r="AU416" s="17" t="s">
        <v>22</v>
      </c>
    </row>
    <row r="417" s="2" customFormat="1">
      <c r="A417" s="39"/>
      <c r="B417" s="40"/>
      <c r="C417" s="41"/>
      <c r="D417" s="248" t="s">
        <v>160</v>
      </c>
      <c r="E417" s="41"/>
      <c r="F417" s="252" t="s">
        <v>582</v>
      </c>
      <c r="G417" s="41"/>
      <c r="H417" s="41"/>
      <c r="I417" s="149"/>
      <c r="J417" s="149"/>
      <c r="K417" s="41"/>
      <c r="L417" s="41"/>
      <c r="M417" s="45"/>
      <c r="N417" s="250"/>
      <c r="O417" s="251"/>
      <c r="P417" s="85"/>
      <c r="Q417" s="85"/>
      <c r="R417" s="85"/>
      <c r="S417" s="85"/>
      <c r="T417" s="85"/>
      <c r="U417" s="85"/>
      <c r="V417" s="85"/>
      <c r="W417" s="85"/>
      <c r="X417" s="86"/>
      <c r="Y417" s="39"/>
      <c r="Z417" s="39"/>
      <c r="AA417" s="39"/>
      <c r="AB417" s="39"/>
      <c r="AC417" s="39"/>
      <c r="AD417" s="39"/>
      <c r="AE417" s="39"/>
      <c r="AT417" s="17" t="s">
        <v>160</v>
      </c>
      <c r="AU417" s="17" t="s">
        <v>22</v>
      </c>
    </row>
    <row r="418" s="13" customFormat="1">
      <c r="A418" s="13"/>
      <c r="B418" s="253"/>
      <c r="C418" s="254"/>
      <c r="D418" s="248" t="s">
        <v>167</v>
      </c>
      <c r="E418" s="255" t="s">
        <v>82</v>
      </c>
      <c r="F418" s="256" t="s">
        <v>583</v>
      </c>
      <c r="G418" s="254"/>
      <c r="H418" s="257">
        <v>7.1239999999999997</v>
      </c>
      <c r="I418" s="258"/>
      <c r="J418" s="258"/>
      <c r="K418" s="254"/>
      <c r="L418" s="254"/>
      <c r="M418" s="259"/>
      <c r="N418" s="260"/>
      <c r="O418" s="261"/>
      <c r="P418" s="261"/>
      <c r="Q418" s="261"/>
      <c r="R418" s="261"/>
      <c r="S418" s="261"/>
      <c r="T418" s="261"/>
      <c r="U418" s="261"/>
      <c r="V418" s="261"/>
      <c r="W418" s="261"/>
      <c r="X418" s="262"/>
      <c r="Y418" s="13"/>
      <c r="Z418" s="13"/>
      <c r="AA418" s="13"/>
      <c r="AB418" s="13"/>
      <c r="AC418" s="13"/>
      <c r="AD418" s="13"/>
      <c r="AE418" s="13"/>
      <c r="AT418" s="263" t="s">
        <v>167</v>
      </c>
      <c r="AU418" s="263" t="s">
        <v>22</v>
      </c>
      <c r="AV418" s="13" t="s">
        <v>22</v>
      </c>
      <c r="AW418" s="13" t="s">
        <v>5</v>
      </c>
      <c r="AX418" s="13" t="s">
        <v>84</v>
      </c>
      <c r="AY418" s="263" t="s">
        <v>149</v>
      </c>
    </row>
    <row r="419" s="14" customFormat="1">
      <c r="A419" s="14"/>
      <c r="B419" s="264"/>
      <c r="C419" s="265"/>
      <c r="D419" s="248" t="s">
        <v>167</v>
      </c>
      <c r="E419" s="266" t="s">
        <v>82</v>
      </c>
      <c r="F419" s="267" t="s">
        <v>169</v>
      </c>
      <c r="G419" s="265"/>
      <c r="H419" s="268">
        <v>7.1239999999999997</v>
      </c>
      <c r="I419" s="269"/>
      <c r="J419" s="269"/>
      <c r="K419" s="265"/>
      <c r="L419" s="265"/>
      <c r="M419" s="270"/>
      <c r="N419" s="271"/>
      <c r="O419" s="272"/>
      <c r="P419" s="272"/>
      <c r="Q419" s="272"/>
      <c r="R419" s="272"/>
      <c r="S419" s="272"/>
      <c r="T419" s="272"/>
      <c r="U419" s="272"/>
      <c r="V419" s="272"/>
      <c r="W419" s="272"/>
      <c r="X419" s="273"/>
      <c r="Y419" s="14"/>
      <c r="Z419" s="14"/>
      <c r="AA419" s="14"/>
      <c r="AB419" s="14"/>
      <c r="AC419" s="14"/>
      <c r="AD419" s="14"/>
      <c r="AE419" s="14"/>
      <c r="AT419" s="274" t="s">
        <v>167</v>
      </c>
      <c r="AU419" s="274" t="s">
        <v>22</v>
      </c>
      <c r="AV419" s="14" t="s">
        <v>156</v>
      </c>
      <c r="AW419" s="14" t="s">
        <v>5</v>
      </c>
      <c r="AX419" s="14" t="s">
        <v>91</v>
      </c>
      <c r="AY419" s="274" t="s">
        <v>149</v>
      </c>
    </row>
    <row r="420" s="2" customFormat="1" ht="24" customHeight="1">
      <c r="A420" s="39"/>
      <c r="B420" s="40"/>
      <c r="C420" s="234" t="s">
        <v>584</v>
      </c>
      <c r="D420" s="234" t="s">
        <v>151</v>
      </c>
      <c r="E420" s="235" t="s">
        <v>585</v>
      </c>
      <c r="F420" s="236" t="s">
        <v>586</v>
      </c>
      <c r="G420" s="237" t="s">
        <v>206</v>
      </c>
      <c r="H420" s="238">
        <v>8.8000000000000007</v>
      </c>
      <c r="I420" s="239"/>
      <c r="J420" s="239"/>
      <c r="K420" s="240">
        <f>ROUND(P420*H420,2)</f>
        <v>0</v>
      </c>
      <c r="L420" s="236" t="s">
        <v>155</v>
      </c>
      <c r="M420" s="45"/>
      <c r="N420" s="241" t="s">
        <v>82</v>
      </c>
      <c r="O420" s="242" t="s">
        <v>52</v>
      </c>
      <c r="P420" s="243">
        <f>I420+J420</f>
        <v>0</v>
      </c>
      <c r="Q420" s="243">
        <f>ROUND(I420*H420,2)</f>
        <v>0</v>
      </c>
      <c r="R420" s="243">
        <f>ROUND(J420*H420,2)</f>
        <v>0</v>
      </c>
      <c r="S420" s="85"/>
      <c r="T420" s="244">
        <f>S420*H420</f>
        <v>0</v>
      </c>
      <c r="U420" s="244">
        <v>0</v>
      </c>
      <c r="V420" s="244">
        <f>U420*H420</f>
        <v>0</v>
      </c>
      <c r="W420" s="244">
        <v>1</v>
      </c>
      <c r="X420" s="245">
        <f>W420*H420</f>
        <v>8.8000000000000007</v>
      </c>
      <c r="Y420" s="39"/>
      <c r="Z420" s="39"/>
      <c r="AA420" s="39"/>
      <c r="AB420" s="39"/>
      <c r="AC420" s="39"/>
      <c r="AD420" s="39"/>
      <c r="AE420" s="39"/>
      <c r="AR420" s="246" t="s">
        <v>156</v>
      </c>
      <c r="AT420" s="246" t="s">
        <v>151</v>
      </c>
      <c r="AU420" s="246" t="s">
        <v>22</v>
      </c>
      <c r="AY420" s="17" t="s">
        <v>149</v>
      </c>
      <c r="BE420" s="247">
        <f>IF(O420="základní",K420,0)</f>
        <v>0</v>
      </c>
      <c r="BF420" s="247">
        <f>IF(O420="snížená",K420,0)</f>
        <v>0</v>
      </c>
      <c r="BG420" s="247">
        <f>IF(O420="zákl. přenesená",K420,0)</f>
        <v>0</v>
      </c>
      <c r="BH420" s="247">
        <f>IF(O420="sníž. přenesená",K420,0)</f>
        <v>0</v>
      </c>
      <c r="BI420" s="247">
        <f>IF(O420="nulová",K420,0)</f>
        <v>0</v>
      </c>
      <c r="BJ420" s="17" t="s">
        <v>91</v>
      </c>
      <c r="BK420" s="247">
        <f>ROUND(P420*H420,2)</f>
        <v>0</v>
      </c>
      <c r="BL420" s="17" t="s">
        <v>156</v>
      </c>
      <c r="BM420" s="246" t="s">
        <v>587</v>
      </c>
    </row>
    <row r="421" s="2" customFormat="1">
      <c r="A421" s="39"/>
      <c r="B421" s="40"/>
      <c r="C421" s="41"/>
      <c r="D421" s="248" t="s">
        <v>158</v>
      </c>
      <c r="E421" s="41"/>
      <c r="F421" s="249" t="s">
        <v>588</v>
      </c>
      <c r="G421" s="41"/>
      <c r="H421" s="41"/>
      <c r="I421" s="149"/>
      <c r="J421" s="149"/>
      <c r="K421" s="41"/>
      <c r="L421" s="41"/>
      <c r="M421" s="45"/>
      <c r="N421" s="250"/>
      <c r="O421" s="251"/>
      <c r="P421" s="85"/>
      <c r="Q421" s="85"/>
      <c r="R421" s="85"/>
      <c r="S421" s="85"/>
      <c r="T421" s="85"/>
      <c r="U421" s="85"/>
      <c r="V421" s="85"/>
      <c r="W421" s="85"/>
      <c r="X421" s="86"/>
      <c r="Y421" s="39"/>
      <c r="Z421" s="39"/>
      <c r="AA421" s="39"/>
      <c r="AB421" s="39"/>
      <c r="AC421" s="39"/>
      <c r="AD421" s="39"/>
      <c r="AE421" s="39"/>
      <c r="AT421" s="17" t="s">
        <v>158</v>
      </c>
      <c r="AU421" s="17" t="s">
        <v>22</v>
      </c>
    </row>
    <row r="422" s="2" customFormat="1">
      <c r="A422" s="39"/>
      <c r="B422" s="40"/>
      <c r="C422" s="41"/>
      <c r="D422" s="248" t="s">
        <v>160</v>
      </c>
      <c r="E422" s="41"/>
      <c r="F422" s="252" t="s">
        <v>589</v>
      </c>
      <c r="G422" s="41"/>
      <c r="H422" s="41"/>
      <c r="I422" s="149"/>
      <c r="J422" s="149"/>
      <c r="K422" s="41"/>
      <c r="L422" s="41"/>
      <c r="M422" s="45"/>
      <c r="N422" s="250"/>
      <c r="O422" s="251"/>
      <c r="P422" s="85"/>
      <c r="Q422" s="85"/>
      <c r="R422" s="85"/>
      <c r="S422" s="85"/>
      <c r="T422" s="85"/>
      <c r="U422" s="85"/>
      <c r="V422" s="85"/>
      <c r="W422" s="85"/>
      <c r="X422" s="86"/>
      <c r="Y422" s="39"/>
      <c r="Z422" s="39"/>
      <c r="AA422" s="39"/>
      <c r="AB422" s="39"/>
      <c r="AC422" s="39"/>
      <c r="AD422" s="39"/>
      <c r="AE422" s="39"/>
      <c r="AT422" s="17" t="s">
        <v>160</v>
      </c>
      <c r="AU422" s="17" t="s">
        <v>22</v>
      </c>
    </row>
    <row r="423" s="13" customFormat="1">
      <c r="A423" s="13"/>
      <c r="B423" s="253"/>
      <c r="C423" s="254"/>
      <c r="D423" s="248" t="s">
        <v>167</v>
      </c>
      <c r="E423" s="255" t="s">
        <v>82</v>
      </c>
      <c r="F423" s="256" t="s">
        <v>590</v>
      </c>
      <c r="G423" s="254"/>
      <c r="H423" s="257">
        <v>8.8000000000000007</v>
      </c>
      <c r="I423" s="258"/>
      <c r="J423" s="258"/>
      <c r="K423" s="254"/>
      <c r="L423" s="254"/>
      <c r="M423" s="259"/>
      <c r="N423" s="260"/>
      <c r="O423" s="261"/>
      <c r="P423" s="261"/>
      <c r="Q423" s="261"/>
      <c r="R423" s="261"/>
      <c r="S423" s="261"/>
      <c r="T423" s="261"/>
      <c r="U423" s="261"/>
      <c r="V423" s="261"/>
      <c r="W423" s="261"/>
      <c r="X423" s="262"/>
      <c r="Y423" s="13"/>
      <c r="Z423" s="13"/>
      <c r="AA423" s="13"/>
      <c r="AB423" s="13"/>
      <c r="AC423" s="13"/>
      <c r="AD423" s="13"/>
      <c r="AE423" s="13"/>
      <c r="AT423" s="263" t="s">
        <v>167</v>
      </c>
      <c r="AU423" s="263" t="s">
        <v>22</v>
      </c>
      <c r="AV423" s="13" t="s">
        <v>22</v>
      </c>
      <c r="AW423" s="13" t="s">
        <v>5</v>
      </c>
      <c r="AX423" s="13" t="s">
        <v>91</v>
      </c>
      <c r="AY423" s="263" t="s">
        <v>149</v>
      </c>
    </row>
    <row r="424" s="2" customFormat="1" ht="24" customHeight="1">
      <c r="A424" s="39"/>
      <c r="B424" s="40"/>
      <c r="C424" s="234" t="s">
        <v>591</v>
      </c>
      <c r="D424" s="234" t="s">
        <v>151</v>
      </c>
      <c r="E424" s="235" t="s">
        <v>592</v>
      </c>
      <c r="F424" s="236" t="s">
        <v>593</v>
      </c>
      <c r="G424" s="237" t="s">
        <v>233</v>
      </c>
      <c r="H424" s="238">
        <v>26.800000000000001</v>
      </c>
      <c r="I424" s="239"/>
      <c r="J424" s="239"/>
      <c r="K424" s="240">
        <f>ROUND(P424*H424,2)</f>
        <v>0</v>
      </c>
      <c r="L424" s="236" t="s">
        <v>301</v>
      </c>
      <c r="M424" s="45"/>
      <c r="N424" s="241" t="s">
        <v>82</v>
      </c>
      <c r="O424" s="242" t="s">
        <v>52</v>
      </c>
      <c r="P424" s="243">
        <f>I424+J424</f>
        <v>0</v>
      </c>
      <c r="Q424" s="243">
        <f>ROUND(I424*H424,2)</f>
        <v>0</v>
      </c>
      <c r="R424" s="243">
        <f>ROUND(J424*H424,2)</f>
        <v>0</v>
      </c>
      <c r="S424" s="85"/>
      <c r="T424" s="244">
        <f>S424*H424</f>
        <v>0</v>
      </c>
      <c r="U424" s="244">
        <v>0.12273000000000001</v>
      </c>
      <c r="V424" s="244">
        <f>U424*H424</f>
        <v>3.2891640000000004</v>
      </c>
      <c r="W424" s="244">
        <v>0</v>
      </c>
      <c r="X424" s="245">
        <f>W424*H424</f>
        <v>0</v>
      </c>
      <c r="Y424" s="39"/>
      <c r="Z424" s="39"/>
      <c r="AA424" s="39"/>
      <c r="AB424" s="39"/>
      <c r="AC424" s="39"/>
      <c r="AD424" s="39"/>
      <c r="AE424" s="39"/>
      <c r="AR424" s="246" t="s">
        <v>156</v>
      </c>
      <c r="AT424" s="246" t="s">
        <v>151</v>
      </c>
      <c r="AU424" s="246" t="s">
        <v>22</v>
      </c>
      <c r="AY424" s="17" t="s">
        <v>149</v>
      </c>
      <c r="BE424" s="247">
        <f>IF(O424="základní",K424,0)</f>
        <v>0</v>
      </c>
      <c r="BF424" s="247">
        <f>IF(O424="snížená",K424,0)</f>
        <v>0</v>
      </c>
      <c r="BG424" s="247">
        <f>IF(O424="zákl. přenesená",K424,0)</f>
        <v>0</v>
      </c>
      <c r="BH424" s="247">
        <f>IF(O424="sníž. přenesená",K424,0)</f>
        <v>0</v>
      </c>
      <c r="BI424" s="247">
        <f>IF(O424="nulová",K424,0)</f>
        <v>0</v>
      </c>
      <c r="BJ424" s="17" t="s">
        <v>91</v>
      </c>
      <c r="BK424" s="247">
        <f>ROUND(P424*H424,2)</f>
        <v>0</v>
      </c>
      <c r="BL424" s="17" t="s">
        <v>156</v>
      </c>
      <c r="BM424" s="246" t="s">
        <v>594</v>
      </c>
    </row>
    <row r="425" s="2" customFormat="1">
      <c r="A425" s="39"/>
      <c r="B425" s="40"/>
      <c r="C425" s="41"/>
      <c r="D425" s="248" t="s">
        <v>158</v>
      </c>
      <c r="E425" s="41"/>
      <c r="F425" s="249" t="s">
        <v>595</v>
      </c>
      <c r="G425" s="41"/>
      <c r="H425" s="41"/>
      <c r="I425" s="149"/>
      <c r="J425" s="149"/>
      <c r="K425" s="41"/>
      <c r="L425" s="41"/>
      <c r="M425" s="45"/>
      <c r="N425" s="250"/>
      <c r="O425" s="251"/>
      <c r="P425" s="85"/>
      <c r="Q425" s="85"/>
      <c r="R425" s="85"/>
      <c r="S425" s="85"/>
      <c r="T425" s="85"/>
      <c r="U425" s="85"/>
      <c r="V425" s="85"/>
      <c r="W425" s="85"/>
      <c r="X425" s="86"/>
      <c r="Y425" s="39"/>
      <c r="Z425" s="39"/>
      <c r="AA425" s="39"/>
      <c r="AB425" s="39"/>
      <c r="AC425" s="39"/>
      <c r="AD425" s="39"/>
      <c r="AE425" s="39"/>
      <c r="AT425" s="17" t="s">
        <v>158</v>
      </c>
      <c r="AU425" s="17" t="s">
        <v>22</v>
      </c>
    </row>
    <row r="426" s="2" customFormat="1">
      <c r="A426" s="39"/>
      <c r="B426" s="40"/>
      <c r="C426" s="41"/>
      <c r="D426" s="248" t="s">
        <v>160</v>
      </c>
      <c r="E426" s="41"/>
      <c r="F426" s="252" t="s">
        <v>596</v>
      </c>
      <c r="G426" s="41"/>
      <c r="H426" s="41"/>
      <c r="I426" s="149"/>
      <c r="J426" s="149"/>
      <c r="K426" s="41"/>
      <c r="L426" s="41"/>
      <c r="M426" s="45"/>
      <c r="N426" s="250"/>
      <c r="O426" s="251"/>
      <c r="P426" s="85"/>
      <c r="Q426" s="85"/>
      <c r="R426" s="85"/>
      <c r="S426" s="85"/>
      <c r="T426" s="85"/>
      <c r="U426" s="85"/>
      <c r="V426" s="85"/>
      <c r="W426" s="85"/>
      <c r="X426" s="86"/>
      <c r="Y426" s="39"/>
      <c r="Z426" s="39"/>
      <c r="AA426" s="39"/>
      <c r="AB426" s="39"/>
      <c r="AC426" s="39"/>
      <c r="AD426" s="39"/>
      <c r="AE426" s="39"/>
      <c r="AT426" s="17" t="s">
        <v>160</v>
      </c>
      <c r="AU426" s="17" t="s">
        <v>22</v>
      </c>
    </row>
    <row r="427" s="13" customFormat="1">
      <c r="A427" s="13"/>
      <c r="B427" s="253"/>
      <c r="C427" s="254"/>
      <c r="D427" s="248" t="s">
        <v>167</v>
      </c>
      <c r="E427" s="255" t="s">
        <v>82</v>
      </c>
      <c r="F427" s="256" t="s">
        <v>495</v>
      </c>
      <c r="G427" s="254"/>
      <c r="H427" s="257">
        <v>26.800000000000001</v>
      </c>
      <c r="I427" s="258"/>
      <c r="J427" s="258"/>
      <c r="K427" s="254"/>
      <c r="L427" s="254"/>
      <c r="M427" s="259"/>
      <c r="N427" s="260"/>
      <c r="O427" s="261"/>
      <c r="P427" s="261"/>
      <c r="Q427" s="261"/>
      <c r="R427" s="261"/>
      <c r="S427" s="261"/>
      <c r="T427" s="261"/>
      <c r="U427" s="261"/>
      <c r="V427" s="261"/>
      <c r="W427" s="261"/>
      <c r="X427" s="262"/>
      <c r="Y427" s="13"/>
      <c r="Z427" s="13"/>
      <c r="AA427" s="13"/>
      <c r="AB427" s="13"/>
      <c r="AC427" s="13"/>
      <c r="AD427" s="13"/>
      <c r="AE427" s="13"/>
      <c r="AT427" s="263" t="s">
        <v>167</v>
      </c>
      <c r="AU427" s="263" t="s">
        <v>22</v>
      </c>
      <c r="AV427" s="13" t="s">
        <v>22</v>
      </c>
      <c r="AW427" s="13" t="s">
        <v>5</v>
      </c>
      <c r="AX427" s="13" t="s">
        <v>84</v>
      </c>
      <c r="AY427" s="263" t="s">
        <v>149</v>
      </c>
    </row>
    <row r="428" s="14" customFormat="1">
      <c r="A428" s="14"/>
      <c r="B428" s="264"/>
      <c r="C428" s="265"/>
      <c r="D428" s="248" t="s">
        <v>167</v>
      </c>
      <c r="E428" s="266" t="s">
        <v>82</v>
      </c>
      <c r="F428" s="267" t="s">
        <v>169</v>
      </c>
      <c r="G428" s="265"/>
      <c r="H428" s="268">
        <v>26.800000000000001</v>
      </c>
      <c r="I428" s="269"/>
      <c r="J428" s="269"/>
      <c r="K428" s="265"/>
      <c r="L428" s="265"/>
      <c r="M428" s="270"/>
      <c r="N428" s="271"/>
      <c r="O428" s="272"/>
      <c r="P428" s="272"/>
      <c r="Q428" s="272"/>
      <c r="R428" s="272"/>
      <c r="S428" s="272"/>
      <c r="T428" s="272"/>
      <c r="U428" s="272"/>
      <c r="V428" s="272"/>
      <c r="W428" s="272"/>
      <c r="X428" s="273"/>
      <c r="Y428" s="14"/>
      <c r="Z428" s="14"/>
      <c r="AA428" s="14"/>
      <c r="AB428" s="14"/>
      <c r="AC428" s="14"/>
      <c r="AD428" s="14"/>
      <c r="AE428" s="14"/>
      <c r="AT428" s="274" t="s">
        <v>167</v>
      </c>
      <c r="AU428" s="274" t="s">
        <v>22</v>
      </c>
      <c r="AV428" s="14" t="s">
        <v>156</v>
      </c>
      <c r="AW428" s="14" t="s">
        <v>5</v>
      </c>
      <c r="AX428" s="14" t="s">
        <v>91</v>
      </c>
      <c r="AY428" s="274" t="s">
        <v>149</v>
      </c>
    </row>
    <row r="429" s="12" customFormat="1" ht="22.8" customHeight="1">
      <c r="A429" s="12"/>
      <c r="B429" s="217"/>
      <c r="C429" s="218"/>
      <c r="D429" s="219" t="s">
        <v>83</v>
      </c>
      <c r="E429" s="232" t="s">
        <v>597</v>
      </c>
      <c r="F429" s="232" t="s">
        <v>598</v>
      </c>
      <c r="G429" s="218"/>
      <c r="H429" s="218"/>
      <c r="I429" s="221"/>
      <c r="J429" s="221"/>
      <c r="K429" s="233">
        <f>BK429</f>
        <v>0</v>
      </c>
      <c r="L429" s="218"/>
      <c r="M429" s="223"/>
      <c r="N429" s="224"/>
      <c r="O429" s="225"/>
      <c r="P429" s="225"/>
      <c r="Q429" s="226">
        <f>SUM(Q430:Q444)</f>
        <v>0</v>
      </c>
      <c r="R429" s="226">
        <f>SUM(R430:R444)</f>
        <v>0</v>
      </c>
      <c r="S429" s="225"/>
      <c r="T429" s="227">
        <f>SUM(T430:T444)</f>
        <v>0</v>
      </c>
      <c r="U429" s="225"/>
      <c r="V429" s="227">
        <f>SUM(V430:V444)</f>
        <v>0</v>
      </c>
      <c r="W429" s="225"/>
      <c r="X429" s="228">
        <f>SUM(X430:X444)</f>
        <v>0</v>
      </c>
      <c r="Y429" s="12"/>
      <c r="Z429" s="12"/>
      <c r="AA429" s="12"/>
      <c r="AB429" s="12"/>
      <c r="AC429" s="12"/>
      <c r="AD429" s="12"/>
      <c r="AE429" s="12"/>
      <c r="AR429" s="229" t="s">
        <v>91</v>
      </c>
      <c r="AT429" s="230" t="s">
        <v>83</v>
      </c>
      <c r="AU429" s="230" t="s">
        <v>91</v>
      </c>
      <c r="AY429" s="229" t="s">
        <v>149</v>
      </c>
      <c r="BK429" s="231">
        <f>SUM(BK430:BK444)</f>
        <v>0</v>
      </c>
    </row>
    <row r="430" s="2" customFormat="1" ht="24" customHeight="1">
      <c r="A430" s="39"/>
      <c r="B430" s="40"/>
      <c r="C430" s="234" t="s">
        <v>599</v>
      </c>
      <c r="D430" s="234" t="s">
        <v>151</v>
      </c>
      <c r="E430" s="235" t="s">
        <v>600</v>
      </c>
      <c r="F430" s="236" t="s">
        <v>601</v>
      </c>
      <c r="G430" s="237" t="s">
        <v>206</v>
      </c>
      <c r="H430" s="238">
        <v>16.385000000000002</v>
      </c>
      <c r="I430" s="239"/>
      <c r="J430" s="239"/>
      <c r="K430" s="240">
        <f>ROUND(P430*H430,2)</f>
        <v>0</v>
      </c>
      <c r="L430" s="236" t="s">
        <v>155</v>
      </c>
      <c r="M430" s="45"/>
      <c r="N430" s="241" t="s">
        <v>82</v>
      </c>
      <c r="O430" s="242" t="s">
        <v>52</v>
      </c>
      <c r="P430" s="243">
        <f>I430+J430</f>
        <v>0</v>
      </c>
      <c r="Q430" s="243">
        <f>ROUND(I430*H430,2)</f>
        <v>0</v>
      </c>
      <c r="R430" s="243">
        <f>ROUND(J430*H430,2)</f>
        <v>0</v>
      </c>
      <c r="S430" s="85"/>
      <c r="T430" s="244">
        <f>S430*H430</f>
        <v>0</v>
      </c>
      <c r="U430" s="244">
        <v>0</v>
      </c>
      <c r="V430" s="244">
        <f>U430*H430</f>
        <v>0</v>
      </c>
      <c r="W430" s="244">
        <v>0</v>
      </c>
      <c r="X430" s="245">
        <f>W430*H430</f>
        <v>0</v>
      </c>
      <c r="Y430" s="39"/>
      <c r="Z430" s="39"/>
      <c r="AA430" s="39"/>
      <c r="AB430" s="39"/>
      <c r="AC430" s="39"/>
      <c r="AD430" s="39"/>
      <c r="AE430" s="39"/>
      <c r="AR430" s="246" t="s">
        <v>156</v>
      </c>
      <c r="AT430" s="246" t="s">
        <v>151</v>
      </c>
      <c r="AU430" s="246" t="s">
        <v>22</v>
      </c>
      <c r="AY430" s="17" t="s">
        <v>149</v>
      </c>
      <c r="BE430" s="247">
        <f>IF(O430="základní",K430,0)</f>
        <v>0</v>
      </c>
      <c r="BF430" s="247">
        <f>IF(O430="snížená",K430,0)</f>
        <v>0</v>
      </c>
      <c r="BG430" s="247">
        <f>IF(O430="zákl. přenesená",K430,0)</f>
        <v>0</v>
      </c>
      <c r="BH430" s="247">
        <f>IF(O430="sníž. přenesená",K430,0)</f>
        <v>0</v>
      </c>
      <c r="BI430" s="247">
        <f>IF(O430="nulová",K430,0)</f>
        <v>0</v>
      </c>
      <c r="BJ430" s="17" t="s">
        <v>91</v>
      </c>
      <c r="BK430" s="247">
        <f>ROUND(P430*H430,2)</f>
        <v>0</v>
      </c>
      <c r="BL430" s="17" t="s">
        <v>156</v>
      </c>
      <c r="BM430" s="246" t="s">
        <v>602</v>
      </c>
    </row>
    <row r="431" s="2" customFormat="1">
      <c r="A431" s="39"/>
      <c r="B431" s="40"/>
      <c r="C431" s="41"/>
      <c r="D431" s="248" t="s">
        <v>158</v>
      </c>
      <c r="E431" s="41"/>
      <c r="F431" s="249" t="s">
        <v>603</v>
      </c>
      <c r="G431" s="41"/>
      <c r="H431" s="41"/>
      <c r="I431" s="149"/>
      <c r="J431" s="149"/>
      <c r="K431" s="41"/>
      <c r="L431" s="41"/>
      <c r="M431" s="45"/>
      <c r="N431" s="250"/>
      <c r="O431" s="251"/>
      <c r="P431" s="85"/>
      <c r="Q431" s="85"/>
      <c r="R431" s="85"/>
      <c r="S431" s="85"/>
      <c r="T431" s="85"/>
      <c r="U431" s="85"/>
      <c r="V431" s="85"/>
      <c r="W431" s="85"/>
      <c r="X431" s="86"/>
      <c r="Y431" s="39"/>
      <c r="Z431" s="39"/>
      <c r="AA431" s="39"/>
      <c r="AB431" s="39"/>
      <c r="AC431" s="39"/>
      <c r="AD431" s="39"/>
      <c r="AE431" s="39"/>
      <c r="AT431" s="17" t="s">
        <v>158</v>
      </c>
      <c r="AU431" s="17" t="s">
        <v>22</v>
      </c>
    </row>
    <row r="432" s="2" customFormat="1">
      <c r="A432" s="39"/>
      <c r="B432" s="40"/>
      <c r="C432" s="41"/>
      <c r="D432" s="248" t="s">
        <v>160</v>
      </c>
      <c r="E432" s="41"/>
      <c r="F432" s="252" t="s">
        <v>604</v>
      </c>
      <c r="G432" s="41"/>
      <c r="H432" s="41"/>
      <c r="I432" s="149"/>
      <c r="J432" s="149"/>
      <c r="K432" s="41"/>
      <c r="L432" s="41"/>
      <c r="M432" s="45"/>
      <c r="N432" s="250"/>
      <c r="O432" s="251"/>
      <c r="P432" s="85"/>
      <c r="Q432" s="85"/>
      <c r="R432" s="85"/>
      <c r="S432" s="85"/>
      <c r="T432" s="85"/>
      <c r="U432" s="85"/>
      <c r="V432" s="85"/>
      <c r="W432" s="85"/>
      <c r="X432" s="86"/>
      <c r="Y432" s="39"/>
      <c r="Z432" s="39"/>
      <c r="AA432" s="39"/>
      <c r="AB432" s="39"/>
      <c r="AC432" s="39"/>
      <c r="AD432" s="39"/>
      <c r="AE432" s="39"/>
      <c r="AT432" s="17" t="s">
        <v>160</v>
      </c>
      <c r="AU432" s="17" t="s">
        <v>22</v>
      </c>
    </row>
    <row r="433" s="13" customFormat="1">
      <c r="A433" s="13"/>
      <c r="B433" s="253"/>
      <c r="C433" s="254"/>
      <c r="D433" s="248" t="s">
        <v>167</v>
      </c>
      <c r="E433" s="255" t="s">
        <v>82</v>
      </c>
      <c r="F433" s="256" t="s">
        <v>605</v>
      </c>
      <c r="G433" s="254"/>
      <c r="H433" s="257">
        <v>16.385000000000002</v>
      </c>
      <c r="I433" s="258"/>
      <c r="J433" s="258"/>
      <c r="K433" s="254"/>
      <c r="L433" s="254"/>
      <c r="M433" s="259"/>
      <c r="N433" s="260"/>
      <c r="O433" s="261"/>
      <c r="P433" s="261"/>
      <c r="Q433" s="261"/>
      <c r="R433" s="261"/>
      <c r="S433" s="261"/>
      <c r="T433" s="261"/>
      <c r="U433" s="261"/>
      <c r="V433" s="261"/>
      <c r="W433" s="261"/>
      <c r="X433" s="262"/>
      <c r="Y433" s="13"/>
      <c r="Z433" s="13"/>
      <c r="AA433" s="13"/>
      <c r="AB433" s="13"/>
      <c r="AC433" s="13"/>
      <c r="AD433" s="13"/>
      <c r="AE433" s="13"/>
      <c r="AT433" s="263" t="s">
        <v>167</v>
      </c>
      <c r="AU433" s="263" t="s">
        <v>22</v>
      </c>
      <c r="AV433" s="13" t="s">
        <v>22</v>
      </c>
      <c r="AW433" s="13" t="s">
        <v>5</v>
      </c>
      <c r="AX433" s="13" t="s">
        <v>84</v>
      </c>
      <c r="AY433" s="263" t="s">
        <v>149</v>
      </c>
    </row>
    <row r="434" s="14" customFormat="1">
      <c r="A434" s="14"/>
      <c r="B434" s="264"/>
      <c r="C434" s="265"/>
      <c r="D434" s="248" t="s">
        <v>167</v>
      </c>
      <c r="E434" s="266" t="s">
        <v>82</v>
      </c>
      <c r="F434" s="267" t="s">
        <v>169</v>
      </c>
      <c r="G434" s="265"/>
      <c r="H434" s="268">
        <v>16.385000000000002</v>
      </c>
      <c r="I434" s="269"/>
      <c r="J434" s="269"/>
      <c r="K434" s="265"/>
      <c r="L434" s="265"/>
      <c r="M434" s="270"/>
      <c r="N434" s="271"/>
      <c r="O434" s="272"/>
      <c r="P434" s="272"/>
      <c r="Q434" s="272"/>
      <c r="R434" s="272"/>
      <c r="S434" s="272"/>
      <c r="T434" s="272"/>
      <c r="U434" s="272"/>
      <c r="V434" s="272"/>
      <c r="W434" s="272"/>
      <c r="X434" s="273"/>
      <c r="Y434" s="14"/>
      <c r="Z434" s="14"/>
      <c r="AA434" s="14"/>
      <c r="AB434" s="14"/>
      <c r="AC434" s="14"/>
      <c r="AD434" s="14"/>
      <c r="AE434" s="14"/>
      <c r="AT434" s="274" t="s">
        <v>167</v>
      </c>
      <c r="AU434" s="274" t="s">
        <v>22</v>
      </c>
      <c r="AV434" s="14" t="s">
        <v>156</v>
      </c>
      <c r="AW434" s="14" t="s">
        <v>5</v>
      </c>
      <c r="AX434" s="14" t="s">
        <v>91</v>
      </c>
      <c r="AY434" s="274" t="s">
        <v>149</v>
      </c>
    </row>
    <row r="435" s="2" customFormat="1" ht="24" customHeight="1">
      <c r="A435" s="39"/>
      <c r="B435" s="40"/>
      <c r="C435" s="234" t="s">
        <v>606</v>
      </c>
      <c r="D435" s="234" t="s">
        <v>151</v>
      </c>
      <c r="E435" s="235" t="s">
        <v>607</v>
      </c>
      <c r="F435" s="236" t="s">
        <v>608</v>
      </c>
      <c r="G435" s="237" t="s">
        <v>206</v>
      </c>
      <c r="H435" s="238">
        <v>43.637999999999998</v>
      </c>
      <c r="I435" s="239"/>
      <c r="J435" s="239"/>
      <c r="K435" s="240">
        <f>ROUND(P435*H435,2)</f>
        <v>0</v>
      </c>
      <c r="L435" s="236" t="s">
        <v>155</v>
      </c>
      <c r="M435" s="45"/>
      <c r="N435" s="241" t="s">
        <v>82</v>
      </c>
      <c r="O435" s="242" t="s">
        <v>52</v>
      </c>
      <c r="P435" s="243">
        <f>I435+J435</f>
        <v>0</v>
      </c>
      <c r="Q435" s="243">
        <f>ROUND(I435*H435,2)</f>
        <v>0</v>
      </c>
      <c r="R435" s="243">
        <f>ROUND(J435*H435,2)</f>
        <v>0</v>
      </c>
      <c r="S435" s="85"/>
      <c r="T435" s="244">
        <f>S435*H435</f>
        <v>0</v>
      </c>
      <c r="U435" s="244">
        <v>0</v>
      </c>
      <c r="V435" s="244">
        <f>U435*H435</f>
        <v>0</v>
      </c>
      <c r="W435" s="244">
        <v>0</v>
      </c>
      <c r="X435" s="245">
        <f>W435*H435</f>
        <v>0</v>
      </c>
      <c r="Y435" s="39"/>
      <c r="Z435" s="39"/>
      <c r="AA435" s="39"/>
      <c r="AB435" s="39"/>
      <c r="AC435" s="39"/>
      <c r="AD435" s="39"/>
      <c r="AE435" s="39"/>
      <c r="AR435" s="246" t="s">
        <v>156</v>
      </c>
      <c r="AT435" s="246" t="s">
        <v>151</v>
      </c>
      <c r="AU435" s="246" t="s">
        <v>22</v>
      </c>
      <c r="AY435" s="17" t="s">
        <v>149</v>
      </c>
      <c r="BE435" s="247">
        <f>IF(O435="základní",K435,0)</f>
        <v>0</v>
      </c>
      <c r="BF435" s="247">
        <f>IF(O435="snížená",K435,0)</f>
        <v>0</v>
      </c>
      <c r="BG435" s="247">
        <f>IF(O435="zákl. přenesená",K435,0)</f>
        <v>0</v>
      </c>
      <c r="BH435" s="247">
        <f>IF(O435="sníž. přenesená",K435,0)</f>
        <v>0</v>
      </c>
      <c r="BI435" s="247">
        <f>IF(O435="nulová",K435,0)</f>
        <v>0</v>
      </c>
      <c r="BJ435" s="17" t="s">
        <v>91</v>
      </c>
      <c r="BK435" s="247">
        <f>ROUND(P435*H435,2)</f>
        <v>0</v>
      </c>
      <c r="BL435" s="17" t="s">
        <v>156</v>
      </c>
      <c r="BM435" s="246" t="s">
        <v>609</v>
      </c>
    </row>
    <row r="436" s="2" customFormat="1">
      <c r="A436" s="39"/>
      <c r="B436" s="40"/>
      <c r="C436" s="41"/>
      <c r="D436" s="248" t="s">
        <v>158</v>
      </c>
      <c r="E436" s="41"/>
      <c r="F436" s="249" t="s">
        <v>610</v>
      </c>
      <c r="G436" s="41"/>
      <c r="H436" s="41"/>
      <c r="I436" s="149"/>
      <c r="J436" s="149"/>
      <c r="K436" s="41"/>
      <c r="L436" s="41"/>
      <c r="M436" s="45"/>
      <c r="N436" s="250"/>
      <c r="O436" s="251"/>
      <c r="P436" s="85"/>
      <c r="Q436" s="85"/>
      <c r="R436" s="85"/>
      <c r="S436" s="85"/>
      <c r="T436" s="85"/>
      <c r="U436" s="85"/>
      <c r="V436" s="85"/>
      <c r="W436" s="85"/>
      <c r="X436" s="86"/>
      <c r="Y436" s="39"/>
      <c r="Z436" s="39"/>
      <c r="AA436" s="39"/>
      <c r="AB436" s="39"/>
      <c r="AC436" s="39"/>
      <c r="AD436" s="39"/>
      <c r="AE436" s="39"/>
      <c r="AT436" s="17" t="s">
        <v>158</v>
      </c>
      <c r="AU436" s="17" t="s">
        <v>22</v>
      </c>
    </row>
    <row r="437" s="2" customFormat="1">
      <c r="A437" s="39"/>
      <c r="B437" s="40"/>
      <c r="C437" s="41"/>
      <c r="D437" s="248" t="s">
        <v>160</v>
      </c>
      <c r="E437" s="41"/>
      <c r="F437" s="252" t="s">
        <v>611</v>
      </c>
      <c r="G437" s="41"/>
      <c r="H437" s="41"/>
      <c r="I437" s="149"/>
      <c r="J437" s="149"/>
      <c r="K437" s="41"/>
      <c r="L437" s="41"/>
      <c r="M437" s="45"/>
      <c r="N437" s="250"/>
      <c r="O437" s="251"/>
      <c r="P437" s="85"/>
      <c r="Q437" s="85"/>
      <c r="R437" s="85"/>
      <c r="S437" s="85"/>
      <c r="T437" s="85"/>
      <c r="U437" s="85"/>
      <c r="V437" s="85"/>
      <c r="W437" s="85"/>
      <c r="X437" s="86"/>
      <c r="Y437" s="39"/>
      <c r="Z437" s="39"/>
      <c r="AA437" s="39"/>
      <c r="AB437" s="39"/>
      <c r="AC437" s="39"/>
      <c r="AD437" s="39"/>
      <c r="AE437" s="39"/>
      <c r="AT437" s="17" t="s">
        <v>160</v>
      </c>
      <c r="AU437" s="17" t="s">
        <v>22</v>
      </c>
    </row>
    <row r="438" s="2" customFormat="1" ht="24" customHeight="1">
      <c r="A438" s="39"/>
      <c r="B438" s="40"/>
      <c r="C438" s="234" t="s">
        <v>612</v>
      </c>
      <c r="D438" s="234" t="s">
        <v>151</v>
      </c>
      <c r="E438" s="235" t="s">
        <v>613</v>
      </c>
      <c r="F438" s="236" t="s">
        <v>614</v>
      </c>
      <c r="G438" s="237" t="s">
        <v>206</v>
      </c>
      <c r="H438" s="238">
        <v>156.72999999999999</v>
      </c>
      <c r="I438" s="239"/>
      <c r="J438" s="239"/>
      <c r="K438" s="240">
        <f>ROUND(P438*H438,2)</f>
        <v>0</v>
      </c>
      <c r="L438" s="236" t="s">
        <v>155</v>
      </c>
      <c r="M438" s="45"/>
      <c r="N438" s="241" t="s">
        <v>82</v>
      </c>
      <c r="O438" s="242" t="s">
        <v>52</v>
      </c>
      <c r="P438" s="243">
        <f>I438+J438</f>
        <v>0</v>
      </c>
      <c r="Q438" s="243">
        <f>ROUND(I438*H438,2)</f>
        <v>0</v>
      </c>
      <c r="R438" s="243">
        <f>ROUND(J438*H438,2)</f>
        <v>0</v>
      </c>
      <c r="S438" s="85"/>
      <c r="T438" s="244">
        <f>S438*H438</f>
        <v>0</v>
      </c>
      <c r="U438" s="244">
        <v>0</v>
      </c>
      <c r="V438" s="244">
        <f>U438*H438</f>
        <v>0</v>
      </c>
      <c r="W438" s="244">
        <v>0</v>
      </c>
      <c r="X438" s="245">
        <f>W438*H438</f>
        <v>0</v>
      </c>
      <c r="Y438" s="39"/>
      <c r="Z438" s="39"/>
      <c r="AA438" s="39"/>
      <c r="AB438" s="39"/>
      <c r="AC438" s="39"/>
      <c r="AD438" s="39"/>
      <c r="AE438" s="39"/>
      <c r="AR438" s="246" t="s">
        <v>156</v>
      </c>
      <c r="AT438" s="246" t="s">
        <v>151</v>
      </c>
      <c r="AU438" s="246" t="s">
        <v>22</v>
      </c>
      <c r="AY438" s="17" t="s">
        <v>149</v>
      </c>
      <c r="BE438" s="247">
        <f>IF(O438="základní",K438,0)</f>
        <v>0</v>
      </c>
      <c r="BF438" s="247">
        <f>IF(O438="snížená",K438,0)</f>
        <v>0</v>
      </c>
      <c r="BG438" s="247">
        <f>IF(O438="zákl. přenesená",K438,0)</f>
        <v>0</v>
      </c>
      <c r="BH438" s="247">
        <f>IF(O438="sníž. přenesená",K438,0)</f>
        <v>0</v>
      </c>
      <c r="BI438" s="247">
        <f>IF(O438="nulová",K438,0)</f>
        <v>0</v>
      </c>
      <c r="BJ438" s="17" t="s">
        <v>91</v>
      </c>
      <c r="BK438" s="247">
        <f>ROUND(P438*H438,2)</f>
        <v>0</v>
      </c>
      <c r="BL438" s="17" t="s">
        <v>156</v>
      </c>
      <c r="BM438" s="246" t="s">
        <v>615</v>
      </c>
    </row>
    <row r="439" s="2" customFormat="1">
      <c r="A439" s="39"/>
      <c r="B439" s="40"/>
      <c r="C439" s="41"/>
      <c r="D439" s="248" t="s">
        <v>158</v>
      </c>
      <c r="E439" s="41"/>
      <c r="F439" s="249" t="s">
        <v>616</v>
      </c>
      <c r="G439" s="41"/>
      <c r="H439" s="41"/>
      <c r="I439" s="149"/>
      <c r="J439" s="149"/>
      <c r="K439" s="41"/>
      <c r="L439" s="41"/>
      <c r="M439" s="45"/>
      <c r="N439" s="250"/>
      <c r="O439" s="251"/>
      <c r="P439" s="85"/>
      <c r="Q439" s="85"/>
      <c r="R439" s="85"/>
      <c r="S439" s="85"/>
      <c r="T439" s="85"/>
      <c r="U439" s="85"/>
      <c r="V439" s="85"/>
      <c r="W439" s="85"/>
      <c r="X439" s="86"/>
      <c r="Y439" s="39"/>
      <c r="Z439" s="39"/>
      <c r="AA439" s="39"/>
      <c r="AB439" s="39"/>
      <c r="AC439" s="39"/>
      <c r="AD439" s="39"/>
      <c r="AE439" s="39"/>
      <c r="AT439" s="17" t="s">
        <v>158</v>
      </c>
      <c r="AU439" s="17" t="s">
        <v>22</v>
      </c>
    </row>
    <row r="440" s="2" customFormat="1">
      <c r="A440" s="39"/>
      <c r="B440" s="40"/>
      <c r="C440" s="41"/>
      <c r="D440" s="248" t="s">
        <v>160</v>
      </c>
      <c r="E440" s="41"/>
      <c r="F440" s="252" t="s">
        <v>611</v>
      </c>
      <c r="G440" s="41"/>
      <c r="H440" s="41"/>
      <c r="I440" s="149"/>
      <c r="J440" s="149"/>
      <c r="K440" s="41"/>
      <c r="L440" s="41"/>
      <c r="M440" s="45"/>
      <c r="N440" s="250"/>
      <c r="O440" s="251"/>
      <c r="P440" s="85"/>
      <c r="Q440" s="85"/>
      <c r="R440" s="85"/>
      <c r="S440" s="85"/>
      <c r="T440" s="85"/>
      <c r="U440" s="85"/>
      <c r="V440" s="85"/>
      <c r="W440" s="85"/>
      <c r="X440" s="86"/>
      <c r="Y440" s="39"/>
      <c r="Z440" s="39"/>
      <c r="AA440" s="39"/>
      <c r="AB440" s="39"/>
      <c r="AC440" s="39"/>
      <c r="AD440" s="39"/>
      <c r="AE440" s="39"/>
      <c r="AT440" s="17" t="s">
        <v>160</v>
      </c>
      <c r="AU440" s="17" t="s">
        <v>22</v>
      </c>
    </row>
    <row r="441" s="13" customFormat="1">
      <c r="A441" s="13"/>
      <c r="B441" s="253"/>
      <c r="C441" s="254"/>
      <c r="D441" s="248" t="s">
        <v>167</v>
      </c>
      <c r="E441" s="255" t="s">
        <v>82</v>
      </c>
      <c r="F441" s="256" t="s">
        <v>617</v>
      </c>
      <c r="G441" s="254"/>
      <c r="H441" s="257">
        <v>156.72999999999999</v>
      </c>
      <c r="I441" s="258"/>
      <c r="J441" s="258"/>
      <c r="K441" s="254"/>
      <c r="L441" s="254"/>
      <c r="M441" s="259"/>
      <c r="N441" s="260"/>
      <c r="O441" s="261"/>
      <c r="P441" s="261"/>
      <c r="Q441" s="261"/>
      <c r="R441" s="261"/>
      <c r="S441" s="261"/>
      <c r="T441" s="261"/>
      <c r="U441" s="261"/>
      <c r="V441" s="261"/>
      <c r="W441" s="261"/>
      <c r="X441" s="262"/>
      <c r="Y441" s="13"/>
      <c r="Z441" s="13"/>
      <c r="AA441" s="13"/>
      <c r="AB441" s="13"/>
      <c r="AC441" s="13"/>
      <c r="AD441" s="13"/>
      <c r="AE441" s="13"/>
      <c r="AT441" s="263" t="s">
        <v>167</v>
      </c>
      <c r="AU441" s="263" t="s">
        <v>22</v>
      </c>
      <c r="AV441" s="13" t="s">
        <v>22</v>
      </c>
      <c r="AW441" s="13" t="s">
        <v>5</v>
      </c>
      <c r="AX441" s="13" t="s">
        <v>84</v>
      </c>
      <c r="AY441" s="263" t="s">
        <v>149</v>
      </c>
    </row>
    <row r="442" s="14" customFormat="1">
      <c r="A442" s="14"/>
      <c r="B442" s="264"/>
      <c r="C442" s="265"/>
      <c r="D442" s="248" t="s">
        <v>167</v>
      </c>
      <c r="E442" s="266" t="s">
        <v>82</v>
      </c>
      <c r="F442" s="267" t="s">
        <v>169</v>
      </c>
      <c r="G442" s="265"/>
      <c r="H442" s="268">
        <v>156.72999999999999</v>
      </c>
      <c r="I442" s="269"/>
      <c r="J442" s="269"/>
      <c r="K442" s="265"/>
      <c r="L442" s="265"/>
      <c r="M442" s="270"/>
      <c r="N442" s="271"/>
      <c r="O442" s="272"/>
      <c r="P442" s="272"/>
      <c r="Q442" s="272"/>
      <c r="R442" s="272"/>
      <c r="S442" s="272"/>
      <c r="T442" s="272"/>
      <c r="U442" s="272"/>
      <c r="V442" s="272"/>
      <c r="W442" s="272"/>
      <c r="X442" s="273"/>
      <c r="Y442" s="14"/>
      <c r="Z442" s="14"/>
      <c r="AA442" s="14"/>
      <c r="AB442" s="14"/>
      <c r="AC442" s="14"/>
      <c r="AD442" s="14"/>
      <c r="AE442" s="14"/>
      <c r="AT442" s="274" t="s">
        <v>167</v>
      </c>
      <c r="AU442" s="274" t="s">
        <v>22</v>
      </c>
      <c r="AV442" s="14" t="s">
        <v>156</v>
      </c>
      <c r="AW442" s="14" t="s">
        <v>5</v>
      </c>
      <c r="AX442" s="14" t="s">
        <v>91</v>
      </c>
      <c r="AY442" s="274" t="s">
        <v>149</v>
      </c>
    </row>
    <row r="443" s="2" customFormat="1" ht="24" customHeight="1">
      <c r="A443" s="39"/>
      <c r="B443" s="40"/>
      <c r="C443" s="234" t="s">
        <v>618</v>
      </c>
      <c r="D443" s="234" t="s">
        <v>151</v>
      </c>
      <c r="E443" s="235" t="s">
        <v>619</v>
      </c>
      <c r="F443" s="236" t="s">
        <v>620</v>
      </c>
      <c r="G443" s="237" t="s">
        <v>206</v>
      </c>
      <c r="H443" s="238">
        <v>43.637999999999998</v>
      </c>
      <c r="I443" s="239"/>
      <c r="J443" s="239"/>
      <c r="K443" s="240">
        <f>ROUND(P443*H443,2)</f>
        <v>0</v>
      </c>
      <c r="L443" s="236" t="s">
        <v>155</v>
      </c>
      <c r="M443" s="45"/>
      <c r="N443" s="241" t="s">
        <v>82</v>
      </c>
      <c r="O443" s="242" t="s">
        <v>52</v>
      </c>
      <c r="P443" s="243">
        <f>I443+J443</f>
        <v>0</v>
      </c>
      <c r="Q443" s="243">
        <f>ROUND(I443*H443,2)</f>
        <v>0</v>
      </c>
      <c r="R443" s="243">
        <f>ROUND(J443*H443,2)</f>
        <v>0</v>
      </c>
      <c r="S443" s="85"/>
      <c r="T443" s="244">
        <f>S443*H443</f>
        <v>0</v>
      </c>
      <c r="U443" s="244">
        <v>0</v>
      </c>
      <c r="V443" s="244">
        <f>U443*H443</f>
        <v>0</v>
      </c>
      <c r="W443" s="244">
        <v>0</v>
      </c>
      <c r="X443" s="245">
        <f>W443*H443</f>
        <v>0</v>
      </c>
      <c r="Y443" s="39"/>
      <c r="Z443" s="39"/>
      <c r="AA443" s="39"/>
      <c r="AB443" s="39"/>
      <c r="AC443" s="39"/>
      <c r="AD443" s="39"/>
      <c r="AE443" s="39"/>
      <c r="AR443" s="246" t="s">
        <v>156</v>
      </c>
      <c r="AT443" s="246" t="s">
        <v>151</v>
      </c>
      <c r="AU443" s="246" t="s">
        <v>22</v>
      </c>
      <c r="AY443" s="17" t="s">
        <v>149</v>
      </c>
      <c r="BE443" s="247">
        <f>IF(O443="základní",K443,0)</f>
        <v>0</v>
      </c>
      <c r="BF443" s="247">
        <f>IF(O443="snížená",K443,0)</f>
        <v>0</v>
      </c>
      <c r="BG443" s="247">
        <f>IF(O443="zákl. přenesená",K443,0)</f>
        <v>0</v>
      </c>
      <c r="BH443" s="247">
        <f>IF(O443="sníž. přenesená",K443,0)</f>
        <v>0</v>
      </c>
      <c r="BI443" s="247">
        <f>IF(O443="nulová",K443,0)</f>
        <v>0</v>
      </c>
      <c r="BJ443" s="17" t="s">
        <v>91</v>
      </c>
      <c r="BK443" s="247">
        <f>ROUND(P443*H443,2)</f>
        <v>0</v>
      </c>
      <c r="BL443" s="17" t="s">
        <v>156</v>
      </c>
      <c r="BM443" s="246" t="s">
        <v>621</v>
      </c>
    </row>
    <row r="444" s="2" customFormat="1">
      <c r="A444" s="39"/>
      <c r="B444" s="40"/>
      <c r="C444" s="41"/>
      <c r="D444" s="248" t="s">
        <v>158</v>
      </c>
      <c r="E444" s="41"/>
      <c r="F444" s="249" t="s">
        <v>622</v>
      </c>
      <c r="G444" s="41"/>
      <c r="H444" s="41"/>
      <c r="I444" s="149"/>
      <c r="J444" s="149"/>
      <c r="K444" s="41"/>
      <c r="L444" s="41"/>
      <c r="M444" s="45"/>
      <c r="N444" s="250"/>
      <c r="O444" s="251"/>
      <c r="P444" s="85"/>
      <c r="Q444" s="85"/>
      <c r="R444" s="85"/>
      <c r="S444" s="85"/>
      <c r="T444" s="85"/>
      <c r="U444" s="85"/>
      <c r="V444" s="85"/>
      <c r="W444" s="85"/>
      <c r="X444" s="86"/>
      <c r="Y444" s="39"/>
      <c r="Z444" s="39"/>
      <c r="AA444" s="39"/>
      <c r="AB444" s="39"/>
      <c r="AC444" s="39"/>
      <c r="AD444" s="39"/>
      <c r="AE444" s="39"/>
      <c r="AT444" s="17" t="s">
        <v>158</v>
      </c>
      <c r="AU444" s="17" t="s">
        <v>22</v>
      </c>
    </row>
    <row r="445" s="12" customFormat="1" ht="22.8" customHeight="1">
      <c r="A445" s="12"/>
      <c r="B445" s="217"/>
      <c r="C445" s="218"/>
      <c r="D445" s="219" t="s">
        <v>83</v>
      </c>
      <c r="E445" s="232" t="s">
        <v>623</v>
      </c>
      <c r="F445" s="232" t="s">
        <v>624</v>
      </c>
      <c r="G445" s="218"/>
      <c r="H445" s="218"/>
      <c r="I445" s="221"/>
      <c r="J445" s="221"/>
      <c r="K445" s="233">
        <f>BK445</f>
        <v>0</v>
      </c>
      <c r="L445" s="218"/>
      <c r="M445" s="223"/>
      <c r="N445" s="224"/>
      <c r="O445" s="225"/>
      <c r="P445" s="225"/>
      <c r="Q445" s="226">
        <f>SUM(Q446:Q448)</f>
        <v>0</v>
      </c>
      <c r="R445" s="226">
        <f>SUM(R446:R448)</f>
        <v>0</v>
      </c>
      <c r="S445" s="225"/>
      <c r="T445" s="227">
        <f>SUM(T446:T448)</f>
        <v>0</v>
      </c>
      <c r="U445" s="225"/>
      <c r="V445" s="227">
        <f>SUM(V446:V448)</f>
        <v>0</v>
      </c>
      <c r="W445" s="225"/>
      <c r="X445" s="228">
        <f>SUM(X446:X448)</f>
        <v>0</v>
      </c>
      <c r="Y445" s="12"/>
      <c r="Z445" s="12"/>
      <c r="AA445" s="12"/>
      <c r="AB445" s="12"/>
      <c r="AC445" s="12"/>
      <c r="AD445" s="12"/>
      <c r="AE445" s="12"/>
      <c r="AR445" s="229" t="s">
        <v>91</v>
      </c>
      <c r="AT445" s="230" t="s">
        <v>83</v>
      </c>
      <c r="AU445" s="230" t="s">
        <v>91</v>
      </c>
      <c r="AY445" s="229" t="s">
        <v>149</v>
      </c>
      <c r="BK445" s="231">
        <f>SUM(BK446:BK448)</f>
        <v>0</v>
      </c>
    </row>
    <row r="446" s="2" customFormat="1" ht="24" customHeight="1">
      <c r="A446" s="39"/>
      <c r="B446" s="40"/>
      <c r="C446" s="234" t="s">
        <v>625</v>
      </c>
      <c r="D446" s="234" t="s">
        <v>151</v>
      </c>
      <c r="E446" s="235" t="s">
        <v>626</v>
      </c>
      <c r="F446" s="236" t="s">
        <v>627</v>
      </c>
      <c r="G446" s="237" t="s">
        <v>206</v>
      </c>
      <c r="H446" s="238">
        <v>109.883</v>
      </c>
      <c r="I446" s="239"/>
      <c r="J446" s="239"/>
      <c r="K446" s="240">
        <f>ROUND(P446*H446,2)</f>
        <v>0</v>
      </c>
      <c r="L446" s="236" t="s">
        <v>155</v>
      </c>
      <c r="M446" s="45"/>
      <c r="N446" s="241" t="s">
        <v>82</v>
      </c>
      <c r="O446" s="242" t="s">
        <v>52</v>
      </c>
      <c r="P446" s="243">
        <f>I446+J446</f>
        <v>0</v>
      </c>
      <c r="Q446" s="243">
        <f>ROUND(I446*H446,2)</f>
        <v>0</v>
      </c>
      <c r="R446" s="243">
        <f>ROUND(J446*H446,2)</f>
        <v>0</v>
      </c>
      <c r="S446" s="85"/>
      <c r="T446" s="244">
        <f>S446*H446</f>
        <v>0</v>
      </c>
      <c r="U446" s="244">
        <v>0</v>
      </c>
      <c r="V446" s="244">
        <f>U446*H446</f>
        <v>0</v>
      </c>
      <c r="W446" s="244">
        <v>0</v>
      </c>
      <c r="X446" s="245">
        <f>W446*H446</f>
        <v>0</v>
      </c>
      <c r="Y446" s="39"/>
      <c r="Z446" s="39"/>
      <c r="AA446" s="39"/>
      <c r="AB446" s="39"/>
      <c r="AC446" s="39"/>
      <c r="AD446" s="39"/>
      <c r="AE446" s="39"/>
      <c r="AR446" s="246" t="s">
        <v>156</v>
      </c>
      <c r="AT446" s="246" t="s">
        <v>151</v>
      </c>
      <c r="AU446" s="246" t="s">
        <v>22</v>
      </c>
      <c r="AY446" s="17" t="s">
        <v>149</v>
      </c>
      <c r="BE446" s="247">
        <f>IF(O446="základní",K446,0)</f>
        <v>0</v>
      </c>
      <c r="BF446" s="247">
        <f>IF(O446="snížená",K446,0)</f>
        <v>0</v>
      </c>
      <c r="BG446" s="247">
        <f>IF(O446="zákl. přenesená",K446,0)</f>
        <v>0</v>
      </c>
      <c r="BH446" s="247">
        <f>IF(O446="sníž. přenesená",K446,0)</f>
        <v>0</v>
      </c>
      <c r="BI446" s="247">
        <f>IF(O446="nulová",K446,0)</f>
        <v>0</v>
      </c>
      <c r="BJ446" s="17" t="s">
        <v>91</v>
      </c>
      <c r="BK446" s="247">
        <f>ROUND(P446*H446,2)</f>
        <v>0</v>
      </c>
      <c r="BL446" s="17" t="s">
        <v>156</v>
      </c>
      <c r="BM446" s="246" t="s">
        <v>628</v>
      </c>
    </row>
    <row r="447" s="2" customFormat="1">
      <c r="A447" s="39"/>
      <c r="B447" s="40"/>
      <c r="C447" s="41"/>
      <c r="D447" s="248" t="s">
        <v>158</v>
      </c>
      <c r="E447" s="41"/>
      <c r="F447" s="249" t="s">
        <v>629</v>
      </c>
      <c r="G447" s="41"/>
      <c r="H447" s="41"/>
      <c r="I447" s="149"/>
      <c r="J447" s="149"/>
      <c r="K447" s="41"/>
      <c r="L447" s="41"/>
      <c r="M447" s="45"/>
      <c r="N447" s="250"/>
      <c r="O447" s="251"/>
      <c r="P447" s="85"/>
      <c r="Q447" s="85"/>
      <c r="R447" s="85"/>
      <c r="S447" s="85"/>
      <c r="T447" s="85"/>
      <c r="U447" s="85"/>
      <c r="V447" s="85"/>
      <c r="W447" s="85"/>
      <c r="X447" s="86"/>
      <c r="Y447" s="39"/>
      <c r="Z447" s="39"/>
      <c r="AA447" s="39"/>
      <c r="AB447" s="39"/>
      <c r="AC447" s="39"/>
      <c r="AD447" s="39"/>
      <c r="AE447" s="39"/>
      <c r="AT447" s="17" t="s">
        <v>158</v>
      </c>
      <c r="AU447" s="17" t="s">
        <v>22</v>
      </c>
    </row>
    <row r="448" s="2" customFormat="1">
      <c r="A448" s="39"/>
      <c r="B448" s="40"/>
      <c r="C448" s="41"/>
      <c r="D448" s="248" t="s">
        <v>160</v>
      </c>
      <c r="E448" s="41"/>
      <c r="F448" s="252" t="s">
        <v>630</v>
      </c>
      <c r="G448" s="41"/>
      <c r="H448" s="41"/>
      <c r="I448" s="149"/>
      <c r="J448" s="149"/>
      <c r="K448" s="41"/>
      <c r="L448" s="41"/>
      <c r="M448" s="45"/>
      <c r="N448" s="250"/>
      <c r="O448" s="251"/>
      <c r="P448" s="85"/>
      <c r="Q448" s="85"/>
      <c r="R448" s="85"/>
      <c r="S448" s="85"/>
      <c r="T448" s="85"/>
      <c r="U448" s="85"/>
      <c r="V448" s="85"/>
      <c r="W448" s="85"/>
      <c r="X448" s="86"/>
      <c r="Y448" s="39"/>
      <c r="Z448" s="39"/>
      <c r="AA448" s="39"/>
      <c r="AB448" s="39"/>
      <c r="AC448" s="39"/>
      <c r="AD448" s="39"/>
      <c r="AE448" s="39"/>
      <c r="AT448" s="17" t="s">
        <v>160</v>
      </c>
      <c r="AU448" s="17" t="s">
        <v>22</v>
      </c>
    </row>
    <row r="449" s="12" customFormat="1" ht="25.92" customHeight="1">
      <c r="A449" s="12"/>
      <c r="B449" s="217"/>
      <c r="C449" s="218"/>
      <c r="D449" s="219" t="s">
        <v>83</v>
      </c>
      <c r="E449" s="220" t="s">
        <v>631</v>
      </c>
      <c r="F449" s="220" t="s">
        <v>632</v>
      </c>
      <c r="G449" s="218"/>
      <c r="H449" s="218"/>
      <c r="I449" s="221"/>
      <c r="J449" s="221"/>
      <c r="K449" s="222">
        <f>BK449</f>
        <v>0</v>
      </c>
      <c r="L449" s="218"/>
      <c r="M449" s="223"/>
      <c r="N449" s="224"/>
      <c r="O449" s="225"/>
      <c r="P449" s="225"/>
      <c r="Q449" s="226">
        <f>Q450</f>
        <v>0</v>
      </c>
      <c r="R449" s="226">
        <f>R450</f>
        <v>0</v>
      </c>
      <c r="S449" s="225"/>
      <c r="T449" s="227">
        <f>T450</f>
        <v>0</v>
      </c>
      <c r="U449" s="225"/>
      <c r="V449" s="227">
        <f>V450</f>
        <v>0.065000000000000002</v>
      </c>
      <c r="W449" s="225"/>
      <c r="X449" s="228">
        <f>X450</f>
        <v>0</v>
      </c>
      <c r="Y449" s="12"/>
      <c r="Z449" s="12"/>
      <c r="AA449" s="12"/>
      <c r="AB449" s="12"/>
      <c r="AC449" s="12"/>
      <c r="AD449" s="12"/>
      <c r="AE449" s="12"/>
      <c r="AR449" s="229" t="s">
        <v>22</v>
      </c>
      <c r="AT449" s="230" t="s">
        <v>83</v>
      </c>
      <c r="AU449" s="230" t="s">
        <v>84</v>
      </c>
      <c r="AY449" s="229" t="s">
        <v>149</v>
      </c>
      <c r="BK449" s="231">
        <f>BK450</f>
        <v>0</v>
      </c>
    </row>
    <row r="450" s="12" customFormat="1" ht="22.8" customHeight="1">
      <c r="A450" s="12"/>
      <c r="B450" s="217"/>
      <c r="C450" s="218"/>
      <c r="D450" s="219" t="s">
        <v>83</v>
      </c>
      <c r="E450" s="232" t="s">
        <v>633</v>
      </c>
      <c r="F450" s="232" t="s">
        <v>634</v>
      </c>
      <c r="G450" s="218"/>
      <c r="H450" s="218"/>
      <c r="I450" s="221"/>
      <c r="J450" s="221"/>
      <c r="K450" s="233">
        <f>BK450</f>
        <v>0</v>
      </c>
      <c r="L450" s="218"/>
      <c r="M450" s="223"/>
      <c r="N450" s="224"/>
      <c r="O450" s="225"/>
      <c r="P450" s="225"/>
      <c r="Q450" s="226">
        <f>SUM(Q451:Q456)</f>
        <v>0</v>
      </c>
      <c r="R450" s="226">
        <f>SUM(R451:R456)</f>
        <v>0</v>
      </c>
      <c r="S450" s="225"/>
      <c r="T450" s="227">
        <f>SUM(T451:T456)</f>
        <v>0</v>
      </c>
      <c r="U450" s="225"/>
      <c r="V450" s="227">
        <f>SUM(V451:V456)</f>
        <v>0.065000000000000002</v>
      </c>
      <c r="W450" s="225"/>
      <c r="X450" s="228">
        <f>SUM(X451:X456)</f>
        <v>0</v>
      </c>
      <c r="Y450" s="12"/>
      <c r="Z450" s="12"/>
      <c r="AA450" s="12"/>
      <c r="AB450" s="12"/>
      <c r="AC450" s="12"/>
      <c r="AD450" s="12"/>
      <c r="AE450" s="12"/>
      <c r="AR450" s="229" t="s">
        <v>22</v>
      </c>
      <c r="AT450" s="230" t="s">
        <v>83</v>
      </c>
      <c r="AU450" s="230" t="s">
        <v>91</v>
      </c>
      <c r="AY450" s="229" t="s">
        <v>149</v>
      </c>
      <c r="BK450" s="231">
        <f>SUM(BK451:BK456)</f>
        <v>0</v>
      </c>
    </row>
    <row r="451" s="2" customFormat="1" ht="24" customHeight="1">
      <c r="A451" s="39"/>
      <c r="B451" s="40"/>
      <c r="C451" s="234" t="s">
        <v>635</v>
      </c>
      <c r="D451" s="234" t="s">
        <v>151</v>
      </c>
      <c r="E451" s="235" t="s">
        <v>636</v>
      </c>
      <c r="F451" s="236" t="s">
        <v>637</v>
      </c>
      <c r="G451" s="237" t="s">
        <v>398</v>
      </c>
      <c r="H451" s="238">
        <v>500</v>
      </c>
      <c r="I451" s="239"/>
      <c r="J451" s="239"/>
      <c r="K451" s="240">
        <f>ROUND(P451*H451,2)</f>
        <v>0</v>
      </c>
      <c r="L451" s="236" t="s">
        <v>638</v>
      </c>
      <c r="M451" s="45"/>
      <c r="N451" s="241" t="s">
        <v>82</v>
      </c>
      <c r="O451" s="242" t="s">
        <v>52</v>
      </c>
      <c r="P451" s="243">
        <f>I451+J451</f>
        <v>0</v>
      </c>
      <c r="Q451" s="243">
        <f>ROUND(I451*H451,2)</f>
        <v>0</v>
      </c>
      <c r="R451" s="243">
        <f>ROUND(J451*H451,2)</f>
        <v>0</v>
      </c>
      <c r="S451" s="85"/>
      <c r="T451" s="244">
        <f>S451*H451</f>
        <v>0</v>
      </c>
      <c r="U451" s="244">
        <v>5.0000000000000002E-05</v>
      </c>
      <c r="V451" s="244">
        <f>U451*H451</f>
        <v>0.025000000000000001</v>
      </c>
      <c r="W451" s="244">
        <v>0</v>
      </c>
      <c r="X451" s="245">
        <f>W451*H451</f>
        <v>0</v>
      </c>
      <c r="Y451" s="39"/>
      <c r="Z451" s="39"/>
      <c r="AA451" s="39"/>
      <c r="AB451" s="39"/>
      <c r="AC451" s="39"/>
      <c r="AD451" s="39"/>
      <c r="AE451" s="39"/>
      <c r="AR451" s="246" t="s">
        <v>256</v>
      </c>
      <c r="AT451" s="246" t="s">
        <v>151</v>
      </c>
      <c r="AU451" s="246" t="s">
        <v>22</v>
      </c>
      <c r="AY451" s="17" t="s">
        <v>149</v>
      </c>
      <c r="BE451" s="247">
        <f>IF(O451="základní",K451,0)</f>
        <v>0</v>
      </c>
      <c r="BF451" s="247">
        <f>IF(O451="snížená",K451,0)</f>
        <v>0</v>
      </c>
      <c r="BG451" s="247">
        <f>IF(O451="zákl. přenesená",K451,0)</f>
        <v>0</v>
      </c>
      <c r="BH451" s="247">
        <f>IF(O451="sníž. přenesená",K451,0)</f>
        <v>0</v>
      </c>
      <c r="BI451" s="247">
        <f>IF(O451="nulová",K451,0)</f>
        <v>0</v>
      </c>
      <c r="BJ451" s="17" t="s">
        <v>91</v>
      </c>
      <c r="BK451" s="247">
        <f>ROUND(P451*H451,2)</f>
        <v>0</v>
      </c>
      <c r="BL451" s="17" t="s">
        <v>256</v>
      </c>
      <c r="BM451" s="246" t="s">
        <v>639</v>
      </c>
    </row>
    <row r="452" s="2" customFormat="1">
      <c r="A452" s="39"/>
      <c r="B452" s="40"/>
      <c r="C452" s="41"/>
      <c r="D452" s="248" t="s">
        <v>158</v>
      </c>
      <c r="E452" s="41"/>
      <c r="F452" s="249" t="s">
        <v>640</v>
      </c>
      <c r="G452" s="41"/>
      <c r="H452" s="41"/>
      <c r="I452" s="149"/>
      <c r="J452" s="149"/>
      <c r="K452" s="41"/>
      <c r="L452" s="41"/>
      <c r="M452" s="45"/>
      <c r="N452" s="250"/>
      <c r="O452" s="251"/>
      <c r="P452" s="85"/>
      <c r="Q452" s="85"/>
      <c r="R452" s="85"/>
      <c r="S452" s="85"/>
      <c r="T452" s="85"/>
      <c r="U452" s="85"/>
      <c r="V452" s="85"/>
      <c r="W452" s="85"/>
      <c r="X452" s="86"/>
      <c r="Y452" s="39"/>
      <c r="Z452" s="39"/>
      <c r="AA452" s="39"/>
      <c r="AB452" s="39"/>
      <c r="AC452" s="39"/>
      <c r="AD452" s="39"/>
      <c r="AE452" s="39"/>
      <c r="AT452" s="17" t="s">
        <v>158</v>
      </c>
      <c r="AU452" s="17" t="s">
        <v>22</v>
      </c>
    </row>
    <row r="453" s="2" customFormat="1" ht="16.5" customHeight="1">
      <c r="A453" s="39"/>
      <c r="B453" s="40"/>
      <c r="C453" s="275" t="s">
        <v>641</v>
      </c>
      <c r="D453" s="275" t="s">
        <v>203</v>
      </c>
      <c r="E453" s="276" t="s">
        <v>642</v>
      </c>
      <c r="F453" s="277" t="s">
        <v>643</v>
      </c>
      <c r="G453" s="278" t="s">
        <v>644</v>
      </c>
      <c r="H453" s="279">
        <v>1</v>
      </c>
      <c r="I453" s="280"/>
      <c r="J453" s="281"/>
      <c r="K453" s="282">
        <f>ROUND(P453*H453,2)</f>
        <v>0</v>
      </c>
      <c r="L453" s="277" t="s">
        <v>82</v>
      </c>
      <c r="M453" s="283"/>
      <c r="N453" s="284" t="s">
        <v>82</v>
      </c>
      <c r="O453" s="242" t="s">
        <v>52</v>
      </c>
      <c r="P453" s="243">
        <f>I453+J453</f>
        <v>0</v>
      </c>
      <c r="Q453" s="243">
        <f>ROUND(I453*H453,2)</f>
        <v>0</v>
      </c>
      <c r="R453" s="243">
        <f>ROUND(J453*H453,2)</f>
        <v>0</v>
      </c>
      <c r="S453" s="85"/>
      <c r="T453" s="244">
        <f>S453*H453</f>
        <v>0</v>
      </c>
      <c r="U453" s="244">
        <v>0.040000000000000001</v>
      </c>
      <c r="V453" s="244">
        <f>U453*H453</f>
        <v>0.040000000000000001</v>
      </c>
      <c r="W453" s="244">
        <v>0</v>
      </c>
      <c r="X453" s="245">
        <f>W453*H453</f>
        <v>0</v>
      </c>
      <c r="Y453" s="39"/>
      <c r="Z453" s="39"/>
      <c r="AA453" s="39"/>
      <c r="AB453" s="39"/>
      <c r="AC453" s="39"/>
      <c r="AD453" s="39"/>
      <c r="AE453" s="39"/>
      <c r="AR453" s="246" t="s">
        <v>645</v>
      </c>
      <c r="AT453" s="246" t="s">
        <v>203</v>
      </c>
      <c r="AU453" s="246" t="s">
        <v>22</v>
      </c>
      <c r="AY453" s="17" t="s">
        <v>149</v>
      </c>
      <c r="BE453" s="247">
        <f>IF(O453="základní",K453,0)</f>
        <v>0</v>
      </c>
      <c r="BF453" s="247">
        <f>IF(O453="snížená",K453,0)</f>
        <v>0</v>
      </c>
      <c r="BG453" s="247">
        <f>IF(O453="zákl. přenesená",K453,0)</f>
        <v>0</v>
      </c>
      <c r="BH453" s="247">
        <f>IF(O453="sníž. přenesená",K453,0)</f>
        <v>0</v>
      </c>
      <c r="BI453" s="247">
        <f>IF(O453="nulová",K453,0)</f>
        <v>0</v>
      </c>
      <c r="BJ453" s="17" t="s">
        <v>91</v>
      </c>
      <c r="BK453" s="247">
        <f>ROUND(P453*H453,2)</f>
        <v>0</v>
      </c>
      <c r="BL453" s="17" t="s">
        <v>256</v>
      </c>
      <c r="BM453" s="246" t="s">
        <v>646</v>
      </c>
    </row>
    <row r="454" s="2" customFormat="1">
      <c r="A454" s="39"/>
      <c r="B454" s="40"/>
      <c r="C454" s="41"/>
      <c r="D454" s="248" t="s">
        <v>158</v>
      </c>
      <c r="E454" s="41"/>
      <c r="F454" s="249" t="s">
        <v>647</v>
      </c>
      <c r="G454" s="41"/>
      <c r="H454" s="41"/>
      <c r="I454" s="149"/>
      <c r="J454" s="149"/>
      <c r="K454" s="41"/>
      <c r="L454" s="41"/>
      <c r="M454" s="45"/>
      <c r="N454" s="250"/>
      <c r="O454" s="251"/>
      <c r="P454" s="85"/>
      <c r="Q454" s="85"/>
      <c r="R454" s="85"/>
      <c r="S454" s="85"/>
      <c r="T454" s="85"/>
      <c r="U454" s="85"/>
      <c r="V454" s="85"/>
      <c r="W454" s="85"/>
      <c r="X454" s="86"/>
      <c r="Y454" s="39"/>
      <c r="Z454" s="39"/>
      <c r="AA454" s="39"/>
      <c r="AB454" s="39"/>
      <c r="AC454" s="39"/>
      <c r="AD454" s="39"/>
      <c r="AE454" s="39"/>
      <c r="AT454" s="17" t="s">
        <v>158</v>
      </c>
      <c r="AU454" s="17" t="s">
        <v>22</v>
      </c>
    </row>
    <row r="455" s="13" customFormat="1">
      <c r="A455" s="13"/>
      <c r="B455" s="253"/>
      <c r="C455" s="254"/>
      <c r="D455" s="248" t="s">
        <v>167</v>
      </c>
      <c r="E455" s="255" t="s">
        <v>82</v>
      </c>
      <c r="F455" s="256" t="s">
        <v>91</v>
      </c>
      <c r="G455" s="254"/>
      <c r="H455" s="257">
        <v>1</v>
      </c>
      <c r="I455" s="258"/>
      <c r="J455" s="258"/>
      <c r="K455" s="254"/>
      <c r="L455" s="254"/>
      <c r="M455" s="259"/>
      <c r="N455" s="260"/>
      <c r="O455" s="261"/>
      <c r="P455" s="261"/>
      <c r="Q455" s="261"/>
      <c r="R455" s="261"/>
      <c r="S455" s="261"/>
      <c r="T455" s="261"/>
      <c r="U455" s="261"/>
      <c r="V455" s="261"/>
      <c r="W455" s="261"/>
      <c r="X455" s="262"/>
      <c r="Y455" s="13"/>
      <c r="Z455" s="13"/>
      <c r="AA455" s="13"/>
      <c r="AB455" s="13"/>
      <c r="AC455" s="13"/>
      <c r="AD455" s="13"/>
      <c r="AE455" s="13"/>
      <c r="AT455" s="263" t="s">
        <v>167</v>
      </c>
      <c r="AU455" s="263" t="s">
        <v>22</v>
      </c>
      <c r="AV455" s="13" t="s">
        <v>22</v>
      </c>
      <c r="AW455" s="13" t="s">
        <v>5</v>
      </c>
      <c r="AX455" s="13" t="s">
        <v>84</v>
      </c>
      <c r="AY455" s="263" t="s">
        <v>149</v>
      </c>
    </row>
    <row r="456" s="14" customFormat="1">
      <c r="A456" s="14"/>
      <c r="B456" s="264"/>
      <c r="C456" s="265"/>
      <c r="D456" s="248" t="s">
        <v>167</v>
      </c>
      <c r="E456" s="266" t="s">
        <v>82</v>
      </c>
      <c r="F456" s="267" t="s">
        <v>169</v>
      </c>
      <c r="G456" s="265"/>
      <c r="H456" s="268">
        <v>1</v>
      </c>
      <c r="I456" s="269"/>
      <c r="J456" s="269"/>
      <c r="K456" s="265"/>
      <c r="L456" s="265"/>
      <c r="M456" s="270"/>
      <c r="N456" s="285"/>
      <c r="O456" s="286"/>
      <c r="P456" s="286"/>
      <c r="Q456" s="286"/>
      <c r="R456" s="286"/>
      <c r="S456" s="286"/>
      <c r="T456" s="286"/>
      <c r="U456" s="286"/>
      <c r="V456" s="286"/>
      <c r="W456" s="286"/>
      <c r="X456" s="287"/>
      <c r="Y456" s="14"/>
      <c r="Z456" s="14"/>
      <c r="AA456" s="14"/>
      <c r="AB456" s="14"/>
      <c r="AC456" s="14"/>
      <c r="AD456" s="14"/>
      <c r="AE456" s="14"/>
      <c r="AT456" s="274" t="s">
        <v>167</v>
      </c>
      <c r="AU456" s="274" t="s">
        <v>22</v>
      </c>
      <c r="AV456" s="14" t="s">
        <v>156</v>
      </c>
      <c r="AW456" s="14" t="s">
        <v>5</v>
      </c>
      <c r="AX456" s="14" t="s">
        <v>91</v>
      </c>
      <c r="AY456" s="274" t="s">
        <v>149</v>
      </c>
    </row>
    <row r="457" s="2" customFormat="1" ht="6.96" customHeight="1">
      <c r="A457" s="39"/>
      <c r="B457" s="60"/>
      <c r="C457" s="61"/>
      <c r="D457" s="61"/>
      <c r="E457" s="61"/>
      <c r="F457" s="61"/>
      <c r="G457" s="61"/>
      <c r="H457" s="61"/>
      <c r="I457" s="179"/>
      <c r="J457" s="179"/>
      <c r="K457" s="61"/>
      <c r="L457" s="61"/>
      <c r="M457" s="45"/>
      <c r="N457" s="39"/>
      <c r="P457" s="39"/>
      <c r="Q457" s="39"/>
      <c r="R457" s="39"/>
      <c r="S457" s="39"/>
      <c r="T457" s="39"/>
      <c r="U457" s="39"/>
      <c r="V457" s="39"/>
      <c r="W457" s="39"/>
      <c r="X457" s="39"/>
      <c r="Y457" s="39"/>
      <c r="Z457" s="39"/>
      <c r="AA457" s="39"/>
      <c r="AB457" s="39"/>
      <c r="AC457" s="39"/>
      <c r="AD457" s="39"/>
      <c r="AE457" s="39"/>
    </row>
  </sheetData>
  <sheetProtection sheet="1" autoFilter="0" formatColumns="0" formatRows="0" objects="1" scenarios="1" spinCount="100000" saltValue="Vw1POQ27JgnXhD79pRrZEg+acePv/uZUojgtqNmxuePElLHy3ubSDqS1Md5owK6O5xwSwaWf9MaoI1QTYbUYMw==" hashValue="iw4RXAr2xXjCiqPhC0i6wEXqXIXSpvyKTQkXegSTDingLAHvV6/yi8qvsgMeWpr8mH+5S2dhIk6mMaQjHrI8XQ==" algorithmName="SHA-512" password="CC35"/>
  <autoFilter ref="C99:L456"/>
  <mergeCells count="12">
    <mergeCell ref="E7:H7"/>
    <mergeCell ref="E9:H9"/>
    <mergeCell ref="E11:H11"/>
    <mergeCell ref="E20:H20"/>
    <mergeCell ref="E29:H29"/>
    <mergeCell ref="E52:H52"/>
    <mergeCell ref="E54:H54"/>
    <mergeCell ref="E56:H56"/>
    <mergeCell ref="E88:H88"/>
    <mergeCell ref="E90:H90"/>
    <mergeCell ref="E92:H92"/>
    <mergeCell ref="M2:Z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1" customWidth="1"/>
    <col min="10" max="10" width="20.17" style="141" customWidth="1"/>
    <col min="11" max="11" width="20.17" style="1" customWidth="1"/>
    <col min="12" max="12" width="15.5" style="1" customWidth="1"/>
    <col min="13" max="13" width="9.33" style="1" customWidth="1"/>
    <col min="14" max="14" width="10.83" style="1" hidden="1" customWidth="1"/>
    <col min="15" max="15" width="9.33" style="1" hidden="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4.17" style="1" hidden="1" customWidth="1"/>
    <col min="22" max="22" width="14.17" style="1" hidden="1" customWidth="1"/>
    <col min="23" max="23" width="14.17" style="1" hidden="1" customWidth="1"/>
    <col min="24" max="24" width="14.17" style="1" hidden="1" customWidth="1"/>
    <col min="25" max="25" width="12.33" style="1" hidden="1" customWidth="1"/>
    <col min="26" max="26" width="16.33" style="1" customWidth="1"/>
    <col min="27" max="27" width="12.33" style="1" customWidth="1"/>
    <col min="28" max="28" width="15"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1"/>
      <c r="J2" s="141"/>
      <c r="M2" s="1"/>
      <c r="N2" s="1"/>
      <c r="O2" s="1"/>
      <c r="P2" s="1"/>
      <c r="Q2" s="1"/>
      <c r="R2" s="1"/>
      <c r="S2" s="1"/>
      <c r="T2" s="1"/>
      <c r="U2" s="1"/>
      <c r="V2" s="1"/>
      <c r="W2" s="1"/>
      <c r="X2" s="1"/>
      <c r="Y2" s="1"/>
      <c r="Z2" s="1"/>
      <c r="AT2" s="17" t="s">
        <v>99</v>
      </c>
    </row>
    <row r="3" s="1" customFormat="1" ht="6.96" customHeight="1">
      <c r="B3" s="142"/>
      <c r="C3" s="143"/>
      <c r="D3" s="143"/>
      <c r="E3" s="143"/>
      <c r="F3" s="143"/>
      <c r="G3" s="143"/>
      <c r="H3" s="143"/>
      <c r="I3" s="144"/>
      <c r="J3" s="144"/>
      <c r="K3" s="143"/>
      <c r="L3" s="143"/>
      <c r="M3" s="20"/>
      <c r="AT3" s="17" t="s">
        <v>22</v>
      </c>
    </row>
    <row r="4" s="1" customFormat="1" ht="24.96" customHeight="1">
      <c r="B4" s="20"/>
      <c r="D4" s="145" t="s">
        <v>104</v>
      </c>
      <c r="I4" s="141"/>
      <c r="J4" s="141"/>
      <c r="M4" s="20"/>
      <c r="N4" s="146" t="s">
        <v>11</v>
      </c>
      <c r="AT4" s="17" t="s">
        <v>4</v>
      </c>
    </row>
    <row r="5" s="1" customFormat="1" ht="6.96" customHeight="1">
      <c r="B5" s="20"/>
      <c r="I5" s="141"/>
      <c r="J5" s="141"/>
      <c r="M5" s="20"/>
    </row>
    <row r="6" s="1" customFormat="1" ht="12" customHeight="1">
      <c r="B6" s="20"/>
      <c r="D6" s="147" t="s">
        <v>17</v>
      </c>
      <c r="I6" s="141"/>
      <c r="J6" s="141"/>
      <c r="M6" s="20"/>
    </row>
    <row r="7" s="1" customFormat="1" ht="16.5" customHeight="1">
      <c r="B7" s="20"/>
      <c r="E7" s="148" t="str">
        <f>'Rekapitulace stavby'!K6</f>
        <v>Město Paskov - PD pro lávku č.1 pro pěší a cyklisty přes řeku Olešnou</v>
      </c>
      <c r="F7" s="147"/>
      <c r="G7" s="147"/>
      <c r="H7" s="147"/>
      <c r="I7" s="141"/>
      <c r="J7" s="141"/>
      <c r="M7" s="20"/>
    </row>
    <row r="8" s="1" customFormat="1" ht="12" customHeight="1">
      <c r="B8" s="20"/>
      <c r="D8" s="147" t="s">
        <v>105</v>
      </c>
      <c r="I8" s="141"/>
      <c r="J8" s="141"/>
      <c r="M8" s="20"/>
    </row>
    <row r="9" s="2" customFormat="1" ht="16.5" customHeight="1">
      <c r="A9" s="39"/>
      <c r="B9" s="45"/>
      <c r="C9" s="39"/>
      <c r="D9" s="39"/>
      <c r="E9" s="148" t="s">
        <v>648</v>
      </c>
      <c r="F9" s="39"/>
      <c r="G9" s="39"/>
      <c r="H9" s="39"/>
      <c r="I9" s="149"/>
      <c r="J9" s="149"/>
      <c r="K9" s="39"/>
      <c r="L9" s="39"/>
      <c r="M9" s="150"/>
      <c r="S9" s="39"/>
      <c r="T9" s="39"/>
      <c r="U9" s="39"/>
      <c r="V9" s="39"/>
      <c r="W9" s="39"/>
      <c r="X9" s="39"/>
      <c r="Y9" s="39"/>
      <c r="Z9" s="39"/>
      <c r="AA9" s="39"/>
      <c r="AB9" s="39"/>
      <c r="AC9" s="39"/>
      <c r="AD9" s="39"/>
      <c r="AE9" s="39"/>
    </row>
    <row r="10" s="2" customFormat="1" ht="12" customHeight="1">
      <c r="A10" s="39"/>
      <c r="B10" s="45"/>
      <c r="C10" s="39"/>
      <c r="D10" s="147" t="s">
        <v>107</v>
      </c>
      <c r="E10" s="39"/>
      <c r="F10" s="39"/>
      <c r="G10" s="39"/>
      <c r="H10" s="39"/>
      <c r="I10" s="149"/>
      <c r="J10" s="149"/>
      <c r="K10" s="39"/>
      <c r="L10" s="39"/>
      <c r="M10" s="150"/>
      <c r="S10" s="39"/>
      <c r="T10" s="39"/>
      <c r="U10" s="39"/>
      <c r="V10" s="39"/>
      <c r="W10" s="39"/>
      <c r="X10" s="39"/>
      <c r="Y10" s="39"/>
      <c r="Z10" s="39"/>
      <c r="AA10" s="39"/>
      <c r="AB10" s="39"/>
      <c r="AC10" s="39"/>
      <c r="AD10" s="39"/>
      <c r="AE10" s="39"/>
    </row>
    <row r="11" s="2" customFormat="1" ht="16.5" customHeight="1">
      <c r="A11" s="39"/>
      <c r="B11" s="45"/>
      <c r="C11" s="39"/>
      <c r="D11" s="39"/>
      <c r="E11" s="151" t="s">
        <v>648</v>
      </c>
      <c r="F11" s="39"/>
      <c r="G11" s="39"/>
      <c r="H11" s="39"/>
      <c r="I11" s="149"/>
      <c r="J11" s="149"/>
      <c r="K11" s="39"/>
      <c r="L11" s="39"/>
      <c r="M11" s="150"/>
      <c r="S11" s="39"/>
      <c r="T11" s="39"/>
      <c r="U11" s="39"/>
      <c r="V11" s="39"/>
      <c r="W11" s="39"/>
      <c r="X11" s="39"/>
      <c r="Y11" s="39"/>
      <c r="Z11" s="39"/>
      <c r="AA11" s="39"/>
      <c r="AB11" s="39"/>
      <c r="AC11" s="39"/>
      <c r="AD11" s="39"/>
      <c r="AE11" s="39"/>
    </row>
    <row r="12" s="2" customFormat="1">
      <c r="A12" s="39"/>
      <c r="B12" s="45"/>
      <c r="C12" s="39"/>
      <c r="D12" s="39"/>
      <c r="E12" s="39"/>
      <c r="F12" s="39"/>
      <c r="G12" s="39"/>
      <c r="H12" s="39"/>
      <c r="I12" s="149"/>
      <c r="J12" s="149"/>
      <c r="K12" s="39"/>
      <c r="L12" s="39"/>
      <c r="M12" s="150"/>
      <c r="S12" s="39"/>
      <c r="T12" s="39"/>
      <c r="U12" s="39"/>
      <c r="V12" s="39"/>
      <c r="W12" s="39"/>
      <c r="X12" s="39"/>
      <c r="Y12" s="39"/>
      <c r="Z12" s="39"/>
      <c r="AA12" s="39"/>
      <c r="AB12" s="39"/>
      <c r="AC12" s="39"/>
      <c r="AD12" s="39"/>
      <c r="AE12" s="39"/>
    </row>
    <row r="13" s="2" customFormat="1" ht="12" customHeight="1">
      <c r="A13" s="39"/>
      <c r="B13" s="45"/>
      <c r="C13" s="39"/>
      <c r="D13" s="147" t="s">
        <v>19</v>
      </c>
      <c r="E13" s="39"/>
      <c r="F13" s="136" t="s">
        <v>82</v>
      </c>
      <c r="G13" s="39"/>
      <c r="H13" s="39"/>
      <c r="I13" s="152" t="s">
        <v>21</v>
      </c>
      <c r="J13" s="153" t="s">
        <v>82</v>
      </c>
      <c r="K13" s="39"/>
      <c r="L13" s="39"/>
      <c r="M13" s="150"/>
      <c r="S13" s="39"/>
      <c r="T13" s="39"/>
      <c r="U13" s="39"/>
      <c r="V13" s="39"/>
      <c r="W13" s="39"/>
      <c r="X13" s="39"/>
      <c r="Y13" s="39"/>
      <c r="Z13" s="39"/>
      <c r="AA13" s="39"/>
      <c r="AB13" s="39"/>
      <c r="AC13" s="39"/>
      <c r="AD13" s="39"/>
      <c r="AE13" s="39"/>
    </row>
    <row r="14" s="2" customFormat="1" ht="12" customHeight="1">
      <c r="A14" s="39"/>
      <c r="B14" s="45"/>
      <c r="C14" s="39"/>
      <c r="D14" s="147" t="s">
        <v>23</v>
      </c>
      <c r="E14" s="39"/>
      <c r="F14" s="136" t="s">
        <v>108</v>
      </c>
      <c r="G14" s="39"/>
      <c r="H14" s="39"/>
      <c r="I14" s="152" t="s">
        <v>25</v>
      </c>
      <c r="J14" s="154" t="str">
        <f>'Rekapitulace stavby'!AN8</f>
        <v>15. 8. 2019</v>
      </c>
      <c r="K14" s="39"/>
      <c r="L14" s="39"/>
      <c r="M14" s="150"/>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149"/>
      <c r="J15" s="149"/>
      <c r="K15" s="39"/>
      <c r="L15" s="39"/>
      <c r="M15" s="150"/>
      <c r="S15" s="39"/>
      <c r="T15" s="39"/>
      <c r="U15" s="39"/>
      <c r="V15" s="39"/>
      <c r="W15" s="39"/>
      <c r="X15" s="39"/>
      <c r="Y15" s="39"/>
      <c r="Z15" s="39"/>
      <c r="AA15" s="39"/>
      <c r="AB15" s="39"/>
      <c r="AC15" s="39"/>
      <c r="AD15" s="39"/>
      <c r="AE15" s="39"/>
    </row>
    <row r="16" s="2" customFormat="1" ht="12" customHeight="1">
      <c r="A16" s="39"/>
      <c r="B16" s="45"/>
      <c r="C16" s="39"/>
      <c r="D16" s="147" t="s">
        <v>31</v>
      </c>
      <c r="E16" s="39"/>
      <c r="F16" s="39"/>
      <c r="G16" s="39"/>
      <c r="H16" s="39"/>
      <c r="I16" s="152" t="s">
        <v>32</v>
      </c>
      <c r="J16" s="153" t="str">
        <f>IF('Rekapitulace stavby'!AN10="","",'Rekapitulace stavby'!AN10)</f>
        <v>00297062</v>
      </c>
      <c r="K16" s="39"/>
      <c r="L16" s="39"/>
      <c r="M16" s="150"/>
      <c r="S16" s="39"/>
      <c r="T16" s="39"/>
      <c r="U16" s="39"/>
      <c r="V16" s="39"/>
      <c r="W16" s="39"/>
      <c r="X16" s="39"/>
      <c r="Y16" s="39"/>
      <c r="Z16" s="39"/>
      <c r="AA16" s="39"/>
      <c r="AB16" s="39"/>
      <c r="AC16" s="39"/>
      <c r="AD16" s="39"/>
      <c r="AE16" s="39"/>
    </row>
    <row r="17" s="2" customFormat="1" ht="18" customHeight="1">
      <c r="A17" s="39"/>
      <c r="B17" s="45"/>
      <c r="C17" s="39"/>
      <c r="D17" s="39"/>
      <c r="E17" s="136" t="str">
        <f>IF('Rekapitulace stavby'!E11="","",'Rekapitulace stavby'!E11)</f>
        <v>Město Paskov</v>
      </c>
      <c r="F17" s="39"/>
      <c r="G17" s="39"/>
      <c r="H17" s="39"/>
      <c r="I17" s="152" t="s">
        <v>35</v>
      </c>
      <c r="J17" s="153" t="str">
        <f>IF('Rekapitulace stavby'!AN11="","",'Rekapitulace stavby'!AN11)</f>
        <v>CZ00297062</v>
      </c>
      <c r="K17" s="39"/>
      <c r="L17" s="39"/>
      <c r="M17" s="150"/>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149"/>
      <c r="J18" s="149"/>
      <c r="K18" s="39"/>
      <c r="L18" s="39"/>
      <c r="M18" s="150"/>
      <c r="S18" s="39"/>
      <c r="T18" s="39"/>
      <c r="U18" s="39"/>
      <c r="V18" s="39"/>
      <c r="W18" s="39"/>
      <c r="X18" s="39"/>
      <c r="Y18" s="39"/>
      <c r="Z18" s="39"/>
      <c r="AA18" s="39"/>
      <c r="AB18" s="39"/>
      <c r="AC18" s="39"/>
      <c r="AD18" s="39"/>
      <c r="AE18" s="39"/>
    </row>
    <row r="19" s="2" customFormat="1" ht="12" customHeight="1">
      <c r="A19" s="39"/>
      <c r="B19" s="45"/>
      <c r="C19" s="39"/>
      <c r="D19" s="147" t="s">
        <v>37</v>
      </c>
      <c r="E19" s="39"/>
      <c r="F19" s="39"/>
      <c r="G19" s="39"/>
      <c r="H19" s="39"/>
      <c r="I19" s="152" t="s">
        <v>32</v>
      </c>
      <c r="J19" s="33" t="str">
        <f>'Rekapitulace stavby'!AN13</f>
        <v>Vyplň údaj</v>
      </c>
      <c r="K19" s="39"/>
      <c r="L19" s="39"/>
      <c r="M19" s="150"/>
      <c r="S19" s="39"/>
      <c r="T19" s="39"/>
      <c r="U19" s="39"/>
      <c r="V19" s="39"/>
      <c r="W19" s="39"/>
      <c r="X19" s="39"/>
      <c r="Y19" s="39"/>
      <c r="Z19" s="39"/>
      <c r="AA19" s="39"/>
      <c r="AB19" s="39"/>
      <c r="AC19" s="39"/>
      <c r="AD19" s="39"/>
      <c r="AE19" s="39"/>
    </row>
    <row r="20" s="2" customFormat="1" ht="18" customHeight="1">
      <c r="A20" s="39"/>
      <c r="B20" s="45"/>
      <c r="C20" s="39"/>
      <c r="D20" s="39"/>
      <c r="E20" s="33" t="str">
        <f>'Rekapitulace stavby'!E14</f>
        <v>Vyplň údaj</v>
      </c>
      <c r="F20" s="136"/>
      <c r="G20" s="136"/>
      <c r="H20" s="136"/>
      <c r="I20" s="152" t="s">
        <v>35</v>
      </c>
      <c r="J20" s="33" t="str">
        <f>'Rekapitulace stavby'!AN14</f>
        <v>Vyplň údaj</v>
      </c>
      <c r="K20" s="39"/>
      <c r="L20" s="39"/>
      <c r="M20" s="150"/>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149"/>
      <c r="J21" s="149"/>
      <c r="K21" s="39"/>
      <c r="L21" s="39"/>
      <c r="M21" s="150"/>
      <c r="S21" s="39"/>
      <c r="T21" s="39"/>
      <c r="U21" s="39"/>
      <c r="V21" s="39"/>
      <c r="W21" s="39"/>
      <c r="X21" s="39"/>
      <c r="Y21" s="39"/>
      <c r="Z21" s="39"/>
      <c r="AA21" s="39"/>
      <c r="AB21" s="39"/>
      <c r="AC21" s="39"/>
      <c r="AD21" s="39"/>
      <c r="AE21" s="39"/>
    </row>
    <row r="22" s="2" customFormat="1" ht="12" customHeight="1">
      <c r="A22" s="39"/>
      <c r="B22" s="45"/>
      <c r="C22" s="39"/>
      <c r="D22" s="147" t="s">
        <v>39</v>
      </c>
      <c r="E22" s="39"/>
      <c r="F22" s="39"/>
      <c r="G22" s="39"/>
      <c r="H22" s="39"/>
      <c r="I22" s="152" t="s">
        <v>32</v>
      </c>
      <c r="J22" s="153" t="str">
        <f>IF('Rekapitulace stavby'!AN16="","",'Rekapitulace stavby'!AN16)</f>
        <v>417189495</v>
      </c>
      <c r="K22" s="39"/>
      <c r="L22" s="39"/>
      <c r="M22" s="150"/>
      <c r="S22" s="39"/>
      <c r="T22" s="39"/>
      <c r="U22" s="39"/>
      <c r="V22" s="39"/>
      <c r="W22" s="39"/>
      <c r="X22" s="39"/>
      <c r="Y22" s="39"/>
      <c r="Z22" s="39"/>
      <c r="AA22" s="39"/>
      <c r="AB22" s="39"/>
      <c r="AC22" s="39"/>
      <c r="AD22" s="39"/>
      <c r="AE22" s="39"/>
    </row>
    <row r="23" s="2" customFormat="1" ht="18" customHeight="1">
      <c r="A23" s="39"/>
      <c r="B23" s="45"/>
      <c r="C23" s="39"/>
      <c r="D23" s="39"/>
      <c r="E23" s="136" t="str">
        <f>IF('Rekapitulace stavby'!E17="","",'Rekapitulace stavby'!E17)</f>
        <v>Ing. Jiří Vítek, Stavební projekce Olomouc</v>
      </c>
      <c r="F23" s="39"/>
      <c r="G23" s="39"/>
      <c r="H23" s="39"/>
      <c r="I23" s="152" t="s">
        <v>35</v>
      </c>
      <c r="J23" s="153" t="str">
        <f>IF('Rekapitulace stavby'!AN17="","",'Rekapitulace stavby'!AN17)</f>
        <v>CZ401120411</v>
      </c>
      <c r="K23" s="39"/>
      <c r="L23" s="39"/>
      <c r="M23" s="150"/>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149"/>
      <c r="J24" s="149"/>
      <c r="K24" s="39"/>
      <c r="L24" s="39"/>
      <c r="M24" s="150"/>
      <c r="S24" s="39"/>
      <c r="T24" s="39"/>
      <c r="U24" s="39"/>
      <c r="V24" s="39"/>
      <c r="W24" s="39"/>
      <c r="X24" s="39"/>
      <c r="Y24" s="39"/>
      <c r="Z24" s="39"/>
      <c r="AA24" s="39"/>
      <c r="AB24" s="39"/>
      <c r="AC24" s="39"/>
      <c r="AD24" s="39"/>
      <c r="AE24" s="39"/>
    </row>
    <row r="25" s="2" customFormat="1" ht="12" customHeight="1">
      <c r="A25" s="39"/>
      <c r="B25" s="45"/>
      <c r="C25" s="39"/>
      <c r="D25" s="147" t="s">
        <v>43</v>
      </c>
      <c r="E25" s="39"/>
      <c r="F25" s="39"/>
      <c r="G25" s="39"/>
      <c r="H25" s="39"/>
      <c r="I25" s="152" t="s">
        <v>32</v>
      </c>
      <c r="J25" s="153" t="str">
        <f>IF('Rekapitulace stavby'!AN19="","",'Rekapitulace stavby'!AN19)</f>
        <v>47189495</v>
      </c>
      <c r="K25" s="39"/>
      <c r="L25" s="39"/>
      <c r="M25" s="150"/>
      <c r="S25" s="39"/>
      <c r="T25" s="39"/>
      <c r="U25" s="39"/>
      <c r="V25" s="39"/>
      <c r="W25" s="39"/>
      <c r="X25" s="39"/>
      <c r="Y25" s="39"/>
      <c r="Z25" s="39"/>
      <c r="AA25" s="39"/>
      <c r="AB25" s="39"/>
      <c r="AC25" s="39"/>
      <c r="AD25" s="39"/>
      <c r="AE25" s="39"/>
    </row>
    <row r="26" s="2" customFormat="1" ht="18" customHeight="1">
      <c r="A26" s="39"/>
      <c r="B26" s="45"/>
      <c r="C26" s="39"/>
      <c r="D26" s="39"/>
      <c r="E26" s="136" t="str">
        <f>IF('Rekapitulace stavby'!E20="","",'Rekapitulace stavby'!E20)</f>
        <v>Ing. Jiří Vítek, Stavební projekce Olomouc</v>
      </c>
      <c r="F26" s="39"/>
      <c r="G26" s="39"/>
      <c r="H26" s="39"/>
      <c r="I26" s="152" t="s">
        <v>35</v>
      </c>
      <c r="J26" s="153" t="str">
        <f>IF('Rekapitulace stavby'!AN20="","",'Rekapitulace stavby'!AN20)</f>
        <v>CZ401120411</v>
      </c>
      <c r="K26" s="39"/>
      <c r="L26" s="39"/>
      <c r="M26" s="150"/>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149"/>
      <c r="J27" s="149"/>
      <c r="K27" s="39"/>
      <c r="L27" s="39"/>
      <c r="M27" s="150"/>
      <c r="S27" s="39"/>
      <c r="T27" s="39"/>
      <c r="U27" s="39"/>
      <c r="V27" s="39"/>
      <c r="W27" s="39"/>
      <c r="X27" s="39"/>
      <c r="Y27" s="39"/>
      <c r="Z27" s="39"/>
      <c r="AA27" s="39"/>
      <c r="AB27" s="39"/>
      <c r="AC27" s="39"/>
      <c r="AD27" s="39"/>
      <c r="AE27" s="39"/>
    </row>
    <row r="28" s="2" customFormat="1" ht="12" customHeight="1">
      <c r="A28" s="39"/>
      <c r="B28" s="45"/>
      <c r="C28" s="39"/>
      <c r="D28" s="147" t="s">
        <v>45</v>
      </c>
      <c r="E28" s="39"/>
      <c r="F28" s="39"/>
      <c r="G28" s="39"/>
      <c r="H28" s="39"/>
      <c r="I28" s="149"/>
      <c r="J28" s="149"/>
      <c r="K28" s="39"/>
      <c r="L28" s="39"/>
      <c r="M28" s="150"/>
      <c r="S28" s="39"/>
      <c r="T28" s="39"/>
      <c r="U28" s="39"/>
      <c r="V28" s="39"/>
      <c r="W28" s="39"/>
      <c r="X28" s="39"/>
      <c r="Y28" s="39"/>
      <c r="Z28" s="39"/>
      <c r="AA28" s="39"/>
      <c r="AB28" s="39"/>
      <c r="AC28" s="39"/>
      <c r="AD28" s="39"/>
      <c r="AE28" s="39"/>
    </row>
    <row r="29" s="8" customFormat="1" ht="16.5" customHeight="1">
      <c r="A29" s="155"/>
      <c r="B29" s="156"/>
      <c r="C29" s="155"/>
      <c r="D29" s="155"/>
      <c r="E29" s="157" t="s">
        <v>82</v>
      </c>
      <c r="F29" s="157"/>
      <c r="G29" s="157"/>
      <c r="H29" s="157"/>
      <c r="I29" s="158"/>
      <c r="J29" s="158"/>
      <c r="K29" s="155"/>
      <c r="L29" s="155"/>
      <c r="M29" s="159"/>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149"/>
      <c r="J30" s="149"/>
      <c r="K30" s="39"/>
      <c r="L30" s="39"/>
      <c r="M30" s="150"/>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1"/>
      <c r="J31" s="161"/>
      <c r="K31" s="160"/>
      <c r="L31" s="160"/>
      <c r="M31" s="150"/>
      <c r="S31" s="39"/>
      <c r="T31" s="39"/>
      <c r="U31" s="39"/>
      <c r="V31" s="39"/>
      <c r="W31" s="39"/>
      <c r="X31" s="39"/>
      <c r="Y31" s="39"/>
      <c r="Z31" s="39"/>
      <c r="AA31" s="39"/>
      <c r="AB31" s="39"/>
      <c r="AC31" s="39"/>
      <c r="AD31" s="39"/>
      <c r="AE31" s="39"/>
    </row>
    <row r="32" s="2" customFormat="1">
      <c r="A32" s="39"/>
      <c r="B32" s="45"/>
      <c r="C32" s="39"/>
      <c r="D32" s="39"/>
      <c r="E32" s="147" t="s">
        <v>109</v>
      </c>
      <c r="F32" s="39"/>
      <c r="G32" s="39"/>
      <c r="H32" s="39"/>
      <c r="I32" s="149"/>
      <c r="J32" s="149"/>
      <c r="K32" s="162">
        <f>I65</f>
        <v>0</v>
      </c>
      <c r="L32" s="39"/>
      <c r="M32" s="150"/>
      <c r="S32" s="39"/>
      <c r="T32" s="39"/>
      <c r="U32" s="39"/>
      <c r="V32" s="39"/>
      <c r="W32" s="39"/>
      <c r="X32" s="39"/>
      <c r="Y32" s="39"/>
      <c r="Z32" s="39"/>
      <c r="AA32" s="39"/>
      <c r="AB32" s="39"/>
      <c r="AC32" s="39"/>
      <c r="AD32" s="39"/>
      <c r="AE32" s="39"/>
    </row>
    <row r="33" s="2" customFormat="1">
      <c r="A33" s="39"/>
      <c r="B33" s="45"/>
      <c r="C33" s="39"/>
      <c r="D33" s="39"/>
      <c r="E33" s="147" t="s">
        <v>110</v>
      </c>
      <c r="F33" s="39"/>
      <c r="G33" s="39"/>
      <c r="H33" s="39"/>
      <c r="I33" s="149"/>
      <c r="J33" s="149"/>
      <c r="K33" s="162">
        <f>J65</f>
        <v>0</v>
      </c>
      <c r="L33" s="39"/>
      <c r="M33" s="150"/>
      <c r="S33" s="39"/>
      <c r="T33" s="39"/>
      <c r="U33" s="39"/>
      <c r="V33" s="39"/>
      <c r="W33" s="39"/>
      <c r="X33" s="39"/>
      <c r="Y33" s="39"/>
      <c r="Z33" s="39"/>
      <c r="AA33" s="39"/>
      <c r="AB33" s="39"/>
      <c r="AC33" s="39"/>
      <c r="AD33" s="39"/>
      <c r="AE33" s="39"/>
    </row>
    <row r="34" s="2" customFormat="1" ht="25.44" customHeight="1">
      <c r="A34" s="39"/>
      <c r="B34" s="45"/>
      <c r="C34" s="39"/>
      <c r="D34" s="163" t="s">
        <v>47</v>
      </c>
      <c r="E34" s="39"/>
      <c r="F34" s="39"/>
      <c r="G34" s="39"/>
      <c r="H34" s="39"/>
      <c r="I34" s="149"/>
      <c r="J34" s="149"/>
      <c r="K34" s="164">
        <f>ROUND(K91, 2)</f>
        <v>0</v>
      </c>
      <c r="L34" s="39"/>
      <c r="M34" s="150"/>
      <c r="S34" s="39"/>
      <c r="T34" s="39"/>
      <c r="U34" s="39"/>
      <c r="V34" s="39"/>
      <c r="W34" s="39"/>
      <c r="X34" s="39"/>
      <c r="Y34" s="39"/>
      <c r="Z34" s="39"/>
      <c r="AA34" s="39"/>
      <c r="AB34" s="39"/>
      <c r="AC34" s="39"/>
      <c r="AD34" s="39"/>
      <c r="AE34" s="39"/>
    </row>
    <row r="35" s="2" customFormat="1" ht="6.96" customHeight="1">
      <c r="A35" s="39"/>
      <c r="B35" s="45"/>
      <c r="C35" s="39"/>
      <c r="D35" s="160"/>
      <c r="E35" s="160"/>
      <c r="F35" s="160"/>
      <c r="G35" s="160"/>
      <c r="H35" s="160"/>
      <c r="I35" s="161"/>
      <c r="J35" s="161"/>
      <c r="K35" s="160"/>
      <c r="L35" s="160"/>
      <c r="M35" s="150"/>
      <c r="S35" s="39"/>
      <c r="T35" s="39"/>
      <c r="U35" s="39"/>
      <c r="V35" s="39"/>
      <c r="W35" s="39"/>
      <c r="X35" s="39"/>
      <c r="Y35" s="39"/>
      <c r="Z35" s="39"/>
      <c r="AA35" s="39"/>
      <c r="AB35" s="39"/>
      <c r="AC35" s="39"/>
      <c r="AD35" s="39"/>
      <c r="AE35" s="39"/>
    </row>
    <row r="36" s="2" customFormat="1" ht="14.4" customHeight="1">
      <c r="A36" s="39"/>
      <c r="B36" s="45"/>
      <c r="C36" s="39"/>
      <c r="D36" s="39"/>
      <c r="E36" s="39"/>
      <c r="F36" s="165" t="s">
        <v>49</v>
      </c>
      <c r="G36" s="39"/>
      <c r="H36" s="39"/>
      <c r="I36" s="166" t="s">
        <v>48</v>
      </c>
      <c r="J36" s="149"/>
      <c r="K36" s="165" t="s">
        <v>50</v>
      </c>
      <c r="L36" s="39"/>
      <c r="M36" s="150"/>
      <c r="S36" s="39"/>
      <c r="T36" s="39"/>
      <c r="U36" s="39"/>
      <c r="V36" s="39"/>
      <c r="W36" s="39"/>
      <c r="X36" s="39"/>
      <c r="Y36" s="39"/>
      <c r="Z36" s="39"/>
      <c r="AA36" s="39"/>
      <c r="AB36" s="39"/>
      <c r="AC36" s="39"/>
      <c r="AD36" s="39"/>
      <c r="AE36" s="39"/>
    </row>
    <row r="37" s="2" customFormat="1" ht="14.4" customHeight="1">
      <c r="A37" s="39"/>
      <c r="B37" s="45"/>
      <c r="C37" s="39"/>
      <c r="D37" s="167" t="s">
        <v>51</v>
      </c>
      <c r="E37" s="147" t="s">
        <v>52</v>
      </c>
      <c r="F37" s="162">
        <f>ROUND((SUM(BE91:BE110)),  2)</f>
        <v>0</v>
      </c>
      <c r="G37" s="39"/>
      <c r="H37" s="39"/>
      <c r="I37" s="168">
        <v>0.20999999999999999</v>
      </c>
      <c r="J37" s="149"/>
      <c r="K37" s="162">
        <f>ROUND(((SUM(BE91:BE110))*I37),  2)</f>
        <v>0</v>
      </c>
      <c r="L37" s="39"/>
      <c r="M37" s="150"/>
      <c r="S37" s="39"/>
      <c r="T37" s="39"/>
      <c r="U37" s="39"/>
      <c r="V37" s="39"/>
      <c r="W37" s="39"/>
      <c r="X37" s="39"/>
      <c r="Y37" s="39"/>
      <c r="Z37" s="39"/>
      <c r="AA37" s="39"/>
      <c r="AB37" s="39"/>
      <c r="AC37" s="39"/>
      <c r="AD37" s="39"/>
      <c r="AE37" s="39"/>
    </row>
    <row r="38" s="2" customFormat="1" ht="14.4" customHeight="1">
      <c r="A38" s="39"/>
      <c r="B38" s="45"/>
      <c r="C38" s="39"/>
      <c r="D38" s="39"/>
      <c r="E38" s="147" t="s">
        <v>53</v>
      </c>
      <c r="F38" s="162">
        <f>ROUND((SUM(BF91:BF110)),  2)</f>
        <v>0</v>
      </c>
      <c r="G38" s="39"/>
      <c r="H38" s="39"/>
      <c r="I38" s="168">
        <v>0.14999999999999999</v>
      </c>
      <c r="J38" s="149"/>
      <c r="K38" s="162">
        <f>ROUND(((SUM(BF91:BF110))*I38),  2)</f>
        <v>0</v>
      </c>
      <c r="L38" s="39"/>
      <c r="M38" s="150"/>
      <c r="S38" s="39"/>
      <c r="T38" s="39"/>
      <c r="U38" s="39"/>
      <c r="V38" s="39"/>
      <c r="W38" s="39"/>
      <c r="X38" s="39"/>
      <c r="Y38" s="39"/>
      <c r="Z38" s="39"/>
      <c r="AA38" s="39"/>
      <c r="AB38" s="39"/>
      <c r="AC38" s="39"/>
      <c r="AD38" s="39"/>
      <c r="AE38" s="39"/>
    </row>
    <row r="39" hidden="1" s="2" customFormat="1" ht="14.4" customHeight="1">
      <c r="A39" s="39"/>
      <c r="B39" s="45"/>
      <c r="C39" s="39"/>
      <c r="D39" s="39"/>
      <c r="E39" s="147" t="s">
        <v>54</v>
      </c>
      <c r="F39" s="162">
        <f>ROUND((SUM(BG91:BG110)),  2)</f>
        <v>0</v>
      </c>
      <c r="G39" s="39"/>
      <c r="H39" s="39"/>
      <c r="I39" s="168">
        <v>0.20999999999999999</v>
      </c>
      <c r="J39" s="149"/>
      <c r="K39" s="162">
        <f>0</f>
        <v>0</v>
      </c>
      <c r="L39" s="39"/>
      <c r="M39" s="150"/>
      <c r="S39" s="39"/>
      <c r="T39" s="39"/>
      <c r="U39" s="39"/>
      <c r="V39" s="39"/>
      <c r="W39" s="39"/>
      <c r="X39" s="39"/>
      <c r="Y39" s="39"/>
      <c r="Z39" s="39"/>
      <c r="AA39" s="39"/>
      <c r="AB39" s="39"/>
      <c r="AC39" s="39"/>
      <c r="AD39" s="39"/>
      <c r="AE39" s="39"/>
    </row>
    <row r="40" hidden="1" s="2" customFormat="1" ht="14.4" customHeight="1">
      <c r="A40" s="39"/>
      <c r="B40" s="45"/>
      <c r="C40" s="39"/>
      <c r="D40" s="39"/>
      <c r="E40" s="147" t="s">
        <v>55</v>
      </c>
      <c r="F40" s="162">
        <f>ROUND((SUM(BH91:BH110)),  2)</f>
        <v>0</v>
      </c>
      <c r="G40" s="39"/>
      <c r="H40" s="39"/>
      <c r="I40" s="168">
        <v>0.14999999999999999</v>
      </c>
      <c r="J40" s="149"/>
      <c r="K40" s="162">
        <f>0</f>
        <v>0</v>
      </c>
      <c r="L40" s="39"/>
      <c r="M40" s="150"/>
      <c r="S40" s="39"/>
      <c r="T40" s="39"/>
      <c r="U40" s="39"/>
      <c r="V40" s="39"/>
      <c r="W40" s="39"/>
      <c r="X40" s="39"/>
      <c r="Y40" s="39"/>
      <c r="Z40" s="39"/>
      <c r="AA40" s="39"/>
      <c r="AB40" s="39"/>
      <c r="AC40" s="39"/>
      <c r="AD40" s="39"/>
      <c r="AE40" s="39"/>
    </row>
    <row r="41" hidden="1" s="2" customFormat="1" ht="14.4" customHeight="1">
      <c r="A41" s="39"/>
      <c r="B41" s="45"/>
      <c r="C41" s="39"/>
      <c r="D41" s="39"/>
      <c r="E41" s="147" t="s">
        <v>56</v>
      </c>
      <c r="F41" s="162">
        <f>ROUND((SUM(BI91:BI110)),  2)</f>
        <v>0</v>
      </c>
      <c r="G41" s="39"/>
      <c r="H41" s="39"/>
      <c r="I41" s="168">
        <v>0</v>
      </c>
      <c r="J41" s="149"/>
      <c r="K41" s="162">
        <f>0</f>
        <v>0</v>
      </c>
      <c r="L41" s="39"/>
      <c r="M41" s="150"/>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149"/>
      <c r="J42" s="149"/>
      <c r="K42" s="39"/>
      <c r="L42" s="39"/>
      <c r="M42" s="150"/>
      <c r="S42" s="39"/>
      <c r="T42" s="39"/>
      <c r="U42" s="39"/>
      <c r="V42" s="39"/>
      <c r="W42" s="39"/>
      <c r="X42" s="39"/>
      <c r="Y42" s="39"/>
      <c r="Z42" s="39"/>
      <c r="AA42" s="39"/>
      <c r="AB42" s="39"/>
      <c r="AC42" s="39"/>
      <c r="AD42" s="39"/>
      <c r="AE42" s="39"/>
    </row>
    <row r="43" s="2" customFormat="1" ht="25.44" customHeight="1">
      <c r="A43" s="39"/>
      <c r="B43" s="45"/>
      <c r="C43" s="169"/>
      <c r="D43" s="170" t="s">
        <v>57</v>
      </c>
      <c r="E43" s="171"/>
      <c r="F43" s="171"/>
      <c r="G43" s="172" t="s">
        <v>58</v>
      </c>
      <c r="H43" s="173" t="s">
        <v>59</v>
      </c>
      <c r="I43" s="174"/>
      <c r="J43" s="174"/>
      <c r="K43" s="175">
        <f>SUM(K34:K41)</f>
        <v>0</v>
      </c>
      <c r="L43" s="176"/>
      <c r="M43" s="150"/>
      <c r="S43" s="39"/>
      <c r="T43" s="39"/>
      <c r="U43" s="39"/>
      <c r="V43" s="39"/>
      <c r="W43" s="39"/>
      <c r="X43" s="39"/>
      <c r="Y43" s="39"/>
      <c r="Z43" s="39"/>
      <c r="AA43" s="39"/>
      <c r="AB43" s="39"/>
      <c r="AC43" s="39"/>
      <c r="AD43" s="39"/>
      <c r="AE43" s="39"/>
    </row>
    <row r="44" s="2" customFormat="1" ht="14.4" customHeight="1">
      <c r="A44" s="39"/>
      <c r="B44" s="177"/>
      <c r="C44" s="178"/>
      <c r="D44" s="178"/>
      <c r="E44" s="178"/>
      <c r="F44" s="178"/>
      <c r="G44" s="178"/>
      <c r="H44" s="178"/>
      <c r="I44" s="179"/>
      <c r="J44" s="179"/>
      <c r="K44" s="178"/>
      <c r="L44" s="178"/>
      <c r="M44" s="150"/>
      <c r="S44" s="39"/>
      <c r="T44" s="39"/>
      <c r="U44" s="39"/>
      <c r="V44" s="39"/>
      <c r="W44" s="39"/>
      <c r="X44" s="39"/>
      <c r="Y44" s="39"/>
      <c r="Z44" s="39"/>
      <c r="AA44" s="39"/>
      <c r="AB44" s="39"/>
      <c r="AC44" s="39"/>
      <c r="AD44" s="39"/>
      <c r="AE44" s="39"/>
    </row>
    <row r="48" s="2" customFormat="1" ht="6.96" customHeight="1">
      <c r="A48" s="39"/>
      <c r="B48" s="180"/>
      <c r="C48" s="181"/>
      <c r="D48" s="181"/>
      <c r="E48" s="181"/>
      <c r="F48" s="181"/>
      <c r="G48" s="181"/>
      <c r="H48" s="181"/>
      <c r="I48" s="182"/>
      <c r="J48" s="182"/>
      <c r="K48" s="181"/>
      <c r="L48" s="181"/>
      <c r="M48" s="150"/>
      <c r="S48" s="39"/>
      <c r="T48" s="39"/>
      <c r="U48" s="39"/>
      <c r="V48" s="39"/>
      <c r="W48" s="39"/>
      <c r="X48" s="39"/>
      <c r="Y48" s="39"/>
      <c r="Z48" s="39"/>
      <c r="AA48" s="39"/>
      <c r="AB48" s="39"/>
      <c r="AC48" s="39"/>
      <c r="AD48" s="39"/>
      <c r="AE48" s="39"/>
    </row>
    <row r="49" s="2" customFormat="1" ht="24.96" customHeight="1">
      <c r="A49" s="39"/>
      <c r="B49" s="40"/>
      <c r="C49" s="23" t="s">
        <v>111</v>
      </c>
      <c r="D49" s="41"/>
      <c r="E49" s="41"/>
      <c r="F49" s="41"/>
      <c r="G49" s="41"/>
      <c r="H49" s="41"/>
      <c r="I49" s="149"/>
      <c r="J49" s="149"/>
      <c r="K49" s="41"/>
      <c r="L49" s="41"/>
      <c r="M49" s="150"/>
      <c r="S49" s="39"/>
      <c r="T49" s="39"/>
      <c r="U49" s="39"/>
      <c r="V49" s="39"/>
      <c r="W49" s="39"/>
      <c r="X49" s="39"/>
      <c r="Y49" s="39"/>
      <c r="Z49" s="39"/>
      <c r="AA49" s="39"/>
      <c r="AB49" s="39"/>
      <c r="AC49" s="39"/>
      <c r="AD49" s="39"/>
      <c r="AE49" s="39"/>
    </row>
    <row r="50" s="2" customFormat="1" ht="6.96" customHeight="1">
      <c r="A50" s="39"/>
      <c r="B50" s="40"/>
      <c r="C50" s="41"/>
      <c r="D50" s="41"/>
      <c r="E50" s="41"/>
      <c r="F50" s="41"/>
      <c r="G50" s="41"/>
      <c r="H50" s="41"/>
      <c r="I50" s="149"/>
      <c r="J50" s="149"/>
      <c r="K50" s="41"/>
      <c r="L50" s="41"/>
      <c r="M50" s="150"/>
      <c r="S50" s="39"/>
      <c r="T50" s="39"/>
      <c r="U50" s="39"/>
      <c r="V50" s="39"/>
      <c r="W50" s="39"/>
      <c r="X50" s="39"/>
      <c r="Y50" s="39"/>
      <c r="Z50" s="39"/>
      <c r="AA50" s="39"/>
      <c r="AB50" s="39"/>
      <c r="AC50" s="39"/>
      <c r="AD50" s="39"/>
      <c r="AE50" s="39"/>
    </row>
    <row r="51" s="2" customFormat="1" ht="12" customHeight="1">
      <c r="A51" s="39"/>
      <c r="B51" s="40"/>
      <c r="C51" s="32" t="s">
        <v>17</v>
      </c>
      <c r="D51" s="41"/>
      <c r="E51" s="41"/>
      <c r="F51" s="41"/>
      <c r="G51" s="41"/>
      <c r="H51" s="41"/>
      <c r="I51" s="149"/>
      <c r="J51" s="149"/>
      <c r="K51" s="41"/>
      <c r="L51" s="41"/>
      <c r="M51" s="150"/>
      <c r="S51" s="39"/>
      <c r="T51" s="39"/>
      <c r="U51" s="39"/>
      <c r="V51" s="39"/>
      <c r="W51" s="39"/>
      <c r="X51" s="39"/>
      <c r="Y51" s="39"/>
      <c r="Z51" s="39"/>
      <c r="AA51" s="39"/>
      <c r="AB51" s="39"/>
      <c r="AC51" s="39"/>
      <c r="AD51" s="39"/>
      <c r="AE51" s="39"/>
    </row>
    <row r="52" s="2" customFormat="1" ht="16.5" customHeight="1">
      <c r="A52" s="39"/>
      <c r="B52" s="40"/>
      <c r="C52" s="41"/>
      <c r="D52" s="41"/>
      <c r="E52" s="183" t="str">
        <f>E7</f>
        <v>Město Paskov - PD pro lávku č.1 pro pěší a cyklisty přes řeku Olešnou</v>
      </c>
      <c r="F52" s="32"/>
      <c r="G52" s="32"/>
      <c r="H52" s="32"/>
      <c r="I52" s="149"/>
      <c r="J52" s="149"/>
      <c r="K52" s="41"/>
      <c r="L52" s="41"/>
      <c r="M52" s="150"/>
      <c r="S52" s="39"/>
      <c r="T52" s="39"/>
      <c r="U52" s="39"/>
      <c r="V52" s="39"/>
      <c r="W52" s="39"/>
      <c r="X52" s="39"/>
      <c r="Y52" s="39"/>
      <c r="Z52" s="39"/>
      <c r="AA52" s="39"/>
      <c r="AB52" s="39"/>
      <c r="AC52" s="39"/>
      <c r="AD52" s="39"/>
      <c r="AE52" s="39"/>
    </row>
    <row r="53" s="1" customFormat="1" ht="12" customHeight="1">
      <c r="B53" s="21"/>
      <c r="C53" s="32" t="s">
        <v>105</v>
      </c>
      <c r="D53" s="22"/>
      <c r="E53" s="22"/>
      <c r="F53" s="22"/>
      <c r="G53" s="22"/>
      <c r="H53" s="22"/>
      <c r="I53" s="141"/>
      <c r="J53" s="141"/>
      <c r="K53" s="22"/>
      <c r="L53" s="22"/>
      <c r="M53" s="20"/>
    </row>
    <row r="54" s="2" customFormat="1" ht="16.5" customHeight="1">
      <c r="A54" s="39"/>
      <c r="B54" s="40"/>
      <c r="C54" s="41"/>
      <c r="D54" s="41"/>
      <c r="E54" s="183" t="s">
        <v>648</v>
      </c>
      <c r="F54" s="41"/>
      <c r="G54" s="41"/>
      <c r="H54" s="41"/>
      <c r="I54" s="149"/>
      <c r="J54" s="149"/>
      <c r="K54" s="41"/>
      <c r="L54" s="41"/>
      <c r="M54" s="150"/>
      <c r="S54" s="39"/>
      <c r="T54" s="39"/>
      <c r="U54" s="39"/>
      <c r="V54" s="39"/>
      <c r="W54" s="39"/>
      <c r="X54" s="39"/>
      <c r="Y54" s="39"/>
      <c r="Z54" s="39"/>
      <c r="AA54" s="39"/>
      <c r="AB54" s="39"/>
      <c r="AC54" s="39"/>
      <c r="AD54" s="39"/>
      <c r="AE54" s="39"/>
    </row>
    <row r="55" s="2" customFormat="1" ht="12" customHeight="1">
      <c r="A55" s="39"/>
      <c r="B55" s="40"/>
      <c r="C55" s="32" t="s">
        <v>107</v>
      </c>
      <c r="D55" s="41"/>
      <c r="E55" s="41"/>
      <c r="F55" s="41"/>
      <c r="G55" s="41"/>
      <c r="H55" s="41"/>
      <c r="I55" s="149"/>
      <c r="J55" s="149"/>
      <c r="K55" s="41"/>
      <c r="L55" s="41"/>
      <c r="M55" s="150"/>
      <c r="S55" s="39"/>
      <c r="T55" s="39"/>
      <c r="U55" s="39"/>
      <c r="V55" s="39"/>
      <c r="W55" s="39"/>
      <c r="X55" s="39"/>
      <c r="Y55" s="39"/>
      <c r="Z55" s="39"/>
      <c r="AA55" s="39"/>
      <c r="AB55" s="39"/>
      <c r="AC55" s="39"/>
      <c r="AD55" s="39"/>
      <c r="AE55" s="39"/>
    </row>
    <row r="56" s="2" customFormat="1" ht="16.5" customHeight="1">
      <c r="A56" s="39"/>
      <c r="B56" s="40"/>
      <c r="C56" s="41"/>
      <c r="D56" s="41"/>
      <c r="E56" s="70" t="str">
        <f>E11</f>
        <v xml:space="preserve">2 - VON - Vedlejší  ostatní náklady</v>
      </c>
      <c r="F56" s="41"/>
      <c r="G56" s="41"/>
      <c r="H56" s="41"/>
      <c r="I56" s="149"/>
      <c r="J56" s="149"/>
      <c r="K56" s="41"/>
      <c r="L56" s="41"/>
      <c r="M56" s="150"/>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9"/>
      <c r="J57" s="149"/>
      <c r="K57" s="41"/>
      <c r="L57" s="41"/>
      <c r="M57" s="150"/>
      <c r="S57" s="39"/>
      <c r="T57" s="39"/>
      <c r="U57" s="39"/>
      <c r="V57" s="39"/>
      <c r="W57" s="39"/>
      <c r="X57" s="39"/>
      <c r="Y57" s="39"/>
      <c r="Z57" s="39"/>
      <c r="AA57" s="39"/>
      <c r="AB57" s="39"/>
      <c r="AC57" s="39"/>
      <c r="AD57" s="39"/>
      <c r="AE57" s="39"/>
    </row>
    <row r="58" s="2" customFormat="1" ht="12" customHeight="1">
      <c r="A58" s="39"/>
      <c r="B58" s="40"/>
      <c r="C58" s="32" t="s">
        <v>23</v>
      </c>
      <c r="D58" s="41"/>
      <c r="E58" s="41"/>
      <c r="F58" s="27" t="str">
        <f>F14</f>
        <v xml:space="preserve"> </v>
      </c>
      <c r="G58" s="41"/>
      <c r="H58" s="41"/>
      <c r="I58" s="152" t="s">
        <v>25</v>
      </c>
      <c r="J58" s="154" t="str">
        <f>IF(J14="","",J14)</f>
        <v>15. 8. 2019</v>
      </c>
      <c r="K58" s="41"/>
      <c r="L58" s="41"/>
      <c r="M58" s="150"/>
      <c r="S58" s="39"/>
      <c r="T58" s="39"/>
      <c r="U58" s="39"/>
      <c r="V58" s="39"/>
      <c r="W58" s="39"/>
      <c r="X58" s="39"/>
      <c r="Y58" s="39"/>
      <c r="Z58" s="39"/>
      <c r="AA58" s="39"/>
      <c r="AB58" s="39"/>
      <c r="AC58" s="39"/>
      <c r="AD58" s="39"/>
      <c r="AE58" s="39"/>
    </row>
    <row r="59" s="2" customFormat="1" ht="6.96" customHeight="1">
      <c r="A59" s="39"/>
      <c r="B59" s="40"/>
      <c r="C59" s="41"/>
      <c r="D59" s="41"/>
      <c r="E59" s="41"/>
      <c r="F59" s="41"/>
      <c r="G59" s="41"/>
      <c r="H59" s="41"/>
      <c r="I59" s="149"/>
      <c r="J59" s="149"/>
      <c r="K59" s="41"/>
      <c r="L59" s="41"/>
      <c r="M59" s="150"/>
      <c r="S59" s="39"/>
      <c r="T59" s="39"/>
      <c r="U59" s="39"/>
      <c r="V59" s="39"/>
      <c r="W59" s="39"/>
      <c r="X59" s="39"/>
      <c r="Y59" s="39"/>
      <c r="Z59" s="39"/>
      <c r="AA59" s="39"/>
      <c r="AB59" s="39"/>
      <c r="AC59" s="39"/>
      <c r="AD59" s="39"/>
      <c r="AE59" s="39"/>
    </row>
    <row r="60" s="2" customFormat="1" ht="43.05" customHeight="1">
      <c r="A60" s="39"/>
      <c r="B60" s="40"/>
      <c r="C60" s="32" t="s">
        <v>31</v>
      </c>
      <c r="D60" s="41"/>
      <c r="E60" s="41"/>
      <c r="F60" s="27" t="str">
        <f>E17</f>
        <v>Město Paskov</v>
      </c>
      <c r="G60" s="41"/>
      <c r="H60" s="41"/>
      <c r="I60" s="152" t="s">
        <v>39</v>
      </c>
      <c r="J60" s="184" t="str">
        <f>E23</f>
        <v>Ing. Jiří Vítek, Stavební projekce Olomouc</v>
      </c>
      <c r="K60" s="41"/>
      <c r="L60" s="41"/>
      <c r="M60" s="150"/>
      <c r="S60" s="39"/>
      <c r="T60" s="39"/>
      <c r="U60" s="39"/>
      <c r="V60" s="39"/>
      <c r="W60" s="39"/>
      <c r="X60" s="39"/>
      <c r="Y60" s="39"/>
      <c r="Z60" s="39"/>
      <c r="AA60" s="39"/>
      <c r="AB60" s="39"/>
      <c r="AC60" s="39"/>
      <c r="AD60" s="39"/>
      <c r="AE60" s="39"/>
    </row>
    <row r="61" s="2" customFormat="1" ht="43.05" customHeight="1">
      <c r="A61" s="39"/>
      <c r="B61" s="40"/>
      <c r="C61" s="32" t="s">
        <v>37</v>
      </c>
      <c r="D61" s="41"/>
      <c r="E61" s="41"/>
      <c r="F61" s="27" t="str">
        <f>IF(E20="","",E20)</f>
        <v>Vyplň údaj</v>
      </c>
      <c r="G61" s="41"/>
      <c r="H61" s="41"/>
      <c r="I61" s="152" t="s">
        <v>43</v>
      </c>
      <c r="J61" s="184" t="str">
        <f>E26</f>
        <v>Ing. Jiří Vítek, Stavební projekce Olomouc</v>
      </c>
      <c r="K61" s="41"/>
      <c r="L61" s="41"/>
      <c r="M61" s="150"/>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9"/>
      <c r="J62" s="149"/>
      <c r="K62" s="41"/>
      <c r="L62" s="41"/>
      <c r="M62" s="150"/>
      <c r="S62" s="39"/>
      <c r="T62" s="39"/>
      <c r="U62" s="39"/>
      <c r="V62" s="39"/>
      <c r="W62" s="39"/>
      <c r="X62" s="39"/>
      <c r="Y62" s="39"/>
      <c r="Z62" s="39"/>
      <c r="AA62" s="39"/>
      <c r="AB62" s="39"/>
      <c r="AC62" s="39"/>
      <c r="AD62" s="39"/>
      <c r="AE62" s="39"/>
    </row>
    <row r="63" s="2" customFormat="1" ht="29.28" customHeight="1">
      <c r="A63" s="39"/>
      <c r="B63" s="40"/>
      <c r="C63" s="185" t="s">
        <v>112</v>
      </c>
      <c r="D63" s="186"/>
      <c r="E63" s="186"/>
      <c r="F63" s="186"/>
      <c r="G63" s="186"/>
      <c r="H63" s="186"/>
      <c r="I63" s="187" t="s">
        <v>113</v>
      </c>
      <c r="J63" s="187" t="s">
        <v>114</v>
      </c>
      <c r="K63" s="188" t="s">
        <v>115</v>
      </c>
      <c r="L63" s="186"/>
      <c r="M63" s="150"/>
      <c r="S63" s="39"/>
      <c r="T63" s="39"/>
      <c r="U63" s="39"/>
      <c r="V63" s="39"/>
      <c r="W63" s="39"/>
      <c r="X63" s="39"/>
      <c r="Y63" s="39"/>
      <c r="Z63" s="39"/>
      <c r="AA63" s="39"/>
      <c r="AB63" s="39"/>
      <c r="AC63" s="39"/>
      <c r="AD63" s="39"/>
      <c r="AE63" s="39"/>
    </row>
    <row r="64" s="2" customFormat="1" ht="10.32" customHeight="1">
      <c r="A64" s="39"/>
      <c r="B64" s="40"/>
      <c r="C64" s="41"/>
      <c r="D64" s="41"/>
      <c r="E64" s="41"/>
      <c r="F64" s="41"/>
      <c r="G64" s="41"/>
      <c r="H64" s="41"/>
      <c r="I64" s="149"/>
      <c r="J64" s="149"/>
      <c r="K64" s="41"/>
      <c r="L64" s="41"/>
      <c r="M64" s="150"/>
      <c r="S64" s="39"/>
      <c r="T64" s="39"/>
      <c r="U64" s="39"/>
      <c r="V64" s="39"/>
      <c r="W64" s="39"/>
      <c r="X64" s="39"/>
      <c r="Y64" s="39"/>
      <c r="Z64" s="39"/>
      <c r="AA64" s="39"/>
      <c r="AB64" s="39"/>
      <c r="AC64" s="39"/>
      <c r="AD64" s="39"/>
      <c r="AE64" s="39"/>
    </row>
    <row r="65" s="2" customFormat="1" ht="22.8" customHeight="1">
      <c r="A65" s="39"/>
      <c r="B65" s="40"/>
      <c r="C65" s="189" t="s">
        <v>81</v>
      </c>
      <c r="D65" s="41"/>
      <c r="E65" s="41"/>
      <c r="F65" s="41"/>
      <c r="G65" s="41"/>
      <c r="H65" s="41"/>
      <c r="I65" s="190">
        <f>Q91</f>
        <v>0</v>
      </c>
      <c r="J65" s="190">
        <f>R91</f>
        <v>0</v>
      </c>
      <c r="K65" s="103">
        <f>K91</f>
        <v>0</v>
      </c>
      <c r="L65" s="41"/>
      <c r="M65" s="150"/>
      <c r="S65" s="39"/>
      <c r="T65" s="39"/>
      <c r="U65" s="39"/>
      <c r="V65" s="39"/>
      <c r="W65" s="39"/>
      <c r="X65" s="39"/>
      <c r="Y65" s="39"/>
      <c r="Z65" s="39"/>
      <c r="AA65" s="39"/>
      <c r="AB65" s="39"/>
      <c r="AC65" s="39"/>
      <c r="AD65" s="39"/>
      <c r="AE65" s="39"/>
      <c r="AU65" s="17" t="s">
        <v>116</v>
      </c>
    </row>
    <row r="66" s="9" customFormat="1" ht="24.96" customHeight="1">
      <c r="A66" s="9"/>
      <c r="B66" s="191"/>
      <c r="C66" s="192"/>
      <c r="D66" s="193" t="s">
        <v>649</v>
      </c>
      <c r="E66" s="194"/>
      <c r="F66" s="194"/>
      <c r="G66" s="194"/>
      <c r="H66" s="194"/>
      <c r="I66" s="195">
        <f>Q92</f>
        <v>0</v>
      </c>
      <c r="J66" s="195">
        <f>R92</f>
        <v>0</v>
      </c>
      <c r="K66" s="196">
        <f>K92</f>
        <v>0</v>
      </c>
      <c r="L66" s="192"/>
      <c r="M66" s="197"/>
      <c r="S66" s="9"/>
      <c r="T66" s="9"/>
      <c r="U66" s="9"/>
      <c r="V66" s="9"/>
      <c r="W66" s="9"/>
      <c r="X66" s="9"/>
      <c r="Y66" s="9"/>
      <c r="Z66" s="9"/>
      <c r="AA66" s="9"/>
      <c r="AB66" s="9"/>
      <c r="AC66" s="9"/>
      <c r="AD66" s="9"/>
      <c r="AE66" s="9"/>
    </row>
    <row r="67" s="10" customFormat="1" ht="19.92" customHeight="1">
      <c r="A67" s="10"/>
      <c r="B67" s="198"/>
      <c r="C67" s="128"/>
      <c r="D67" s="199" t="s">
        <v>650</v>
      </c>
      <c r="E67" s="200"/>
      <c r="F67" s="200"/>
      <c r="G67" s="200"/>
      <c r="H67" s="200"/>
      <c r="I67" s="201">
        <f>Q93</f>
        <v>0</v>
      </c>
      <c r="J67" s="201">
        <f>R93</f>
        <v>0</v>
      </c>
      <c r="K67" s="202">
        <f>K93</f>
        <v>0</v>
      </c>
      <c r="L67" s="128"/>
      <c r="M67" s="203"/>
      <c r="S67" s="10"/>
      <c r="T67" s="10"/>
      <c r="U67" s="10"/>
      <c r="V67" s="10"/>
      <c r="W67" s="10"/>
      <c r="X67" s="10"/>
      <c r="Y67" s="10"/>
      <c r="Z67" s="10"/>
      <c r="AA67" s="10"/>
      <c r="AB67" s="10"/>
      <c r="AC67" s="10"/>
      <c r="AD67" s="10"/>
      <c r="AE67" s="10"/>
    </row>
    <row r="68" s="10" customFormat="1" ht="19.92" customHeight="1">
      <c r="A68" s="10"/>
      <c r="B68" s="198"/>
      <c r="C68" s="128"/>
      <c r="D68" s="199" t="s">
        <v>651</v>
      </c>
      <c r="E68" s="200"/>
      <c r="F68" s="200"/>
      <c r="G68" s="200"/>
      <c r="H68" s="200"/>
      <c r="I68" s="201">
        <f>Q98</f>
        <v>0</v>
      </c>
      <c r="J68" s="201">
        <f>R98</f>
        <v>0</v>
      </c>
      <c r="K68" s="202">
        <f>K98</f>
        <v>0</v>
      </c>
      <c r="L68" s="128"/>
      <c r="M68" s="203"/>
      <c r="S68" s="10"/>
      <c r="T68" s="10"/>
      <c r="U68" s="10"/>
      <c r="V68" s="10"/>
      <c r="W68" s="10"/>
      <c r="X68" s="10"/>
      <c r="Y68" s="10"/>
      <c r="Z68" s="10"/>
      <c r="AA68" s="10"/>
      <c r="AB68" s="10"/>
      <c r="AC68" s="10"/>
      <c r="AD68" s="10"/>
      <c r="AE68" s="10"/>
    </row>
    <row r="69" s="10" customFormat="1" ht="19.92" customHeight="1">
      <c r="A69" s="10"/>
      <c r="B69" s="198"/>
      <c r="C69" s="128"/>
      <c r="D69" s="199" t="s">
        <v>652</v>
      </c>
      <c r="E69" s="200"/>
      <c r="F69" s="200"/>
      <c r="G69" s="200"/>
      <c r="H69" s="200"/>
      <c r="I69" s="201">
        <f>Q104</f>
        <v>0</v>
      </c>
      <c r="J69" s="201">
        <f>R104</f>
        <v>0</v>
      </c>
      <c r="K69" s="202">
        <f>K104</f>
        <v>0</v>
      </c>
      <c r="L69" s="128"/>
      <c r="M69" s="203"/>
      <c r="S69" s="10"/>
      <c r="T69" s="10"/>
      <c r="U69" s="10"/>
      <c r="V69" s="10"/>
      <c r="W69" s="10"/>
      <c r="X69" s="10"/>
      <c r="Y69" s="10"/>
      <c r="Z69" s="10"/>
      <c r="AA69" s="10"/>
      <c r="AB69" s="10"/>
      <c r="AC69" s="10"/>
      <c r="AD69" s="10"/>
      <c r="AE69" s="10"/>
    </row>
    <row r="70" s="2" customFormat="1" ht="21.84" customHeight="1">
      <c r="A70" s="39"/>
      <c r="B70" s="40"/>
      <c r="C70" s="41"/>
      <c r="D70" s="41"/>
      <c r="E70" s="41"/>
      <c r="F70" s="41"/>
      <c r="G70" s="41"/>
      <c r="H70" s="41"/>
      <c r="I70" s="149"/>
      <c r="J70" s="149"/>
      <c r="K70" s="41"/>
      <c r="L70" s="41"/>
      <c r="M70" s="150"/>
      <c r="S70" s="39"/>
      <c r="T70" s="39"/>
      <c r="U70" s="39"/>
      <c r="V70" s="39"/>
      <c r="W70" s="39"/>
      <c r="X70" s="39"/>
      <c r="Y70" s="39"/>
      <c r="Z70" s="39"/>
      <c r="AA70" s="39"/>
      <c r="AB70" s="39"/>
      <c r="AC70" s="39"/>
      <c r="AD70" s="39"/>
      <c r="AE70" s="39"/>
    </row>
    <row r="71" s="2" customFormat="1" ht="6.96" customHeight="1">
      <c r="A71" s="39"/>
      <c r="B71" s="60"/>
      <c r="C71" s="61"/>
      <c r="D71" s="61"/>
      <c r="E71" s="61"/>
      <c r="F71" s="61"/>
      <c r="G71" s="61"/>
      <c r="H71" s="61"/>
      <c r="I71" s="179"/>
      <c r="J71" s="179"/>
      <c r="K71" s="61"/>
      <c r="L71" s="61"/>
      <c r="M71" s="150"/>
      <c r="S71" s="39"/>
      <c r="T71" s="39"/>
      <c r="U71" s="39"/>
      <c r="V71" s="39"/>
      <c r="W71" s="39"/>
      <c r="X71" s="39"/>
      <c r="Y71" s="39"/>
      <c r="Z71" s="39"/>
      <c r="AA71" s="39"/>
      <c r="AB71" s="39"/>
      <c r="AC71" s="39"/>
      <c r="AD71" s="39"/>
      <c r="AE71" s="39"/>
    </row>
    <row r="75" s="2" customFormat="1" ht="6.96" customHeight="1">
      <c r="A75" s="39"/>
      <c r="B75" s="62"/>
      <c r="C75" s="63"/>
      <c r="D75" s="63"/>
      <c r="E75" s="63"/>
      <c r="F75" s="63"/>
      <c r="G75" s="63"/>
      <c r="H75" s="63"/>
      <c r="I75" s="182"/>
      <c r="J75" s="182"/>
      <c r="K75" s="63"/>
      <c r="L75" s="63"/>
      <c r="M75" s="150"/>
      <c r="S75" s="39"/>
      <c r="T75" s="39"/>
      <c r="U75" s="39"/>
      <c r="V75" s="39"/>
      <c r="W75" s="39"/>
      <c r="X75" s="39"/>
      <c r="Y75" s="39"/>
      <c r="Z75" s="39"/>
      <c r="AA75" s="39"/>
      <c r="AB75" s="39"/>
      <c r="AC75" s="39"/>
      <c r="AD75" s="39"/>
      <c r="AE75" s="39"/>
    </row>
    <row r="76" s="2" customFormat="1" ht="24.96" customHeight="1">
      <c r="A76" s="39"/>
      <c r="B76" s="40"/>
      <c r="C76" s="23" t="s">
        <v>130</v>
      </c>
      <c r="D76" s="41"/>
      <c r="E76" s="41"/>
      <c r="F76" s="41"/>
      <c r="G76" s="41"/>
      <c r="H76" s="41"/>
      <c r="I76" s="149"/>
      <c r="J76" s="149"/>
      <c r="K76" s="41"/>
      <c r="L76" s="41"/>
      <c r="M76" s="150"/>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149"/>
      <c r="J77" s="149"/>
      <c r="K77" s="41"/>
      <c r="L77" s="41"/>
      <c r="M77" s="150"/>
      <c r="S77" s="39"/>
      <c r="T77" s="39"/>
      <c r="U77" s="39"/>
      <c r="V77" s="39"/>
      <c r="W77" s="39"/>
      <c r="X77" s="39"/>
      <c r="Y77" s="39"/>
      <c r="Z77" s="39"/>
      <c r="AA77" s="39"/>
      <c r="AB77" s="39"/>
      <c r="AC77" s="39"/>
      <c r="AD77" s="39"/>
      <c r="AE77" s="39"/>
    </row>
    <row r="78" s="2" customFormat="1" ht="12" customHeight="1">
      <c r="A78" s="39"/>
      <c r="B78" s="40"/>
      <c r="C78" s="32" t="s">
        <v>17</v>
      </c>
      <c r="D78" s="41"/>
      <c r="E78" s="41"/>
      <c r="F78" s="41"/>
      <c r="G78" s="41"/>
      <c r="H78" s="41"/>
      <c r="I78" s="149"/>
      <c r="J78" s="149"/>
      <c r="K78" s="41"/>
      <c r="L78" s="41"/>
      <c r="M78" s="150"/>
      <c r="S78" s="39"/>
      <c r="T78" s="39"/>
      <c r="U78" s="39"/>
      <c r="V78" s="39"/>
      <c r="W78" s="39"/>
      <c r="X78" s="39"/>
      <c r="Y78" s="39"/>
      <c r="Z78" s="39"/>
      <c r="AA78" s="39"/>
      <c r="AB78" s="39"/>
      <c r="AC78" s="39"/>
      <c r="AD78" s="39"/>
      <c r="AE78" s="39"/>
    </row>
    <row r="79" s="2" customFormat="1" ht="16.5" customHeight="1">
      <c r="A79" s="39"/>
      <c r="B79" s="40"/>
      <c r="C79" s="41"/>
      <c r="D79" s="41"/>
      <c r="E79" s="183" t="str">
        <f>E7</f>
        <v>Město Paskov - PD pro lávku č.1 pro pěší a cyklisty přes řeku Olešnou</v>
      </c>
      <c r="F79" s="32"/>
      <c r="G79" s="32"/>
      <c r="H79" s="32"/>
      <c r="I79" s="149"/>
      <c r="J79" s="149"/>
      <c r="K79" s="41"/>
      <c r="L79" s="41"/>
      <c r="M79" s="150"/>
      <c r="S79" s="39"/>
      <c r="T79" s="39"/>
      <c r="U79" s="39"/>
      <c r="V79" s="39"/>
      <c r="W79" s="39"/>
      <c r="X79" s="39"/>
      <c r="Y79" s="39"/>
      <c r="Z79" s="39"/>
      <c r="AA79" s="39"/>
      <c r="AB79" s="39"/>
      <c r="AC79" s="39"/>
      <c r="AD79" s="39"/>
      <c r="AE79" s="39"/>
    </row>
    <row r="80" s="1" customFormat="1" ht="12" customHeight="1">
      <c r="B80" s="21"/>
      <c r="C80" s="32" t="s">
        <v>105</v>
      </c>
      <c r="D80" s="22"/>
      <c r="E80" s="22"/>
      <c r="F80" s="22"/>
      <c r="G80" s="22"/>
      <c r="H80" s="22"/>
      <c r="I80" s="141"/>
      <c r="J80" s="141"/>
      <c r="K80" s="22"/>
      <c r="L80" s="22"/>
      <c r="M80" s="20"/>
    </row>
    <row r="81" s="2" customFormat="1" ht="16.5" customHeight="1">
      <c r="A81" s="39"/>
      <c r="B81" s="40"/>
      <c r="C81" s="41"/>
      <c r="D81" s="41"/>
      <c r="E81" s="183" t="s">
        <v>648</v>
      </c>
      <c r="F81" s="41"/>
      <c r="G81" s="41"/>
      <c r="H81" s="41"/>
      <c r="I81" s="149"/>
      <c r="J81" s="149"/>
      <c r="K81" s="41"/>
      <c r="L81" s="41"/>
      <c r="M81" s="150"/>
      <c r="S81" s="39"/>
      <c r="T81" s="39"/>
      <c r="U81" s="39"/>
      <c r="V81" s="39"/>
      <c r="W81" s="39"/>
      <c r="X81" s="39"/>
      <c r="Y81" s="39"/>
      <c r="Z81" s="39"/>
      <c r="AA81" s="39"/>
      <c r="AB81" s="39"/>
      <c r="AC81" s="39"/>
      <c r="AD81" s="39"/>
      <c r="AE81" s="39"/>
    </row>
    <row r="82" s="2" customFormat="1" ht="12" customHeight="1">
      <c r="A82" s="39"/>
      <c r="B82" s="40"/>
      <c r="C82" s="32" t="s">
        <v>107</v>
      </c>
      <c r="D82" s="41"/>
      <c r="E82" s="41"/>
      <c r="F82" s="41"/>
      <c r="G82" s="41"/>
      <c r="H82" s="41"/>
      <c r="I82" s="149"/>
      <c r="J82" s="149"/>
      <c r="K82" s="41"/>
      <c r="L82" s="41"/>
      <c r="M82" s="150"/>
      <c r="S82" s="39"/>
      <c r="T82" s="39"/>
      <c r="U82" s="39"/>
      <c r="V82" s="39"/>
      <c r="W82" s="39"/>
      <c r="X82" s="39"/>
      <c r="Y82" s="39"/>
      <c r="Z82" s="39"/>
      <c r="AA82" s="39"/>
      <c r="AB82" s="39"/>
      <c r="AC82" s="39"/>
      <c r="AD82" s="39"/>
      <c r="AE82" s="39"/>
    </row>
    <row r="83" s="2" customFormat="1" ht="16.5" customHeight="1">
      <c r="A83" s="39"/>
      <c r="B83" s="40"/>
      <c r="C83" s="41"/>
      <c r="D83" s="41"/>
      <c r="E83" s="70" t="str">
        <f>E11</f>
        <v xml:space="preserve">2 - VON - Vedlejší  ostatní náklady</v>
      </c>
      <c r="F83" s="41"/>
      <c r="G83" s="41"/>
      <c r="H83" s="41"/>
      <c r="I83" s="149"/>
      <c r="J83" s="149"/>
      <c r="K83" s="41"/>
      <c r="L83" s="41"/>
      <c r="M83" s="150"/>
      <c r="S83" s="39"/>
      <c r="T83" s="39"/>
      <c r="U83" s="39"/>
      <c r="V83" s="39"/>
      <c r="W83" s="39"/>
      <c r="X83" s="39"/>
      <c r="Y83" s="39"/>
      <c r="Z83" s="39"/>
      <c r="AA83" s="39"/>
      <c r="AB83" s="39"/>
      <c r="AC83" s="39"/>
      <c r="AD83" s="39"/>
      <c r="AE83" s="39"/>
    </row>
    <row r="84" s="2" customFormat="1" ht="6.96" customHeight="1">
      <c r="A84" s="39"/>
      <c r="B84" s="40"/>
      <c r="C84" s="41"/>
      <c r="D84" s="41"/>
      <c r="E84" s="41"/>
      <c r="F84" s="41"/>
      <c r="G84" s="41"/>
      <c r="H84" s="41"/>
      <c r="I84" s="149"/>
      <c r="J84" s="149"/>
      <c r="K84" s="41"/>
      <c r="L84" s="41"/>
      <c r="M84" s="150"/>
      <c r="S84" s="39"/>
      <c r="T84" s="39"/>
      <c r="U84" s="39"/>
      <c r="V84" s="39"/>
      <c r="W84" s="39"/>
      <c r="X84" s="39"/>
      <c r="Y84" s="39"/>
      <c r="Z84" s="39"/>
      <c r="AA84" s="39"/>
      <c r="AB84" s="39"/>
      <c r="AC84" s="39"/>
      <c r="AD84" s="39"/>
      <c r="AE84" s="39"/>
    </row>
    <row r="85" s="2" customFormat="1" ht="12" customHeight="1">
      <c r="A85" s="39"/>
      <c r="B85" s="40"/>
      <c r="C85" s="32" t="s">
        <v>23</v>
      </c>
      <c r="D85" s="41"/>
      <c r="E85" s="41"/>
      <c r="F85" s="27" t="str">
        <f>F14</f>
        <v xml:space="preserve"> </v>
      </c>
      <c r="G85" s="41"/>
      <c r="H85" s="41"/>
      <c r="I85" s="152" t="s">
        <v>25</v>
      </c>
      <c r="J85" s="154" t="str">
        <f>IF(J14="","",J14)</f>
        <v>15. 8. 2019</v>
      </c>
      <c r="K85" s="41"/>
      <c r="L85" s="41"/>
      <c r="M85" s="150"/>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149"/>
      <c r="J86" s="149"/>
      <c r="K86" s="41"/>
      <c r="L86" s="41"/>
      <c r="M86" s="150"/>
      <c r="S86" s="39"/>
      <c r="T86" s="39"/>
      <c r="U86" s="39"/>
      <c r="V86" s="39"/>
      <c r="W86" s="39"/>
      <c r="X86" s="39"/>
      <c r="Y86" s="39"/>
      <c r="Z86" s="39"/>
      <c r="AA86" s="39"/>
      <c r="AB86" s="39"/>
      <c r="AC86" s="39"/>
      <c r="AD86" s="39"/>
      <c r="AE86" s="39"/>
    </row>
    <row r="87" s="2" customFormat="1" ht="43.05" customHeight="1">
      <c r="A87" s="39"/>
      <c r="B87" s="40"/>
      <c r="C87" s="32" t="s">
        <v>31</v>
      </c>
      <c r="D87" s="41"/>
      <c r="E87" s="41"/>
      <c r="F87" s="27" t="str">
        <f>E17</f>
        <v>Město Paskov</v>
      </c>
      <c r="G87" s="41"/>
      <c r="H87" s="41"/>
      <c r="I87" s="152" t="s">
        <v>39</v>
      </c>
      <c r="J87" s="184" t="str">
        <f>E23</f>
        <v>Ing. Jiří Vítek, Stavební projekce Olomouc</v>
      </c>
      <c r="K87" s="41"/>
      <c r="L87" s="41"/>
      <c r="M87" s="150"/>
      <c r="S87" s="39"/>
      <c r="T87" s="39"/>
      <c r="U87" s="39"/>
      <c r="V87" s="39"/>
      <c r="W87" s="39"/>
      <c r="X87" s="39"/>
      <c r="Y87" s="39"/>
      <c r="Z87" s="39"/>
      <c r="AA87" s="39"/>
      <c r="AB87" s="39"/>
      <c r="AC87" s="39"/>
      <c r="AD87" s="39"/>
      <c r="AE87" s="39"/>
    </row>
    <row r="88" s="2" customFormat="1" ht="43.05" customHeight="1">
      <c r="A88" s="39"/>
      <c r="B88" s="40"/>
      <c r="C88" s="32" t="s">
        <v>37</v>
      </c>
      <c r="D88" s="41"/>
      <c r="E88" s="41"/>
      <c r="F88" s="27" t="str">
        <f>IF(E20="","",E20)</f>
        <v>Vyplň údaj</v>
      </c>
      <c r="G88" s="41"/>
      <c r="H88" s="41"/>
      <c r="I88" s="152" t="s">
        <v>43</v>
      </c>
      <c r="J88" s="184" t="str">
        <f>E26</f>
        <v>Ing. Jiří Vítek, Stavební projekce Olomouc</v>
      </c>
      <c r="K88" s="41"/>
      <c r="L88" s="41"/>
      <c r="M88" s="150"/>
      <c r="S88" s="39"/>
      <c r="T88" s="39"/>
      <c r="U88" s="39"/>
      <c r="V88" s="39"/>
      <c r="W88" s="39"/>
      <c r="X88" s="39"/>
      <c r="Y88" s="39"/>
      <c r="Z88" s="39"/>
      <c r="AA88" s="39"/>
      <c r="AB88" s="39"/>
      <c r="AC88" s="39"/>
      <c r="AD88" s="39"/>
      <c r="AE88" s="39"/>
    </row>
    <row r="89" s="2" customFormat="1" ht="10.32" customHeight="1">
      <c r="A89" s="39"/>
      <c r="B89" s="40"/>
      <c r="C89" s="41"/>
      <c r="D89" s="41"/>
      <c r="E89" s="41"/>
      <c r="F89" s="41"/>
      <c r="G89" s="41"/>
      <c r="H89" s="41"/>
      <c r="I89" s="149"/>
      <c r="J89" s="149"/>
      <c r="K89" s="41"/>
      <c r="L89" s="41"/>
      <c r="M89" s="150"/>
      <c r="S89" s="39"/>
      <c r="T89" s="39"/>
      <c r="U89" s="39"/>
      <c r="V89" s="39"/>
      <c r="W89" s="39"/>
      <c r="X89" s="39"/>
      <c r="Y89" s="39"/>
      <c r="Z89" s="39"/>
      <c r="AA89" s="39"/>
      <c r="AB89" s="39"/>
      <c r="AC89" s="39"/>
      <c r="AD89" s="39"/>
      <c r="AE89" s="39"/>
    </row>
    <row r="90" s="11" customFormat="1" ht="29.28" customHeight="1">
      <c r="A90" s="204"/>
      <c r="B90" s="205"/>
      <c r="C90" s="206" t="s">
        <v>131</v>
      </c>
      <c r="D90" s="207" t="s">
        <v>66</v>
      </c>
      <c r="E90" s="207" t="s">
        <v>62</v>
      </c>
      <c r="F90" s="207" t="s">
        <v>63</v>
      </c>
      <c r="G90" s="207" t="s">
        <v>132</v>
      </c>
      <c r="H90" s="207" t="s">
        <v>133</v>
      </c>
      <c r="I90" s="208" t="s">
        <v>134</v>
      </c>
      <c r="J90" s="208" t="s">
        <v>135</v>
      </c>
      <c r="K90" s="207" t="s">
        <v>115</v>
      </c>
      <c r="L90" s="209" t="s">
        <v>136</v>
      </c>
      <c r="M90" s="210"/>
      <c r="N90" s="93" t="s">
        <v>82</v>
      </c>
      <c r="O90" s="94" t="s">
        <v>51</v>
      </c>
      <c r="P90" s="94" t="s">
        <v>137</v>
      </c>
      <c r="Q90" s="94" t="s">
        <v>138</v>
      </c>
      <c r="R90" s="94" t="s">
        <v>139</v>
      </c>
      <c r="S90" s="94" t="s">
        <v>140</v>
      </c>
      <c r="T90" s="94" t="s">
        <v>141</v>
      </c>
      <c r="U90" s="94" t="s">
        <v>142</v>
      </c>
      <c r="V90" s="94" t="s">
        <v>143</v>
      </c>
      <c r="W90" s="94" t="s">
        <v>144</v>
      </c>
      <c r="X90" s="95" t="s">
        <v>145</v>
      </c>
      <c r="Y90" s="204"/>
      <c r="Z90" s="204"/>
      <c r="AA90" s="204"/>
      <c r="AB90" s="204"/>
      <c r="AC90" s="204"/>
      <c r="AD90" s="204"/>
      <c r="AE90" s="204"/>
    </row>
    <row r="91" s="2" customFormat="1" ht="22.8" customHeight="1">
      <c r="A91" s="39"/>
      <c r="B91" s="40"/>
      <c r="C91" s="100" t="s">
        <v>146</v>
      </c>
      <c r="D91" s="41"/>
      <c r="E91" s="41"/>
      <c r="F91" s="41"/>
      <c r="G91" s="41"/>
      <c r="H91" s="41"/>
      <c r="I91" s="149"/>
      <c r="J91" s="149"/>
      <c r="K91" s="211">
        <f>BK91</f>
        <v>0</v>
      </c>
      <c r="L91" s="41"/>
      <c r="M91" s="45"/>
      <c r="N91" s="96"/>
      <c r="O91" s="212"/>
      <c r="P91" s="97"/>
      <c r="Q91" s="213">
        <f>Q92</f>
        <v>0</v>
      </c>
      <c r="R91" s="213">
        <f>R92</f>
        <v>0</v>
      </c>
      <c r="S91" s="97"/>
      <c r="T91" s="214">
        <f>T92</f>
        <v>0</v>
      </c>
      <c r="U91" s="97"/>
      <c r="V91" s="214">
        <f>V92</f>
        <v>0</v>
      </c>
      <c r="W91" s="97"/>
      <c r="X91" s="215">
        <f>X92</f>
        <v>0</v>
      </c>
      <c r="Y91" s="39"/>
      <c r="Z91" s="39"/>
      <c r="AA91" s="39"/>
      <c r="AB91" s="39"/>
      <c r="AC91" s="39"/>
      <c r="AD91" s="39"/>
      <c r="AE91" s="39"/>
      <c r="AT91" s="17" t="s">
        <v>83</v>
      </c>
      <c r="AU91" s="17" t="s">
        <v>116</v>
      </c>
      <c r="BK91" s="216">
        <f>BK92</f>
        <v>0</v>
      </c>
    </row>
    <row r="92" s="12" customFormat="1" ht="25.92" customHeight="1">
      <c r="A92" s="12"/>
      <c r="B92" s="217"/>
      <c r="C92" s="218"/>
      <c r="D92" s="219" t="s">
        <v>83</v>
      </c>
      <c r="E92" s="220" t="s">
        <v>653</v>
      </c>
      <c r="F92" s="220" t="s">
        <v>654</v>
      </c>
      <c r="G92" s="218"/>
      <c r="H92" s="218"/>
      <c r="I92" s="221"/>
      <c r="J92" s="221"/>
      <c r="K92" s="222">
        <f>BK92</f>
        <v>0</v>
      </c>
      <c r="L92" s="218"/>
      <c r="M92" s="223"/>
      <c r="N92" s="224"/>
      <c r="O92" s="225"/>
      <c r="P92" s="225"/>
      <c r="Q92" s="226">
        <f>Q93+Q98+Q104</f>
        <v>0</v>
      </c>
      <c r="R92" s="226">
        <f>R93+R98+R104</f>
        <v>0</v>
      </c>
      <c r="S92" s="225"/>
      <c r="T92" s="227">
        <f>T93+T98+T104</f>
        <v>0</v>
      </c>
      <c r="U92" s="225"/>
      <c r="V92" s="227">
        <f>V93+V98+V104</f>
        <v>0</v>
      </c>
      <c r="W92" s="225"/>
      <c r="X92" s="228">
        <f>X93+X98+X104</f>
        <v>0</v>
      </c>
      <c r="Y92" s="12"/>
      <c r="Z92" s="12"/>
      <c r="AA92" s="12"/>
      <c r="AB92" s="12"/>
      <c r="AC92" s="12"/>
      <c r="AD92" s="12"/>
      <c r="AE92" s="12"/>
      <c r="AR92" s="229" t="s">
        <v>183</v>
      </c>
      <c r="AT92" s="230" t="s">
        <v>83</v>
      </c>
      <c r="AU92" s="230" t="s">
        <v>84</v>
      </c>
      <c r="AY92" s="229" t="s">
        <v>149</v>
      </c>
      <c r="BK92" s="231">
        <f>BK93+BK98+BK104</f>
        <v>0</v>
      </c>
    </row>
    <row r="93" s="12" customFormat="1" ht="22.8" customHeight="1">
      <c r="A93" s="12"/>
      <c r="B93" s="217"/>
      <c r="C93" s="218"/>
      <c r="D93" s="219" t="s">
        <v>83</v>
      </c>
      <c r="E93" s="232" t="s">
        <v>655</v>
      </c>
      <c r="F93" s="232" t="s">
        <v>656</v>
      </c>
      <c r="G93" s="218"/>
      <c r="H93" s="218"/>
      <c r="I93" s="221"/>
      <c r="J93" s="221"/>
      <c r="K93" s="233">
        <f>BK93</f>
        <v>0</v>
      </c>
      <c r="L93" s="218"/>
      <c r="M93" s="223"/>
      <c r="N93" s="224"/>
      <c r="O93" s="225"/>
      <c r="P93" s="225"/>
      <c r="Q93" s="226">
        <f>SUM(Q94:Q97)</f>
        <v>0</v>
      </c>
      <c r="R93" s="226">
        <f>SUM(R94:R97)</f>
        <v>0</v>
      </c>
      <c r="S93" s="225"/>
      <c r="T93" s="227">
        <f>SUM(T94:T97)</f>
        <v>0</v>
      </c>
      <c r="U93" s="225"/>
      <c r="V93" s="227">
        <f>SUM(V94:V97)</f>
        <v>0</v>
      </c>
      <c r="W93" s="225"/>
      <c r="X93" s="228">
        <f>SUM(X94:X97)</f>
        <v>0</v>
      </c>
      <c r="Y93" s="12"/>
      <c r="Z93" s="12"/>
      <c r="AA93" s="12"/>
      <c r="AB93" s="12"/>
      <c r="AC93" s="12"/>
      <c r="AD93" s="12"/>
      <c r="AE93" s="12"/>
      <c r="AR93" s="229" t="s">
        <v>183</v>
      </c>
      <c r="AT93" s="230" t="s">
        <v>83</v>
      </c>
      <c r="AU93" s="230" t="s">
        <v>91</v>
      </c>
      <c r="AY93" s="229" t="s">
        <v>149</v>
      </c>
      <c r="BK93" s="231">
        <f>SUM(BK94:BK97)</f>
        <v>0</v>
      </c>
    </row>
    <row r="94" s="2" customFormat="1" ht="24" customHeight="1">
      <c r="A94" s="39"/>
      <c r="B94" s="40"/>
      <c r="C94" s="234" t="s">
        <v>91</v>
      </c>
      <c r="D94" s="234" t="s">
        <v>151</v>
      </c>
      <c r="E94" s="235" t="s">
        <v>657</v>
      </c>
      <c r="F94" s="236" t="s">
        <v>658</v>
      </c>
      <c r="G94" s="237" t="s">
        <v>644</v>
      </c>
      <c r="H94" s="238">
        <v>1</v>
      </c>
      <c r="I94" s="239"/>
      <c r="J94" s="239"/>
      <c r="K94" s="240">
        <f>ROUND(P94*H94,2)</f>
        <v>0</v>
      </c>
      <c r="L94" s="236" t="s">
        <v>155</v>
      </c>
      <c r="M94" s="45"/>
      <c r="N94" s="241" t="s">
        <v>82</v>
      </c>
      <c r="O94" s="242" t="s">
        <v>52</v>
      </c>
      <c r="P94" s="243">
        <f>I94+J94</f>
        <v>0</v>
      </c>
      <c r="Q94" s="243">
        <f>ROUND(I94*H94,2)</f>
        <v>0</v>
      </c>
      <c r="R94" s="243">
        <f>ROUND(J94*H94,2)</f>
        <v>0</v>
      </c>
      <c r="S94" s="85"/>
      <c r="T94" s="244">
        <f>S94*H94</f>
        <v>0</v>
      </c>
      <c r="U94" s="244">
        <v>0</v>
      </c>
      <c r="V94" s="244">
        <f>U94*H94</f>
        <v>0</v>
      </c>
      <c r="W94" s="244">
        <v>0</v>
      </c>
      <c r="X94" s="245">
        <f>W94*H94</f>
        <v>0</v>
      </c>
      <c r="Y94" s="39"/>
      <c r="Z94" s="39"/>
      <c r="AA94" s="39"/>
      <c r="AB94" s="39"/>
      <c r="AC94" s="39"/>
      <c r="AD94" s="39"/>
      <c r="AE94" s="39"/>
      <c r="AR94" s="246" t="s">
        <v>659</v>
      </c>
      <c r="AT94" s="246" t="s">
        <v>151</v>
      </c>
      <c r="AU94" s="246" t="s">
        <v>22</v>
      </c>
      <c r="AY94" s="17" t="s">
        <v>149</v>
      </c>
      <c r="BE94" s="247">
        <f>IF(O94="základní",K94,0)</f>
        <v>0</v>
      </c>
      <c r="BF94" s="247">
        <f>IF(O94="snížená",K94,0)</f>
        <v>0</v>
      </c>
      <c r="BG94" s="247">
        <f>IF(O94="zákl. přenesená",K94,0)</f>
        <v>0</v>
      </c>
      <c r="BH94" s="247">
        <f>IF(O94="sníž. přenesená",K94,0)</f>
        <v>0</v>
      </c>
      <c r="BI94" s="247">
        <f>IF(O94="nulová",K94,0)</f>
        <v>0</v>
      </c>
      <c r="BJ94" s="17" t="s">
        <v>91</v>
      </c>
      <c r="BK94" s="247">
        <f>ROUND(P94*H94,2)</f>
        <v>0</v>
      </c>
      <c r="BL94" s="17" t="s">
        <v>659</v>
      </c>
      <c r="BM94" s="246" t="s">
        <v>660</v>
      </c>
    </row>
    <row r="95" s="2" customFormat="1">
      <c r="A95" s="39"/>
      <c r="B95" s="40"/>
      <c r="C95" s="41"/>
      <c r="D95" s="248" t="s">
        <v>158</v>
      </c>
      <c r="E95" s="41"/>
      <c r="F95" s="249" t="s">
        <v>661</v>
      </c>
      <c r="G95" s="41"/>
      <c r="H95" s="41"/>
      <c r="I95" s="149"/>
      <c r="J95" s="149"/>
      <c r="K95" s="41"/>
      <c r="L95" s="41"/>
      <c r="M95" s="45"/>
      <c r="N95" s="250"/>
      <c r="O95" s="251"/>
      <c r="P95" s="85"/>
      <c r="Q95" s="85"/>
      <c r="R95" s="85"/>
      <c r="S95" s="85"/>
      <c r="T95" s="85"/>
      <c r="U95" s="85"/>
      <c r="V95" s="85"/>
      <c r="W95" s="85"/>
      <c r="X95" s="86"/>
      <c r="Y95" s="39"/>
      <c r="Z95" s="39"/>
      <c r="AA95" s="39"/>
      <c r="AB95" s="39"/>
      <c r="AC95" s="39"/>
      <c r="AD95" s="39"/>
      <c r="AE95" s="39"/>
      <c r="AT95" s="17" t="s">
        <v>158</v>
      </c>
      <c r="AU95" s="17" t="s">
        <v>22</v>
      </c>
    </row>
    <row r="96" s="2" customFormat="1" ht="24" customHeight="1">
      <c r="A96" s="39"/>
      <c r="B96" s="40"/>
      <c r="C96" s="234" t="s">
        <v>22</v>
      </c>
      <c r="D96" s="234" t="s">
        <v>151</v>
      </c>
      <c r="E96" s="235" t="s">
        <v>662</v>
      </c>
      <c r="F96" s="236" t="s">
        <v>663</v>
      </c>
      <c r="G96" s="237" t="s">
        <v>644</v>
      </c>
      <c r="H96" s="238">
        <v>1</v>
      </c>
      <c r="I96" s="239"/>
      <c r="J96" s="239"/>
      <c r="K96" s="240">
        <f>ROUND(P96*H96,2)</f>
        <v>0</v>
      </c>
      <c r="L96" s="236" t="s">
        <v>155</v>
      </c>
      <c r="M96" s="45"/>
      <c r="N96" s="241" t="s">
        <v>82</v>
      </c>
      <c r="O96" s="242" t="s">
        <v>52</v>
      </c>
      <c r="P96" s="243">
        <f>I96+J96</f>
        <v>0</v>
      </c>
      <c r="Q96" s="243">
        <f>ROUND(I96*H96,2)</f>
        <v>0</v>
      </c>
      <c r="R96" s="243">
        <f>ROUND(J96*H96,2)</f>
        <v>0</v>
      </c>
      <c r="S96" s="85"/>
      <c r="T96" s="244">
        <f>S96*H96</f>
        <v>0</v>
      </c>
      <c r="U96" s="244">
        <v>0</v>
      </c>
      <c r="V96" s="244">
        <f>U96*H96</f>
        <v>0</v>
      </c>
      <c r="W96" s="244">
        <v>0</v>
      </c>
      <c r="X96" s="245">
        <f>W96*H96</f>
        <v>0</v>
      </c>
      <c r="Y96" s="39"/>
      <c r="Z96" s="39"/>
      <c r="AA96" s="39"/>
      <c r="AB96" s="39"/>
      <c r="AC96" s="39"/>
      <c r="AD96" s="39"/>
      <c r="AE96" s="39"/>
      <c r="AR96" s="246" t="s">
        <v>659</v>
      </c>
      <c r="AT96" s="246" t="s">
        <v>151</v>
      </c>
      <c r="AU96" s="246" t="s">
        <v>22</v>
      </c>
      <c r="AY96" s="17" t="s">
        <v>149</v>
      </c>
      <c r="BE96" s="247">
        <f>IF(O96="základní",K96,0)</f>
        <v>0</v>
      </c>
      <c r="BF96" s="247">
        <f>IF(O96="snížená",K96,0)</f>
        <v>0</v>
      </c>
      <c r="BG96" s="247">
        <f>IF(O96="zákl. přenesená",K96,0)</f>
        <v>0</v>
      </c>
      <c r="BH96" s="247">
        <f>IF(O96="sníž. přenesená",K96,0)</f>
        <v>0</v>
      </c>
      <c r="BI96" s="247">
        <f>IF(O96="nulová",K96,0)</f>
        <v>0</v>
      </c>
      <c r="BJ96" s="17" t="s">
        <v>91</v>
      </c>
      <c r="BK96" s="247">
        <f>ROUND(P96*H96,2)</f>
        <v>0</v>
      </c>
      <c r="BL96" s="17" t="s">
        <v>659</v>
      </c>
      <c r="BM96" s="246" t="s">
        <v>664</v>
      </c>
    </row>
    <row r="97" s="2" customFormat="1">
      <c r="A97" s="39"/>
      <c r="B97" s="40"/>
      <c r="C97" s="41"/>
      <c r="D97" s="248" t="s">
        <v>158</v>
      </c>
      <c r="E97" s="41"/>
      <c r="F97" s="249" t="s">
        <v>665</v>
      </c>
      <c r="G97" s="41"/>
      <c r="H97" s="41"/>
      <c r="I97" s="149"/>
      <c r="J97" s="149"/>
      <c r="K97" s="41"/>
      <c r="L97" s="41"/>
      <c r="M97" s="45"/>
      <c r="N97" s="250"/>
      <c r="O97" s="251"/>
      <c r="P97" s="85"/>
      <c r="Q97" s="85"/>
      <c r="R97" s="85"/>
      <c r="S97" s="85"/>
      <c r="T97" s="85"/>
      <c r="U97" s="85"/>
      <c r="V97" s="85"/>
      <c r="W97" s="85"/>
      <c r="X97" s="86"/>
      <c r="Y97" s="39"/>
      <c r="Z97" s="39"/>
      <c r="AA97" s="39"/>
      <c r="AB97" s="39"/>
      <c r="AC97" s="39"/>
      <c r="AD97" s="39"/>
      <c r="AE97" s="39"/>
      <c r="AT97" s="17" t="s">
        <v>158</v>
      </c>
      <c r="AU97" s="17" t="s">
        <v>22</v>
      </c>
    </row>
    <row r="98" s="12" customFormat="1" ht="22.8" customHeight="1">
      <c r="A98" s="12"/>
      <c r="B98" s="217"/>
      <c r="C98" s="218"/>
      <c r="D98" s="219" t="s">
        <v>83</v>
      </c>
      <c r="E98" s="232" t="s">
        <v>666</v>
      </c>
      <c r="F98" s="232" t="s">
        <v>667</v>
      </c>
      <c r="G98" s="218"/>
      <c r="H98" s="218"/>
      <c r="I98" s="221"/>
      <c r="J98" s="221"/>
      <c r="K98" s="233">
        <f>BK98</f>
        <v>0</v>
      </c>
      <c r="L98" s="218"/>
      <c r="M98" s="223"/>
      <c r="N98" s="224"/>
      <c r="O98" s="225"/>
      <c r="P98" s="225"/>
      <c r="Q98" s="226">
        <f>SUM(Q99:Q103)</f>
        <v>0</v>
      </c>
      <c r="R98" s="226">
        <f>SUM(R99:R103)</f>
        <v>0</v>
      </c>
      <c r="S98" s="225"/>
      <c r="T98" s="227">
        <f>SUM(T99:T103)</f>
        <v>0</v>
      </c>
      <c r="U98" s="225"/>
      <c r="V98" s="227">
        <f>SUM(V99:V103)</f>
        <v>0</v>
      </c>
      <c r="W98" s="225"/>
      <c r="X98" s="228">
        <f>SUM(X99:X103)</f>
        <v>0</v>
      </c>
      <c r="Y98" s="12"/>
      <c r="Z98" s="12"/>
      <c r="AA98" s="12"/>
      <c r="AB98" s="12"/>
      <c r="AC98" s="12"/>
      <c r="AD98" s="12"/>
      <c r="AE98" s="12"/>
      <c r="AR98" s="229" t="s">
        <v>183</v>
      </c>
      <c r="AT98" s="230" t="s">
        <v>83</v>
      </c>
      <c r="AU98" s="230" t="s">
        <v>91</v>
      </c>
      <c r="AY98" s="229" t="s">
        <v>149</v>
      </c>
      <c r="BK98" s="231">
        <f>SUM(BK99:BK103)</f>
        <v>0</v>
      </c>
    </row>
    <row r="99" s="2" customFormat="1" ht="24" customHeight="1">
      <c r="A99" s="39"/>
      <c r="B99" s="40"/>
      <c r="C99" s="234" t="s">
        <v>170</v>
      </c>
      <c r="D99" s="234" t="s">
        <v>151</v>
      </c>
      <c r="E99" s="235" t="s">
        <v>668</v>
      </c>
      <c r="F99" s="236" t="s">
        <v>667</v>
      </c>
      <c r="G99" s="237" t="s">
        <v>644</v>
      </c>
      <c r="H99" s="238">
        <v>1</v>
      </c>
      <c r="I99" s="239"/>
      <c r="J99" s="239"/>
      <c r="K99" s="240">
        <f>ROUND(P99*H99,2)</f>
        <v>0</v>
      </c>
      <c r="L99" s="236" t="s">
        <v>155</v>
      </c>
      <c r="M99" s="45"/>
      <c r="N99" s="241" t="s">
        <v>82</v>
      </c>
      <c r="O99" s="242" t="s">
        <v>52</v>
      </c>
      <c r="P99" s="243">
        <f>I99+J99</f>
        <v>0</v>
      </c>
      <c r="Q99" s="243">
        <f>ROUND(I99*H99,2)</f>
        <v>0</v>
      </c>
      <c r="R99" s="243">
        <f>ROUND(J99*H99,2)</f>
        <v>0</v>
      </c>
      <c r="S99" s="85"/>
      <c r="T99" s="244">
        <f>S99*H99</f>
        <v>0</v>
      </c>
      <c r="U99" s="244">
        <v>0</v>
      </c>
      <c r="V99" s="244">
        <f>U99*H99</f>
        <v>0</v>
      </c>
      <c r="W99" s="244">
        <v>0</v>
      </c>
      <c r="X99" s="245">
        <f>W99*H99</f>
        <v>0</v>
      </c>
      <c r="Y99" s="39"/>
      <c r="Z99" s="39"/>
      <c r="AA99" s="39"/>
      <c r="AB99" s="39"/>
      <c r="AC99" s="39"/>
      <c r="AD99" s="39"/>
      <c r="AE99" s="39"/>
      <c r="AR99" s="246" t="s">
        <v>659</v>
      </c>
      <c r="AT99" s="246" t="s">
        <v>151</v>
      </c>
      <c r="AU99" s="246" t="s">
        <v>22</v>
      </c>
      <c r="AY99" s="17" t="s">
        <v>149</v>
      </c>
      <c r="BE99" s="247">
        <f>IF(O99="základní",K99,0)</f>
        <v>0</v>
      </c>
      <c r="BF99" s="247">
        <f>IF(O99="snížená",K99,0)</f>
        <v>0</v>
      </c>
      <c r="BG99" s="247">
        <f>IF(O99="zákl. přenesená",K99,0)</f>
        <v>0</v>
      </c>
      <c r="BH99" s="247">
        <f>IF(O99="sníž. přenesená",K99,0)</f>
        <v>0</v>
      </c>
      <c r="BI99" s="247">
        <f>IF(O99="nulová",K99,0)</f>
        <v>0</v>
      </c>
      <c r="BJ99" s="17" t="s">
        <v>91</v>
      </c>
      <c r="BK99" s="247">
        <f>ROUND(P99*H99,2)</f>
        <v>0</v>
      </c>
      <c r="BL99" s="17" t="s">
        <v>659</v>
      </c>
      <c r="BM99" s="246" t="s">
        <v>669</v>
      </c>
    </row>
    <row r="100" s="2" customFormat="1">
      <c r="A100" s="39"/>
      <c r="B100" s="40"/>
      <c r="C100" s="41"/>
      <c r="D100" s="248" t="s">
        <v>158</v>
      </c>
      <c r="E100" s="41"/>
      <c r="F100" s="249" t="s">
        <v>670</v>
      </c>
      <c r="G100" s="41"/>
      <c r="H100" s="41"/>
      <c r="I100" s="149"/>
      <c r="J100" s="149"/>
      <c r="K100" s="41"/>
      <c r="L100" s="41"/>
      <c r="M100" s="45"/>
      <c r="N100" s="250"/>
      <c r="O100" s="251"/>
      <c r="P100" s="85"/>
      <c r="Q100" s="85"/>
      <c r="R100" s="85"/>
      <c r="S100" s="85"/>
      <c r="T100" s="85"/>
      <c r="U100" s="85"/>
      <c r="V100" s="85"/>
      <c r="W100" s="85"/>
      <c r="X100" s="86"/>
      <c r="Y100" s="39"/>
      <c r="Z100" s="39"/>
      <c r="AA100" s="39"/>
      <c r="AB100" s="39"/>
      <c r="AC100" s="39"/>
      <c r="AD100" s="39"/>
      <c r="AE100" s="39"/>
      <c r="AT100" s="17" t="s">
        <v>158</v>
      </c>
      <c r="AU100" s="17" t="s">
        <v>22</v>
      </c>
    </row>
    <row r="101" s="2" customFormat="1" ht="24" customHeight="1">
      <c r="A101" s="39"/>
      <c r="B101" s="40"/>
      <c r="C101" s="234" t="s">
        <v>156</v>
      </c>
      <c r="D101" s="234" t="s">
        <v>151</v>
      </c>
      <c r="E101" s="235" t="s">
        <v>671</v>
      </c>
      <c r="F101" s="236" t="s">
        <v>672</v>
      </c>
      <c r="G101" s="237" t="s">
        <v>673</v>
      </c>
      <c r="H101" s="238">
        <v>120</v>
      </c>
      <c r="I101" s="239"/>
      <c r="J101" s="239"/>
      <c r="K101" s="240">
        <f>ROUND(P101*H101,2)</f>
        <v>0</v>
      </c>
      <c r="L101" s="236" t="s">
        <v>155</v>
      </c>
      <c r="M101" s="45"/>
      <c r="N101" s="241" t="s">
        <v>82</v>
      </c>
      <c r="O101" s="242" t="s">
        <v>52</v>
      </c>
      <c r="P101" s="243">
        <f>I101+J101</f>
        <v>0</v>
      </c>
      <c r="Q101" s="243">
        <f>ROUND(I101*H101,2)</f>
        <v>0</v>
      </c>
      <c r="R101" s="243">
        <f>ROUND(J101*H101,2)</f>
        <v>0</v>
      </c>
      <c r="S101" s="85"/>
      <c r="T101" s="244">
        <f>S101*H101</f>
        <v>0</v>
      </c>
      <c r="U101" s="244">
        <v>0</v>
      </c>
      <c r="V101" s="244">
        <f>U101*H101</f>
        <v>0</v>
      </c>
      <c r="W101" s="244">
        <v>0</v>
      </c>
      <c r="X101" s="245">
        <f>W101*H101</f>
        <v>0</v>
      </c>
      <c r="Y101" s="39"/>
      <c r="Z101" s="39"/>
      <c r="AA101" s="39"/>
      <c r="AB101" s="39"/>
      <c r="AC101" s="39"/>
      <c r="AD101" s="39"/>
      <c r="AE101" s="39"/>
      <c r="AR101" s="246" t="s">
        <v>659</v>
      </c>
      <c r="AT101" s="246" t="s">
        <v>151</v>
      </c>
      <c r="AU101" s="246" t="s">
        <v>22</v>
      </c>
      <c r="AY101" s="17" t="s">
        <v>149</v>
      </c>
      <c r="BE101" s="247">
        <f>IF(O101="základní",K101,0)</f>
        <v>0</v>
      </c>
      <c r="BF101" s="247">
        <f>IF(O101="snížená",K101,0)</f>
        <v>0</v>
      </c>
      <c r="BG101" s="247">
        <f>IF(O101="zákl. přenesená",K101,0)</f>
        <v>0</v>
      </c>
      <c r="BH101" s="247">
        <f>IF(O101="sníž. přenesená",K101,0)</f>
        <v>0</v>
      </c>
      <c r="BI101" s="247">
        <f>IF(O101="nulová",K101,0)</f>
        <v>0</v>
      </c>
      <c r="BJ101" s="17" t="s">
        <v>91</v>
      </c>
      <c r="BK101" s="247">
        <f>ROUND(P101*H101,2)</f>
        <v>0</v>
      </c>
      <c r="BL101" s="17" t="s">
        <v>659</v>
      </c>
      <c r="BM101" s="246" t="s">
        <v>674</v>
      </c>
    </row>
    <row r="102" s="2" customFormat="1">
      <c r="A102" s="39"/>
      <c r="B102" s="40"/>
      <c r="C102" s="41"/>
      <c r="D102" s="248" t="s">
        <v>158</v>
      </c>
      <c r="E102" s="41"/>
      <c r="F102" s="249" t="s">
        <v>675</v>
      </c>
      <c r="G102" s="41"/>
      <c r="H102" s="41"/>
      <c r="I102" s="149"/>
      <c r="J102" s="149"/>
      <c r="K102" s="41"/>
      <c r="L102" s="41"/>
      <c r="M102" s="45"/>
      <c r="N102" s="250"/>
      <c r="O102" s="251"/>
      <c r="P102" s="85"/>
      <c r="Q102" s="85"/>
      <c r="R102" s="85"/>
      <c r="S102" s="85"/>
      <c r="T102" s="85"/>
      <c r="U102" s="85"/>
      <c r="V102" s="85"/>
      <c r="W102" s="85"/>
      <c r="X102" s="86"/>
      <c r="Y102" s="39"/>
      <c r="Z102" s="39"/>
      <c r="AA102" s="39"/>
      <c r="AB102" s="39"/>
      <c r="AC102" s="39"/>
      <c r="AD102" s="39"/>
      <c r="AE102" s="39"/>
      <c r="AT102" s="17" t="s">
        <v>158</v>
      </c>
      <c r="AU102" s="17" t="s">
        <v>22</v>
      </c>
    </row>
    <row r="103" s="13" customFormat="1">
      <c r="A103" s="13"/>
      <c r="B103" s="253"/>
      <c r="C103" s="254"/>
      <c r="D103" s="248" t="s">
        <v>167</v>
      </c>
      <c r="E103" s="255" t="s">
        <v>82</v>
      </c>
      <c r="F103" s="256" t="s">
        <v>676</v>
      </c>
      <c r="G103" s="254"/>
      <c r="H103" s="257">
        <v>120</v>
      </c>
      <c r="I103" s="258"/>
      <c r="J103" s="258"/>
      <c r="K103" s="254"/>
      <c r="L103" s="254"/>
      <c r="M103" s="259"/>
      <c r="N103" s="260"/>
      <c r="O103" s="261"/>
      <c r="P103" s="261"/>
      <c r="Q103" s="261"/>
      <c r="R103" s="261"/>
      <c r="S103" s="261"/>
      <c r="T103" s="261"/>
      <c r="U103" s="261"/>
      <c r="V103" s="261"/>
      <c r="W103" s="261"/>
      <c r="X103" s="262"/>
      <c r="Y103" s="13"/>
      <c r="Z103" s="13"/>
      <c r="AA103" s="13"/>
      <c r="AB103" s="13"/>
      <c r="AC103" s="13"/>
      <c r="AD103" s="13"/>
      <c r="AE103" s="13"/>
      <c r="AT103" s="263" t="s">
        <v>167</v>
      </c>
      <c r="AU103" s="263" t="s">
        <v>22</v>
      </c>
      <c r="AV103" s="13" t="s">
        <v>22</v>
      </c>
      <c r="AW103" s="13" t="s">
        <v>5</v>
      </c>
      <c r="AX103" s="13" t="s">
        <v>91</v>
      </c>
      <c r="AY103" s="263" t="s">
        <v>149</v>
      </c>
    </row>
    <row r="104" s="12" customFormat="1" ht="22.8" customHeight="1">
      <c r="A104" s="12"/>
      <c r="B104" s="217"/>
      <c r="C104" s="218"/>
      <c r="D104" s="219" t="s">
        <v>83</v>
      </c>
      <c r="E104" s="232" t="s">
        <v>677</v>
      </c>
      <c r="F104" s="232" t="s">
        <v>678</v>
      </c>
      <c r="G104" s="218"/>
      <c r="H104" s="218"/>
      <c r="I104" s="221"/>
      <c r="J104" s="221"/>
      <c r="K104" s="233">
        <f>BK104</f>
        <v>0</v>
      </c>
      <c r="L104" s="218"/>
      <c r="M104" s="223"/>
      <c r="N104" s="224"/>
      <c r="O104" s="225"/>
      <c r="P104" s="225"/>
      <c r="Q104" s="226">
        <f>SUM(Q105:Q110)</f>
        <v>0</v>
      </c>
      <c r="R104" s="226">
        <f>SUM(R105:R110)</f>
        <v>0</v>
      </c>
      <c r="S104" s="225"/>
      <c r="T104" s="227">
        <f>SUM(T105:T110)</f>
        <v>0</v>
      </c>
      <c r="U104" s="225"/>
      <c r="V104" s="227">
        <f>SUM(V105:V110)</f>
        <v>0</v>
      </c>
      <c r="W104" s="225"/>
      <c r="X104" s="228">
        <f>SUM(X105:X110)</f>
        <v>0</v>
      </c>
      <c r="Y104" s="12"/>
      <c r="Z104" s="12"/>
      <c r="AA104" s="12"/>
      <c r="AB104" s="12"/>
      <c r="AC104" s="12"/>
      <c r="AD104" s="12"/>
      <c r="AE104" s="12"/>
      <c r="AR104" s="229" t="s">
        <v>183</v>
      </c>
      <c r="AT104" s="230" t="s">
        <v>83</v>
      </c>
      <c r="AU104" s="230" t="s">
        <v>91</v>
      </c>
      <c r="AY104" s="229" t="s">
        <v>149</v>
      </c>
      <c r="BK104" s="231">
        <f>SUM(BK105:BK110)</f>
        <v>0</v>
      </c>
    </row>
    <row r="105" s="2" customFormat="1" ht="24" customHeight="1">
      <c r="A105" s="39"/>
      <c r="B105" s="40"/>
      <c r="C105" s="234" t="s">
        <v>183</v>
      </c>
      <c r="D105" s="234" t="s">
        <v>151</v>
      </c>
      <c r="E105" s="235" t="s">
        <v>679</v>
      </c>
      <c r="F105" s="236" t="s">
        <v>680</v>
      </c>
      <c r="G105" s="237" t="s">
        <v>644</v>
      </c>
      <c r="H105" s="238">
        <v>1</v>
      </c>
      <c r="I105" s="239"/>
      <c r="J105" s="239"/>
      <c r="K105" s="240">
        <f>ROUND(P105*H105,2)</f>
        <v>0</v>
      </c>
      <c r="L105" s="236" t="s">
        <v>155</v>
      </c>
      <c r="M105" s="45"/>
      <c r="N105" s="241" t="s">
        <v>82</v>
      </c>
      <c r="O105" s="242" t="s">
        <v>52</v>
      </c>
      <c r="P105" s="243">
        <f>I105+J105</f>
        <v>0</v>
      </c>
      <c r="Q105" s="243">
        <f>ROUND(I105*H105,2)</f>
        <v>0</v>
      </c>
      <c r="R105" s="243">
        <f>ROUND(J105*H105,2)</f>
        <v>0</v>
      </c>
      <c r="S105" s="85"/>
      <c r="T105" s="244">
        <f>S105*H105</f>
        <v>0</v>
      </c>
      <c r="U105" s="244">
        <v>0</v>
      </c>
      <c r="V105" s="244">
        <f>U105*H105</f>
        <v>0</v>
      </c>
      <c r="W105" s="244">
        <v>0</v>
      </c>
      <c r="X105" s="245">
        <f>W105*H105</f>
        <v>0</v>
      </c>
      <c r="Y105" s="39"/>
      <c r="Z105" s="39"/>
      <c r="AA105" s="39"/>
      <c r="AB105" s="39"/>
      <c r="AC105" s="39"/>
      <c r="AD105" s="39"/>
      <c r="AE105" s="39"/>
      <c r="AR105" s="246" t="s">
        <v>659</v>
      </c>
      <c r="AT105" s="246" t="s">
        <v>151</v>
      </c>
      <c r="AU105" s="246" t="s">
        <v>22</v>
      </c>
      <c r="AY105" s="17" t="s">
        <v>149</v>
      </c>
      <c r="BE105" s="247">
        <f>IF(O105="základní",K105,0)</f>
        <v>0</v>
      </c>
      <c r="BF105" s="247">
        <f>IF(O105="snížená",K105,0)</f>
        <v>0</v>
      </c>
      <c r="BG105" s="247">
        <f>IF(O105="zákl. přenesená",K105,0)</f>
        <v>0</v>
      </c>
      <c r="BH105" s="247">
        <f>IF(O105="sníž. přenesená",K105,0)</f>
        <v>0</v>
      </c>
      <c r="BI105" s="247">
        <f>IF(O105="nulová",K105,0)</f>
        <v>0</v>
      </c>
      <c r="BJ105" s="17" t="s">
        <v>91</v>
      </c>
      <c r="BK105" s="247">
        <f>ROUND(P105*H105,2)</f>
        <v>0</v>
      </c>
      <c r="BL105" s="17" t="s">
        <v>659</v>
      </c>
      <c r="BM105" s="246" t="s">
        <v>681</v>
      </c>
    </row>
    <row r="106" s="2" customFormat="1">
      <c r="A106" s="39"/>
      <c r="B106" s="40"/>
      <c r="C106" s="41"/>
      <c r="D106" s="248" t="s">
        <v>158</v>
      </c>
      <c r="E106" s="41"/>
      <c r="F106" s="249" t="s">
        <v>682</v>
      </c>
      <c r="G106" s="41"/>
      <c r="H106" s="41"/>
      <c r="I106" s="149"/>
      <c r="J106" s="149"/>
      <c r="K106" s="41"/>
      <c r="L106" s="41"/>
      <c r="M106" s="45"/>
      <c r="N106" s="250"/>
      <c r="O106" s="251"/>
      <c r="P106" s="85"/>
      <c r="Q106" s="85"/>
      <c r="R106" s="85"/>
      <c r="S106" s="85"/>
      <c r="T106" s="85"/>
      <c r="U106" s="85"/>
      <c r="V106" s="85"/>
      <c r="W106" s="85"/>
      <c r="X106" s="86"/>
      <c r="Y106" s="39"/>
      <c r="Z106" s="39"/>
      <c r="AA106" s="39"/>
      <c r="AB106" s="39"/>
      <c r="AC106" s="39"/>
      <c r="AD106" s="39"/>
      <c r="AE106" s="39"/>
      <c r="AT106" s="17" t="s">
        <v>158</v>
      </c>
      <c r="AU106" s="17" t="s">
        <v>22</v>
      </c>
    </row>
    <row r="107" s="13" customFormat="1">
      <c r="A107" s="13"/>
      <c r="B107" s="253"/>
      <c r="C107" s="254"/>
      <c r="D107" s="248" t="s">
        <v>167</v>
      </c>
      <c r="E107" s="255" t="s">
        <v>82</v>
      </c>
      <c r="F107" s="256" t="s">
        <v>91</v>
      </c>
      <c r="G107" s="254"/>
      <c r="H107" s="257">
        <v>1</v>
      </c>
      <c r="I107" s="258"/>
      <c r="J107" s="258"/>
      <c r="K107" s="254"/>
      <c r="L107" s="254"/>
      <c r="M107" s="259"/>
      <c r="N107" s="260"/>
      <c r="O107" s="261"/>
      <c r="P107" s="261"/>
      <c r="Q107" s="261"/>
      <c r="R107" s="261"/>
      <c r="S107" s="261"/>
      <c r="T107" s="261"/>
      <c r="U107" s="261"/>
      <c r="V107" s="261"/>
      <c r="W107" s="261"/>
      <c r="X107" s="262"/>
      <c r="Y107" s="13"/>
      <c r="Z107" s="13"/>
      <c r="AA107" s="13"/>
      <c r="AB107" s="13"/>
      <c r="AC107" s="13"/>
      <c r="AD107" s="13"/>
      <c r="AE107" s="13"/>
      <c r="AT107" s="263" t="s">
        <v>167</v>
      </c>
      <c r="AU107" s="263" t="s">
        <v>22</v>
      </c>
      <c r="AV107" s="13" t="s">
        <v>22</v>
      </c>
      <c r="AW107" s="13" t="s">
        <v>5</v>
      </c>
      <c r="AX107" s="13" t="s">
        <v>91</v>
      </c>
      <c r="AY107" s="263" t="s">
        <v>149</v>
      </c>
    </row>
    <row r="108" s="2" customFormat="1" ht="24" customHeight="1">
      <c r="A108" s="39"/>
      <c r="B108" s="40"/>
      <c r="C108" s="234" t="s">
        <v>190</v>
      </c>
      <c r="D108" s="234" t="s">
        <v>151</v>
      </c>
      <c r="E108" s="235" t="s">
        <v>683</v>
      </c>
      <c r="F108" s="236" t="s">
        <v>684</v>
      </c>
      <c r="G108" s="237" t="s">
        <v>644</v>
      </c>
      <c r="H108" s="238">
        <v>1</v>
      </c>
      <c r="I108" s="239"/>
      <c r="J108" s="239"/>
      <c r="K108" s="240">
        <f>ROUND(P108*H108,2)</f>
        <v>0</v>
      </c>
      <c r="L108" s="236" t="s">
        <v>301</v>
      </c>
      <c r="M108" s="45"/>
      <c r="N108" s="241" t="s">
        <v>82</v>
      </c>
      <c r="O108" s="242" t="s">
        <v>52</v>
      </c>
      <c r="P108" s="243">
        <f>I108+J108</f>
        <v>0</v>
      </c>
      <c r="Q108" s="243">
        <f>ROUND(I108*H108,2)</f>
        <v>0</v>
      </c>
      <c r="R108" s="243">
        <f>ROUND(J108*H108,2)</f>
        <v>0</v>
      </c>
      <c r="S108" s="85"/>
      <c r="T108" s="244">
        <f>S108*H108</f>
        <v>0</v>
      </c>
      <c r="U108" s="244">
        <v>0</v>
      </c>
      <c r="V108" s="244">
        <f>U108*H108</f>
        <v>0</v>
      </c>
      <c r="W108" s="244">
        <v>0</v>
      </c>
      <c r="X108" s="245">
        <f>W108*H108</f>
        <v>0</v>
      </c>
      <c r="Y108" s="39"/>
      <c r="Z108" s="39"/>
      <c r="AA108" s="39"/>
      <c r="AB108" s="39"/>
      <c r="AC108" s="39"/>
      <c r="AD108" s="39"/>
      <c r="AE108" s="39"/>
      <c r="AR108" s="246" t="s">
        <v>659</v>
      </c>
      <c r="AT108" s="246" t="s">
        <v>151</v>
      </c>
      <c r="AU108" s="246" t="s">
        <v>22</v>
      </c>
      <c r="AY108" s="17" t="s">
        <v>149</v>
      </c>
      <c r="BE108" s="247">
        <f>IF(O108="základní",K108,0)</f>
        <v>0</v>
      </c>
      <c r="BF108" s="247">
        <f>IF(O108="snížená",K108,0)</f>
        <v>0</v>
      </c>
      <c r="BG108" s="247">
        <f>IF(O108="zákl. přenesená",K108,0)</f>
        <v>0</v>
      </c>
      <c r="BH108" s="247">
        <f>IF(O108="sníž. přenesená",K108,0)</f>
        <v>0</v>
      </c>
      <c r="BI108" s="247">
        <f>IF(O108="nulová",K108,0)</f>
        <v>0</v>
      </c>
      <c r="BJ108" s="17" t="s">
        <v>91</v>
      </c>
      <c r="BK108" s="247">
        <f>ROUND(P108*H108,2)</f>
        <v>0</v>
      </c>
      <c r="BL108" s="17" t="s">
        <v>659</v>
      </c>
      <c r="BM108" s="246" t="s">
        <v>685</v>
      </c>
    </row>
    <row r="109" s="2" customFormat="1">
      <c r="A109" s="39"/>
      <c r="B109" s="40"/>
      <c r="C109" s="41"/>
      <c r="D109" s="248" t="s">
        <v>158</v>
      </c>
      <c r="E109" s="41"/>
      <c r="F109" s="249" t="s">
        <v>684</v>
      </c>
      <c r="G109" s="41"/>
      <c r="H109" s="41"/>
      <c r="I109" s="149"/>
      <c r="J109" s="149"/>
      <c r="K109" s="41"/>
      <c r="L109" s="41"/>
      <c r="M109" s="45"/>
      <c r="N109" s="250"/>
      <c r="O109" s="251"/>
      <c r="P109" s="85"/>
      <c r="Q109" s="85"/>
      <c r="R109" s="85"/>
      <c r="S109" s="85"/>
      <c r="T109" s="85"/>
      <c r="U109" s="85"/>
      <c r="V109" s="85"/>
      <c r="W109" s="85"/>
      <c r="X109" s="86"/>
      <c r="Y109" s="39"/>
      <c r="Z109" s="39"/>
      <c r="AA109" s="39"/>
      <c r="AB109" s="39"/>
      <c r="AC109" s="39"/>
      <c r="AD109" s="39"/>
      <c r="AE109" s="39"/>
      <c r="AT109" s="17" t="s">
        <v>158</v>
      </c>
      <c r="AU109" s="17" t="s">
        <v>22</v>
      </c>
    </row>
    <row r="110" s="13" customFormat="1">
      <c r="A110" s="13"/>
      <c r="B110" s="253"/>
      <c r="C110" s="254"/>
      <c r="D110" s="248" t="s">
        <v>167</v>
      </c>
      <c r="E110" s="255" t="s">
        <v>82</v>
      </c>
      <c r="F110" s="256" t="s">
        <v>91</v>
      </c>
      <c r="G110" s="254"/>
      <c r="H110" s="257">
        <v>1</v>
      </c>
      <c r="I110" s="258"/>
      <c r="J110" s="258"/>
      <c r="K110" s="254"/>
      <c r="L110" s="254"/>
      <c r="M110" s="259"/>
      <c r="N110" s="288"/>
      <c r="O110" s="289"/>
      <c r="P110" s="289"/>
      <c r="Q110" s="289"/>
      <c r="R110" s="289"/>
      <c r="S110" s="289"/>
      <c r="T110" s="289"/>
      <c r="U110" s="289"/>
      <c r="V110" s="289"/>
      <c r="W110" s="289"/>
      <c r="X110" s="290"/>
      <c r="Y110" s="13"/>
      <c r="Z110" s="13"/>
      <c r="AA110" s="13"/>
      <c r="AB110" s="13"/>
      <c r="AC110" s="13"/>
      <c r="AD110" s="13"/>
      <c r="AE110" s="13"/>
      <c r="AT110" s="263" t="s">
        <v>167</v>
      </c>
      <c r="AU110" s="263" t="s">
        <v>22</v>
      </c>
      <c r="AV110" s="13" t="s">
        <v>22</v>
      </c>
      <c r="AW110" s="13" t="s">
        <v>5</v>
      </c>
      <c r="AX110" s="13" t="s">
        <v>91</v>
      </c>
      <c r="AY110" s="263" t="s">
        <v>149</v>
      </c>
    </row>
    <row r="111" s="2" customFormat="1" ht="6.96" customHeight="1">
      <c r="A111" s="39"/>
      <c r="B111" s="60"/>
      <c r="C111" s="61"/>
      <c r="D111" s="61"/>
      <c r="E111" s="61"/>
      <c r="F111" s="61"/>
      <c r="G111" s="61"/>
      <c r="H111" s="61"/>
      <c r="I111" s="179"/>
      <c r="J111" s="179"/>
      <c r="K111" s="61"/>
      <c r="L111" s="61"/>
      <c r="M111" s="45"/>
      <c r="N111" s="39"/>
      <c r="P111" s="39"/>
      <c r="Q111" s="39"/>
      <c r="R111" s="39"/>
      <c r="S111" s="39"/>
      <c r="T111" s="39"/>
      <c r="U111" s="39"/>
      <c r="V111" s="39"/>
      <c r="W111" s="39"/>
      <c r="X111" s="39"/>
      <c r="Y111" s="39"/>
      <c r="Z111" s="39"/>
      <c r="AA111" s="39"/>
      <c r="AB111" s="39"/>
      <c r="AC111" s="39"/>
      <c r="AD111" s="39"/>
      <c r="AE111" s="39"/>
    </row>
  </sheetData>
  <sheetProtection sheet="1" autoFilter="0" formatColumns="0" formatRows="0" objects="1" scenarios="1" spinCount="100000" saltValue="M0SKTZm6T04YcO2gKRFQsqMZM6lLd7bCwVeOj6cgS+eRmurau04cTOSv6wr0YUb6uZIXvVBozoNEGL1UmC56iA==" hashValue="AXB+i60EJl497NKvFeOducDulldNLzVt7weA+kCMJsKLSkNBcA8XTRseDC1wFNSeJBg3nmmsN58NzJVQLgkZ/A==" algorithmName="SHA-512" password="CC35"/>
  <autoFilter ref="C90:L110"/>
  <mergeCells count="12">
    <mergeCell ref="E7:H7"/>
    <mergeCell ref="E9:H9"/>
    <mergeCell ref="E11:H11"/>
    <mergeCell ref="E20:H20"/>
    <mergeCell ref="E29:H29"/>
    <mergeCell ref="E52:H52"/>
    <mergeCell ref="E54:H54"/>
    <mergeCell ref="E56:H56"/>
    <mergeCell ref="E79:H79"/>
    <mergeCell ref="E81:H81"/>
    <mergeCell ref="E83:H83"/>
    <mergeCell ref="M2:Z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41" customWidth="1"/>
    <col min="10" max="10" width="20.17" style="141" customWidth="1"/>
    <col min="11" max="11" width="20.17" style="1" customWidth="1"/>
    <col min="12" max="12" width="15.5" style="1" customWidth="1"/>
    <col min="13" max="13" width="9.33" style="1" customWidth="1"/>
    <col min="14" max="14" width="10.83" style="1" hidden="1" customWidth="1"/>
    <col min="15" max="15" width="9.33" style="1" hidden="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4.17" style="1" hidden="1" customWidth="1"/>
    <col min="22" max="22" width="14.17" style="1" hidden="1" customWidth="1"/>
    <col min="23" max="23" width="14.17" style="1" hidden="1" customWidth="1"/>
    <col min="24" max="24" width="14.17" style="1" hidden="1" customWidth="1"/>
    <col min="25" max="25" width="12.33" style="1" hidden="1" customWidth="1"/>
    <col min="26" max="26" width="16.33" style="1" customWidth="1"/>
    <col min="27" max="27" width="12.33" style="1" customWidth="1"/>
    <col min="28" max="28" width="15"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41"/>
      <c r="J2" s="141"/>
      <c r="M2" s="1"/>
      <c r="N2" s="1"/>
      <c r="O2" s="1"/>
      <c r="P2" s="1"/>
      <c r="Q2" s="1"/>
      <c r="R2" s="1"/>
      <c r="S2" s="1"/>
      <c r="T2" s="1"/>
      <c r="U2" s="1"/>
      <c r="V2" s="1"/>
      <c r="W2" s="1"/>
      <c r="X2" s="1"/>
      <c r="Y2" s="1"/>
      <c r="Z2" s="1"/>
      <c r="AT2" s="17" t="s">
        <v>103</v>
      </c>
    </row>
    <row r="3" s="1" customFormat="1" ht="6.96" customHeight="1">
      <c r="B3" s="142"/>
      <c r="C3" s="143"/>
      <c r="D3" s="143"/>
      <c r="E3" s="143"/>
      <c r="F3" s="143"/>
      <c r="G3" s="143"/>
      <c r="H3" s="143"/>
      <c r="I3" s="144"/>
      <c r="J3" s="144"/>
      <c r="K3" s="143"/>
      <c r="L3" s="143"/>
      <c r="M3" s="20"/>
      <c r="AT3" s="17" t="s">
        <v>22</v>
      </c>
    </row>
    <row r="4" s="1" customFormat="1" ht="24.96" customHeight="1">
      <c r="B4" s="20"/>
      <c r="D4" s="145" t="s">
        <v>104</v>
      </c>
      <c r="I4" s="141"/>
      <c r="J4" s="141"/>
      <c r="M4" s="20"/>
      <c r="N4" s="146" t="s">
        <v>11</v>
      </c>
      <c r="AT4" s="17" t="s">
        <v>4</v>
      </c>
    </row>
    <row r="5" s="1" customFormat="1" ht="6.96" customHeight="1">
      <c r="B5" s="20"/>
      <c r="I5" s="141"/>
      <c r="J5" s="141"/>
      <c r="M5" s="20"/>
    </row>
    <row r="6" s="1" customFormat="1" ht="12" customHeight="1">
      <c r="B6" s="20"/>
      <c r="D6" s="147" t="s">
        <v>17</v>
      </c>
      <c r="I6" s="141"/>
      <c r="J6" s="141"/>
      <c r="M6" s="20"/>
    </row>
    <row r="7" s="1" customFormat="1" ht="16.5" customHeight="1">
      <c r="B7" s="20"/>
      <c r="E7" s="148" t="str">
        <f>'Rekapitulace stavby'!K6</f>
        <v>Město Paskov - PD pro lávku č.1 pro pěší a cyklisty přes řeku Olešnou</v>
      </c>
      <c r="F7" s="147"/>
      <c r="G7" s="147"/>
      <c r="H7" s="147"/>
      <c r="I7" s="141"/>
      <c r="J7" s="141"/>
      <c r="M7" s="20"/>
    </row>
    <row r="8" s="1" customFormat="1" ht="12" customHeight="1">
      <c r="B8" s="20"/>
      <c r="D8" s="147" t="s">
        <v>105</v>
      </c>
      <c r="I8" s="141"/>
      <c r="J8" s="141"/>
      <c r="M8" s="20"/>
    </row>
    <row r="9" s="2" customFormat="1" ht="16.5" customHeight="1">
      <c r="A9" s="39"/>
      <c r="B9" s="45"/>
      <c r="C9" s="39"/>
      <c r="D9" s="39"/>
      <c r="E9" s="148" t="s">
        <v>686</v>
      </c>
      <c r="F9" s="39"/>
      <c r="G9" s="39"/>
      <c r="H9" s="39"/>
      <c r="I9" s="149"/>
      <c r="J9" s="149"/>
      <c r="K9" s="39"/>
      <c r="L9" s="39"/>
      <c r="M9" s="150"/>
      <c r="S9" s="39"/>
      <c r="T9" s="39"/>
      <c r="U9" s="39"/>
      <c r="V9" s="39"/>
      <c r="W9" s="39"/>
      <c r="X9" s="39"/>
      <c r="Y9" s="39"/>
      <c r="Z9" s="39"/>
      <c r="AA9" s="39"/>
      <c r="AB9" s="39"/>
      <c r="AC9" s="39"/>
      <c r="AD9" s="39"/>
      <c r="AE9" s="39"/>
    </row>
    <row r="10" s="2" customFormat="1" ht="12" customHeight="1">
      <c r="A10" s="39"/>
      <c r="B10" s="45"/>
      <c r="C10" s="39"/>
      <c r="D10" s="147" t="s">
        <v>107</v>
      </c>
      <c r="E10" s="39"/>
      <c r="F10" s="39"/>
      <c r="G10" s="39"/>
      <c r="H10" s="39"/>
      <c r="I10" s="149"/>
      <c r="J10" s="149"/>
      <c r="K10" s="39"/>
      <c r="L10" s="39"/>
      <c r="M10" s="150"/>
      <c r="S10" s="39"/>
      <c r="T10" s="39"/>
      <c r="U10" s="39"/>
      <c r="V10" s="39"/>
      <c r="W10" s="39"/>
      <c r="X10" s="39"/>
      <c r="Y10" s="39"/>
      <c r="Z10" s="39"/>
      <c r="AA10" s="39"/>
      <c r="AB10" s="39"/>
      <c r="AC10" s="39"/>
      <c r="AD10" s="39"/>
      <c r="AE10" s="39"/>
    </row>
    <row r="11" s="2" customFormat="1" ht="16.5" customHeight="1">
      <c r="A11" s="39"/>
      <c r="B11" s="45"/>
      <c r="C11" s="39"/>
      <c r="D11" s="39"/>
      <c r="E11" s="151" t="s">
        <v>686</v>
      </c>
      <c r="F11" s="39"/>
      <c r="G11" s="39"/>
      <c r="H11" s="39"/>
      <c r="I11" s="149"/>
      <c r="J11" s="149"/>
      <c r="K11" s="39"/>
      <c r="L11" s="39"/>
      <c r="M11" s="150"/>
      <c r="S11" s="39"/>
      <c r="T11" s="39"/>
      <c r="U11" s="39"/>
      <c r="V11" s="39"/>
      <c r="W11" s="39"/>
      <c r="X11" s="39"/>
      <c r="Y11" s="39"/>
      <c r="Z11" s="39"/>
      <c r="AA11" s="39"/>
      <c r="AB11" s="39"/>
      <c r="AC11" s="39"/>
      <c r="AD11" s="39"/>
      <c r="AE11" s="39"/>
    </row>
    <row r="12" s="2" customFormat="1">
      <c r="A12" s="39"/>
      <c r="B12" s="45"/>
      <c r="C12" s="39"/>
      <c r="D12" s="39"/>
      <c r="E12" s="39"/>
      <c r="F12" s="39"/>
      <c r="G12" s="39"/>
      <c r="H12" s="39"/>
      <c r="I12" s="149"/>
      <c r="J12" s="149"/>
      <c r="K12" s="39"/>
      <c r="L12" s="39"/>
      <c r="M12" s="150"/>
      <c r="S12" s="39"/>
      <c r="T12" s="39"/>
      <c r="U12" s="39"/>
      <c r="V12" s="39"/>
      <c r="W12" s="39"/>
      <c r="X12" s="39"/>
      <c r="Y12" s="39"/>
      <c r="Z12" s="39"/>
      <c r="AA12" s="39"/>
      <c r="AB12" s="39"/>
      <c r="AC12" s="39"/>
      <c r="AD12" s="39"/>
      <c r="AE12" s="39"/>
    </row>
    <row r="13" s="2" customFormat="1" ht="12" customHeight="1">
      <c r="A13" s="39"/>
      <c r="B13" s="45"/>
      <c r="C13" s="39"/>
      <c r="D13" s="147" t="s">
        <v>19</v>
      </c>
      <c r="E13" s="39"/>
      <c r="F13" s="136" t="s">
        <v>82</v>
      </c>
      <c r="G13" s="39"/>
      <c r="H13" s="39"/>
      <c r="I13" s="152" t="s">
        <v>21</v>
      </c>
      <c r="J13" s="153" t="s">
        <v>82</v>
      </c>
      <c r="K13" s="39"/>
      <c r="L13" s="39"/>
      <c r="M13" s="150"/>
      <c r="S13" s="39"/>
      <c r="T13" s="39"/>
      <c r="U13" s="39"/>
      <c r="V13" s="39"/>
      <c r="W13" s="39"/>
      <c r="X13" s="39"/>
      <c r="Y13" s="39"/>
      <c r="Z13" s="39"/>
      <c r="AA13" s="39"/>
      <c r="AB13" s="39"/>
      <c r="AC13" s="39"/>
      <c r="AD13" s="39"/>
      <c r="AE13" s="39"/>
    </row>
    <row r="14" s="2" customFormat="1" ht="12" customHeight="1">
      <c r="A14" s="39"/>
      <c r="B14" s="45"/>
      <c r="C14" s="39"/>
      <c r="D14" s="147" t="s">
        <v>23</v>
      </c>
      <c r="E14" s="39"/>
      <c r="F14" s="136" t="s">
        <v>108</v>
      </c>
      <c r="G14" s="39"/>
      <c r="H14" s="39"/>
      <c r="I14" s="152" t="s">
        <v>25</v>
      </c>
      <c r="J14" s="154" t="str">
        <f>'Rekapitulace stavby'!AN8</f>
        <v>15. 8. 2019</v>
      </c>
      <c r="K14" s="39"/>
      <c r="L14" s="39"/>
      <c r="M14" s="150"/>
      <c r="S14" s="39"/>
      <c r="T14" s="39"/>
      <c r="U14" s="39"/>
      <c r="V14" s="39"/>
      <c r="W14" s="39"/>
      <c r="X14" s="39"/>
      <c r="Y14" s="39"/>
      <c r="Z14" s="39"/>
      <c r="AA14" s="39"/>
      <c r="AB14" s="39"/>
      <c r="AC14" s="39"/>
      <c r="AD14" s="39"/>
      <c r="AE14" s="39"/>
    </row>
    <row r="15" s="2" customFormat="1" ht="10.8" customHeight="1">
      <c r="A15" s="39"/>
      <c r="B15" s="45"/>
      <c r="C15" s="39"/>
      <c r="D15" s="39"/>
      <c r="E15" s="39"/>
      <c r="F15" s="39"/>
      <c r="G15" s="39"/>
      <c r="H15" s="39"/>
      <c r="I15" s="149"/>
      <c r="J15" s="149"/>
      <c r="K15" s="39"/>
      <c r="L15" s="39"/>
      <c r="M15" s="150"/>
      <c r="S15" s="39"/>
      <c r="T15" s="39"/>
      <c r="U15" s="39"/>
      <c r="V15" s="39"/>
      <c r="W15" s="39"/>
      <c r="X15" s="39"/>
      <c r="Y15" s="39"/>
      <c r="Z15" s="39"/>
      <c r="AA15" s="39"/>
      <c r="AB15" s="39"/>
      <c r="AC15" s="39"/>
      <c r="AD15" s="39"/>
      <c r="AE15" s="39"/>
    </row>
    <row r="16" s="2" customFormat="1" ht="12" customHeight="1">
      <c r="A16" s="39"/>
      <c r="B16" s="45"/>
      <c r="C16" s="39"/>
      <c r="D16" s="147" t="s">
        <v>31</v>
      </c>
      <c r="E16" s="39"/>
      <c r="F16" s="39"/>
      <c r="G16" s="39"/>
      <c r="H16" s="39"/>
      <c r="I16" s="152" t="s">
        <v>32</v>
      </c>
      <c r="J16" s="153" t="str">
        <f>IF('Rekapitulace stavby'!AN10="","",'Rekapitulace stavby'!AN10)</f>
        <v>00297062</v>
      </c>
      <c r="K16" s="39"/>
      <c r="L16" s="39"/>
      <c r="M16" s="150"/>
      <c r="S16" s="39"/>
      <c r="T16" s="39"/>
      <c r="U16" s="39"/>
      <c r="V16" s="39"/>
      <c r="W16" s="39"/>
      <c r="X16" s="39"/>
      <c r="Y16" s="39"/>
      <c r="Z16" s="39"/>
      <c r="AA16" s="39"/>
      <c r="AB16" s="39"/>
      <c r="AC16" s="39"/>
      <c r="AD16" s="39"/>
      <c r="AE16" s="39"/>
    </row>
    <row r="17" s="2" customFormat="1" ht="18" customHeight="1">
      <c r="A17" s="39"/>
      <c r="B17" s="45"/>
      <c r="C17" s="39"/>
      <c r="D17" s="39"/>
      <c r="E17" s="136" t="str">
        <f>IF('Rekapitulace stavby'!E11="","",'Rekapitulace stavby'!E11)</f>
        <v>Město Paskov</v>
      </c>
      <c r="F17" s="39"/>
      <c r="G17" s="39"/>
      <c r="H17" s="39"/>
      <c r="I17" s="152" t="s">
        <v>35</v>
      </c>
      <c r="J17" s="153" t="str">
        <f>IF('Rekapitulace stavby'!AN11="","",'Rekapitulace stavby'!AN11)</f>
        <v>CZ00297062</v>
      </c>
      <c r="K17" s="39"/>
      <c r="L17" s="39"/>
      <c r="M17" s="150"/>
      <c r="S17" s="39"/>
      <c r="T17" s="39"/>
      <c r="U17" s="39"/>
      <c r="V17" s="39"/>
      <c r="W17" s="39"/>
      <c r="X17" s="39"/>
      <c r="Y17" s="39"/>
      <c r="Z17" s="39"/>
      <c r="AA17" s="39"/>
      <c r="AB17" s="39"/>
      <c r="AC17" s="39"/>
      <c r="AD17" s="39"/>
      <c r="AE17" s="39"/>
    </row>
    <row r="18" s="2" customFormat="1" ht="6.96" customHeight="1">
      <c r="A18" s="39"/>
      <c r="B18" s="45"/>
      <c r="C18" s="39"/>
      <c r="D18" s="39"/>
      <c r="E18" s="39"/>
      <c r="F18" s="39"/>
      <c r="G18" s="39"/>
      <c r="H18" s="39"/>
      <c r="I18" s="149"/>
      <c r="J18" s="149"/>
      <c r="K18" s="39"/>
      <c r="L18" s="39"/>
      <c r="M18" s="150"/>
      <c r="S18" s="39"/>
      <c r="T18" s="39"/>
      <c r="U18" s="39"/>
      <c r="V18" s="39"/>
      <c r="W18" s="39"/>
      <c r="X18" s="39"/>
      <c r="Y18" s="39"/>
      <c r="Z18" s="39"/>
      <c r="AA18" s="39"/>
      <c r="AB18" s="39"/>
      <c r="AC18" s="39"/>
      <c r="AD18" s="39"/>
      <c r="AE18" s="39"/>
    </row>
    <row r="19" s="2" customFormat="1" ht="12" customHeight="1">
      <c r="A19" s="39"/>
      <c r="B19" s="45"/>
      <c r="C19" s="39"/>
      <c r="D19" s="147" t="s">
        <v>37</v>
      </c>
      <c r="E19" s="39"/>
      <c r="F19" s="39"/>
      <c r="G19" s="39"/>
      <c r="H19" s="39"/>
      <c r="I19" s="152" t="s">
        <v>32</v>
      </c>
      <c r="J19" s="33" t="str">
        <f>'Rekapitulace stavby'!AN13</f>
        <v>Vyplň údaj</v>
      </c>
      <c r="K19" s="39"/>
      <c r="L19" s="39"/>
      <c r="M19" s="150"/>
      <c r="S19" s="39"/>
      <c r="T19" s="39"/>
      <c r="U19" s="39"/>
      <c r="V19" s="39"/>
      <c r="W19" s="39"/>
      <c r="X19" s="39"/>
      <c r="Y19" s="39"/>
      <c r="Z19" s="39"/>
      <c r="AA19" s="39"/>
      <c r="AB19" s="39"/>
      <c r="AC19" s="39"/>
      <c r="AD19" s="39"/>
      <c r="AE19" s="39"/>
    </row>
    <row r="20" s="2" customFormat="1" ht="18" customHeight="1">
      <c r="A20" s="39"/>
      <c r="B20" s="45"/>
      <c r="C20" s="39"/>
      <c r="D20" s="39"/>
      <c r="E20" s="33" t="str">
        <f>'Rekapitulace stavby'!E14</f>
        <v>Vyplň údaj</v>
      </c>
      <c r="F20" s="136"/>
      <c r="G20" s="136"/>
      <c r="H20" s="136"/>
      <c r="I20" s="152" t="s">
        <v>35</v>
      </c>
      <c r="J20" s="33" t="str">
        <f>'Rekapitulace stavby'!AN14</f>
        <v>Vyplň údaj</v>
      </c>
      <c r="K20" s="39"/>
      <c r="L20" s="39"/>
      <c r="M20" s="150"/>
      <c r="S20" s="39"/>
      <c r="T20" s="39"/>
      <c r="U20" s="39"/>
      <c r="V20" s="39"/>
      <c r="W20" s="39"/>
      <c r="X20" s="39"/>
      <c r="Y20" s="39"/>
      <c r="Z20" s="39"/>
      <c r="AA20" s="39"/>
      <c r="AB20" s="39"/>
      <c r="AC20" s="39"/>
      <c r="AD20" s="39"/>
      <c r="AE20" s="39"/>
    </row>
    <row r="21" s="2" customFormat="1" ht="6.96" customHeight="1">
      <c r="A21" s="39"/>
      <c r="B21" s="45"/>
      <c r="C21" s="39"/>
      <c r="D21" s="39"/>
      <c r="E21" s="39"/>
      <c r="F21" s="39"/>
      <c r="G21" s="39"/>
      <c r="H21" s="39"/>
      <c r="I21" s="149"/>
      <c r="J21" s="149"/>
      <c r="K21" s="39"/>
      <c r="L21" s="39"/>
      <c r="M21" s="150"/>
      <c r="S21" s="39"/>
      <c r="T21" s="39"/>
      <c r="U21" s="39"/>
      <c r="V21" s="39"/>
      <c r="W21" s="39"/>
      <c r="X21" s="39"/>
      <c r="Y21" s="39"/>
      <c r="Z21" s="39"/>
      <c r="AA21" s="39"/>
      <c r="AB21" s="39"/>
      <c r="AC21" s="39"/>
      <c r="AD21" s="39"/>
      <c r="AE21" s="39"/>
    </row>
    <row r="22" s="2" customFormat="1" ht="12" customHeight="1">
      <c r="A22" s="39"/>
      <c r="B22" s="45"/>
      <c r="C22" s="39"/>
      <c r="D22" s="147" t="s">
        <v>39</v>
      </c>
      <c r="E22" s="39"/>
      <c r="F22" s="39"/>
      <c r="G22" s="39"/>
      <c r="H22" s="39"/>
      <c r="I22" s="152" t="s">
        <v>32</v>
      </c>
      <c r="J22" s="153" t="str">
        <f>IF('Rekapitulace stavby'!AN16="","",'Rekapitulace stavby'!AN16)</f>
        <v>417189495</v>
      </c>
      <c r="K22" s="39"/>
      <c r="L22" s="39"/>
      <c r="M22" s="150"/>
      <c r="S22" s="39"/>
      <c r="T22" s="39"/>
      <c r="U22" s="39"/>
      <c r="V22" s="39"/>
      <c r="W22" s="39"/>
      <c r="X22" s="39"/>
      <c r="Y22" s="39"/>
      <c r="Z22" s="39"/>
      <c r="AA22" s="39"/>
      <c r="AB22" s="39"/>
      <c r="AC22" s="39"/>
      <c r="AD22" s="39"/>
      <c r="AE22" s="39"/>
    </row>
    <row r="23" s="2" customFormat="1" ht="18" customHeight="1">
      <c r="A23" s="39"/>
      <c r="B23" s="45"/>
      <c r="C23" s="39"/>
      <c r="D23" s="39"/>
      <c r="E23" s="136" t="str">
        <f>IF('Rekapitulace stavby'!E17="","",'Rekapitulace stavby'!E17)</f>
        <v>Ing. Jiří Vítek, Stavební projekce Olomouc</v>
      </c>
      <c r="F23" s="39"/>
      <c r="G23" s="39"/>
      <c r="H23" s="39"/>
      <c r="I23" s="152" t="s">
        <v>35</v>
      </c>
      <c r="J23" s="153" t="str">
        <f>IF('Rekapitulace stavby'!AN17="","",'Rekapitulace stavby'!AN17)</f>
        <v>CZ401120411</v>
      </c>
      <c r="K23" s="39"/>
      <c r="L23" s="39"/>
      <c r="M23" s="150"/>
      <c r="S23" s="39"/>
      <c r="T23" s="39"/>
      <c r="U23" s="39"/>
      <c r="V23" s="39"/>
      <c r="W23" s="39"/>
      <c r="X23" s="39"/>
      <c r="Y23" s="39"/>
      <c r="Z23" s="39"/>
      <c r="AA23" s="39"/>
      <c r="AB23" s="39"/>
      <c r="AC23" s="39"/>
      <c r="AD23" s="39"/>
      <c r="AE23" s="39"/>
    </row>
    <row r="24" s="2" customFormat="1" ht="6.96" customHeight="1">
      <c r="A24" s="39"/>
      <c r="B24" s="45"/>
      <c r="C24" s="39"/>
      <c r="D24" s="39"/>
      <c r="E24" s="39"/>
      <c r="F24" s="39"/>
      <c r="G24" s="39"/>
      <c r="H24" s="39"/>
      <c r="I24" s="149"/>
      <c r="J24" s="149"/>
      <c r="K24" s="39"/>
      <c r="L24" s="39"/>
      <c r="M24" s="150"/>
      <c r="S24" s="39"/>
      <c r="T24" s="39"/>
      <c r="U24" s="39"/>
      <c r="V24" s="39"/>
      <c r="W24" s="39"/>
      <c r="X24" s="39"/>
      <c r="Y24" s="39"/>
      <c r="Z24" s="39"/>
      <c r="AA24" s="39"/>
      <c r="AB24" s="39"/>
      <c r="AC24" s="39"/>
      <c r="AD24" s="39"/>
      <c r="AE24" s="39"/>
    </row>
    <row r="25" s="2" customFormat="1" ht="12" customHeight="1">
      <c r="A25" s="39"/>
      <c r="B25" s="45"/>
      <c r="C25" s="39"/>
      <c r="D25" s="147" t="s">
        <v>43</v>
      </c>
      <c r="E25" s="39"/>
      <c r="F25" s="39"/>
      <c r="G25" s="39"/>
      <c r="H25" s="39"/>
      <c r="I25" s="152" t="s">
        <v>32</v>
      </c>
      <c r="J25" s="153" t="str">
        <f>IF('Rekapitulace stavby'!AN19="","",'Rekapitulace stavby'!AN19)</f>
        <v>47189495</v>
      </c>
      <c r="K25" s="39"/>
      <c r="L25" s="39"/>
      <c r="M25" s="150"/>
      <c r="S25" s="39"/>
      <c r="T25" s="39"/>
      <c r="U25" s="39"/>
      <c r="V25" s="39"/>
      <c r="W25" s="39"/>
      <c r="X25" s="39"/>
      <c r="Y25" s="39"/>
      <c r="Z25" s="39"/>
      <c r="AA25" s="39"/>
      <c r="AB25" s="39"/>
      <c r="AC25" s="39"/>
      <c r="AD25" s="39"/>
      <c r="AE25" s="39"/>
    </row>
    <row r="26" s="2" customFormat="1" ht="18" customHeight="1">
      <c r="A26" s="39"/>
      <c r="B26" s="45"/>
      <c r="C26" s="39"/>
      <c r="D26" s="39"/>
      <c r="E26" s="136" t="str">
        <f>IF('Rekapitulace stavby'!E20="","",'Rekapitulace stavby'!E20)</f>
        <v>Ing. Jiří Vítek, Stavební projekce Olomouc</v>
      </c>
      <c r="F26" s="39"/>
      <c r="G26" s="39"/>
      <c r="H26" s="39"/>
      <c r="I26" s="152" t="s">
        <v>35</v>
      </c>
      <c r="J26" s="153" t="str">
        <f>IF('Rekapitulace stavby'!AN20="","",'Rekapitulace stavby'!AN20)</f>
        <v>CZ401120411</v>
      </c>
      <c r="K26" s="39"/>
      <c r="L26" s="39"/>
      <c r="M26" s="150"/>
      <c r="S26" s="39"/>
      <c r="T26" s="39"/>
      <c r="U26" s="39"/>
      <c r="V26" s="39"/>
      <c r="W26" s="39"/>
      <c r="X26" s="39"/>
      <c r="Y26" s="39"/>
      <c r="Z26" s="39"/>
      <c r="AA26" s="39"/>
      <c r="AB26" s="39"/>
      <c r="AC26" s="39"/>
      <c r="AD26" s="39"/>
      <c r="AE26" s="39"/>
    </row>
    <row r="27" s="2" customFormat="1" ht="6.96" customHeight="1">
      <c r="A27" s="39"/>
      <c r="B27" s="45"/>
      <c r="C27" s="39"/>
      <c r="D27" s="39"/>
      <c r="E27" s="39"/>
      <c r="F27" s="39"/>
      <c r="G27" s="39"/>
      <c r="H27" s="39"/>
      <c r="I27" s="149"/>
      <c r="J27" s="149"/>
      <c r="K27" s="39"/>
      <c r="L27" s="39"/>
      <c r="M27" s="150"/>
      <c r="S27" s="39"/>
      <c r="T27" s="39"/>
      <c r="U27" s="39"/>
      <c r="V27" s="39"/>
      <c r="W27" s="39"/>
      <c r="X27" s="39"/>
      <c r="Y27" s="39"/>
      <c r="Z27" s="39"/>
      <c r="AA27" s="39"/>
      <c r="AB27" s="39"/>
      <c r="AC27" s="39"/>
      <c r="AD27" s="39"/>
      <c r="AE27" s="39"/>
    </row>
    <row r="28" s="2" customFormat="1" ht="12" customHeight="1">
      <c r="A28" s="39"/>
      <c r="B28" s="45"/>
      <c r="C28" s="39"/>
      <c r="D28" s="147" t="s">
        <v>45</v>
      </c>
      <c r="E28" s="39"/>
      <c r="F28" s="39"/>
      <c r="G28" s="39"/>
      <c r="H28" s="39"/>
      <c r="I28" s="149"/>
      <c r="J28" s="149"/>
      <c r="K28" s="39"/>
      <c r="L28" s="39"/>
      <c r="M28" s="150"/>
      <c r="S28" s="39"/>
      <c r="T28" s="39"/>
      <c r="U28" s="39"/>
      <c r="V28" s="39"/>
      <c r="W28" s="39"/>
      <c r="X28" s="39"/>
      <c r="Y28" s="39"/>
      <c r="Z28" s="39"/>
      <c r="AA28" s="39"/>
      <c r="AB28" s="39"/>
      <c r="AC28" s="39"/>
      <c r="AD28" s="39"/>
      <c r="AE28" s="39"/>
    </row>
    <row r="29" s="8" customFormat="1" ht="16.5" customHeight="1">
      <c r="A29" s="155"/>
      <c r="B29" s="156"/>
      <c r="C29" s="155"/>
      <c r="D29" s="155"/>
      <c r="E29" s="157" t="s">
        <v>82</v>
      </c>
      <c r="F29" s="157"/>
      <c r="G29" s="157"/>
      <c r="H29" s="157"/>
      <c r="I29" s="158"/>
      <c r="J29" s="158"/>
      <c r="K29" s="155"/>
      <c r="L29" s="155"/>
      <c r="M29" s="159"/>
      <c r="S29" s="155"/>
      <c r="T29" s="155"/>
      <c r="U29" s="155"/>
      <c r="V29" s="155"/>
      <c r="W29" s="155"/>
      <c r="X29" s="155"/>
      <c r="Y29" s="155"/>
      <c r="Z29" s="155"/>
      <c r="AA29" s="155"/>
      <c r="AB29" s="155"/>
      <c r="AC29" s="155"/>
      <c r="AD29" s="155"/>
      <c r="AE29" s="155"/>
    </row>
    <row r="30" s="2" customFormat="1" ht="6.96" customHeight="1">
      <c r="A30" s="39"/>
      <c r="B30" s="45"/>
      <c r="C30" s="39"/>
      <c r="D30" s="39"/>
      <c r="E30" s="39"/>
      <c r="F30" s="39"/>
      <c r="G30" s="39"/>
      <c r="H30" s="39"/>
      <c r="I30" s="149"/>
      <c r="J30" s="149"/>
      <c r="K30" s="39"/>
      <c r="L30" s="39"/>
      <c r="M30" s="150"/>
      <c r="S30" s="39"/>
      <c r="T30" s="39"/>
      <c r="U30" s="39"/>
      <c r="V30" s="39"/>
      <c r="W30" s="39"/>
      <c r="X30" s="39"/>
      <c r="Y30" s="39"/>
      <c r="Z30" s="39"/>
      <c r="AA30" s="39"/>
      <c r="AB30" s="39"/>
      <c r="AC30" s="39"/>
      <c r="AD30" s="39"/>
      <c r="AE30" s="39"/>
    </row>
    <row r="31" s="2" customFormat="1" ht="6.96" customHeight="1">
      <c r="A31" s="39"/>
      <c r="B31" s="45"/>
      <c r="C31" s="39"/>
      <c r="D31" s="160"/>
      <c r="E31" s="160"/>
      <c r="F31" s="160"/>
      <c r="G31" s="160"/>
      <c r="H31" s="160"/>
      <c r="I31" s="161"/>
      <c r="J31" s="161"/>
      <c r="K31" s="160"/>
      <c r="L31" s="160"/>
      <c r="M31" s="150"/>
      <c r="S31" s="39"/>
      <c r="T31" s="39"/>
      <c r="U31" s="39"/>
      <c r="V31" s="39"/>
      <c r="W31" s="39"/>
      <c r="X31" s="39"/>
      <c r="Y31" s="39"/>
      <c r="Z31" s="39"/>
      <c r="AA31" s="39"/>
      <c r="AB31" s="39"/>
      <c r="AC31" s="39"/>
      <c r="AD31" s="39"/>
      <c r="AE31" s="39"/>
    </row>
    <row r="32" s="2" customFormat="1">
      <c r="A32" s="39"/>
      <c r="B32" s="45"/>
      <c r="C32" s="39"/>
      <c r="D32" s="39"/>
      <c r="E32" s="147" t="s">
        <v>109</v>
      </c>
      <c r="F32" s="39"/>
      <c r="G32" s="39"/>
      <c r="H32" s="39"/>
      <c r="I32" s="149"/>
      <c r="J32" s="149"/>
      <c r="K32" s="162">
        <f>I65</f>
        <v>0</v>
      </c>
      <c r="L32" s="39"/>
      <c r="M32" s="150"/>
      <c r="S32" s="39"/>
      <c r="T32" s="39"/>
      <c r="U32" s="39"/>
      <c r="V32" s="39"/>
      <c r="W32" s="39"/>
      <c r="X32" s="39"/>
      <c r="Y32" s="39"/>
      <c r="Z32" s="39"/>
      <c r="AA32" s="39"/>
      <c r="AB32" s="39"/>
      <c r="AC32" s="39"/>
      <c r="AD32" s="39"/>
      <c r="AE32" s="39"/>
    </row>
    <row r="33" s="2" customFormat="1">
      <c r="A33" s="39"/>
      <c r="B33" s="45"/>
      <c r="C33" s="39"/>
      <c r="D33" s="39"/>
      <c r="E33" s="147" t="s">
        <v>110</v>
      </c>
      <c r="F33" s="39"/>
      <c r="G33" s="39"/>
      <c r="H33" s="39"/>
      <c r="I33" s="149"/>
      <c r="J33" s="149"/>
      <c r="K33" s="162">
        <f>J65</f>
        <v>0</v>
      </c>
      <c r="L33" s="39"/>
      <c r="M33" s="150"/>
      <c r="S33" s="39"/>
      <c r="T33" s="39"/>
      <c r="U33" s="39"/>
      <c r="V33" s="39"/>
      <c r="W33" s="39"/>
      <c r="X33" s="39"/>
      <c r="Y33" s="39"/>
      <c r="Z33" s="39"/>
      <c r="AA33" s="39"/>
      <c r="AB33" s="39"/>
      <c r="AC33" s="39"/>
      <c r="AD33" s="39"/>
      <c r="AE33" s="39"/>
    </row>
    <row r="34" s="2" customFormat="1" ht="25.44" customHeight="1">
      <c r="A34" s="39"/>
      <c r="B34" s="45"/>
      <c r="C34" s="39"/>
      <c r="D34" s="163" t="s">
        <v>47</v>
      </c>
      <c r="E34" s="39"/>
      <c r="F34" s="39"/>
      <c r="G34" s="39"/>
      <c r="H34" s="39"/>
      <c r="I34" s="149"/>
      <c r="J34" s="149"/>
      <c r="K34" s="164">
        <f>ROUND(K96, 2)</f>
        <v>0</v>
      </c>
      <c r="L34" s="39"/>
      <c r="M34" s="150"/>
      <c r="S34" s="39"/>
      <c r="T34" s="39"/>
      <c r="U34" s="39"/>
      <c r="V34" s="39"/>
      <c r="W34" s="39"/>
      <c r="X34" s="39"/>
      <c r="Y34" s="39"/>
      <c r="Z34" s="39"/>
      <c r="AA34" s="39"/>
      <c r="AB34" s="39"/>
      <c r="AC34" s="39"/>
      <c r="AD34" s="39"/>
      <c r="AE34" s="39"/>
    </row>
    <row r="35" s="2" customFormat="1" ht="6.96" customHeight="1">
      <c r="A35" s="39"/>
      <c r="B35" s="45"/>
      <c r="C35" s="39"/>
      <c r="D35" s="160"/>
      <c r="E35" s="160"/>
      <c r="F35" s="160"/>
      <c r="G35" s="160"/>
      <c r="H35" s="160"/>
      <c r="I35" s="161"/>
      <c r="J35" s="161"/>
      <c r="K35" s="160"/>
      <c r="L35" s="160"/>
      <c r="M35" s="150"/>
      <c r="S35" s="39"/>
      <c r="T35" s="39"/>
      <c r="U35" s="39"/>
      <c r="V35" s="39"/>
      <c r="W35" s="39"/>
      <c r="X35" s="39"/>
      <c r="Y35" s="39"/>
      <c r="Z35" s="39"/>
      <c r="AA35" s="39"/>
      <c r="AB35" s="39"/>
      <c r="AC35" s="39"/>
      <c r="AD35" s="39"/>
      <c r="AE35" s="39"/>
    </row>
    <row r="36" s="2" customFormat="1" ht="14.4" customHeight="1">
      <c r="A36" s="39"/>
      <c r="B36" s="45"/>
      <c r="C36" s="39"/>
      <c r="D36" s="39"/>
      <c r="E36" s="39"/>
      <c r="F36" s="165" t="s">
        <v>49</v>
      </c>
      <c r="G36" s="39"/>
      <c r="H36" s="39"/>
      <c r="I36" s="166" t="s">
        <v>48</v>
      </c>
      <c r="J36" s="149"/>
      <c r="K36" s="165" t="s">
        <v>50</v>
      </c>
      <c r="L36" s="39"/>
      <c r="M36" s="150"/>
      <c r="S36" s="39"/>
      <c r="T36" s="39"/>
      <c r="U36" s="39"/>
      <c r="V36" s="39"/>
      <c r="W36" s="39"/>
      <c r="X36" s="39"/>
      <c r="Y36" s="39"/>
      <c r="Z36" s="39"/>
      <c r="AA36" s="39"/>
      <c r="AB36" s="39"/>
      <c r="AC36" s="39"/>
      <c r="AD36" s="39"/>
      <c r="AE36" s="39"/>
    </row>
    <row r="37" s="2" customFormat="1" ht="14.4" customHeight="1">
      <c r="A37" s="39"/>
      <c r="B37" s="45"/>
      <c r="C37" s="39"/>
      <c r="D37" s="167" t="s">
        <v>51</v>
      </c>
      <c r="E37" s="147" t="s">
        <v>52</v>
      </c>
      <c r="F37" s="162">
        <f>ROUND((SUM(BE96:BE219)),  2)</f>
        <v>0</v>
      </c>
      <c r="G37" s="39"/>
      <c r="H37" s="39"/>
      <c r="I37" s="168">
        <v>0.20999999999999999</v>
      </c>
      <c r="J37" s="149"/>
      <c r="K37" s="162">
        <f>ROUND(((SUM(BE96:BE219))*I37),  2)</f>
        <v>0</v>
      </c>
      <c r="L37" s="39"/>
      <c r="M37" s="150"/>
      <c r="S37" s="39"/>
      <c r="T37" s="39"/>
      <c r="U37" s="39"/>
      <c r="V37" s="39"/>
      <c r="W37" s="39"/>
      <c r="X37" s="39"/>
      <c r="Y37" s="39"/>
      <c r="Z37" s="39"/>
      <c r="AA37" s="39"/>
      <c r="AB37" s="39"/>
      <c r="AC37" s="39"/>
      <c r="AD37" s="39"/>
      <c r="AE37" s="39"/>
    </row>
    <row r="38" s="2" customFormat="1" ht="14.4" customHeight="1">
      <c r="A38" s="39"/>
      <c r="B38" s="45"/>
      <c r="C38" s="39"/>
      <c r="D38" s="39"/>
      <c r="E38" s="147" t="s">
        <v>53</v>
      </c>
      <c r="F38" s="162">
        <f>ROUND((SUM(BF96:BF219)),  2)</f>
        <v>0</v>
      </c>
      <c r="G38" s="39"/>
      <c r="H38" s="39"/>
      <c r="I38" s="168">
        <v>0.14999999999999999</v>
      </c>
      <c r="J38" s="149"/>
      <c r="K38" s="162">
        <f>ROUND(((SUM(BF96:BF219))*I38),  2)</f>
        <v>0</v>
      </c>
      <c r="L38" s="39"/>
      <c r="M38" s="150"/>
      <c r="S38" s="39"/>
      <c r="T38" s="39"/>
      <c r="U38" s="39"/>
      <c r="V38" s="39"/>
      <c r="W38" s="39"/>
      <c r="X38" s="39"/>
      <c r="Y38" s="39"/>
      <c r="Z38" s="39"/>
      <c r="AA38" s="39"/>
      <c r="AB38" s="39"/>
      <c r="AC38" s="39"/>
      <c r="AD38" s="39"/>
      <c r="AE38" s="39"/>
    </row>
    <row r="39" hidden="1" s="2" customFormat="1" ht="14.4" customHeight="1">
      <c r="A39" s="39"/>
      <c r="B39" s="45"/>
      <c r="C39" s="39"/>
      <c r="D39" s="39"/>
      <c r="E39" s="147" t="s">
        <v>54</v>
      </c>
      <c r="F39" s="162">
        <f>ROUND((SUM(BG96:BG219)),  2)</f>
        <v>0</v>
      </c>
      <c r="G39" s="39"/>
      <c r="H39" s="39"/>
      <c r="I39" s="168">
        <v>0.20999999999999999</v>
      </c>
      <c r="J39" s="149"/>
      <c r="K39" s="162">
        <f>0</f>
        <v>0</v>
      </c>
      <c r="L39" s="39"/>
      <c r="M39" s="150"/>
      <c r="S39" s="39"/>
      <c r="T39" s="39"/>
      <c r="U39" s="39"/>
      <c r="V39" s="39"/>
      <c r="W39" s="39"/>
      <c r="X39" s="39"/>
      <c r="Y39" s="39"/>
      <c r="Z39" s="39"/>
      <c r="AA39" s="39"/>
      <c r="AB39" s="39"/>
      <c r="AC39" s="39"/>
      <c r="AD39" s="39"/>
      <c r="AE39" s="39"/>
    </row>
    <row r="40" hidden="1" s="2" customFormat="1" ht="14.4" customHeight="1">
      <c r="A40" s="39"/>
      <c r="B40" s="45"/>
      <c r="C40" s="39"/>
      <c r="D40" s="39"/>
      <c r="E40" s="147" t="s">
        <v>55</v>
      </c>
      <c r="F40" s="162">
        <f>ROUND((SUM(BH96:BH219)),  2)</f>
        <v>0</v>
      </c>
      <c r="G40" s="39"/>
      <c r="H40" s="39"/>
      <c r="I40" s="168">
        <v>0.14999999999999999</v>
      </c>
      <c r="J40" s="149"/>
      <c r="K40" s="162">
        <f>0</f>
        <v>0</v>
      </c>
      <c r="L40" s="39"/>
      <c r="M40" s="150"/>
      <c r="S40" s="39"/>
      <c r="T40" s="39"/>
      <c r="U40" s="39"/>
      <c r="V40" s="39"/>
      <c r="W40" s="39"/>
      <c r="X40" s="39"/>
      <c r="Y40" s="39"/>
      <c r="Z40" s="39"/>
      <c r="AA40" s="39"/>
      <c r="AB40" s="39"/>
      <c r="AC40" s="39"/>
      <c r="AD40" s="39"/>
      <c r="AE40" s="39"/>
    </row>
    <row r="41" hidden="1" s="2" customFormat="1" ht="14.4" customHeight="1">
      <c r="A41" s="39"/>
      <c r="B41" s="45"/>
      <c r="C41" s="39"/>
      <c r="D41" s="39"/>
      <c r="E41" s="147" t="s">
        <v>56</v>
      </c>
      <c r="F41" s="162">
        <f>ROUND((SUM(BI96:BI219)),  2)</f>
        <v>0</v>
      </c>
      <c r="G41" s="39"/>
      <c r="H41" s="39"/>
      <c r="I41" s="168">
        <v>0</v>
      </c>
      <c r="J41" s="149"/>
      <c r="K41" s="162">
        <f>0</f>
        <v>0</v>
      </c>
      <c r="L41" s="39"/>
      <c r="M41" s="150"/>
      <c r="S41" s="39"/>
      <c r="T41" s="39"/>
      <c r="U41" s="39"/>
      <c r="V41" s="39"/>
      <c r="W41" s="39"/>
      <c r="X41" s="39"/>
      <c r="Y41" s="39"/>
      <c r="Z41" s="39"/>
      <c r="AA41" s="39"/>
      <c r="AB41" s="39"/>
      <c r="AC41" s="39"/>
      <c r="AD41" s="39"/>
      <c r="AE41" s="39"/>
    </row>
    <row r="42" s="2" customFormat="1" ht="6.96" customHeight="1">
      <c r="A42" s="39"/>
      <c r="B42" s="45"/>
      <c r="C42" s="39"/>
      <c r="D42" s="39"/>
      <c r="E42" s="39"/>
      <c r="F42" s="39"/>
      <c r="G42" s="39"/>
      <c r="H42" s="39"/>
      <c r="I42" s="149"/>
      <c r="J42" s="149"/>
      <c r="K42" s="39"/>
      <c r="L42" s="39"/>
      <c r="M42" s="150"/>
      <c r="S42" s="39"/>
      <c r="T42" s="39"/>
      <c r="U42" s="39"/>
      <c r="V42" s="39"/>
      <c r="W42" s="39"/>
      <c r="X42" s="39"/>
      <c r="Y42" s="39"/>
      <c r="Z42" s="39"/>
      <c r="AA42" s="39"/>
      <c r="AB42" s="39"/>
      <c r="AC42" s="39"/>
      <c r="AD42" s="39"/>
      <c r="AE42" s="39"/>
    </row>
    <row r="43" s="2" customFormat="1" ht="25.44" customHeight="1">
      <c r="A43" s="39"/>
      <c r="B43" s="45"/>
      <c r="C43" s="169"/>
      <c r="D43" s="170" t="s">
        <v>57</v>
      </c>
      <c r="E43" s="171"/>
      <c r="F43" s="171"/>
      <c r="G43" s="172" t="s">
        <v>58</v>
      </c>
      <c r="H43" s="173" t="s">
        <v>59</v>
      </c>
      <c r="I43" s="174"/>
      <c r="J43" s="174"/>
      <c r="K43" s="175">
        <f>SUM(K34:K41)</f>
        <v>0</v>
      </c>
      <c r="L43" s="176"/>
      <c r="M43" s="150"/>
      <c r="S43" s="39"/>
      <c r="T43" s="39"/>
      <c r="U43" s="39"/>
      <c r="V43" s="39"/>
      <c r="W43" s="39"/>
      <c r="X43" s="39"/>
      <c r="Y43" s="39"/>
      <c r="Z43" s="39"/>
      <c r="AA43" s="39"/>
      <c r="AB43" s="39"/>
      <c r="AC43" s="39"/>
      <c r="AD43" s="39"/>
      <c r="AE43" s="39"/>
    </row>
    <row r="44" s="2" customFormat="1" ht="14.4" customHeight="1">
      <c r="A44" s="39"/>
      <c r="B44" s="177"/>
      <c r="C44" s="178"/>
      <c r="D44" s="178"/>
      <c r="E44" s="178"/>
      <c r="F44" s="178"/>
      <c r="G44" s="178"/>
      <c r="H44" s="178"/>
      <c r="I44" s="179"/>
      <c r="J44" s="179"/>
      <c r="K44" s="178"/>
      <c r="L44" s="178"/>
      <c r="M44" s="150"/>
      <c r="S44" s="39"/>
      <c r="T44" s="39"/>
      <c r="U44" s="39"/>
      <c r="V44" s="39"/>
      <c r="W44" s="39"/>
      <c r="X44" s="39"/>
      <c r="Y44" s="39"/>
      <c r="Z44" s="39"/>
      <c r="AA44" s="39"/>
      <c r="AB44" s="39"/>
      <c r="AC44" s="39"/>
      <c r="AD44" s="39"/>
      <c r="AE44" s="39"/>
    </row>
    <row r="48" s="2" customFormat="1" ht="6.96" customHeight="1">
      <c r="A48" s="39"/>
      <c r="B48" s="180"/>
      <c r="C48" s="181"/>
      <c r="D48" s="181"/>
      <c r="E48" s="181"/>
      <c r="F48" s="181"/>
      <c r="G48" s="181"/>
      <c r="H48" s="181"/>
      <c r="I48" s="182"/>
      <c r="J48" s="182"/>
      <c r="K48" s="181"/>
      <c r="L48" s="181"/>
      <c r="M48" s="150"/>
      <c r="S48" s="39"/>
      <c r="T48" s="39"/>
      <c r="U48" s="39"/>
      <c r="V48" s="39"/>
      <c r="W48" s="39"/>
      <c r="X48" s="39"/>
      <c r="Y48" s="39"/>
      <c r="Z48" s="39"/>
      <c r="AA48" s="39"/>
      <c r="AB48" s="39"/>
      <c r="AC48" s="39"/>
      <c r="AD48" s="39"/>
      <c r="AE48" s="39"/>
    </row>
    <row r="49" s="2" customFormat="1" ht="24.96" customHeight="1">
      <c r="A49" s="39"/>
      <c r="B49" s="40"/>
      <c r="C49" s="23" t="s">
        <v>111</v>
      </c>
      <c r="D49" s="41"/>
      <c r="E49" s="41"/>
      <c r="F49" s="41"/>
      <c r="G49" s="41"/>
      <c r="H49" s="41"/>
      <c r="I49" s="149"/>
      <c r="J49" s="149"/>
      <c r="K49" s="41"/>
      <c r="L49" s="41"/>
      <c r="M49" s="150"/>
      <c r="S49" s="39"/>
      <c r="T49" s="39"/>
      <c r="U49" s="39"/>
      <c r="V49" s="39"/>
      <c r="W49" s="39"/>
      <c r="X49" s="39"/>
      <c r="Y49" s="39"/>
      <c r="Z49" s="39"/>
      <c r="AA49" s="39"/>
      <c r="AB49" s="39"/>
      <c r="AC49" s="39"/>
      <c r="AD49" s="39"/>
      <c r="AE49" s="39"/>
    </row>
    <row r="50" s="2" customFormat="1" ht="6.96" customHeight="1">
      <c r="A50" s="39"/>
      <c r="B50" s="40"/>
      <c r="C50" s="41"/>
      <c r="D50" s="41"/>
      <c r="E50" s="41"/>
      <c r="F50" s="41"/>
      <c r="G50" s="41"/>
      <c r="H50" s="41"/>
      <c r="I50" s="149"/>
      <c r="J50" s="149"/>
      <c r="K50" s="41"/>
      <c r="L50" s="41"/>
      <c r="M50" s="150"/>
      <c r="S50" s="39"/>
      <c r="T50" s="39"/>
      <c r="U50" s="39"/>
      <c r="V50" s="39"/>
      <c r="W50" s="39"/>
      <c r="X50" s="39"/>
      <c r="Y50" s="39"/>
      <c r="Z50" s="39"/>
      <c r="AA50" s="39"/>
      <c r="AB50" s="39"/>
      <c r="AC50" s="39"/>
      <c r="AD50" s="39"/>
      <c r="AE50" s="39"/>
    </row>
    <row r="51" s="2" customFormat="1" ht="12" customHeight="1">
      <c r="A51" s="39"/>
      <c r="B51" s="40"/>
      <c r="C51" s="32" t="s">
        <v>17</v>
      </c>
      <c r="D51" s="41"/>
      <c r="E51" s="41"/>
      <c r="F51" s="41"/>
      <c r="G51" s="41"/>
      <c r="H51" s="41"/>
      <c r="I51" s="149"/>
      <c r="J51" s="149"/>
      <c r="K51" s="41"/>
      <c r="L51" s="41"/>
      <c r="M51" s="150"/>
      <c r="S51" s="39"/>
      <c r="T51" s="39"/>
      <c r="U51" s="39"/>
      <c r="V51" s="39"/>
      <c r="W51" s="39"/>
      <c r="X51" s="39"/>
      <c r="Y51" s="39"/>
      <c r="Z51" s="39"/>
      <c r="AA51" s="39"/>
      <c r="AB51" s="39"/>
      <c r="AC51" s="39"/>
      <c r="AD51" s="39"/>
      <c r="AE51" s="39"/>
    </row>
    <row r="52" s="2" customFormat="1" ht="16.5" customHeight="1">
      <c r="A52" s="39"/>
      <c r="B52" s="40"/>
      <c r="C52" s="41"/>
      <c r="D52" s="41"/>
      <c r="E52" s="183" t="str">
        <f>E7</f>
        <v>Město Paskov - PD pro lávku č.1 pro pěší a cyklisty přes řeku Olešnou</v>
      </c>
      <c r="F52" s="32"/>
      <c r="G52" s="32"/>
      <c r="H52" s="32"/>
      <c r="I52" s="149"/>
      <c r="J52" s="149"/>
      <c r="K52" s="41"/>
      <c r="L52" s="41"/>
      <c r="M52" s="150"/>
      <c r="S52" s="39"/>
      <c r="T52" s="39"/>
      <c r="U52" s="39"/>
      <c r="V52" s="39"/>
      <c r="W52" s="39"/>
      <c r="X52" s="39"/>
      <c r="Y52" s="39"/>
      <c r="Z52" s="39"/>
      <c r="AA52" s="39"/>
      <c r="AB52" s="39"/>
      <c r="AC52" s="39"/>
      <c r="AD52" s="39"/>
      <c r="AE52" s="39"/>
    </row>
    <row r="53" s="1" customFormat="1" ht="12" customHeight="1">
      <c r="B53" s="21"/>
      <c r="C53" s="32" t="s">
        <v>105</v>
      </c>
      <c r="D53" s="22"/>
      <c r="E53" s="22"/>
      <c r="F53" s="22"/>
      <c r="G53" s="22"/>
      <c r="H53" s="22"/>
      <c r="I53" s="141"/>
      <c r="J53" s="141"/>
      <c r="K53" s="22"/>
      <c r="L53" s="22"/>
      <c r="M53" s="20"/>
    </row>
    <row r="54" s="2" customFormat="1" ht="16.5" customHeight="1">
      <c r="A54" s="39"/>
      <c r="B54" s="40"/>
      <c r="C54" s="41"/>
      <c r="D54" s="41"/>
      <c r="E54" s="183" t="s">
        <v>686</v>
      </c>
      <c r="F54" s="41"/>
      <c r="G54" s="41"/>
      <c r="H54" s="41"/>
      <c r="I54" s="149"/>
      <c r="J54" s="149"/>
      <c r="K54" s="41"/>
      <c r="L54" s="41"/>
      <c r="M54" s="150"/>
      <c r="S54" s="39"/>
      <c r="T54" s="39"/>
      <c r="U54" s="39"/>
      <c r="V54" s="39"/>
      <c r="W54" s="39"/>
      <c r="X54" s="39"/>
      <c r="Y54" s="39"/>
      <c r="Z54" s="39"/>
      <c r="AA54" s="39"/>
      <c r="AB54" s="39"/>
      <c r="AC54" s="39"/>
      <c r="AD54" s="39"/>
      <c r="AE54" s="39"/>
    </row>
    <row r="55" s="2" customFormat="1" ht="12" customHeight="1">
      <c r="A55" s="39"/>
      <c r="B55" s="40"/>
      <c r="C55" s="32" t="s">
        <v>107</v>
      </c>
      <c r="D55" s="41"/>
      <c r="E55" s="41"/>
      <c r="F55" s="41"/>
      <c r="G55" s="41"/>
      <c r="H55" s="41"/>
      <c r="I55" s="149"/>
      <c r="J55" s="149"/>
      <c r="K55" s="41"/>
      <c r="L55" s="41"/>
      <c r="M55" s="150"/>
      <c r="S55" s="39"/>
      <c r="T55" s="39"/>
      <c r="U55" s="39"/>
      <c r="V55" s="39"/>
      <c r="W55" s="39"/>
      <c r="X55" s="39"/>
      <c r="Y55" s="39"/>
      <c r="Z55" s="39"/>
      <c r="AA55" s="39"/>
      <c r="AB55" s="39"/>
      <c r="AC55" s="39"/>
      <c r="AD55" s="39"/>
      <c r="AE55" s="39"/>
    </row>
    <row r="56" s="2" customFormat="1" ht="16.5" customHeight="1">
      <c r="A56" s="39"/>
      <c r="B56" s="40"/>
      <c r="C56" s="41"/>
      <c r="D56" s="41"/>
      <c r="E56" s="70" t="str">
        <f>E11</f>
        <v>SO 101 - Chodníky k lávce č.1</v>
      </c>
      <c r="F56" s="41"/>
      <c r="G56" s="41"/>
      <c r="H56" s="41"/>
      <c r="I56" s="149"/>
      <c r="J56" s="149"/>
      <c r="K56" s="41"/>
      <c r="L56" s="41"/>
      <c r="M56" s="150"/>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9"/>
      <c r="J57" s="149"/>
      <c r="K57" s="41"/>
      <c r="L57" s="41"/>
      <c r="M57" s="150"/>
      <c r="S57" s="39"/>
      <c r="T57" s="39"/>
      <c r="U57" s="39"/>
      <c r="V57" s="39"/>
      <c r="W57" s="39"/>
      <c r="X57" s="39"/>
      <c r="Y57" s="39"/>
      <c r="Z57" s="39"/>
      <c r="AA57" s="39"/>
      <c r="AB57" s="39"/>
      <c r="AC57" s="39"/>
      <c r="AD57" s="39"/>
      <c r="AE57" s="39"/>
    </row>
    <row r="58" s="2" customFormat="1" ht="12" customHeight="1">
      <c r="A58" s="39"/>
      <c r="B58" s="40"/>
      <c r="C58" s="32" t="s">
        <v>23</v>
      </c>
      <c r="D58" s="41"/>
      <c r="E58" s="41"/>
      <c r="F58" s="27" t="str">
        <f>F14</f>
        <v xml:space="preserve"> </v>
      </c>
      <c r="G58" s="41"/>
      <c r="H58" s="41"/>
      <c r="I58" s="152" t="s">
        <v>25</v>
      </c>
      <c r="J58" s="154" t="str">
        <f>IF(J14="","",J14)</f>
        <v>15. 8. 2019</v>
      </c>
      <c r="K58" s="41"/>
      <c r="L58" s="41"/>
      <c r="M58" s="150"/>
      <c r="S58" s="39"/>
      <c r="T58" s="39"/>
      <c r="U58" s="39"/>
      <c r="V58" s="39"/>
      <c r="W58" s="39"/>
      <c r="X58" s="39"/>
      <c r="Y58" s="39"/>
      <c r="Z58" s="39"/>
      <c r="AA58" s="39"/>
      <c r="AB58" s="39"/>
      <c r="AC58" s="39"/>
      <c r="AD58" s="39"/>
      <c r="AE58" s="39"/>
    </row>
    <row r="59" s="2" customFormat="1" ht="6.96" customHeight="1">
      <c r="A59" s="39"/>
      <c r="B59" s="40"/>
      <c r="C59" s="41"/>
      <c r="D59" s="41"/>
      <c r="E59" s="41"/>
      <c r="F59" s="41"/>
      <c r="G59" s="41"/>
      <c r="H59" s="41"/>
      <c r="I59" s="149"/>
      <c r="J59" s="149"/>
      <c r="K59" s="41"/>
      <c r="L59" s="41"/>
      <c r="M59" s="150"/>
      <c r="S59" s="39"/>
      <c r="T59" s="39"/>
      <c r="U59" s="39"/>
      <c r="V59" s="39"/>
      <c r="W59" s="39"/>
      <c r="X59" s="39"/>
      <c r="Y59" s="39"/>
      <c r="Z59" s="39"/>
      <c r="AA59" s="39"/>
      <c r="AB59" s="39"/>
      <c r="AC59" s="39"/>
      <c r="AD59" s="39"/>
      <c r="AE59" s="39"/>
    </row>
    <row r="60" s="2" customFormat="1" ht="43.05" customHeight="1">
      <c r="A60" s="39"/>
      <c r="B60" s="40"/>
      <c r="C60" s="32" t="s">
        <v>31</v>
      </c>
      <c r="D60" s="41"/>
      <c r="E60" s="41"/>
      <c r="F60" s="27" t="str">
        <f>E17</f>
        <v>Město Paskov</v>
      </c>
      <c r="G60" s="41"/>
      <c r="H60" s="41"/>
      <c r="I60" s="152" t="s">
        <v>39</v>
      </c>
      <c r="J60" s="184" t="str">
        <f>E23</f>
        <v>Ing. Jiří Vítek, Stavební projekce Olomouc</v>
      </c>
      <c r="K60" s="41"/>
      <c r="L60" s="41"/>
      <c r="M60" s="150"/>
      <c r="S60" s="39"/>
      <c r="T60" s="39"/>
      <c r="U60" s="39"/>
      <c r="V60" s="39"/>
      <c r="W60" s="39"/>
      <c r="X60" s="39"/>
      <c r="Y60" s="39"/>
      <c r="Z60" s="39"/>
      <c r="AA60" s="39"/>
      <c r="AB60" s="39"/>
      <c r="AC60" s="39"/>
      <c r="AD60" s="39"/>
      <c r="AE60" s="39"/>
    </row>
    <row r="61" s="2" customFormat="1" ht="43.05" customHeight="1">
      <c r="A61" s="39"/>
      <c r="B61" s="40"/>
      <c r="C61" s="32" t="s">
        <v>37</v>
      </c>
      <c r="D61" s="41"/>
      <c r="E61" s="41"/>
      <c r="F61" s="27" t="str">
        <f>IF(E20="","",E20)</f>
        <v>Vyplň údaj</v>
      </c>
      <c r="G61" s="41"/>
      <c r="H61" s="41"/>
      <c r="I61" s="152" t="s">
        <v>43</v>
      </c>
      <c r="J61" s="184" t="str">
        <f>E26</f>
        <v>Ing. Jiří Vítek, Stavební projekce Olomouc</v>
      </c>
      <c r="K61" s="41"/>
      <c r="L61" s="41"/>
      <c r="M61" s="150"/>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9"/>
      <c r="J62" s="149"/>
      <c r="K62" s="41"/>
      <c r="L62" s="41"/>
      <c r="M62" s="150"/>
      <c r="S62" s="39"/>
      <c r="T62" s="39"/>
      <c r="U62" s="39"/>
      <c r="V62" s="39"/>
      <c r="W62" s="39"/>
      <c r="X62" s="39"/>
      <c r="Y62" s="39"/>
      <c r="Z62" s="39"/>
      <c r="AA62" s="39"/>
      <c r="AB62" s="39"/>
      <c r="AC62" s="39"/>
      <c r="AD62" s="39"/>
      <c r="AE62" s="39"/>
    </row>
    <row r="63" s="2" customFormat="1" ht="29.28" customHeight="1">
      <c r="A63" s="39"/>
      <c r="B63" s="40"/>
      <c r="C63" s="185" t="s">
        <v>112</v>
      </c>
      <c r="D63" s="186"/>
      <c r="E63" s="186"/>
      <c r="F63" s="186"/>
      <c r="G63" s="186"/>
      <c r="H63" s="186"/>
      <c r="I63" s="187" t="s">
        <v>113</v>
      </c>
      <c r="J63" s="187" t="s">
        <v>114</v>
      </c>
      <c r="K63" s="188" t="s">
        <v>115</v>
      </c>
      <c r="L63" s="186"/>
      <c r="M63" s="150"/>
      <c r="S63" s="39"/>
      <c r="T63" s="39"/>
      <c r="U63" s="39"/>
      <c r="V63" s="39"/>
      <c r="W63" s="39"/>
      <c r="X63" s="39"/>
      <c r="Y63" s="39"/>
      <c r="Z63" s="39"/>
      <c r="AA63" s="39"/>
      <c r="AB63" s="39"/>
      <c r="AC63" s="39"/>
      <c r="AD63" s="39"/>
      <c r="AE63" s="39"/>
    </row>
    <row r="64" s="2" customFormat="1" ht="10.32" customHeight="1">
      <c r="A64" s="39"/>
      <c r="B64" s="40"/>
      <c r="C64" s="41"/>
      <c r="D64" s="41"/>
      <c r="E64" s="41"/>
      <c r="F64" s="41"/>
      <c r="G64" s="41"/>
      <c r="H64" s="41"/>
      <c r="I64" s="149"/>
      <c r="J64" s="149"/>
      <c r="K64" s="41"/>
      <c r="L64" s="41"/>
      <c r="M64" s="150"/>
      <c r="S64" s="39"/>
      <c r="T64" s="39"/>
      <c r="U64" s="39"/>
      <c r="V64" s="39"/>
      <c r="W64" s="39"/>
      <c r="X64" s="39"/>
      <c r="Y64" s="39"/>
      <c r="Z64" s="39"/>
      <c r="AA64" s="39"/>
      <c r="AB64" s="39"/>
      <c r="AC64" s="39"/>
      <c r="AD64" s="39"/>
      <c r="AE64" s="39"/>
    </row>
    <row r="65" s="2" customFormat="1" ht="22.8" customHeight="1">
      <c r="A65" s="39"/>
      <c r="B65" s="40"/>
      <c r="C65" s="189" t="s">
        <v>81</v>
      </c>
      <c r="D65" s="41"/>
      <c r="E65" s="41"/>
      <c r="F65" s="41"/>
      <c r="G65" s="41"/>
      <c r="H65" s="41"/>
      <c r="I65" s="190">
        <f>Q96</f>
        <v>0</v>
      </c>
      <c r="J65" s="190">
        <f>R96</f>
        <v>0</v>
      </c>
      <c r="K65" s="103">
        <f>K96</f>
        <v>0</v>
      </c>
      <c r="L65" s="41"/>
      <c r="M65" s="150"/>
      <c r="S65" s="39"/>
      <c r="T65" s="39"/>
      <c r="U65" s="39"/>
      <c r="V65" s="39"/>
      <c r="W65" s="39"/>
      <c r="X65" s="39"/>
      <c r="Y65" s="39"/>
      <c r="Z65" s="39"/>
      <c r="AA65" s="39"/>
      <c r="AB65" s="39"/>
      <c r="AC65" s="39"/>
      <c r="AD65" s="39"/>
      <c r="AE65" s="39"/>
      <c r="AU65" s="17" t="s">
        <v>116</v>
      </c>
    </row>
    <row r="66" s="9" customFormat="1" ht="24.96" customHeight="1">
      <c r="A66" s="9"/>
      <c r="B66" s="191"/>
      <c r="C66" s="192"/>
      <c r="D66" s="193" t="s">
        <v>117</v>
      </c>
      <c r="E66" s="194"/>
      <c r="F66" s="194"/>
      <c r="G66" s="194"/>
      <c r="H66" s="194"/>
      <c r="I66" s="195">
        <f>Q97</f>
        <v>0</v>
      </c>
      <c r="J66" s="195">
        <f>R97</f>
        <v>0</v>
      </c>
      <c r="K66" s="196">
        <f>K97</f>
        <v>0</v>
      </c>
      <c r="L66" s="192"/>
      <c r="M66" s="197"/>
      <c r="S66" s="9"/>
      <c r="T66" s="9"/>
      <c r="U66" s="9"/>
      <c r="V66" s="9"/>
      <c r="W66" s="9"/>
      <c r="X66" s="9"/>
      <c r="Y66" s="9"/>
      <c r="Z66" s="9"/>
      <c r="AA66" s="9"/>
      <c r="AB66" s="9"/>
      <c r="AC66" s="9"/>
      <c r="AD66" s="9"/>
      <c r="AE66" s="9"/>
    </row>
    <row r="67" s="10" customFormat="1" ht="19.92" customHeight="1">
      <c r="A67" s="10"/>
      <c r="B67" s="198"/>
      <c r="C67" s="128"/>
      <c r="D67" s="199" t="s">
        <v>118</v>
      </c>
      <c r="E67" s="200"/>
      <c r="F67" s="200"/>
      <c r="G67" s="200"/>
      <c r="H67" s="200"/>
      <c r="I67" s="201">
        <f>Q98</f>
        <v>0</v>
      </c>
      <c r="J67" s="201">
        <f>R98</f>
        <v>0</v>
      </c>
      <c r="K67" s="202">
        <f>K98</f>
        <v>0</v>
      </c>
      <c r="L67" s="128"/>
      <c r="M67" s="203"/>
      <c r="S67" s="10"/>
      <c r="T67" s="10"/>
      <c r="U67" s="10"/>
      <c r="V67" s="10"/>
      <c r="W67" s="10"/>
      <c r="X67" s="10"/>
      <c r="Y67" s="10"/>
      <c r="Z67" s="10"/>
      <c r="AA67" s="10"/>
      <c r="AB67" s="10"/>
      <c r="AC67" s="10"/>
      <c r="AD67" s="10"/>
      <c r="AE67" s="10"/>
    </row>
    <row r="68" s="10" customFormat="1" ht="19.92" customHeight="1">
      <c r="A68" s="10"/>
      <c r="B68" s="198"/>
      <c r="C68" s="128"/>
      <c r="D68" s="199" t="s">
        <v>119</v>
      </c>
      <c r="E68" s="200"/>
      <c r="F68" s="200"/>
      <c r="G68" s="200"/>
      <c r="H68" s="200"/>
      <c r="I68" s="201">
        <f>Q145</f>
        <v>0</v>
      </c>
      <c r="J68" s="201">
        <f>R145</f>
        <v>0</v>
      </c>
      <c r="K68" s="202">
        <f>K145</f>
        <v>0</v>
      </c>
      <c r="L68" s="128"/>
      <c r="M68" s="203"/>
      <c r="S68" s="10"/>
      <c r="T68" s="10"/>
      <c r="U68" s="10"/>
      <c r="V68" s="10"/>
      <c r="W68" s="10"/>
      <c r="X68" s="10"/>
      <c r="Y68" s="10"/>
      <c r="Z68" s="10"/>
      <c r="AA68" s="10"/>
      <c r="AB68" s="10"/>
      <c r="AC68" s="10"/>
      <c r="AD68" s="10"/>
      <c r="AE68" s="10"/>
    </row>
    <row r="69" s="10" customFormat="1" ht="19.92" customHeight="1">
      <c r="A69" s="10"/>
      <c r="B69" s="198"/>
      <c r="C69" s="128"/>
      <c r="D69" s="199" t="s">
        <v>121</v>
      </c>
      <c r="E69" s="200"/>
      <c r="F69" s="200"/>
      <c r="G69" s="200"/>
      <c r="H69" s="200"/>
      <c r="I69" s="201">
        <f>Q151</f>
        <v>0</v>
      </c>
      <c r="J69" s="201">
        <f>R151</f>
        <v>0</v>
      </c>
      <c r="K69" s="202">
        <f>K151</f>
        <v>0</v>
      </c>
      <c r="L69" s="128"/>
      <c r="M69" s="203"/>
      <c r="S69" s="10"/>
      <c r="T69" s="10"/>
      <c r="U69" s="10"/>
      <c r="V69" s="10"/>
      <c r="W69" s="10"/>
      <c r="X69" s="10"/>
      <c r="Y69" s="10"/>
      <c r="Z69" s="10"/>
      <c r="AA69" s="10"/>
      <c r="AB69" s="10"/>
      <c r="AC69" s="10"/>
      <c r="AD69" s="10"/>
      <c r="AE69" s="10"/>
    </row>
    <row r="70" s="10" customFormat="1" ht="19.92" customHeight="1">
      <c r="A70" s="10"/>
      <c r="B70" s="198"/>
      <c r="C70" s="128"/>
      <c r="D70" s="199" t="s">
        <v>122</v>
      </c>
      <c r="E70" s="200"/>
      <c r="F70" s="200"/>
      <c r="G70" s="200"/>
      <c r="H70" s="200"/>
      <c r="I70" s="201">
        <f>Q159</f>
        <v>0</v>
      </c>
      <c r="J70" s="201">
        <f>R159</f>
        <v>0</v>
      </c>
      <c r="K70" s="202">
        <f>K159</f>
        <v>0</v>
      </c>
      <c r="L70" s="128"/>
      <c r="M70" s="203"/>
      <c r="S70" s="10"/>
      <c r="T70" s="10"/>
      <c r="U70" s="10"/>
      <c r="V70" s="10"/>
      <c r="W70" s="10"/>
      <c r="X70" s="10"/>
      <c r="Y70" s="10"/>
      <c r="Z70" s="10"/>
      <c r="AA70" s="10"/>
      <c r="AB70" s="10"/>
      <c r="AC70" s="10"/>
      <c r="AD70" s="10"/>
      <c r="AE70" s="10"/>
    </row>
    <row r="71" s="10" customFormat="1" ht="19.92" customHeight="1">
      <c r="A71" s="10"/>
      <c r="B71" s="198"/>
      <c r="C71" s="128"/>
      <c r="D71" s="199" t="s">
        <v>125</v>
      </c>
      <c r="E71" s="200"/>
      <c r="F71" s="200"/>
      <c r="G71" s="200"/>
      <c r="H71" s="200"/>
      <c r="I71" s="201">
        <f>Q171</f>
        <v>0</v>
      </c>
      <c r="J71" s="201">
        <f>R171</f>
        <v>0</v>
      </c>
      <c r="K71" s="202">
        <f>K171</f>
        <v>0</v>
      </c>
      <c r="L71" s="128"/>
      <c r="M71" s="203"/>
      <c r="S71" s="10"/>
      <c r="T71" s="10"/>
      <c r="U71" s="10"/>
      <c r="V71" s="10"/>
      <c r="W71" s="10"/>
      <c r="X71" s="10"/>
      <c r="Y71" s="10"/>
      <c r="Z71" s="10"/>
      <c r="AA71" s="10"/>
      <c r="AB71" s="10"/>
      <c r="AC71" s="10"/>
      <c r="AD71" s="10"/>
      <c r="AE71" s="10"/>
    </row>
    <row r="72" s="10" customFormat="1" ht="19.92" customHeight="1">
      <c r="A72" s="10"/>
      <c r="B72" s="198"/>
      <c r="C72" s="128"/>
      <c r="D72" s="199" t="s">
        <v>127</v>
      </c>
      <c r="E72" s="200"/>
      <c r="F72" s="200"/>
      <c r="G72" s="200"/>
      <c r="H72" s="200"/>
      <c r="I72" s="201">
        <f>Q187</f>
        <v>0</v>
      </c>
      <c r="J72" s="201">
        <f>R187</f>
        <v>0</v>
      </c>
      <c r="K72" s="202">
        <f>K187</f>
        <v>0</v>
      </c>
      <c r="L72" s="128"/>
      <c r="M72" s="203"/>
      <c r="S72" s="10"/>
      <c r="T72" s="10"/>
      <c r="U72" s="10"/>
      <c r="V72" s="10"/>
      <c r="W72" s="10"/>
      <c r="X72" s="10"/>
      <c r="Y72" s="10"/>
      <c r="Z72" s="10"/>
      <c r="AA72" s="10"/>
      <c r="AB72" s="10"/>
      <c r="AC72" s="10"/>
      <c r="AD72" s="10"/>
      <c r="AE72" s="10"/>
    </row>
    <row r="73" s="9" customFormat="1" ht="24.96" customHeight="1">
      <c r="A73" s="9"/>
      <c r="B73" s="191"/>
      <c r="C73" s="192"/>
      <c r="D73" s="193" t="s">
        <v>128</v>
      </c>
      <c r="E73" s="194"/>
      <c r="F73" s="194"/>
      <c r="G73" s="194"/>
      <c r="H73" s="194"/>
      <c r="I73" s="195">
        <f>Q191</f>
        <v>0</v>
      </c>
      <c r="J73" s="195">
        <f>R191</f>
        <v>0</v>
      </c>
      <c r="K73" s="196">
        <f>K191</f>
        <v>0</v>
      </c>
      <c r="L73" s="192"/>
      <c r="M73" s="197"/>
      <c r="S73" s="9"/>
      <c r="T73" s="9"/>
      <c r="U73" s="9"/>
      <c r="V73" s="9"/>
      <c r="W73" s="9"/>
      <c r="X73" s="9"/>
      <c r="Y73" s="9"/>
      <c r="Z73" s="9"/>
      <c r="AA73" s="9"/>
      <c r="AB73" s="9"/>
      <c r="AC73" s="9"/>
      <c r="AD73" s="9"/>
      <c r="AE73" s="9"/>
    </row>
    <row r="74" s="10" customFormat="1" ht="19.92" customHeight="1">
      <c r="A74" s="10"/>
      <c r="B74" s="198"/>
      <c r="C74" s="128"/>
      <c r="D74" s="199" t="s">
        <v>129</v>
      </c>
      <c r="E74" s="200"/>
      <c r="F74" s="200"/>
      <c r="G74" s="200"/>
      <c r="H74" s="200"/>
      <c r="I74" s="201">
        <f>Q192</f>
        <v>0</v>
      </c>
      <c r="J74" s="201">
        <f>R192</f>
        <v>0</v>
      </c>
      <c r="K74" s="202">
        <f>K192</f>
        <v>0</v>
      </c>
      <c r="L74" s="128"/>
      <c r="M74" s="203"/>
      <c r="S74" s="10"/>
      <c r="T74" s="10"/>
      <c r="U74" s="10"/>
      <c r="V74" s="10"/>
      <c r="W74" s="10"/>
      <c r="X74" s="10"/>
      <c r="Y74" s="10"/>
      <c r="Z74" s="10"/>
      <c r="AA74" s="10"/>
      <c r="AB74" s="10"/>
      <c r="AC74" s="10"/>
      <c r="AD74" s="10"/>
      <c r="AE74" s="10"/>
    </row>
    <row r="75" s="2" customFormat="1" ht="21.84" customHeight="1">
      <c r="A75" s="39"/>
      <c r="B75" s="40"/>
      <c r="C75" s="41"/>
      <c r="D75" s="41"/>
      <c r="E75" s="41"/>
      <c r="F75" s="41"/>
      <c r="G75" s="41"/>
      <c r="H75" s="41"/>
      <c r="I75" s="149"/>
      <c r="J75" s="149"/>
      <c r="K75" s="41"/>
      <c r="L75" s="41"/>
      <c r="M75" s="150"/>
      <c r="S75" s="39"/>
      <c r="T75" s="39"/>
      <c r="U75" s="39"/>
      <c r="V75" s="39"/>
      <c r="W75" s="39"/>
      <c r="X75" s="39"/>
      <c r="Y75" s="39"/>
      <c r="Z75" s="39"/>
      <c r="AA75" s="39"/>
      <c r="AB75" s="39"/>
      <c r="AC75" s="39"/>
      <c r="AD75" s="39"/>
      <c r="AE75" s="39"/>
    </row>
    <row r="76" s="2" customFormat="1" ht="6.96" customHeight="1">
      <c r="A76" s="39"/>
      <c r="B76" s="60"/>
      <c r="C76" s="61"/>
      <c r="D76" s="61"/>
      <c r="E76" s="61"/>
      <c r="F76" s="61"/>
      <c r="G76" s="61"/>
      <c r="H76" s="61"/>
      <c r="I76" s="179"/>
      <c r="J76" s="179"/>
      <c r="K76" s="61"/>
      <c r="L76" s="61"/>
      <c r="M76" s="150"/>
      <c r="S76" s="39"/>
      <c r="T76" s="39"/>
      <c r="U76" s="39"/>
      <c r="V76" s="39"/>
      <c r="W76" s="39"/>
      <c r="X76" s="39"/>
      <c r="Y76" s="39"/>
      <c r="Z76" s="39"/>
      <c r="AA76" s="39"/>
      <c r="AB76" s="39"/>
      <c r="AC76" s="39"/>
      <c r="AD76" s="39"/>
      <c r="AE76" s="39"/>
    </row>
    <row r="80" s="2" customFormat="1" ht="6.96" customHeight="1">
      <c r="A80" s="39"/>
      <c r="B80" s="62"/>
      <c r="C80" s="63"/>
      <c r="D80" s="63"/>
      <c r="E80" s="63"/>
      <c r="F80" s="63"/>
      <c r="G80" s="63"/>
      <c r="H80" s="63"/>
      <c r="I80" s="182"/>
      <c r="J80" s="182"/>
      <c r="K80" s="63"/>
      <c r="L80" s="63"/>
      <c r="M80" s="150"/>
      <c r="S80" s="39"/>
      <c r="T80" s="39"/>
      <c r="U80" s="39"/>
      <c r="V80" s="39"/>
      <c r="W80" s="39"/>
      <c r="X80" s="39"/>
      <c r="Y80" s="39"/>
      <c r="Z80" s="39"/>
      <c r="AA80" s="39"/>
      <c r="AB80" s="39"/>
      <c r="AC80" s="39"/>
      <c r="AD80" s="39"/>
      <c r="AE80" s="39"/>
    </row>
    <row r="81" s="2" customFormat="1" ht="24.96" customHeight="1">
      <c r="A81" s="39"/>
      <c r="B81" s="40"/>
      <c r="C81" s="23" t="s">
        <v>130</v>
      </c>
      <c r="D81" s="41"/>
      <c r="E81" s="41"/>
      <c r="F81" s="41"/>
      <c r="G81" s="41"/>
      <c r="H81" s="41"/>
      <c r="I81" s="149"/>
      <c r="J81" s="149"/>
      <c r="K81" s="41"/>
      <c r="L81" s="41"/>
      <c r="M81" s="150"/>
      <c r="S81" s="39"/>
      <c r="T81" s="39"/>
      <c r="U81" s="39"/>
      <c r="V81" s="39"/>
      <c r="W81" s="39"/>
      <c r="X81" s="39"/>
      <c r="Y81" s="39"/>
      <c r="Z81" s="39"/>
      <c r="AA81" s="39"/>
      <c r="AB81" s="39"/>
      <c r="AC81" s="39"/>
      <c r="AD81" s="39"/>
      <c r="AE81" s="39"/>
    </row>
    <row r="82" s="2" customFormat="1" ht="6.96" customHeight="1">
      <c r="A82" s="39"/>
      <c r="B82" s="40"/>
      <c r="C82" s="41"/>
      <c r="D82" s="41"/>
      <c r="E82" s="41"/>
      <c r="F82" s="41"/>
      <c r="G82" s="41"/>
      <c r="H82" s="41"/>
      <c r="I82" s="149"/>
      <c r="J82" s="149"/>
      <c r="K82" s="41"/>
      <c r="L82" s="41"/>
      <c r="M82" s="150"/>
      <c r="S82" s="39"/>
      <c r="T82" s="39"/>
      <c r="U82" s="39"/>
      <c r="V82" s="39"/>
      <c r="W82" s="39"/>
      <c r="X82" s="39"/>
      <c r="Y82" s="39"/>
      <c r="Z82" s="39"/>
      <c r="AA82" s="39"/>
      <c r="AB82" s="39"/>
      <c r="AC82" s="39"/>
      <c r="AD82" s="39"/>
      <c r="AE82" s="39"/>
    </row>
    <row r="83" s="2" customFormat="1" ht="12" customHeight="1">
      <c r="A83" s="39"/>
      <c r="B83" s="40"/>
      <c r="C83" s="32" t="s">
        <v>17</v>
      </c>
      <c r="D83" s="41"/>
      <c r="E83" s="41"/>
      <c r="F83" s="41"/>
      <c r="G83" s="41"/>
      <c r="H83" s="41"/>
      <c r="I83" s="149"/>
      <c r="J83" s="149"/>
      <c r="K83" s="41"/>
      <c r="L83" s="41"/>
      <c r="M83" s="150"/>
      <c r="S83" s="39"/>
      <c r="T83" s="39"/>
      <c r="U83" s="39"/>
      <c r="V83" s="39"/>
      <c r="W83" s="39"/>
      <c r="X83" s="39"/>
      <c r="Y83" s="39"/>
      <c r="Z83" s="39"/>
      <c r="AA83" s="39"/>
      <c r="AB83" s="39"/>
      <c r="AC83" s="39"/>
      <c r="AD83" s="39"/>
      <c r="AE83" s="39"/>
    </row>
    <row r="84" s="2" customFormat="1" ht="16.5" customHeight="1">
      <c r="A84" s="39"/>
      <c r="B84" s="40"/>
      <c r="C84" s="41"/>
      <c r="D84" s="41"/>
      <c r="E84" s="183" t="str">
        <f>E7</f>
        <v>Město Paskov - PD pro lávku č.1 pro pěší a cyklisty přes řeku Olešnou</v>
      </c>
      <c r="F84" s="32"/>
      <c r="G84" s="32"/>
      <c r="H84" s="32"/>
      <c r="I84" s="149"/>
      <c r="J84" s="149"/>
      <c r="K84" s="41"/>
      <c r="L84" s="41"/>
      <c r="M84" s="150"/>
      <c r="S84" s="39"/>
      <c r="T84" s="39"/>
      <c r="U84" s="39"/>
      <c r="V84" s="39"/>
      <c r="W84" s="39"/>
      <c r="X84" s="39"/>
      <c r="Y84" s="39"/>
      <c r="Z84" s="39"/>
      <c r="AA84" s="39"/>
      <c r="AB84" s="39"/>
      <c r="AC84" s="39"/>
      <c r="AD84" s="39"/>
      <c r="AE84" s="39"/>
    </row>
    <row r="85" s="1" customFormat="1" ht="12" customHeight="1">
      <c r="B85" s="21"/>
      <c r="C85" s="32" t="s">
        <v>105</v>
      </c>
      <c r="D85" s="22"/>
      <c r="E85" s="22"/>
      <c r="F85" s="22"/>
      <c r="G85" s="22"/>
      <c r="H85" s="22"/>
      <c r="I85" s="141"/>
      <c r="J85" s="141"/>
      <c r="K85" s="22"/>
      <c r="L85" s="22"/>
      <c r="M85" s="20"/>
    </row>
    <row r="86" s="2" customFormat="1" ht="16.5" customHeight="1">
      <c r="A86" s="39"/>
      <c r="B86" s="40"/>
      <c r="C86" s="41"/>
      <c r="D86" s="41"/>
      <c r="E86" s="183" t="s">
        <v>686</v>
      </c>
      <c r="F86" s="41"/>
      <c r="G86" s="41"/>
      <c r="H86" s="41"/>
      <c r="I86" s="149"/>
      <c r="J86" s="149"/>
      <c r="K86" s="41"/>
      <c r="L86" s="41"/>
      <c r="M86" s="150"/>
      <c r="S86" s="39"/>
      <c r="T86" s="39"/>
      <c r="U86" s="39"/>
      <c r="V86" s="39"/>
      <c r="W86" s="39"/>
      <c r="X86" s="39"/>
      <c r="Y86" s="39"/>
      <c r="Z86" s="39"/>
      <c r="AA86" s="39"/>
      <c r="AB86" s="39"/>
      <c r="AC86" s="39"/>
      <c r="AD86" s="39"/>
      <c r="AE86" s="39"/>
    </row>
    <row r="87" s="2" customFormat="1" ht="12" customHeight="1">
      <c r="A87" s="39"/>
      <c r="B87" s="40"/>
      <c r="C87" s="32" t="s">
        <v>107</v>
      </c>
      <c r="D87" s="41"/>
      <c r="E87" s="41"/>
      <c r="F87" s="41"/>
      <c r="G87" s="41"/>
      <c r="H87" s="41"/>
      <c r="I87" s="149"/>
      <c r="J87" s="149"/>
      <c r="K87" s="41"/>
      <c r="L87" s="41"/>
      <c r="M87" s="150"/>
      <c r="S87" s="39"/>
      <c r="T87" s="39"/>
      <c r="U87" s="39"/>
      <c r="V87" s="39"/>
      <c r="W87" s="39"/>
      <c r="X87" s="39"/>
      <c r="Y87" s="39"/>
      <c r="Z87" s="39"/>
      <c r="AA87" s="39"/>
      <c r="AB87" s="39"/>
      <c r="AC87" s="39"/>
      <c r="AD87" s="39"/>
      <c r="AE87" s="39"/>
    </row>
    <row r="88" s="2" customFormat="1" ht="16.5" customHeight="1">
      <c r="A88" s="39"/>
      <c r="B88" s="40"/>
      <c r="C88" s="41"/>
      <c r="D88" s="41"/>
      <c r="E88" s="70" t="str">
        <f>E11</f>
        <v>SO 101 - Chodníky k lávce č.1</v>
      </c>
      <c r="F88" s="41"/>
      <c r="G88" s="41"/>
      <c r="H88" s="41"/>
      <c r="I88" s="149"/>
      <c r="J88" s="149"/>
      <c r="K88" s="41"/>
      <c r="L88" s="41"/>
      <c r="M88" s="150"/>
      <c r="S88" s="39"/>
      <c r="T88" s="39"/>
      <c r="U88" s="39"/>
      <c r="V88" s="39"/>
      <c r="W88" s="39"/>
      <c r="X88" s="39"/>
      <c r="Y88" s="39"/>
      <c r="Z88" s="39"/>
      <c r="AA88" s="39"/>
      <c r="AB88" s="39"/>
      <c r="AC88" s="39"/>
      <c r="AD88" s="39"/>
      <c r="AE88" s="39"/>
    </row>
    <row r="89" s="2" customFormat="1" ht="6.96" customHeight="1">
      <c r="A89" s="39"/>
      <c r="B89" s="40"/>
      <c r="C89" s="41"/>
      <c r="D89" s="41"/>
      <c r="E89" s="41"/>
      <c r="F89" s="41"/>
      <c r="G89" s="41"/>
      <c r="H89" s="41"/>
      <c r="I89" s="149"/>
      <c r="J89" s="149"/>
      <c r="K89" s="41"/>
      <c r="L89" s="41"/>
      <c r="M89" s="150"/>
      <c r="S89" s="39"/>
      <c r="T89" s="39"/>
      <c r="U89" s="39"/>
      <c r="V89" s="39"/>
      <c r="W89" s="39"/>
      <c r="X89" s="39"/>
      <c r="Y89" s="39"/>
      <c r="Z89" s="39"/>
      <c r="AA89" s="39"/>
      <c r="AB89" s="39"/>
      <c r="AC89" s="39"/>
      <c r="AD89" s="39"/>
      <c r="AE89" s="39"/>
    </row>
    <row r="90" s="2" customFormat="1" ht="12" customHeight="1">
      <c r="A90" s="39"/>
      <c r="B90" s="40"/>
      <c r="C90" s="32" t="s">
        <v>23</v>
      </c>
      <c r="D90" s="41"/>
      <c r="E90" s="41"/>
      <c r="F90" s="27" t="str">
        <f>F14</f>
        <v xml:space="preserve"> </v>
      </c>
      <c r="G90" s="41"/>
      <c r="H90" s="41"/>
      <c r="I90" s="152" t="s">
        <v>25</v>
      </c>
      <c r="J90" s="154" t="str">
        <f>IF(J14="","",J14)</f>
        <v>15. 8. 2019</v>
      </c>
      <c r="K90" s="41"/>
      <c r="L90" s="41"/>
      <c r="M90" s="150"/>
      <c r="S90" s="39"/>
      <c r="T90" s="39"/>
      <c r="U90" s="39"/>
      <c r="V90" s="39"/>
      <c r="W90" s="39"/>
      <c r="X90" s="39"/>
      <c r="Y90" s="39"/>
      <c r="Z90" s="39"/>
      <c r="AA90" s="39"/>
      <c r="AB90" s="39"/>
      <c r="AC90" s="39"/>
      <c r="AD90" s="39"/>
      <c r="AE90" s="39"/>
    </row>
    <row r="91" s="2" customFormat="1" ht="6.96" customHeight="1">
      <c r="A91" s="39"/>
      <c r="B91" s="40"/>
      <c r="C91" s="41"/>
      <c r="D91" s="41"/>
      <c r="E91" s="41"/>
      <c r="F91" s="41"/>
      <c r="G91" s="41"/>
      <c r="H91" s="41"/>
      <c r="I91" s="149"/>
      <c r="J91" s="149"/>
      <c r="K91" s="41"/>
      <c r="L91" s="41"/>
      <c r="M91" s="150"/>
      <c r="S91" s="39"/>
      <c r="T91" s="39"/>
      <c r="U91" s="39"/>
      <c r="V91" s="39"/>
      <c r="W91" s="39"/>
      <c r="X91" s="39"/>
      <c r="Y91" s="39"/>
      <c r="Z91" s="39"/>
      <c r="AA91" s="39"/>
      <c r="AB91" s="39"/>
      <c r="AC91" s="39"/>
      <c r="AD91" s="39"/>
      <c r="AE91" s="39"/>
    </row>
    <row r="92" s="2" customFormat="1" ht="43.05" customHeight="1">
      <c r="A92" s="39"/>
      <c r="B92" s="40"/>
      <c r="C92" s="32" t="s">
        <v>31</v>
      </c>
      <c r="D92" s="41"/>
      <c r="E92" s="41"/>
      <c r="F92" s="27" t="str">
        <f>E17</f>
        <v>Město Paskov</v>
      </c>
      <c r="G92" s="41"/>
      <c r="H92" s="41"/>
      <c r="I92" s="152" t="s">
        <v>39</v>
      </c>
      <c r="J92" s="184" t="str">
        <f>E23</f>
        <v>Ing. Jiří Vítek, Stavební projekce Olomouc</v>
      </c>
      <c r="K92" s="41"/>
      <c r="L92" s="41"/>
      <c r="M92" s="150"/>
      <c r="S92" s="39"/>
      <c r="T92" s="39"/>
      <c r="U92" s="39"/>
      <c r="V92" s="39"/>
      <c r="W92" s="39"/>
      <c r="X92" s="39"/>
      <c r="Y92" s="39"/>
      <c r="Z92" s="39"/>
      <c r="AA92" s="39"/>
      <c r="AB92" s="39"/>
      <c r="AC92" s="39"/>
      <c r="AD92" s="39"/>
      <c r="AE92" s="39"/>
    </row>
    <row r="93" s="2" customFormat="1" ht="43.05" customHeight="1">
      <c r="A93" s="39"/>
      <c r="B93" s="40"/>
      <c r="C93" s="32" t="s">
        <v>37</v>
      </c>
      <c r="D93" s="41"/>
      <c r="E93" s="41"/>
      <c r="F93" s="27" t="str">
        <f>IF(E20="","",E20)</f>
        <v>Vyplň údaj</v>
      </c>
      <c r="G93" s="41"/>
      <c r="H93" s="41"/>
      <c r="I93" s="152" t="s">
        <v>43</v>
      </c>
      <c r="J93" s="184" t="str">
        <f>E26</f>
        <v>Ing. Jiří Vítek, Stavební projekce Olomouc</v>
      </c>
      <c r="K93" s="41"/>
      <c r="L93" s="41"/>
      <c r="M93" s="150"/>
      <c r="S93" s="39"/>
      <c r="T93" s="39"/>
      <c r="U93" s="39"/>
      <c r="V93" s="39"/>
      <c r="W93" s="39"/>
      <c r="X93" s="39"/>
      <c r="Y93" s="39"/>
      <c r="Z93" s="39"/>
      <c r="AA93" s="39"/>
      <c r="AB93" s="39"/>
      <c r="AC93" s="39"/>
      <c r="AD93" s="39"/>
      <c r="AE93" s="39"/>
    </row>
    <row r="94" s="2" customFormat="1" ht="10.32" customHeight="1">
      <c r="A94" s="39"/>
      <c r="B94" s="40"/>
      <c r="C94" s="41"/>
      <c r="D94" s="41"/>
      <c r="E94" s="41"/>
      <c r="F94" s="41"/>
      <c r="G94" s="41"/>
      <c r="H94" s="41"/>
      <c r="I94" s="149"/>
      <c r="J94" s="149"/>
      <c r="K94" s="41"/>
      <c r="L94" s="41"/>
      <c r="M94" s="150"/>
      <c r="S94" s="39"/>
      <c r="T94" s="39"/>
      <c r="U94" s="39"/>
      <c r="V94" s="39"/>
      <c r="W94" s="39"/>
      <c r="X94" s="39"/>
      <c r="Y94" s="39"/>
      <c r="Z94" s="39"/>
      <c r="AA94" s="39"/>
      <c r="AB94" s="39"/>
      <c r="AC94" s="39"/>
      <c r="AD94" s="39"/>
      <c r="AE94" s="39"/>
    </row>
    <row r="95" s="11" customFormat="1" ht="29.28" customHeight="1">
      <c r="A95" s="204"/>
      <c r="B95" s="205"/>
      <c r="C95" s="206" t="s">
        <v>131</v>
      </c>
      <c r="D95" s="207" t="s">
        <v>66</v>
      </c>
      <c r="E95" s="207" t="s">
        <v>62</v>
      </c>
      <c r="F95" s="207" t="s">
        <v>63</v>
      </c>
      <c r="G95" s="207" t="s">
        <v>132</v>
      </c>
      <c r="H95" s="207" t="s">
        <v>133</v>
      </c>
      <c r="I95" s="208" t="s">
        <v>134</v>
      </c>
      <c r="J95" s="208" t="s">
        <v>135</v>
      </c>
      <c r="K95" s="207" t="s">
        <v>115</v>
      </c>
      <c r="L95" s="209" t="s">
        <v>136</v>
      </c>
      <c r="M95" s="210"/>
      <c r="N95" s="93" t="s">
        <v>82</v>
      </c>
      <c r="O95" s="94" t="s">
        <v>51</v>
      </c>
      <c r="P95" s="94" t="s">
        <v>137</v>
      </c>
      <c r="Q95" s="94" t="s">
        <v>138</v>
      </c>
      <c r="R95" s="94" t="s">
        <v>139</v>
      </c>
      <c r="S95" s="94" t="s">
        <v>140</v>
      </c>
      <c r="T95" s="94" t="s">
        <v>141</v>
      </c>
      <c r="U95" s="94" t="s">
        <v>142</v>
      </c>
      <c r="V95" s="94" t="s">
        <v>143</v>
      </c>
      <c r="W95" s="94" t="s">
        <v>144</v>
      </c>
      <c r="X95" s="95" t="s">
        <v>145</v>
      </c>
      <c r="Y95" s="204"/>
      <c r="Z95" s="204"/>
      <c r="AA95" s="204"/>
      <c r="AB95" s="204"/>
      <c r="AC95" s="204"/>
      <c r="AD95" s="204"/>
      <c r="AE95" s="204"/>
    </row>
    <row r="96" s="2" customFormat="1" ht="22.8" customHeight="1">
      <c r="A96" s="39"/>
      <c r="B96" s="40"/>
      <c r="C96" s="100" t="s">
        <v>146</v>
      </c>
      <c r="D96" s="41"/>
      <c r="E96" s="41"/>
      <c r="F96" s="41"/>
      <c r="G96" s="41"/>
      <c r="H96" s="41"/>
      <c r="I96" s="149"/>
      <c r="J96" s="149"/>
      <c r="K96" s="211">
        <f>BK96</f>
        <v>0</v>
      </c>
      <c r="L96" s="41"/>
      <c r="M96" s="45"/>
      <c r="N96" s="96"/>
      <c r="O96" s="212"/>
      <c r="P96" s="97"/>
      <c r="Q96" s="213">
        <f>Q97+Q191</f>
        <v>0</v>
      </c>
      <c r="R96" s="213">
        <f>R97+R191</f>
        <v>0</v>
      </c>
      <c r="S96" s="97"/>
      <c r="T96" s="214">
        <f>T97+T191</f>
        <v>0</v>
      </c>
      <c r="U96" s="97"/>
      <c r="V96" s="214">
        <f>V97+V191</f>
        <v>24.327446499999997</v>
      </c>
      <c r="W96" s="97"/>
      <c r="X96" s="215">
        <f>X97+X191</f>
        <v>0.0095040000000000003</v>
      </c>
      <c r="Y96" s="39"/>
      <c r="Z96" s="39"/>
      <c r="AA96" s="39"/>
      <c r="AB96" s="39"/>
      <c r="AC96" s="39"/>
      <c r="AD96" s="39"/>
      <c r="AE96" s="39"/>
      <c r="AT96" s="17" t="s">
        <v>83</v>
      </c>
      <c r="AU96" s="17" t="s">
        <v>116</v>
      </c>
      <c r="BK96" s="216">
        <f>BK97+BK191</f>
        <v>0</v>
      </c>
    </row>
    <row r="97" s="12" customFormat="1" ht="25.92" customHeight="1">
      <c r="A97" s="12"/>
      <c r="B97" s="217"/>
      <c r="C97" s="218"/>
      <c r="D97" s="219" t="s">
        <v>83</v>
      </c>
      <c r="E97" s="220" t="s">
        <v>147</v>
      </c>
      <c r="F97" s="220" t="s">
        <v>148</v>
      </c>
      <c r="G97" s="218"/>
      <c r="H97" s="218"/>
      <c r="I97" s="221"/>
      <c r="J97" s="221"/>
      <c r="K97" s="222">
        <f>BK97</f>
        <v>0</v>
      </c>
      <c r="L97" s="218"/>
      <c r="M97" s="223"/>
      <c r="N97" s="224"/>
      <c r="O97" s="225"/>
      <c r="P97" s="225"/>
      <c r="Q97" s="226">
        <f>Q98+Q145+Q151+Q159+Q171+Q187</f>
        <v>0</v>
      </c>
      <c r="R97" s="226">
        <f>R98+R145+R151+R159+R171+R187</f>
        <v>0</v>
      </c>
      <c r="S97" s="225"/>
      <c r="T97" s="227">
        <f>T98+T145+T151+T159+T171+T187</f>
        <v>0</v>
      </c>
      <c r="U97" s="225"/>
      <c r="V97" s="227">
        <f>V98+V145+V151+V159+V171+V187</f>
        <v>24.173268999999998</v>
      </c>
      <c r="W97" s="225"/>
      <c r="X97" s="228">
        <f>X98+X145+X151+X159+X171+X187</f>
        <v>0.0095040000000000003</v>
      </c>
      <c r="Y97" s="12"/>
      <c r="Z97" s="12"/>
      <c r="AA97" s="12"/>
      <c r="AB97" s="12"/>
      <c r="AC97" s="12"/>
      <c r="AD97" s="12"/>
      <c r="AE97" s="12"/>
      <c r="AR97" s="229" t="s">
        <v>91</v>
      </c>
      <c r="AT97" s="230" t="s">
        <v>83</v>
      </c>
      <c r="AU97" s="230" t="s">
        <v>84</v>
      </c>
      <c r="AY97" s="229" t="s">
        <v>149</v>
      </c>
      <c r="BK97" s="231">
        <f>BK98+BK145+BK151+BK159+BK171+BK187</f>
        <v>0</v>
      </c>
    </row>
    <row r="98" s="12" customFormat="1" ht="22.8" customHeight="1">
      <c r="A98" s="12"/>
      <c r="B98" s="217"/>
      <c r="C98" s="218"/>
      <c r="D98" s="219" t="s">
        <v>83</v>
      </c>
      <c r="E98" s="232" t="s">
        <v>91</v>
      </c>
      <c r="F98" s="232" t="s">
        <v>150</v>
      </c>
      <c r="G98" s="218"/>
      <c r="H98" s="218"/>
      <c r="I98" s="221"/>
      <c r="J98" s="221"/>
      <c r="K98" s="233">
        <f>BK98</f>
        <v>0</v>
      </c>
      <c r="L98" s="218"/>
      <c r="M98" s="223"/>
      <c r="N98" s="224"/>
      <c r="O98" s="225"/>
      <c r="P98" s="225"/>
      <c r="Q98" s="226">
        <f>SUM(Q99:Q144)</f>
        <v>0</v>
      </c>
      <c r="R98" s="226">
        <f>SUM(R99:R144)</f>
        <v>0</v>
      </c>
      <c r="S98" s="225"/>
      <c r="T98" s="227">
        <f>SUM(T99:T144)</f>
        <v>0</v>
      </c>
      <c r="U98" s="225"/>
      <c r="V98" s="227">
        <f>SUM(V99:V144)</f>
        <v>17.219999999999999</v>
      </c>
      <c r="W98" s="225"/>
      <c r="X98" s="228">
        <f>SUM(X99:X144)</f>
        <v>0</v>
      </c>
      <c r="Y98" s="12"/>
      <c r="Z98" s="12"/>
      <c r="AA98" s="12"/>
      <c r="AB98" s="12"/>
      <c r="AC98" s="12"/>
      <c r="AD98" s="12"/>
      <c r="AE98" s="12"/>
      <c r="AR98" s="229" t="s">
        <v>91</v>
      </c>
      <c r="AT98" s="230" t="s">
        <v>83</v>
      </c>
      <c r="AU98" s="230" t="s">
        <v>91</v>
      </c>
      <c r="AY98" s="229" t="s">
        <v>149</v>
      </c>
      <c r="BK98" s="231">
        <f>SUM(BK99:BK144)</f>
        <v>0</v>
      </c>
    </row>
    <row r="99" s="2" customFormat="1" ht="24" customHeight="1">
      <c r="A99" s="39"/>
      <c r="B99" s="40"/>
      <c r="C99" s="234" t="s">
        <v>22</v>
      </c>
      <c r="D99" s="234" t="s">
        <v>151</v>
      </c>
      <c r="E99" s="235" t="s">
        <v>687</v>
      </c>
      <c r="F99" s="236" t="s">
        <v>688</v>
      </c>
      <c r="G99" s="237" t="s">
        <v>173</v>
      </c>
      <c r="H99" s="238">
        <v>45.990000000000002</v>
      </c>
      <c r="I99" s="239"/>
      <c r="J99" s="239"/>
      <c r="K99" s="240">
        <f>ROUND(P99*H99,2)</f>
        <v>0</v>
      </c>
      <c r="L99" s="236" t="s">
        <v>301</v>
      </c>
      <c r="M99" s="45"/>
      <c r="N99" s="241" t="s">
        <v>82</v>
      </c>
      <c r="O99" s="242" t="s">
        <v>52</v>
      </c>
      <c r="P99" s="243">
        <f>I99+J99</f>
        <v>0</v>
      </c>
      <c r="Q99" s="243">
        <f>ROUND(I99*H99,2)</f>
        <v>0</v>
      </c>
      <c r="R99" s="243">
        <f>ROUND(J99*H99,2)</f>
        <v>0</v>
      </c>
      <c r="S99" s="85"/>
      <c r="T99" s="244">
        <f>S99*H99</f>
        <v>0</v>
      </c>
      <c r="U99" s="244">
        <v>0</v>
      </c>
      <c r="V99" s="244">
        <f>U99*H99</f>
        <v>0</v>
      </c>
      <c r="W99" s="244">
        <v>0</v>
      </c>
      <c r="X99" s="245">
        <f>W99*H99</f>
        <v>0</v>
      </c>
      <c r="Y99" s="39"/>
      <c r="Z99" s="39"/>
      <c r="AA99" s="39"/>
      <c r="AB99" s="39"/>
      <c r="AC99" s="39"/>
      <c r="AD99" s="39"/>
      <c r="AE99" s="39"/>
      <c r="AR99" s="246" t="s">
        <v>156</v>
      </c>
      <c r="AT99" s="246" t="s">
        <v>151</v>
      </c>
      <c r="AU99" s="246" t="s">
        <v>22</v>
      </c>
      <c r="AY99" s="17" t="s">
        <v>149</v>
      </c>
      <c r="BE99" s="247">
        <f>IF(O99="základní",K99,0)</f>
        <v>0</v>
      </c>
      <c r="BF99" s="247">
        <f>IF(O99="snížená",K99,0)</f>
        <v>0</v>
      </c>
      <c r="BG99" s="247">
        <f>IF(O99="zákl. přenesená",K99,0)</f>
        <v>0</v>
      </c>
      <c r="BH99" s="247">
        <f>IF(O99="sníž. přenesená",K99,0)</f>
        <v>0</v>
      </c>
      <c r="BI99" s="247">
        <f>IF(O99="nulová",K99,0)</f>
        <v>0</v>
      </c>
      <c r="BJ99" s="17" t="s">
        <v>91</v>
      </c>
      <c r="BK99" s="247">
        <f>ROUND(P99*H99,2)</f>
        <v>0</v>
      </c>
      <c r="BL99" s="17" t="s">
        <v>156</v>
      </c>
      <c r="BM99" s="246" t="s">
        <v>689</v>
      </c>
    </row>
    <row r="100" s="2" customFormat="1">
      <c r="A100" s="39"/>
      <c r="B100" s="40"/>
      <c r="C100" s="41"/>
      <c r="D100" s="248" t="s">
        <v>158</v>
      </c>
      <c r="E100" s="41"/>
      <c r="F100" s="249" t="s">
        <v>690</v>
      </c>
      <c r="G100" s="41"/>
      <c r="H100" s="41"/>
      <c r="I100" s="149"/>
      <c r="J100" s="149"/>
      <c r="K100" s="41"/>
      <c r="L100" s="41"/>
      <c r="M100" s="45"/>
      <c r="N100" s="250"/>
      <c r="O100" s="251"/>
      <c r="P100" s="85"/>
      <c r="Q100" s="85"/>
      <c r="R100" s="85"/>
      <c r="S100" s="85"/>
      <c r="T100" s="85"/>
      <c r="U100" s="85"/>
      <c r="V100" s="85"/>
      <c r="W100" s="85"/>
      <c r="X100" s="86"/>
      <c r="Y100" s="39"/>
      <c r="Z100" s="39"/>
      <c r="AA100" s="39"/>
      <c r="AB100" s="39"/>
      <c r="AC100" s="39"/>
      <c r="AD100" s="39"/>
      <c r="AE100" s="39"/>
      <c r="AT100" s="17" t="s">
        <v>158</v>
      </c>
      <c r="AU100" s="17" t="s">
        <v>22</v>
      </c>
    </row>
    <row r="101" s="2" customFormat="1">
      <c r="A101" s="39"/>
      <c r="B101" s="40"/>
      <c r="C101" s="41"/>
      <c r="D101" s="248" t="s">
        <v>160</v>
      </c>
      <c r="E101" s="41"/>
      <c r="F101" s="252" t="s">
        <v>691</v>
      </c>
      <c r="G101" s="41"/>
      <c r="H101" s="41"/>
      <c r="I101" s="149"/>
      <c r="J101" s="149"/>
      <c r="K101" s="41"/>
      <c r="L101" s="41"/>
      <c r="M101" s="45"/>
      <c r="N101" s="250"/>
      <c r="O101" s="251"/>
      <c r="P101" s="85"/>
      <c r="Q101" s="85"/>
      <c r="R101" s="85"/>
      <c r="S101" s="85"/>
      <c r="T101" s="85"/>
      <c r="U101" s="85"/>
      <c r="V101" s="85"/>
      <c r="W101" s="85"/>
      <c r="X101" s="86"/>
      <c r="Y101" s="39"/>
      <c r="Z101" s="39"/>
      <c r="AA101" s="39"/>
      <c r="AB101" s="39"/>
      <c r="AC101" s="39"/>
      <c r="AD101" s="39"/>
      <c r="AE101" s="39"/>
      <c r="AT101" s="17" t="s">
        <v>160</v>
      </c>
      <c r="AU101" s="17" t="s">
        <v>22</v>
      </c>
    </row>
    <row r="102" s="13" customFormat="1">
      <c r="A102" s="13"/>
      <c r="B102" s="253"/>
      <c r="C102" s="254"/>
      <c r="D102" s="248" t="s">
        <v>167</v>
      </c>
      <c r="E102" s="255" t="s">
        <v>82</v>
      </c>
      <c r="F102" s="256" t="s">
        <v>692</v>
      </c>
      <c r="G102" s="254"/>
      <c r="H102" s="257">
        <v>9.9469999999999992</v>
      </c>
      <c r="I102" s="258"/>
      <c r="J102" s="258"/>
      <c r="K102" s="254"/>
      <c r="L102" s="254"/>
      <c r="M102" s="259"/>
      <c r="N102" s="260"/>
      <c r="O102" s="261"/>
      <c r="P102" s="261"/>
      <c r="Q102" s="261"/>
      <c r="R102" s="261"/>
      <c r="S102" s="261"/>
      <c r="T102" s="261"/>
      <c r="U102" s="261"/>
      <c r="V102" s="261"/>
      <c r="W102" s="261"/>
      <c r="X102" s="262"/>
      <c r="Y102" s="13"/>
      <c r="Z102" s="13"/>
      <c r="AA102" s="13"/>
      <c r="AB102" s="13"/>
      <c r="AC102" s="13"/>
      <c r="AD102" s="13"/>
      <c r="AE102" s="13"/>
      <c r="AT102" s="263" t="s">
        <v>167</v>
      </c>
      <c r="AU102" s="263" t="s">
        <v>22</v>
      </c>
      <c r="AV102" s="13" t="s">
        <v>22</v>
      </c>
      <c r="AW102" s="13" t="s">
        <v>5</v>
      </c>
      <c r="AX102" s="13" t="s">
        <v>84</v>
      </c>
      <c r="AY102" s="263" t="s">
        <v>149</v>
      </c>
    </row>
    <row r="103" s="13" customFormat="1">
      <c r="A103" s="13"/>
      <c r="B103" s="253"/>
      <c r="C103" s="254"/>
      <c r="D103" s="248" t="s">
        <v>167</v>
      </c>
      <c r="E103" s="255" t="s">
        <v>82</v>
      </c>
      <c r="F103" s="256" t="s">
        <v>693</v>
      </c>
      <c r="G103" s="254"/>
      <c r="H103" s="257">
        <v>36.042999999999999</v>
      </c>
      <c r="I103" s="258"/>
      <c r="J103" s="258"/>
      <c r="K103" s="254"/>
      <c r="L103" s="254"/>
      <c r="M103" s="259"/>
      <c r="N103" s="260"/>
      <c r="O103" s="261"/>
      <c r="P103" s="261"/>
      <c r="Q103" s="261"/>
      <c r="R103" s="261"/>
      <c r="S103" s="261"/>
      <c r="T103" s="261"/>
      <c r="U103" s="261"/>
      <c r="V103" s="261"/>
      <c r="W103" s="261"/>
      <c r="X103" s="262"/>
      <c r="Y103" s="13"/>
      <c r="Z103" s="13"/>
      <c r="AA103" s="13"/>
      <c r="AB103" s="13"/>
      <c r="AC103" s="13"/>
      <c r="AD103" s="13"/>
      <c r="AE103" s="13"/>
      <c r="AT103" s="263" t="s">
        <v>167</v>
      </c>
      <c r="AU103" s="263" t="s">
        <v>22</v>
      </c>
      <c r="AV103" s="13" t="s">
        <v>22</v>
      </c>
      <c r="AW103" s="13" t="s">
        <v>5</v>
      </c>
      <c r="AX103" s="13" t="s">
        <v>84</v>
      </c>
      <c r="AY103" s="263" t="s">
        <v>149</v>
      </c>
    </row>
    <row r="104" s="14" customFormat="1">
      <c r="A104" s="14"/>
      <c r="B104" s="264"/>
      <c r="C104" s="265"/>
      <c r="D104" s="248" t="s">
        <v>167</v>
      </c>
      <c r="E104" s="266" t="s">
        <v>82</v>
      </c>
      <c r="F104" s="267" t="s">
        <v>169</v>
      </c>
      <c r="G104" s="265"/>
      <c r="H104" s="268">
        <v>45.989999999999995</v>
      </c>
      <c r="I104" s="269"/>
      <c r="J104" s="269"/>
      <c r="K104" s="265"/>
      <c r="L104" s="265"/>
      <c r="M104" s="270"/>
      <c r="N104" s="271"/>
      <c r="O104" s="272"/>
      <c r="P104" s="272"/>
      <c r="Q104" s="272"/>
      <c r="R104" s="272"/>
      <c r="S104" s="272"/>
      <c r="T104" s="272"/>
      <c r="U104" s="272"/>
      <c r="V104" s="272"/>
      <c r="W104" s="272"/>
      <c r="X104" s="273"/>
      <c r="Y104" s="14"/>
      <c r="Z104" s="14"/>
      <c r="AA104" s="14"/>
      <c r="AB104" s="14"/>
      <c r="AC104" s="14"/>
      <c r="AD104" s="14"/>
      <c r="AE104" s="14"/>
      <c r="AT104" s="274" t="s">
        <v>167</v>
      </c>
      <c r="AU104" s="274" t="s">
        <v>22</v>
      </c>
      <c r="AV104" s="14" t="s">
        <v>156</v>
      </c>
      <c r="AW104" s="14" t="s">
        <v>5</v>
      </c>
      <c r="AX104" s="14" t="s">
        <v>91</v>
      </c>
      <c r="AY104" s="274" t="s">
        <v>149</v>
      </c>
    </row>
    <row r="105" s="2" customFormat="1" ht="24" customHeight="1">
      <c r="A105" s="39"/>
      <c r="B105" s="40"/>
      <c r="C105" s="234" t="s">
        <v>334</v>
      </c>
      <c r="D105" s="234" t="s">
        <v>151</v>
      </c>
      <c r="E105" s="235" t="s">
        <v>171</v>
      </c>
      <c r="F105" s="236" t="s">
        <v>172</v>
      </c>
      <c r="G105" s="237" t="s">
        <v>173</v>
      </c>
      <c r="H105" s="238">
        <v>0.502</v>
      </c>
      <c r="I105" s="239"/>
      <c r="J105" s="239"/>
      <c r="K105" s="240">
        <f>ROUND(P105*H105,2)</f>
        <v>0</v>
      </c>
      <c r="L105" s="236" t="s">
        <v>301</v>
      </c>
      <c r="M105" s="45"/>
      <c r="N105" s="241" t="s">
        <v>82</v>
      </c>
      <c r="O105" s="242" t="s">
        <v>52</v>
      </c>
      <c r="P105" s="243">
        <f>I105+J105</f>
        <v>0</v>
      </c>
      <c r="Q105" s="243">
        <f>ROUND(I105*H105,2)</f>
        <v>0</v>
      </c>
      <c r="R105" s="243">
        <f>ROUND(J105*H105,2)</f>
        <v>0</v>
      </c>
      <c r="S105" s="85"/>
      <c r="T105" s="244">
        <f>S105*H105</f>
        <v>0</v>
      </c>
      <c r="U105" s="244">
        <v>0</v>
      </c>
      <c r="V105" s="244">
        <f>U105*H105</f>
        <v>0</v>
      </c>
      <c r="W105" s="244">
        <v>0</v>
      </c>
      <c r="X105" s="245">
        <f>W105*H105</f>
        <v>0</v>
      </c>
      <c r="Y105" s="39"/>
      <c r="Z105" s="39"/>
      <c r="AA105" s="39"/>
      <c r="AB105" s="39"/>
      <c r="AC105" s="39"/>
      <c r="AD105" s="39"/>
      <c r="AE105" s="39"/>
      <c r="AR105" s="246" t="s">
        <v>156</v>
      </c>
      <c r="AT105" s="246" t="s">
        <v>151</v>
      </c>
      <c r="AU105" s="246" t="s">
        <v>22</v>
      </c>
      <c r="AY105" s="17" t="s">
        <v>149</v>
      </c>
      <c r="BE105" s="247">
        <f>IF(O105="základní",K105,0)</f>
        <v>0</v>
      </c>
      <c r="BF105" s="247">
        <f>IF(O105="snížená",K105,0)</f>
        <v>0</v>
      </c>
      <c r="BG105" s="247">
        <f>IF(O105="zákl. přenesená",K105,0)</f>
        <v>0</v>
      </c>
      <c r="BH105" s="247">
        <f>IF(O105="sníž. přenesená",K105,0)</f>
        <v>0</v>
      </c>
      <c r="BI105" s="247">
        <f>IF(O105="nulová",K105,0)</f>
        <v>0</v>
      </c>
      <c r="BJ105" s="17" t="s">
        <v>91</v>
      </c>
      <c r="BK105" s="247">
        <f>ROUND(P105*H105,2)</f>
        <v>0</v>
      </c>
      <c r="BL105" s="17" t="s">
        <v>156</v>
      </c>
      <c r="BM105" s="246" t="s">
        <v>694</v>
      </c>
    </row>
    <row r="106" s="2" customFormat="1">
      <c r="A106" s="39"/>
      <c r="B106" s="40"/>
      <c r="C106" s="41"/>
      <c r="D106" s="248" t="s">
        <v>158</v>
      </c>
      <c r="E106" s="41"/>
      <c r="F106" s="249" t="s">
        <v>175</v>
      </c>
      <c r="G106" s="41"/>
      <c r="H106" s="41"/>
      <c r="I106" s="149"/>
      <c r="J106" s="149"/>
      <c r="K106" s="41"/>
      <c r="L106" s="41"/>
      <c r="M106" s="45"/>
      <c r="N106" s="250"/>
      <c r="O106" s="251"/>
      <c r="P106" s="85"/>
      <c r="Q106" s="85"/>
      <c r="R106" s="85"/>
      <c r="S106" s="85"/>
      <c r="T106" s="85"/>
      <c r="U106" s="85"/>
      <c r="V106" s="85"/>
      <c r="W106" s="85"/>
      <c r="X106" s="86"/>
      <c r="Y106" s="39"/>
      <c r="Z106" s="39"/>
      <c r="AA106" s="39"/>
      <c r="AB106" s="39"/>
      <c r="AC106" s="39"/>
      <c r="AD106" s="39"/>
      <c r="AE106" s="39"/>
      <c r="AT106" s="17" t="s">
        <v>158</v>
      </c>
      <c r="AU106" s="17" t="s">
        <v>22</v>
      </c>
    </row>
    <row r="107" s="2" customFormat="1">
      <c r="A107" s="39"/>
      <c r="B107" s="40"/>
      <c r="C107" s="41"/>
      <c r="D107" s="248" t="s">
        <v>160</v>
      </c>
      <c r="E107" s="41"/>
      <c r="F107" s="252" t="s">
        <v>695</v>
      </c>
      <c r="G107" s="41"/>
      <c r="H107" s="41"/>
      <c r="I107" s="149"/>
      <c r="J107" s="149"/>
      <c r="K107" s="41"/>
      <c r="L107" s="41"/>
      <c r="M107" s="45"/>
      <c r="N107" s="250"/>
      <c r="O107" s="251"/>
      <c r="P107" s="85"/>
      <c r="Q107" s="85"/>
      <c r="R107" s="85"/>
      <c r="S107" s="85"/>
      <c r="T107" s="85"/>
      <c r="U107" s="85"/>
      <c r="V107" s="85"/>
      <c r="W107" s="85"/>
      <c r="X107" s="86"/>
      <c r="Y107" s="39"/>
      <c r="Z107" s="39"/>
      <c r="AA107" s="39"/>
      <c r="AB107" s="39"/>
      <c r="AC107" s="39"/>
      <c r="AD107" s="39"/>
      <c r="AE107" s="39"/>
      <c r="AT107" s="17" t="s">
        <v>160</v>
      </c>
      <c r="AU107" s="17" t="s">
        <v>22</v>
      </c>
    </row>
    <row r="108" s="13" customFormat="1">
      <c r="A108" s="13"/>
      <c r="B108" s="253"/>
      <c r="C108" s="254"/>
      <c r="D108" s="248" t="s">
        <v>167</v>
      </c>
      <c r="E108" s="255" t="s">
        <v>82</v>
      </c>
      <c r="F108" s="256" t="s">
        <v>696</v>
      </c>
      <c r="G108" s="254"/>
      <c r="H108" s="257">
        <v>0.23899999999999999</v>
      </c>
      <c r="I108" s="258"/>
      <c r="J108" s="258"/>
      <c r="K108" s="254"/>
      <c r="L108" s="254"/>
      <c r="M108" s="259"/>
      <c r="N108" s="260"/>
      <c r="O108" s="261"/>
      <c r="P108" s="261"/>
      <c r="Q108" s="261"/>
      <c r="R108" s="261"/>
      <c r="S108" s="261"/>
      <c r="T108" s="261"/>
      <c r="U108" s="261"/>
      <c r="V108" s="261"/>
      <c r="W108" s="261"/>
      <c r="X108" s="262"/>
      <c r="Y108" s="13"/>
      <c r="Z108" s="13"/>
      <c r="AA108" s="13"/>
      <c r="AB108" s="13"/>
      <c r="AC108" s="13"/>
      <c r="AD108" s="13"/>
      <c r="AE108" s="13"/>
      <c r="AT108" s="263" t="s">
        <v>167</v>
      </c>
      <c r="AU108" s="263" t="s">
        <v>22</v>
      </c>
      <c r="AV108" s="13" t="s">
        <v>22</v>
      </c>
      <c r="AW108" s="13" t="s">
        <v>5</v>
      </c>
      <c r="AX108" s="13" t="s">
        <v>84</v>
      </c>
      <c r="AY108" s="263" t="s">
        <v>149</v>
      </c>
    </row>
    <row r="109" s="13" customFormat="1">
      <c r="A109" s="13"/>
      <c r="B109" s="253"/>
      <c r="C109" s="254"/>
      <c r="D109" s="248" t="s">
        <v>167</v>
      </c>
      <c r="E109" s="255" t="s">
        <v>82</v>
      </c>
      <c r="F109" s="256" t="s">
        <v>697</v>
      </c>
      <c r="G109" s="254"/>
      <c r="H109" s="257">
        <v>0.26300000000000001</v>
      </c>
      <c r="I109" s="258"/>
      <c r="J109" s="258"/>
      <c r="K109" s="254"/>
      <c r="L109" s="254"/>
      <c r="M109" s="259"/>
      <c r="N109" s="260"/>
      <c r="O109" s="261"/>
      <c r="P109" s="261"/>
      <c r="Q109" s="261"/>
      <c r="R109" s="261"/>
      <c r="S109" s="261"/>
      <c r="T109" s="261"/>
      <c r="U109" s="261"/>
      <c r="V109" s="261"/>
      <c r="W109" s="261"/>
      <c r="X109" s="262"/>
      <c r="Y109" s="13"/>
      <c r="Z109" s="13"/>
      <c r="AA109" s="13"/>
      <c r="AB109" s="13"/>
      <c r="AC109" s="13"/>
      <c r="AD109" s="13"/>
      <c r="AE109" s="13"/>
      <c r="AT109" s="263" t="s">
        <v>167</v>
      </c>
      <c r="AU109" s="263" t="s">
        <v>22</v>
      </c>
      <c r="AV109" s="13" t="s">
        <v>22</v>
      </c>
      <c r="AW109" s="13" t="s">
        <v>5</v>
      </c>
      <c r="AX109" s="13" t="s">
        <v>84</v>
      </c>
      <c r="AY109" s="263" t="s">
        <v>149</v>
      </c>
    </row>
    <row r="110" s="14" customFormat="1">
      <c r="A110" s="14"/>
      <c r="B110" s="264"/>
      <c r="C110" s="265"/>
      <c r="D110" s="248" t="s">
        <v>167</v>
      </c>
      <c r="E110" s="266" t="s">
        <v>82</v>
      </c>
      <c r="F110" s="267" t="s">
        <v>169</v>
      </c>
      <c r="G110" s="265"/>
      <c r="H110" s="268">
        <v>0.502</v>
      </c>
      <c r="I110" s="269"/>
      <c r="J110" s="269"/>
      <c r="K110" s="265"/>
      <c r="L110" s="265"/>
      <c r="M110" s="270"/>
      <c r="N110" s="271"/>
      <c r="O110" s="272"/>
      <c r="P110" s="272"/>
      <c r="Q110" s="272"/>
      <c r="R110" s="272"/>
      <c r="S110" s="272"/>
      <c r="T110" s="272"/>
      <c r="U110" s="272"/>
      <c r="V110" s="272"/>
      <c r="W110" s="272"/>
      <c r="X110" s="273"/>
      <c r="Y110" s="14"/>
      <c r="Z110" s="14"/>
      <c r="AA110" s="14"/>
      <c r="AB110" s="14"/>
      <c r="AC110" s="14"/>
      <c r="AD110" s="14"/>
      <c r="AE110" s="14"/>
      <c r="AT110" s="274" t="s">
        <v>167</v>
      </c>
      <c r="AU110" s="274" t="s">
        <v>22</v>
      </c>
      <c r="AV110" s="14" t="s">
        <v>156</v>
      </c>
      <c r="AW110" s="14" t="s">
        <v>5</v>
      </c>
      <c r="AX110" s="14" t="s">
        <v>91</v>
      </c>
      <c r="AY110" s="274" t="s">
        <v>149</v>
      </c>
    </row>
    <row r="111" s="2" customFormat="1" ht="24" customHeight="1">
      <c r="A111" s="39"/>
      <c r="B111" s="40"/>
      <c r="C111" s="234" t="s">
        <v>223</v>
      </c>
      <c r="D111" s="234" t="s">
        <v>151</v>
      </c>
      <c r="E111" s="235" t="s">
        <v>698</v>
      </c>
      <c r="F111" s="236" t="s">
        <v>699</v>
      </c>
      <c r="G111" s="237" t="s">
        <v>173</v>
      </c>
      <c r="H111" s="238">
        <v>2.7629999999999999</v>
      </c>
      <c r="I111" s="239"/>
      <c r="J111" s="239"/>
      <c r="K111" s="240">
        <f>ROUND(P111*H111,2)</f>
        <v>0</v>
      </c>
      <c r="L111" s="236" t="s">
        <v>301</v>
      </c>
      <c r="M111" s="45"/>
      <c r="N111" s="241" t="s">
        <v>82</v>
      </c>
      <c r="O111" s="242" t="s">
        <v>52</v>
      </c>
      <c r="P111" s="243">
        <f>I111+J111</f>
        <v>0</v>
      </c>
      <c r="Q111" s="243">
        <f>ROUND(I111*H111,2)</f>
        <v>0</v>
      </c>
      <c r="R111" s="243">
        <f>ROUND(J111*H111,2)</f>
        <v>0</v>
      </c>
      <c r="S111" s="85"/>
      <c r="T111" s="244">
        <f>S111*H111</f>
        <v>0</v>
      </c>
      <c r="U111" s="244">
        <v>0</v>
      </c>
      <c r="V111" s="244">
        <f>U111*H111</f>
        <v>0</v>
      </c>
      <c r="W111" s="244">
        <v>0</v>
      </c>
      <c r="X111" s="245">
        <f>W111*H111</f>
        <v>0</v>
      </c>
      <c r="Y111" s="39"/>
      <c r="Z111" s="39"/>
      <c r="AA111" s="39"/>
      <c r="AB111" s="39"/>
      <c r="AC111" s="39"/>
      <c r="AD111" s="39"/>
      <c r="AE111" s="39"/>
      <c r="AR111" s="246" t="s">
        <v>156</v>
      </c>
      <c r="AT111" s="246" t="s">
        <v>151</v>
      </c>
      <c r="AU111" s="246" t="s">
        <v>22</v>
      </c>
      <c r="AY111" s="17" t="s">
        <v>149</v>
      </c>
      <c r="BE111" s="247">
        <f>IF(O111="základní",K111,0)</f>
        <v>0</v>
      </c>
      <c r="BF111" s="247">
        <f>IF(O111="snížená",K111,0)</f>
        <v>0</v>
      </c>
      <c r="BG111" s="247">
        <f>IF(O111="zákl. přenesená",K111,0)</f>
        <v>0</v>
      </c>
      <c r="BH111" s="247">
        <f>IF(O111="sníž. přenesená",K111,0)</f>
        <v>0</v>
      </c>
      <c r="BI111" s="247">
        <f>IF(O111="nulová",K111,0)</f>
        <v>0</v>
      </c>
      <c r="BJ111" s="17" t="s">
        <v>91</v>
      </c>
      <c r="BK111" s="247">
        <f>ROUND(P111*H111,2)</f>
        <v>0</v>
      </c>
      <c r="BL111" s="17" t="s">
        <v>156</v>
      </c>
      <c r="BM111" s="246" t="s">
        <v>700</v>
      </c>
    </row>
    <row r="112" s="2" customFormat="1">
      <c r="A112" s="39"/>
      <c r="B112" s="40"/>
      <c r="C112" s="41"/>
      <c r="D112" s="248" t="s">
        <v>158</v>
      </c>
      <c r="E112" s="41"/>
      <c r="F112" s="249" t="s">
        <v>701</v>
      </c>
      <c r="G112" s="41"/>
      <c r="H112" s="41"/>
      <c r="I112" s="149"/>
      <c r="J112" s="149"/>
      <c r="K112" s="41"/>
      <c r="L112" s="41"/>
      <c r="M112" s="45"/>
      <c r="N112" s="250"/>
      <c r="O112" s="251"/>
      <c r="P112" s="85"/>
      <c r="Q112" s="85"/>
      <c r="R112" s="85"/>
      <c r="S112" s="85"/>
      <c r="T112" s="85"/>
      <c r="U112" s="85"/>
      <c r="V112" s="85"/>
      <c r="W112" s="85"/>
      <c r="X112" s="86"/>
      <c r="Y112" s="39"/>
      <c r="Z112" s="39"/>
      <c r="AA112" s="39"/>
      <c r="AB112" s="39"/>
      <c r="AC112" s="39"/>
      <c r="AD112" s="39"/>
      <c r="AE112" s="39"/>
      <c r="AT112" s="17" t="s">
        <v>158</v>
      </c>
      <c r="AU112" s="17" t="s">
        <v>22</v>
      </c>
    </row>
    <row r="113" s="2" customFormat="1">
      <c r="A113" s="39"/>
      <c r="B113" s="40"/>
      <c r="C113" s="41"/>
      <c r="D113" s="248" t="s">
        <v>160</v>
      </c>
      <c r="E113" s="41"/>
      <c r="F113" s="252" t="s">
        <v>702</v>
      </c>
      <c r="G113" s="41"/>
      <c r="H113" s="41"/>
      <c r="I113" s="149"/>
      <c r="J113" s="149"/>
      <c r="K113" s="41"/>
      <c r="L113" s="41"/>
      <c r="M113" s="45"/>
      <c r="N113" s="250"/>
      <c r="O113" s="251"/>
      <c r="P113" s="85"/>
      <c r="Q113" s="85"/>
      <c r="R113" s="85"/>
      <c r="S113" s="85"/>
      <c r="T113" s="85"/>
      <c r="U113" s="85"/>
      <c r="V113" s="85"/>
      <c r="W113" s="85"/>
      <c r="X113" s="86"/>
      <c r="Y113" s="39"/>
      <c r="Z113" s="39"/>
      <c r="AA113" s="39"/>
      <c r="AB113" s="39"/>
      <c r="AC113" s="39"/>
      <c r="AD113" s="39"/>
      <c r="AE113" s="39"/>
      <c r="AT113" s="17" t="s">
        <v>160</v>
      </c>
      <c r="AU113" s="17" t="s">
        <v>22</v>
      </c>
    </row>
    <row r="114" s="13" customFormat="1">
      <c r="A114" s="13"/>
      <c r="B114" s="253"/>
      <c r="C114" s="254"/>
      <c r="D114" s="248" t="s">
        <v>167</v>
      </c>
      <c r="E114" s="255" t="s">
        <v>82</v>
      </c>
      <c r="F114" s="256" t="s">
        <v>703</v>
      </c>
      <c r="G114" s="254"/>
      <c r="H114" s="257">
        <v>2.7629999999999999</v>
      </c>
      <c r="I114" s="258"/>
      <c r="J114" s="258"/>
      <c r="K114" s="254"/>
      <c r="L114" s="254"/>
      <c r="M114" s="259"/>
      <c r="N114" s="260"/>
      <c r="O114" s="261"/>
      <c r="P114" s="261"/>
      <c r="Q114" s="261"/>
      <c r="R114" s="261"/>
      <c r="S114" s="261"/>
      <c r="T114" s="261"/>
      <c r="U114" s="261"/>
      <c r="V114" s="261"/>
      <c r="W114" s="261"/>
      <c r="X114" s="262"/>
      <c r="Y114" s="13"/>
      <c r="Z114" s="13"/>
      <c r="AA114" s="13"/>
      <c r="AB114" s="13"/>
      <c r="AC114" s="13"/>
      <c r="AD114" s="13"/>
      <c r="AE114" s="13"/>
      <c r="AT114" s="263" t="s">
        <v>167</v>
      </c>
      <c r="AU114" s="263" t="s">
        <v>22</v>
      </c>
      <c r="AV114" s="13" t="s">
        <v>22</v>
      </c>
      <c r="AW114" s="13" t="s">
        <v>5</v>
      </c>
      <c r="AX114" s="13" t="s">
        <v>84</v>
      </c>
      <c r="AY114" s="263" t="s">
        <v>149</v>
      </c>
    </row>
    <row r="115" s="14" customFormat="1">
      <c r="A115" s="14"/>
      <c r="B115" s="264"/>
      <c r="C115" s="265"/>
      <c r="D115" s="248" t="s">
        <v>167</v>
      </c>
      <c r="E115" s="266" t="s">
        <v>82</v>
      </c>
      <c r="F115" s="267" t="s">
        <v>169</v>
      </c>
      <c r="G115" s="265"/>
      <c r="H115" s="268">
        <v>2.7629999999999999</v>
      </c>
      <c r="I115" s="269"/>
      <c r="J115" s="269"/>
      <c r="K115" s="265"/>
      <c r="L115" s="265"/>
      <c r="M115" s="270"/>
      <c r="N115" s="271"/>
      <c r="O115" s="272"/>
      <c r="P115" s="272"/>
      <c r="Q115" s="272"/>
      <c r="R115" s="272"/>
      <c r="S115" s="272"/>
      <c r="T115" s="272"/>
      <c r="U115" s="272"/>
      <c r="V115" s="272"/>
      <c r="W115" s="272"/>
      <c r="X115" s="273"/>
      <c r="Y115" s="14"/>
      <c r="Z115" s="14"/>
      <c r="AA115" s="14"/>
      <c r="AB115" s="14"/>
      <c r="AC115" s="14"/>
      <c r="AD115" s="14"/>
      <c r="AE115" s="14"/>
      <c r="AT115" s="274" t="s">
        <v>167</v>
      </c>
      <c r="AU115" s="274" t="s">
        <v>22</v>
      </c>
      <c r="AV115" s="14" t="s">
        <v>156</v>
      </c>
      <c r="AW115" s="14" t="s">
        <v>5</v>
      </c>
      <c r="AX115" s="14" t="s">
        <v>91</v>
      </c>
      <c r="AY115" s="274" t="s">
        <v>149</v>
      </c>
    </row>
    <row r="116" s="14" customFormat="1">
      <c r="A116" s="14"/>
      <c r="B116" s="264"/>
      <c r="C116" s="265"/>
      <c r="D116" s="248" t="s">
        <v>167</v>
      </c>
      <c r="E116" s="266" t="s">
        <v>82</v>
      </c>
      <c r="F116" s="267" t="s">
        <v>169</v>
      </c>
      <c r="G116" s="265"/>
      <c r="H116" s="268">
        <v>0</v>
      </c>
      <c r="I116" s="269"/>
      <c r="J116" s="269"/>
      <c r="K116" s="265"/>
      <c r="L116" s="265"/>
      <c r="M116" s="270"/>
      <c r="N116" s="271"/>
      <c r="O116" s="272"/>
      <c r="P116" s="272"/>
      <c r="Q116" s="272"/>
      <c r="R116" s="272"/>
      <c r="S116" s="272"/>
      <c r="T116" s="272"/>
      <c r="U116" s="272"/>
      <c r="V116" s="272"/>
      <c r="W116" s="272"/>
      <c r="X116" s="273"/>
      <c r="Y116" s="14"/>
      <c r="Z116" s="14"/>
      <c r="AA116" s="14"/>
      <c r="AB116" s="14"/>
      <c r="AC116" s="14"/>
      <c r="AD116" s="14"/>
      <c r="AE116" s="14"/>
      <c r="AT116" s="274" t="s">
        <v>167</v>
      </c>
      <c r="AU116" s="274" t="s">
        <v>22</v>
      </c>
      <c r="AV116" s="14" t="s">
        <v>156</v>
      </c>
      <c r="AW116" s="14" t="s">
        <v>5</v>
      </c>
      <c r="AX116" s="14" t="s">
        <v>84</v>
      </c>
      <c r="AY116" s="274" t="s">
        <v>149</v>
      </c>
    </row>
    <row r="117" s="2" customFormat="1" ht="24" customHeight="1">
      <c r="A117" s="39"/>
      <c r="B117" s="40"/>
      <c r="C117" s="234" t="s">
        <v>183</v>
      </c>
      <c r="D117" s="234" t="s">
        <v>151</v>
      </c>
      <c r="E117" s="235" t="s">
        <v>191</v>
      </c>
      <c r="F117" s="236" t="s">
        <v>192</v>
      </c>
      <c r="G117" s="237" t="s">
        <v>173</v>
      </c>
      <c r="H117" s="238">
        <v>49.164999999999999</v>
      </c>
      <c r="I117" s="239"/>
      <c r="J117" s="239"/>
      <c r="K117" s="240">
        <f>ROUND(P117*H117,2)</f>
        <v>0</v>
      </c>
      <c r="L117" s="236" t="s">
        <v>301</v>
      </c>
      <c r="M117" s="45"/>
      <c r="N117" s="241" t="s">
        <v>82</v>
      </c>
      <c r="O117" s="242" t="s">
        <v>52</v>
      </c>
      <c r="P117" s="243">
        <f>I117+J117</f>
        <v>0</v>
      </c>
      <c r="Q117" s="243">
        <f>ROUND(I117*H117,2)</f>
        <v>0</v>
      </c>
      <c r="R117" s="243">
        <f>ROUND(J117*H117,2)</f>
        <v>0</v>
      </c>
      <c r="S117" s="85"/>
      <c r="T117" s="244">
        <f>S117*H117</f>
        <v>0</v>
      </c>
      <c r="U117" s="244">
        <v>0</v>
      </c>
      <c r="V117" s="244">
        <f>U117*H117</f>
        <v>0</v>
      </c>
      <c r="W117" s="244">
        <v>0</v>
      </c>
      <c r="X117" s="245">
        <f>W117*H117</f>
        <v>0</v>
      </c>
      <c r="Y117" s="39"/>
      <c r="Z117" s="39"/>
      <c r="AA117" s="39"/>
      <c r="AB117" s="39"/>
      <c r="AC117" s="39"/>
      <c r="AD117" s="39"/>
      <c r="AE117" s="39"/>
      <c r="AR117" s="246" t="s">
        <v>156</v>
      </c>
      <c r="AT117" s="246" t="s">
        <v>151</v>
      </c>
      <c r="AU117" s="246" t="s">
        <v>22</v>
      </c>
      <c r="AY117" s="17" t="s">
        <v>149</v>
      </c>
      <c r="BE117" s="247">
        <f>IF(O117="základní",K117,0)</f>
        <v>0</v>
      </c>
      <c r="BF117" s="247">
        <f>IF(O117="snížená",K117,0)</f>
        <v>0</v>
      </c>
      <c r="BG117" s="247">
        <f>IF(O117="zákl. přenesená",K117,0)</f>
        <v>0</v>
      </c>
      <c r="BH117" s="247">
        <f>IF(O117="sníž. přenesená",K117,0)</f>
        <v>0</v>
      </c>
      <c r="BI117" s="247">
        <f>IF(O117="nulová",K117,0)</f>
        <v>0</v>
      </c>
      <c r="BJ117" s="17" t="s">
        <v>91</v>
      </c>
      <c r="BK117" s="247">
        <f>ROUND(P117*H117,2)</f>
        <v>0</v>
      </c>
      <c r="BL117" s="17" t="s">
        <v>156</v>
      </c>
      <c r="BM117" s="246" t="s">
        <v>704</v>
      </c>
    </row>
    <row r="118" s="2" customFormat="1">
      <c r="A118" s="39"/>
      <c r="B118" s="40"/>
      <c r="C118" s="41"/>
      <c r="D118" s="248" t="s">
        <v>158</v>
      </c>
      <c r="E118" s="41"/>
      <c r="F118" s="249" t="s">
        <v>194</v>
      </c>
      <c r="G118" s="41"/>
      <c r="H118" s="41"/>
      <c r="I118" s="149"/>
      <c r="J118" s="149"/>
      <c r="K118" s="41"/>
      <c r="L118" s="41"/>
      <c r="M118" s="45"/>
      <c r="N118" s="250"/>
      <c r="O118" s="251"/>
      <c r="P118" s="85"/>
      <c r="Q118" s="85"/>
      <c r="R118" s="85"/>
      <c r="S118" s="85"/>
      <c r="T118" s="85"/>
      <c r="U118" s="85"/>
      <c r="V118" s="85"/>
      <c r="W118" s="85"/>
      <c r="X118" s="86"/>
      <c r="Y118" s="39"/>
      <c r="Z118" s="39"/>
      <c r="AA118" s="39"/>
      <c r="AB118" s="39"/>
      <c r="AC118" s="39"/>
      <c r="AD118" s="39"/>
      <c r="AE118" s="39"/>
      <c r="AT118" s="17" t="s">
        <v>158</v>
      </c>
      <c r="AU118" s="17" t="s">
        <v>22</v>
      </c>
    </row>
    <row r="119" s="2" customFormat="1">
      <c r="A119" s="39"/>
      <c r="B119" s="40"/>
      <c r="C119" s="41"/>
      <c r="D119" s="248" t="s">
        <v>160</v>
      </c>
      <c r="E119" s="41"/>
      <c r="F119" s="252" t="s">
        <v>705</v>
      </c>
      <c r="G119" s="41"/>
      <c r="H119" s="41"/>
      <c r="I119" s="149"/>
      <c r="J119" s="149"/>
      <c r="K119" s="41"/>
      <c r="L119" s="41"/>
      <c r="M119" s="45"/>
      <c r="N119" s="250"/>
      <c r="O119" s="251"/>
      <c r="P119" s="85"/>
      <c r="Q119" s="85"/>
      <c r="R119" s="85"/>
      <c r="S119" s="85"/>
      <c r="T119" s="85"/>
      <c r="U119" s="85"/>
      <c r="V119" s="85"/>
      <c r="W119" s="85"/>
      <c r="X119" s="86"/>
      <c r="Y119" s="39"/>
      <c r="Z119" s="39"/>
      <c r="AA119" s="39"/>
      <c r="AB119" s="39"/>
      <c r="AC119" s="39"/>
      <c r="AD119" s="39"/>
      <c r="AE119" s="39"/>
      <c r="AT119" s="17" t="s">
        <v>160</v>
      </c>
      <c r="AU119" s="17" t="s">
        <v>22</v>
      </c>
    </row>
    <row r="120" s="13" customFormat="1">
      <c r="A120" s="13"/>
      <c r="B120" s="253"/>
      <c r="C120" s="254"/>
      <c r="D120" s="248" t="s">
        <v>167</v>
      </c>
      <c r="E120" s="255" t="s">
        <v>82</v>
      </c>
      <c r="F120" s="256" t="s">
        <v>706</v>
      </c>
      <c r="G120" s="254"/>
      <c r="H120" s="257">
        <v>49.164999999999999</v>
      </c>
      <c r="I120" s="258"/>
      <c r="J120" s="258"/>
      <c r="K120" s="254"/>
      <c r="L120" s="254"/>
      <c r="M120" s="259"/>
      <c r="N120" s="260"/>
      <c r="O120" s="261"/>
      <c r="P120" s="261"/>
      <c r="Q120" s="261"/>
      <c r="R120" s="261"/>
      <c r="S120" s="261"/>
      <c r="T120" s="261"/>
      <c r="U120" s="261"/>
      <c r="V120" s="261"/>
      <c r="W120" s="261"/>
      <c r="X120" s="262"/>
      <c r="Y120" s="13"/>
      <c r="Z120" s="13"/>
      <c r="AA120" s="13"/>
      <c r="AB120" s="13"/>
      <c r="AC120" s="13"/>
      <c r="AD120" s="13"/>
      <c r="AE120" s="13"/>
      <c r="AT120" s="263" t="s">
        <v>167</v>
      </c>
      <c r="AU120" s="263" t="s">
        <v>22</v>
      </c>
      <c r="AV120" s="13" t="s">
        <v>22</v>
      </c>
      <c r="AW120" s="13" t="s">
        <v>5</v>
      </c>
      <c r="AX120" s="13" t="s">
        <v>84</v>
      </c>
      <c r="AY120" s="263" t="s">
        <v>149</v>
      </c>
    </row>
    <row r="121" s="14" customFormat="1">
      <c r="A121" s="14"/>
      <c r="B121" s="264"/>
      <c r="C121" s="265"/>
      <c r="D121" s="248" t="s">
        <v>167</v>
      </c>
      <c r="E121" s="266" t="s">
        <v>82</v>
      </c>
      <c r="F121" s="267" t="s">
        <v>169</v>
      </c>
      <c r="G121" s="265"/>
      <c r="H121" s="268">
        <v>49.164999999999999</v>
      </c>
      <c r="I121" s="269"/>
      <c r="J121" s="269"/>
      <c r="K121" s="265"/>
      <c r="L121" s="265"/>
      <c r="M121" s="270"/>
      <c r="N121" s="271"/>
      <c r="O121" s="272"/>
      <c r="P121" s="272"/>
      <c r="Q121" s="272"/>
      <c r="R121" s="272"/>
      <c r="S121" s="272"/>
      <c r="T121" s="272"/>
      <c r="U121" s="272"/>
      <c r="V121" s="272"/>
      <c r="W121" s="272"/>
      <c r="X121" s="273"/>
      <c r="Y121" s="14"/>
      <c r="Z121" s="14"/>
      <c r="AA121" s="14"/>
      <c r="AB121" s="14"/>
      <c r="AC121" s="14"/>
      <c r="AD121" s="14"/>
      <c r="AE121" s="14"/>
      <c r="AT121" s="274" t="s">
        <v>167</v>
      </c>
      <c r="AU121" s="274" t="s">
        <v>22</v>
      </c>
      <c r="AV121" s="14" t="s">
        <v>156</v>
      </c>
      <c r="AW121" s="14" t="s">
        <v>5</v>
      </c>
      <c r="AX121" s="14" t="s">
        <v>91</v>
      </c>
      <c r="AY121" s="274" t="s">
        <v>149</v>
      </c>
    </row>
    <row r="122" s="14" customFormat="1">
      <c r="A122" s="14"/>
      <c r="B122" s="264"/>
      <c r="C122" s="265"/>
      <c r="D122" s="248" t="s">
        <v>167</v>
      </c>
      <c r="E122" s="266" t="s">
        <v>82</v>
      </c>
      <c r="F122" s="267" t="s">
        <v>169</v>
      </c>
      <c r="G122" s="265"/>
      <c r="H122" s="268">
        <v>0</v>
      </c>
      <c r="I122" s="269"/>
      <c r="J122" s="269"/>
      <c r="K122" s="265"/>
      <c r="L122" s="265"/>
      <c r="M122" s="270"/>
      <c r="N122" s="271"/>
      <c r="O122" s="272"/>
      <c r="P122" s="272"/>
      <c r="Q122" s="272"/>
      <c r="R122" s="272"/>
      <c r="S122" s="272"/>
      <c r="T122" s="272"/>
      <c r="U122" s="272"/>
      <c r="V122" s="272"/>
      <c r="W122" s="272"/>
      <c r="X122" s="273"/>
      <c r="Y122" s="14"/>
      <c r="Z122" s="14"/>
      <c r="AA122" s="14"/>
      <c r="AB122" s="14"/>
      <c r="AC122" s="14"/>
      <c r="AD122" s="14"/>
      <c r="AE122" s="14"/>
      <c r="AT122" s="274" t="s">
        <v>167</v>
      </c>
      <c r="AU122" s="274" t="s">
        <v>22</v>
      </c>
      <c r="AV122" s="14" t="s">
        <v>156</v>
      </c>
      <c r="AW122" s="14" t="s">
        <v>5</v>
      </c>
      <c r="AX122" s="14" t="s">
        <v>84</v>
      </c>
      <c r="AY122" s="274" t="s">
        <v>149</v>
      </c>
    </row>
    <row r="123" s="2" customFormat="1" ht="24" customHeight="1">
      <c r="A123" s="39"/>
      <c r="B123" s="40"/>
      <c r="C123" s="234" t="s">
        <v>190</v>
      </c>
      <c r="D123" s="234" t="s">
        <v>151</v>
      </c>
      <c r="E123" s="235" t="s">
        <v>198</v>
      </c>
      <c r="F123" s="236" t="s">
        <v>199</v>
      </c>
      <c r="G123" s="237" t="s">
        <v>173</v>
      </c>
      <c r="H123" s="238">
        <v>49.164999999999999</v>
      </c>
      <c r="I123" s="239"/>
      <c r="J123" s="239"/>
      <c r="K123" s="240">
        <f>ROUND(P123*H123,2)</f>
        <v>0</v>
      </c>
      <c r="L123" s="236" t="s">
        <v>301</v>
      </c>
      <c r="M123" s="45"/>
      <c r="N123" s="241" t="s">
        <v>82</v>
      </c>
      <c r="O123" s="242" t="s">
        <v>52</v>
      </c>
      <c r="P123" s="243">
        <f>I123+J123</f>
        <v>0</v>
      </c>
      <c r="Q123" s="243">
        <f>ROUND(I123*H123,2)</f>
        <v>0</v>
      </c>
      <c r="R123" s="243">
        <f>ROUND(J123*H123,2)</f>
        <v>0</v>
      </c>
      <c r="S123" s="85"/>
      <c r="T123" s="244">
        <f>S123*H123</f>
        <v>0</v>
      </c>
      <c r="U123" s="244">
        <v>0</v>
      </c>
      <c r="V123" s="244">
        <f>U123*H123</f>
        <v>0</v>
      </c>
      <c r="W123" s="244">
        <v>0</v>
      </c>
      <c r="X123" s="245">
        <f>W123*H123</f>
        <v>0</v>
      </c>
      <c r="Y123" s="39"/>
      <c r="Z123" s="39"/>
      <c r="AA123" s="39"/>
      <c r="AB123" s="39"/>
      <c r="AC123" s="39"/>
      <c r="AD123" s="39"/>
      <c r="AE123" s="39"/>
      <c r="AR123" s="246" t="s">
        <v>156</v>
      </c>
      <c r="AT123" s="246" t="s">
        <v>151</v>
      </c>
      <c r="AU123" s="246" t="s">
        <v>22</v>
      </c>
      <c r="AY123" s="17" t="s">
        <v>149</v>
      </c>
      <c r="BE123" s="247">
        <f>IF(O123="základní",K123,0)</f>
        <v>0</v>
      </c>
      <c r="BF123" s="247">
        <f>IF(O123="snížená",K123,0)</f>
        <v>0</v>
      </c>
      <c r="BG123" s="247">
        <f>IF(O123="zákl. přenesená",K123,0)</f>
        <v>0</v>
      </c>
      <c r="BH123" s="247">
        <f>IF(O123="sníž. přenesená",K123,0)</f>
        <v>0</v>
      </c>
      <c r="BI123" s="247">
        <f>IF(O123="nulová",K123,0)</f>
        <v>0</v>
      </c>
      <c r="BJ123" s="17" t="s">
        <v>91</v>
      </c>
      <c r="BK123" s="247">
        <f>ROUND(P123*H123,2)</f>
        <v>0</v>
      </c>
      <c r="BL123" s="17" t="s">
        <v>156</v>
      </c>
      <c r="BM123" s="246" t="s">
        <v>707</v>
      </c>
    </row>
    <row r="124" s="2" customFormat="1">
      <c r="A124" s="39"/>
      <c r="B124" s="40"/>
      <c r="C124" s="41"/>
      <c r="D124" s="248" t="s">
        <v>158</v>
      </c>
      <c r="E124" s="41"/>
      <c r="F124" s="249" t="s">
        <v>201</v>
      </c>
      <c r="G124" s="41"/>
      <c r="H124" s="41"/>
      <c r="I124" s="149"/>
      <c r="J124" s="149"/>
      <c r="K124" s="41"/>
      <c r="L124" s="41"/>
      <c r="M124" s="45"/>
      <c r="N124" s="250"/>
      <c r="O124" s="251"/>
      <c r="P124" s="85"/>
      <c r="Q124" s="85"/>
      <c r="R124" s="85"/>
      <c r="S124" s="85"/>
      <c r="T124" s="85"/>
      <c r="U124" s="85"/>
      <c r="V124" s="85"/>
      <c r="W124" s="85"/>
      <c r="X124" s="86"/>
      <c r="Y124" s="39"/>
      <c r="Z124" s="39"/>
      <c r="AA124" s="39"/>
      <c r="AB124" s="39"/>
      <c r="AC124" s="39"/>
      <c r="AD124" s="39"/>
      <c r="AE124" s="39"/>
      <c r="AT124" s="17" t="s">
        <v>158</v>
      </c>
      <c r="AU124" s="17" t="s">
        <v>22</v>
      </c>
    </row>
    <row r="125" s="2" customFormat="1">
      <c r="A125" s="39"/>
      <c r="B125" s="40"/>
      <c r="C125" s="41"/>
      <c r="D125" s="248" t="s">
        <v>160</v>
      </c>
      <c r="E125" s="41"/>
      <c r="F125" s="252" t="s">
        <v>705</v>
      </c>
      <c r="G125" s="41"/>
      <c r="H125" s="41"/>
      <c r="I125" s="149"/>
      <c r="J125" s="149"/>
      <c r="K125" s="41"/>
      <c r="L125" s="41"/>
      <c r="M125" s="45"/>
      <c r="N125" s="250"/>
      <c r="O125" s="251"/>
      <c r="P125" s="85"/>
      <c r="Q125" s="85"/>
      <c r="R125" s="85"/>
      <c r="S125" s="85"/>
      <c r="T125" s="85"/>
      <c r="U125" s="85"/>
      <c r="V125" s="85"/>
      <c r="W125" s="85"/>
      <c r="X125" s="86"/>
      <c r="Y125" s="39"/>
      <c r="Z125" s="39"/>
      <c r="AA125" s="39"/>
      <c r="AB125" s="39"/>
      <c r="AC125" s="39"/>
      <c r="AD125" s="39"/>
      <c r="AE125" s="39"/>
      <c r="AT125" s="17" t="s">
        <v>160</v>
      </c>
      <c r="AU125" s="17" t="s">
        <v>22</v>
      </c>
    </row>
    <row r="126" s="13" customFormat="1">
      <c r="A126" s="13"/>
      <c r="B126" s="253"/>
      <c r="C126" s="254"/>
      <c r="D126" s="248" t="s">
        <v>167</v>
      </c>
      <c r="E126" s="255" t="s">
        <v>82</v>
      </c>
      <c r="F126" s="256" t="s">
        <v>708</v>
      </c>
      <c r="G126" s="254"/>
      <c r="H126" s="257">
        <v>49.164999999999999</v>
      </c>
      <c r="I126" s="258"/>
      <c r="J126" s="258"/>
      <c r="K126" s="254"/>
      <c r="L126" s="254"/>
      <c r="M126" s="259"/>
      <c r="N126" s="260"/>
      <c r="O126" s="261"/>
      <c r="P126" s="261"/>
      <c r="Q126" s="261"/>
      <c r="R126" s="261"/>
      <c r="S126" s="261"/>
      <c r="T126" s="261"/>
      <c r="U126" s="261"/>
      <c r="V126" s="261"/>
      <c r="W126" s="261"/>
      <c r="X126" s="262"/>
      <c r="Y126" s="13"/>
      <c r="Z126" s="13"/>
      <c r="AA126" s="13"/>
      <c r="AB126" s="13"/>
      <c r="AC126" s="13"/>
      <c r="AD126" s="13"/>
      <c r="AE126" s="13"/>
      <c r="AT126" s="263" t="s">
        <v>167</v>
      </c>
      <c r="AU126" s="263" t="s">
        <v>22</v>
      </c>
      <c r="AV126" s="13" t="s">
        <v>22</v>
      </c>
      <c r="AW126" s="13" t="s">
        <v>5</v>
      </c>
      <c r="AX126" s="13" t="s">
        <v>91</v>
      </c>
      <c r="AY126" s="263" t="s">
        <v>149</v>
      </c>
    </row>
    <row r="127" s="2" customFormat="1" ht="24" customHeight="1">
      <c r="A127" s="39"/>
      <c r="B127" s="40"/>
      <c r="C127" s="234" t="s">
        <v>202</v>
      </c>
      <c r="D127" s="234" t="s">
        <v>151</v>
      </c>
      <c r="E127" s="235" t="s">
        <v>709</v>
      </c>
      <c r="F127" s="236" t="s">
        <v>710</v>
      </c>
      <c r="G127" s="237" t="s">
        <v>173</v>
      </c>
      <c r="H127" s="238">
        <v>49.164999999999999</v>
      </c>
      <c r="I127" s="239"/>
      <c r="J127" s="239"/>
      <c r="K127" s="240">
        <f>ROUND(P127*H127,2)</f>
        <v>0</v>
      </c>
      <c r="L127" s="236" t="s">
        <v>301</v>
      </c>
      <c r="M127" s="45"/>
      <c r="N127" s="241" t="s">
        <v>82</v>
      </c>
      <c r="O127" s="242" t="s">
        <v>52</v>
      </c>
      <c r="P127" s="243">
        <f>I127+J127</f>
        <v>0</v>
      </c>
      <c r="Q127" s="243">
        <f>ROUND(I127*H127,2)</f>
        <v>0</v>
      </c>
      <c r="R127" s="243">
        <f>ROUND(J127*H127,2)</f>
        <v>0</v>
      </c>
      <c r="S127" s="85"/>
      <c r="T127" s="244">
        <f>S127*H127</f>
        <v>0</v>
      </c>
      <c r="U127" s="244">
        <v>0</v>
      </c>
      <c r="V127" s="244">
        <f>U127*H127</f>
        <v>0</v>
      </c>
      <c r="W127" s="244">
        <v>0</v>
      </c>
      <c r="X127" s="245">
        <f>W127*H127</f>
        <v>0</v>
      </c>
      <c r="Y127" s="39"/>
      <c r="Z127" s="39"/>
      <c r="AA127" s="39"/>
      <c r="AB127" s="39"/>
      <c r="AC127" s="39"/>
      <c r="AD127" s="39"/>
      <c r="AE127" s="39"/>
      <c r="AR127" s="246" t="s">
        <v>156</v>
      </c>
      <c r="AT127" s="246" t="s">
        <v>151</v>
      </c>
      <c r="AU127" s="246" t="s">
        <v>22</v>
      </c>
      <c r="AY127" s="17" t="s">
        <v>149</v>
      </c>
      <c r="BE127" s="247">
        <f>IF(O127="základní",K127,0)</f>
        <v>0</v>
      </c>
      <c r="BF127" s="247">
        <f>IF(O127="snížená",K127,0)</f>
        <v>0</v>
      </c>
      <c r="BG127" s="247">
        <f>IF(O127="zákl. přenesená",K127,0)</f>
        <v>0</v>
      </c>
      <c r="BH127" s="247">
        <f>IF(O127="sníž. přenesená",K127,0)</f>
        <v>0</v>
      </c>
      <c r="BI127" s="247">
        <f>IF(O127="nulová",K127,0)</f>
        <v>0</v>
      </c>
      <c r="BJ127" s="17" t="s">
        <v>91</v>
      </c>
      <c r="BK127" s="247">
        <f>ROUND(P127*H127,2)</f>
        <v>0</v>
      </c>
      <c r="BL127" s="17" t="s">
        <v>156</v>
      </c>
      <c r="BM127" s="246" t="s">
        <v>711</v>
      </c>
    </row>
    <row r="128" s="2" customFormat="1">
      <c r="A128" s="39"/>
      <c r="B128" s="40"/>
      <c r="C128" s="41"/>
      <c r="D128" s="248" t="s">
        <v>158</v>
      </c>
      <c r="E128" s="41"/>
      <c r="F128" s="249" t="s">
        <v>712</v>
      </c>
      <c r="G128" s="41"/>
      <c r="H128" s="41"/>
      <c r="I128" s="149"/>
      <c r="J128" s="149"/>
      <c r="K128" s="41"/>
      <c r="L128" s="41"/>
      <c r="M128" s="45"/>
      <c r="N128" s="250"/>
      <c r="O128" s="251"/>
      <c r="P128" s="85"/>
      <c r="Q128" s="85"/>
      <c r="R128" s="85"/>
      <c r="S128" s="85"/>
      <c r="T128" s="85"/>
      <c r="U128" s="85"/>
      <c r="V128" s="85"/>
      <c r="W128" s="85"/>
      <c r="X128" s="86"/>
      <c r="Y128" s="39"/>
      <c r="Z128" s="39"/>
      <c r="AA128" s="39"/>
      <c r="AB128" s="39"/>
      <c r="AC128" s="39"/>
      <c r="AD128" s="39"/>
      <c r="AE128" s="39"/>
      <c r="AT128" s="17" t="s">
        <v>158</v>
      </c>
      <c r="AU128" s="17" t="s">
        <v>22</v>
      </c>
    </row>
    <row r="129" s="2" customFormat="1">
      <c r="A129" s="39"/>
      <c r="B129" s="40"/>
      <c r="C129" s="41"/>
      <c r="D129" s="248" t="s">
        <v>160</v>
      </c>
      <c r="E129" s="41"/>
      <c r="F129" s="252" t="s">
        <v>713</v>
      </c>
      <c r="G129" s="41"/>
      <c r="H129" s="41"/>
      <c r="I129" s="149"/>
      <c r="J129" s="149"/>
      <c r="K129" s="41"/>
      <c r="L129" s="41"/>
      <c r="M129" s="45"/>
      <c r="N129" s="250"/>
      <c r="O129" s="251"/>
      <c r="P129" s="85"/>
      <c r="Q129" s="85"/>
      <c r="R129" s="85"/>
      <c r="S129" s="85"/>
      <c r="T129" s="85"/>
      <c r="U129" s="85"/>
      <c r="V129" s="85"/>
      <c r="W129" s="85"/>
      <c r="X129" s="86"/>
      <c r="Y129" s="39"/>
      <c r="Z129" s="39"/>
      <c r="AA129" s="39"/>
      <c r="AB129" s="39"/>
      <c r="AC129" s="39"/>
      <c r="AD129" s="39"/>
      <c r="AE129" s="39"/>
      <c r="AT129" s="17" t="s">
        <v>160</v>
      </c>
      <c r="AU129" s="17" t="s">
        <v>22</v>
      </c>
    </row>
    <row r="130" s="13" customFormat="1">
      <c r="A130" s="13"/>
      <c r="B130" s="253"/>
      <c r="C130" s="254"/>
      <c r="D130" s="248" t="s">
        <v>167</v>
      </c>
      <c r="E130" s="255" t="s">
        <v>82</v>
      </c>
      <c r="F130" s="256" t="s">
        <v>706</v>
      </c>
      <c r="G130" s="254"/>
      <c r="H130" s="257">
        <v>49.164999999999999</v>
      </c>
      <c r="I130" s="258"/>
      <c r="J130" s="258"/>
      <c r="K130" s="254"/>
      <c r="L130" s="254"/>
      <c r="M130" s="259"/>
      <c r="N130" s="260"/>
      <c r="O130" s="261"/>
      <c r="P130" s="261"/>
      <c r="Q130" s="261"/>
      <c r="R130" s="261"/>
      <c r="S130" s="261"/>
      <c r="T130" s="261"/>
      <c r="U130" s="261"/>
      <c r="V130" s="261"/>
      <c r="W130" s="261"/>
      <c r="X130" s="262"/>
      <c r="Y130" s="13"/>
      <c r="Z130" s="13"/>
      <c r="AA130" s="13"/>
      <c r="AB130" s="13"/>
      <c r="AC130" s="13"/>
      <c r="AD130" s="13"/>
      <c r="AE130" s="13"/>
      <c r="AT130" s="263" t="s">
        <v>167</v>
      </c>
      <c r="AU130" s="263" t="s">
        <v>22</v>
      </c>
      <c r="AV130" s="13" t="s">
        <v>22</v>
      </c>
      <c r="AW130" s="13" t="s">
        <v>5</v>
      </c>
      <c r="AX130" s="13" t="s">
        <v>91</v>
      </c>
      <c r="AY130" s="263" t="s">
        <v>149</v>
      </c>
    </row>
    <row r="131" s="2" customFormat="1" ht="24" customHeight="1">
      <c r="A131" s="39"/>
      <c r="B131" s="40"/>
      <c r="C131" s="234" t="s">
        <v>9</v>
      </c>
      <c r="D131" s="234" t="s">
        <v>151</v>
      </c>
      <c r="E131" s="235" t="s">
        <v>714</v>
      </c>
      <c r="F131" s="236" t="s">
        <v>715</v>
      </c>
      <c r="G131" s="237" t="s">
        <v>173</v>
      </c>
      <c r="H131" s="238">
        <v>8.6099999999999994</v>
      </c>
      <c r="I131" s="239"/>
      <c r="J131" s="239"/>
      <c r="K131" s="240">
        <f>ROUND(P131*H131,2)</f>
        <v>0</v>
      </c>
      <c r="L131" s="236" t="s">
        <v>301</v>
      </c>
      <c r="M131" s="45"/>
      <c r="N131" s="241" t="s">
        <v>82</v>
      </c>
      <c r="O131" s="242" t="s">
        <v>52</v>
      </c>
      <c r="P131" s="243">
        <f>I131+J131</f>
        <v>0</v>
      </c>
      <c r="Q131" s="243">
        <f>ROUND(I131*H131,2)</f>
        <v>0</v>
      </c>
      <c r="R131" s="243">
        <f>ROUND(J131*H131,2)</f>
        <v>0</v>
      </c>
      <c r="S131" s="85"/>
      <c r="T131" s="244">
        <f>S131*H131</f>
        <v>0</v>
      </c>
      <c r="U131" s="244">
        <v>0</v>
      </c>
      <c r="V131" s="244">
        <f>U131*H131</f>
        <v>0</v>
      </c>
      <c r="W131" s="244">
        <v>0</v>
      </c>
      <c r="X131" s="245">
        <f>W131*H131</f>
        <v>0</v>
      </c>
      <c r="Y131" s="39"/>
      <c r="Z131" s="39"/>
      <c r="AA131" s="39"/>
      <c r="AB131" s="39"/>
      <c r="AC131" s="39"/>
      <c r="AD131" s="39"/>
      <c r="AE131" s="39"/>
      <c r="AR131" s="246" t="s">
        <v>156</v>
      </c>
      <c r="AT131" s="246" t="s">
        <v>151</v>
      </c>
      <c r="AU131" s="246" t="s">
        <v>22</v>
      </c>
      <c r="AY131" s="17" t="s">
        <v>149</v>
      </c>
      <c r="BE131" s="247">
        <f>IF(O131="základní",K131,0)</f>
        <v>0</v>
      </c>
      <c r="BF131" s="247">
        <f>IF(O131="snížená",K131,0)</f>
        <v>0</v>
      </c>
      <c r="BG131" s="247">
        <f>IF(O131="zákl. přenesená",K131,0)</f>
        <v>0</v>
      </c>
      <c r="BH131" s="247">
        <f>IF(O131="sníž. přenesená",K131,0)</f>
        <v>0</v>
      </c>
      <c r="BI131" s="247">
        <f>IF(O131="nulová",K131,0)</f>
        <v>0</v>
      </c>
      <c r="BJ131" s="17" t="s">
        <v>91</v>
      </c>
      <c r="BK131" s="247">
        <f>ROUND(P131*H131,2)</f>
        <v>0</v>
      </c>
      <c r="BL131" s="17" t="s">
        <v>156</v>
      </c>
      <c r="BM131" s="246" t="s">
        <v>716</v>
      </c>
    </row>
    <row r="132" s="2" customFormat="1">
      <c r="A132" s="39"/>
      <c r="B132" s="40"/>
      <c r="C132" s="41"/>
      <c r="D132" s="248" t="s">
        <v>158</v>
      </c>
      <c r="E132" s="41"/>
      <c r="F132" s="249" t="s">
        <v>717</v>
      </c>
      <c r="G132" s="41"/>
      <c r="H132" s="41"/>
      <c r="I132" s="149"/>
      <c r="J132" s="149"/>
      <c r="K132" s="41"/>
      <c r="L132" s="41"/>
      <c r="M132" s="45"/>
      <c r="N132" s="250"/>
      <c r="O132" s="251"/>
      <c r="P132" s="85"/>
      <c r="Q132" s="85"/>
      <c r="R132" s="85"/>
      <c r="S132" s="85"/>
      <c r="T132" s="85"/>
      <c r="U132" s="85"/>
      <c r="V132" s="85"/>
      <c r="W132" s="85"/>
      <c r="X132" s="86"/>
      <c r="Y132" s="39"/>
      <c r="Z132" s="39"/>
      <c r="AA132" s="39"/>
      <c r="AB132" s="39"/>
      <c r="AC132" s="39"/>
      <c r="AD132" s="39"/>
      <c r="AE132" s="39"/>
      <c r="AT132" s="17" t="s">
        <v>158</v>
      </c>
      <c r="AU132" s="17" t="s">
        <v>22</v>
      </c>
    </row>
    <row r="133" s="2" customFormat="1">
      <c r="A133" s="39"/>
      <c r="B133" s="40"/>
      <c r="C133" s="41"/>
      <c r="D133" s="248" t="s">
        <v>160</v>
      </c>
      <c r="E133" s="41"/>
      <c r="F133" s="252" t="s">
        <v>718</v>
      </c>
      <c r="G133" s="41"/>
      <c r="H133" s="41"/>
      <c r="I133" s="149"/>
      <c r="J133" s="149"/>
      <c r="K133" s="41"/>
      <c r="L133" s="41"/>
      <c r="M133" s="45"/>
      <c r="N133" s="250"/>
      <c r="O133" s="251"/>
      <c r="P133" s="85"/>
      <c r="Q133" s="85"/>
      <c r="R133" s="85"/>
      <c r="S133" s="85"/>
      <c r="T133" s="85"/>
      <c r="U133" s="85"/>
      <c r="V133" s="85"/>
      <c r="W133" s="85"/>
      <c r="X133" s="86"/>
      <c r="Y133" s="39"/>
      <c r="Z133" s="39"/>
      <c r="AA133" s="39"/>
      <c r="AB133" s="39"/>
      <c r="AC133" s="39"/>
      <c r="AD133" s="39"/>
      <c r="AE133" s="39"/>
      <c r="AT133" s="17" t="s">
        <v>160</v>
      </c>
      <c r="AU133" s="17" t="s">
        <v>22</v>
      </c>
    </row>
    <row r="134" s="13" customFormat="1">
      <c r="A134" s="13"/>
      <c r="B134" s="253"/>
      <c r="C134" s="254"/>
      <c r="D134" s="248" t="s">
        <v>167</v>
      </c>
      <c r="E134" s="255" t="s">
        <v>82</v>
      </c>
      <c r="F134" s="256" t="s">
        <v>719</v>
      </c>
      <c r="G134" s="254"/>
      <c r="H134" s="257">
        <v>8.6099999999999994</v>
      </c>
      <c r="I134" s="258"/>
      <c r="J134" s="258"/>
      <c r="K134" s="254"/>
      <c r="L134" s="254"/>
      <c r="M134" s="259"/>
      <c r="N134" s="260"/>
      <c r="O134" s="261"/>
      <c r="P134" s="261"/>
      <c r="Q134" s="261"/>
      <c r="R134" s="261"/>
      <c r="S134" s="261"/>
      <c r="T134" s="261"/>
      <c r="U134" s="261"/>
      <c r="V134" s="261"/>
      <c r="W134" s="261"/>
      <c r="X134" s="262"/>
      <c r="Y134" s="13"/>
      <c r="Z134" s="13"/>
      <c r="AA134" s="13"/>
      <c r="AB134" s="13"/>
      <c r="AC134" s="13"/>
      <c r="AD134" s="13"/>
      <c r="AE134" s="13"/>
      <c r="AT134" s="263" t="s">
        <v>167</v>
      </c>
      <c r="AU134" s="263" t="s">
        <v>22</v>
      </c>
      <c r="AV134" s="13" t="s">
        <v>22</v>
      </c>
      <c r="AW134" s="13" t="s">
        <v>5</v>
      </c>
      <c r="AX134" s="13" t="s">
        <v>84</v>
      </c>
      <c r="AY134" s="263" t="s">
        <v>149</v>
      </c>
    </row>
    <row r="135" s="14" customFormat="1">
      <c r="A135" s="14"/>
      <c r="B135" s="264"/>
      <c r="C135" s="265"/>
      <c r="D135" s="248" t="s">
        <v>167</v>
      </c>
      <c r="E135" s="266" t="s">
        <v>82</v>
      </c>
      <c r="F135" s="267" t="s">
        <v>169</v>
      </c>
      <c r="G135" s="265"/>
      <c r="H135" s="268">
        <v>8.6099999999999994</v>
      </c>
      <c r="I135" s="269"/>
      <c r="J135" s="269"/>
      <c r="K135" s="265"/>
      <c r="L135" s="265"/>
      <c r="M135" s="270"/>
      <c r="N135" s="271"/>
      <c r="O135" s="272"/>
      <c r="P135" s="272"/>
      <c r="Q135" s="272"/>
      <c r="R135" s="272"/>
      <c r="S135" s="272"/>
      <c r="T135" s="272"/>
      <c r="U135" s="272"/>
      <c r="V135" s="272"/>
      <c r="W135" s="272"/>
      <c r="X135" s="273"/>
      <c r="Y135" s="14"/>
      <c r="Z135" s="14"/>
      <c r="AA135" s="14"/>
      <c r="AB135" s="14"/>
      <c r="AC135" s="14"/>
      <c r="AD135" s="14"/>
      <c r="AE135" s="14"/>
      <c r="AT135" s="274" t="s">
        <v>167</v>
      </c>
      <c r="AU135" s="274" t="s">
        <v>22</v>
      </c>
      <c r="AV135" s="14" t="s">
        <v>156</v>
      </c>
      <c r="AW135" s="14" t="s">
        <v>5</v>
      </c>
      <c r="AX135" s="14" t="s">
        <v>91</v>
      </c>
      <c r="AY135" s="274" t="s">
        <v>149</v>
      </c>
    </row>
    <row r="136" s="2" customFormat="1" ht="24" customHeight="1">
      <c r="A136" s="39"/>
      <c r="B136" s="40"/>
      <c r="C136" s="275" t="s">
        <v>256</v>
      </c>
      <c r="D136" s="275" t="s">
        <v>203</v>
      </c>
      <c r="E136" s="276" t="s">
        <v>720</v>
      </c>
      <c r="F136" s="277" t="s">
        <v>721</v>
      </c>
      <c r="G136" s="278" t="s">
        <v>206</v>
      </c>
      <c r="H136" s="279">
        <v>17.219999999999999</v>
      </c>
      <c r="I136" s="280"/>
      <c r="J136" s="281"/>
      <c r="K136" s="282">
        <f>ROUND(P136*H136,2)</f>
        <v>0</v>
      </c>
      <c r="L136" s="277" t="s">
        <v>301</v>
      </c>
      <c r="M136" s="283"/>
      <c r="N136" s="284" t="s">
        <v>82</v>
      </c>
      <c r="O136" s="242" t="s">
        <v>52</v>
      </c>
      <c r="P136" s="243">
        <f>I136+J136</f>
        <v>0</v>
      </c>
      <c r="Q136" s="243">
        <f>ROUND(I136*H136,2)</f>
        <v>0</v>
      </c>
      <c r="R136" s="243">
        <f>ROUND(J136*H136,2)</f>
        <v>0</v>
      </c>
      <c r="S136" s="85"/>
      <c r="T136" s="244">
        <f>S136*H136</f>
        <v>0</v>
      </c>
      <c r="U136" s="244">
        <v>1</v>
      </c>
      <c r="V136" s="244">
        <f>U136*H136</f>
        <v>17.219999999999999</v>
      </c>
      <c r="W136" s="244">
        <v>0</v>
      </c>
      <c r="X136" s="245">
        <f>W136*H136</f>
        <v>0</v>
      </c>
      <c r="Y136" s="39"/>
      <c r="Z136" s="39"/>
      <c r="AA136" s="39"/>
      <c r="AB136" s="39"/>
      <c r="AC136" s="39"/>
      <c r="AD136" s="39"/>
      <c r="AE136" s="39"/>
      <c r="AR136" s="246" t="s">
        <v>202</v>
      </c>
      <c r="AT136" s="246" t="s">
        <v>203</v>
      </c>
      <c r="AU136" s="246" t="s">
        <v>22</v>
      </c>
      <c r="AY136" s="17" t="s">
        <v>149</v>
      </c>
      <c r="BE136" s="247">
        <f>IF(O136="základní",K136,0)</f>
        <v>0</v>
      </c>
      <c r="BF136" s="247">
        <f>IF(O136="snížená",K136,0)</f>
        <v>0</v>
      </c>
      <c r="BG136" s="247">
        <f>IF(O136="zákl. přenesená",K136,0)</f>
        <v>0</v>
      </c>
      <c r="BH136" s="247">
        <f>IF(O136="sníž. přenesená",K136,0)</f>
        <v>0</v>
      </c>
      <c r="BI136" s="247">
        <f>IF(O136="nulová",K136,0)</f>
        <v>0</v>
      </c>
      <c r="BJ136" s="17" t="s">
        <v>91</v>
      </c>
      <c r="BK136" s="247">
        <f>ROUND(P136*H136,2)</f>
        <v>0</v>
      </c>
      <c r="BL136" s="17" t="s">
        <v>156</v>
      </c>
      <c r="BM136" s="246" t="s">
        <v>722</v>
      </c>
    </row>
    <row r="137" s="2" customFormat="1">
      <c r="A137" s="39"/>
      <c r="B137" s="40"/>
      <c r="C137" s="41"/>
      <c r="D137" s="248" t="s">
        <v>158</v>
      </c>
      <c r="E137" s="41"/>
      <c r="F137" s="249" t="s">
        <v>721</v>
      </c>
      <c r="G137" s="41"/>
      <c r="H137" s="41"/>
      <c r="I137" s="149"/>
      <c r="J137" s="149"/>
      <c r="K137" s="41"/>
      <c r="L137" s="41"/>
      <c r="M137" s="45"/>
      <c r="N137" s="250"/>
      <c r="O137" s="251"/>
      <c r="P137" s="85"/>
      <c r="Q137" s="85"/>
      <c r="R137" s="85"/>
      <c r="S137" s="85"/>
      <c r="T137" s="85"/>
      <c r="U137" s="85"/>
      <c r="V137" s="85"/>
      <c r="W137" s="85"/>
      <c r="X137" s="86"/>
      <c r="Y137" s="39"/>
      <c r="Z137" s="39"/>
      <c r="AA137" s="39"/>
      <c r="AB137" s="39"/>
      <c r="AC137" s="39"/>
      <c r="AD137" s="39"/>
      <c r="AE137" s="39"/>
      <c r="AT137" s="17" t="s">
        <v>158</v>
      </c>
      <c r="AU137" s="17" t="s">
        <v>22</v>
      </c>
    </row>
    <row r="138" s="13" customFormat="1">
      <c r="A138" s="13"/>
      <c r="B138" s="253"/>
      <c r="C138" s="254"/>
      <c r="D138" s="248" t="s">
        <v>167</v>
      </c>
      <c r="E138" s="255" t="s">
        <v>82</v>
      </c>
      <c r="F138" s="256" t="s">
        <v>723</v>
      </c>
      <c r="G138" s="254"/>
      <c r="H138" s="257">
        <v>17.219999999999999</v>
      </c>
      <c r="I138" s="258"/>
      <c r="J138" s="258"/>
      <c r="K138" s="254"/>
      <c r="L138" s="254"/>
      <c r="M138" s="259"/>
      <c r="N138" s="260"/>
      <c r="O138" s="261"/>
      <c r="P138" s="261"/>
      <c r="Q138" s="261"/>
      <c r="R138" s="261"/>
      <c r="S138" s="261"/>
      <c r="T138" s="261"/>
      <c r="U138" s="261"/>
      <c r="V138" s="261"/>
      <c r="W138" s="261"/>
      <c r="X138" s="262"/>
      <c r="Y138" s="13"/>
      <c r="Z138" s="13"/>
      <c r="AA138" s="13"/>
      <c r="AB138" s="13"/>
      <c r="AC138" s="13"/>
      <c r="AD138" s="13"/>
      <c r="AE138" s="13"/>
      <c r="AT138" s="263" t="s">
        <v>167</v>
      </c>
      <c r="AU138" s="263" t="s">
        <v>22</v>
      </c>
      <c r="AV138" s="13" t="s">
        <v>22</v>
      </c>
      <c r="AW138" s="13" t="s">
        <v>5</v>
      </c>
      <c r="AX138" s="13" t="s">
        <v>84</v>
      </c>
      <c r="AY138" s="263" t="s">
        <v>149</v>
      </c>
    </row>
    <row r="139" s="14" customFormat="1">
      <c r="A139" s="14"/>
      <c r="B139" s="264"/>
      <c r="C139" s="265"/>
      <c r="D139" s="248" t="s">
        <v>167</v>
      </c>
      <c r="E139" s="266" t="s">
        <v>82</v>
      </c>
      <c r="F139" s="267" t="s">
        <v>169</v>
      </c>
      <c r="G139" s="265"/>
      <c r="H139" s="268">
        <v>17.219999999999999</v>
      </c>
      <c r="I139" s="269"/>
      <c r="J139" s="269"/>
      <c r="K139" s="265"/>
      <c r="L139" s="265"/>
      <c r="M139" s="270"/>
      <c r="N139" s="271"/>
      <c r="O139" s="272"/>
      <c r="P139" s="272"/>
      <c r="Q139" s="272"/>
      <c r="R139" s="272"/>
      <c r="S139" s="272"/>
      <c r="T139" s="272"/>
      <c r="U139" s="272"/>
      <c r="V139" s="272"/>
      <c r="W139" s="272"/>
      <c r="X139" s="273"/>
      <c r="Y139" s="14"/>
      <c r="Z139" s="14"/>
      <c r="AA139" s="14"/>
      <c r="AB139" s="14"/>
      <c r="AC139" s="14"/>
      <c r="AD139" s="14"/>
      <c r="AE139" s="14"/>
      <c r="AT139" s="274" t="s">
        <v>167</v>
      </c>
      <c r="AU139" s="274" t="s">
        <v>22</v>
      </c>
      <c r="AV139" s="14" t="s">
        <v>156</v>
      </c>
      <c r="AW139" s="14" t="s">
        <v>5</v>
      </c>
      <c r="AX139" s="14" t="s">
        <v>91</v>
      </c>
      <c r="AY139" s="274" t="s">
        <v>149</v>
      </c>
    </row>
    <row r="140" s="2" customFormat="1" ht="24" customHeight="1">
      <c r="A140" s="39"/>
      <c r="B140" s="40"/>
      <c r="C140" s="234" t="s">
        <v>197</v>
      </c>
      <c r="D140" s="234" t="s">
        <v>151</v>
      </c>
      <c r="E140" s="235" t="s">
        <v>724</v>
      </c>
      <c r="F140" s="236" t="s">
        <v>725</v>
      </c>
      <c r="G140" s="237" t="s">
        <v>206</v>
      </c>
      <c r="H140" s="238">
        <v>93.414000000000001</v>
      </c>
      <c r="I140" s="239"/>
      <c r="J140" s="239"/>
      <c r="K140" s="240">
        <f>ROUND(P140*H140,2)</f>
        <v>0</v>
      </c>
      <c r="L140" s="236" t="s">
        <v>301</v>
      </c>
      <c r="M140" s="45"/>
      <c r="N140" s="241" t="s">
        <v>82</v>
      </c>
      <c r="O140" s="242" t="s">
        <v>52</v>
      </c>
      <c r="P140" s="243">
        <f>I140+J140</f>
        <v>0</v>
      </c>
      <c r="Q140" s="243">
        <f>ROUND(I140*H140,2)</f>
        <v>0</v>
      </c>
      <c r="R140" s="243">
        <f>ROUND(J140*H140,2)</f>
        <v>0</v>
      </c>
      <c r="S140" s="85"/>
      <c r="T140" s="244">
        <f>S140*H140</f>
        <v>0</v>
      </c>
      <c r="U140" s="244">
        <v>0</v>
      </c>
      <c r="V140" s="244">
        <f>U140*H140</f>
        <v>0</v>
      </c>
      <c r="W140" s="244">
        <v>0</v>
      </c>
      <c r="X140" s="245">
        <f>W140*H140</f>
        <v>0</v>
      </c>
      <c r="Y140" s="39"/>
      <c r="Z140" s="39"/>
      <c r="AA140" s="39"/>
      <c r="AB140" s="39"/>
      <c r="AC140" s="39"/>
      <c r="AD140" s="39"/>
      <c r="AE140" s="39"/>
      <c r="AR140" s="246" t="s">
        <v>156</v>
      </c>
      <c r="AT140" s="246" t="s">
        <v>151</v>
      </c>
      <c r="AU140" s="246" t="s">
        <v>22</v>
      </c>
      <c r="AY140" s="17" t="s">
        <v>149</v>
      </c>
      <c r="BE140" s="247">
        <f>IF(O140="základní",K140,0)</f>
        <v>0</v>
      </c>
      <c r="BF140" s="247">
        <f>IF(O140="snížená",K140,0)</f>
        <v>0</v>
      </c>
      <c r="BG140" s="247">
        <f>IF(O140="zákl. přenesená",K140,0)</f>
        <v>0</v>
      </c>
      <c r="BH140" s="247">
        <f>IF(O140="sníž. přenesená",K140,0)</f>
        <v>0</v>
      </c>
      <c r="BI140" s="247">
        <f>IF(O140="nulová",K140,0)</f>
        <v>0</v>
      </c>
      <c r="BJ140" s="17" t="s">
        <v>91</v>
      </c>
      <c r="BK140" s="247">
        <f>ROUND(P140*H140,2)</f>
        <v>0</v>
      </c>
      <c r="BL140" s="17" t="s">
        <v>156</v>
      </c>
      <c r="BM140" s="246" t="s">
        <v>726</v>
      </c>
    </row>
    <row r="141" s="2" customFormat="1">
      <c r="A141" s="39"/>
      <c r="B141" s="40"/>
      <c r="C141" s="41"/>
      <c r="D141" s="248" t="s">
        <v>158</v>
      </c>
      <c r="E141" s="41"/>
      <c r="F141" s="249" t="s">
        <v>727</v>
      </c>
      <c r="G141" s="41"/>
      <c r="H141" s="41"/>
      <c r="I141" s="149"/>
      <c r="J141" s="149"/>
      <c r="K141" s="41"/>
      <c r="L141" s="41"/>
      <c r="M141" s="45"/>
      <c r="N141" s="250"/>
      <c r="O141" s="251"/>
      <c r="P141" s="85"/>
      <c r="Q141" s="85"/>
      <c r="R141" s="85"/>
      <c r="S141" s="85"/>
      <c r="T141" s="85"/>
      <c r="U141" s="85"/>
      <c r="V141" s="85"/>
      <c r="W141" s="85"/>
      <c r="X141" s="86"/>
      <c r="Y141" s="39"/>
      <c r="Z141" s="39"/>
      <c r="AA141" s="39"/>
      <c r="AB141" s="39"/>
      <c r="AC141" s="39"/>
      <c r="AD141" s="39"/>
      <c r="AE141" s="39"/>
      <c r="AT141" s="17" t="s">
        <v>158</v>
      </c>
      <c r="AU141" s="17" t="s">
        <v>22</v>
      </c>
    </row>
    <row r="142" s="2" customFormat="1">
      <c r="A142" s="39"/>
      <c r="B142" s="40"/>
      <c r="C142" s="41"/>
      <c r="D142" s="248" t="s">
        <v>160</v>
      </c>
      <c r="E142" s="41"/>
      <c r="F142" s="252" t="s">
        <v>728</v>
      </c>
      <c r="G142" s="41"/>
      <c r="H142" s="41"/>
      <c r="I142" s="149"/>
      <c r="J142" s="149"/>
      <c r="K142" s="41"/>
      <c r="L142" s="41"/>
      <c r="M142" s="45"/>
      <c r="N142" s="250"/>
      <c r="O142" s="251"/>
      <c r="P142" s="85"/>
      <c r="Q142" s="85"/>
      <c r="R142" s="85"/>
      <c r="S142" s="85"/>
      <c r="T142" s="85"/>
      <c r="U142" s="85"/>
      <c r="V142" s="85"/>
      <c r="W142" s="85"/>
      <c r="X142" s="86"/>
      <c r="Y142" s="39"/>
      <c r="Z142" s="39"/>
      <c r="AA142" s="39"/>
      <c r="AB142" s="39"/>
      <c r="AC142" s="39"/>
      <c r="AD142" s="39"/>
      <c r="AE142" s="39"/>
      <c r="AT142" s="17" t="s">
        <v>160</v>
      </c>
      <c r="AU142" s="17" t="s">
        <v>22</v>
      </c>
    </row>
    <row r="143" s="13" customFormat="1">
      <c r="A143" s="13"/>
      <c r="B143" s="253"/>
      <c r="C143" s="254"/>
      <c r="D143" s="248" t="s">
        <v>167</v>
      </c>
      <c r="E143" s="255" t="s">
        <v>82</v>
      </c>
      <c r="F143" s="256" t="s">
        <v>729</v>
      </c>
      <c r="G143" s="254"/>
      <c r="H143" s="257">
        <v>93.414000000000001</v>
      </c>
      <c r="I143" s="258"/>
      <c r="J143" s="258"/>
      <c r="K143" s="254"/>
      <c r="L143" s="254"/>
      <c r="M143" s="259"/>
      <c r="N143" s="260"/>
      <c r="O143" s="261"/>
      <c r="P143" s="261"/>
      <c r="Q143" s="261"/>
      <c r="R143" s="261"/>
      <c r="S143" s="261"/>
      <c r="T143" s="261"/>
      <c r="U143" s="261"/>
      <c r="V143" s="261"/>
      <c r="W143" s="261"/>
      <c r="X143" s="262"/>
      <c r="Y143" s="13"/>
      <c r="Z143" s="13"/>
      <c r="AA143" s="13"/>
      <c r="AB143" s="13"/>
      <c r="AC143" s="13"/>
      <c r="AD143" s="13"/>
      <c r="AE143" s="13"/>
      <c r="AT143" s="263" t="s">
        <v>167</v>
      </c>
      <c r="AU143" s="263" t="s">
        <v>22</v>
      </c>
      <c r="AV143" s="13" t="s">
        <v>22</v>
      </c>
      <c r="AW143" s="13" t="s">
        <v>5</v>
      </c>
      <c r="AX143" s="13" t="s">
        <v>84</v>
      </c>
      <c r="AY143" s="263" t="s">
        <v>149</v>
      </c>
    </row>
    <row r="144" s="14" customFormat="1">
      <c r="A144" s="14"/>
      <c r="B144" s="264"/>
      <c r="C144" s="265"/>
      <c r="D144" s="248" t="s">
        <v>167</v>
      </c>
      <c r="E144" s="266" t="s">
        <v>82</v>
      </c>
      <c r="F144" s="267" t="s">
        <v>169</v>
      </c>
      <c r="G144" s="265"/>
      <c r="H144" s="268">
        <v>93.414000000000001</v>
      </c>
      <c r="I144" s="269"/>
      <c r="J144" s="269"/>
      <c r="K144" s="265"/>
      <c r="L144" s="265"/>
      <c r="M144" s="270"/>
      <c r="N144" s="271"/>
      <c r="O144" s="272"/>
      <c r="P144" s="272"/>
      <c r="Q144" s="272"/>
      <c r="R144" s="272"/>
      <c r="S144" s="272"/>
      <c r="T144" s="272"/>
      <c r="U144" s="272"/>
      <c r="V144" s="272"/>
      <c r="W144" s="272"/>
      <c r="X144" s="273"/>
      <c r="Y144" s="14"/>
      <c r="Z144" s="14"/>
      <c r="AA144" s="14"/>
      <c r="AB144" s="14"/>
      <c r="AC144" s="14"/>
      <c r="AD144" s="14"/>
      <c r="AE144" s="14"/>
      <c r="AT144" s="274" t="s">
        <v>167</v>
      </c>
      <c r="AU144" s="274" t="s">
        <v>22</v>
      </c>
      <c r="AV144" s="14" t="s">
        <v>156</v>
      </c>
      <c r="AW144" s="14" t="s">
        <v>5</v>
      </c>
      <c r="AX144" s="14" t="s">
        <v>91</v>
      </c>
      <c r="AY144" s="274" t="s">
        <v>149</v>
      </c>
    </row>
    <row r="145" s="12" customFormat="1" ht="22.8" customHeight="1">
      <c r="A145" s="12"/>
      <c r="B145" s="217"/>
      <c r="C145" s="218"/>
      <c r="D145" s="219" t="s">
        <v>83</v>
      </c>
      <c r="E145" s="232" t="s">
        <v>22</v>
      </c>
      <c r="F145" s="232" t="s">
        <v>222</v>
      </c>
      <c r="G145" s="218"/>
      <c r="H145" s="218"/>
      <c r="I145" s="221"/>
      <c r="J145" s="221"/>
      <c r="K145" s="233">
        <f>BK145</f>
        <v>0</v>
      </c>
      <c r="L145" s="218"/>
      <c r="M145" s="223"/>
      <c r="N145" s="224"/>
      <c r="O145" s="225"/>
      <c r="P145" s="225"/>
      <c r="Q145" s="226">
        <f>SUM(Q146:Q150)</f>
        <v>0</v>
      </c>
      <c r="R145" s="226">
        <f>SUM(R146:R150)</f>
        <v>0</v>
      </c>
      <c r="S145" s="225"/>
      <c r="T145" s="227">
        <f>SUM(T146:T150)</f>
        <v>0</v>
      </c>
      <c r="U145" s="225"/>
      <c r="V145" s="227">
        <f>SUM(V146:V150)</f>
        <v>0</v>
      </c>
      <c r="W145" s="225"/>
      <c r="X145" s="228">
        <f>SUM(X146:X150)</f>
        <v>0</v>
      </c>
      <c r="Y145" s="12"/>
      <c r="Z145" s="12"/>
      <c r="AA145" s="12"/>
      <c r="AB145" s="12"/>
      <c r="AC145" s="12"/>
      <c r="AD145" s="12"/>
      <c r="AE145" s="12"/>
      <c r="AR145" s="229" t="s">
        <v>91</v>
      </c>
      <c r="AT145" s="230" t="s">
        <v>83</v>
      </c>
      <c r="AU145" s="230" t="s">
        <v>91</v>
      </c>
      <c r="AY145" s="229" t="s">
        <v>149</v>
      </c>
      <c r="BK145" s="231">
        <f>SUM(BK146:BK150)</f>
        <v>0</v>
      </c>
    </row>
    <row r="146" s="2" customFormat="1" ht="24" customHeight="1">
      <c r="A146" s="39"/>
      <c r="B146" s="40"/>
      <c r="C146" s="234" t="s">
        <v>341</v>
      </c>
      <c r="D146" s="234" t="s">
        <v>151</v>
      </c>
      <c r="E146" s="235" t="s">
        <v>245</v>
      </c>
      <c r="F146" s="236" t="s">
        <v>246</v>
      </c>
      <c r="G146" s="237" t="s">
        <v>173</v>
      </c>
      <c r="H146" s="238">
        <v>0.502</v>
      </c>
      <c r="I146" s="239"/>
      <c r="J146" s="239"/>
      <c r="K146" s="240">
        <f>ROUND(P146*H146,2)</f>
        <v>0</v>
      </c>
      <c r="L146" s="236" t="s">
        <v>301</v>
      </c>
      <c r="M146" s="45"/>
      <c r="N146" s="241" t="s">
        <v>82</v>
      </c>
      <c r="O146" s="242" t="s">
        <v>52</v>
      </c>
      <c r="P146" s="243">
        <f>I146+J146</f>
        <v>0</v>
      </c>
      <c r="Q146" s="243">
        <f>ROUND(I146*H146,2)</f>
        <v>0</v>
      </c>
      <c r="R146" s="243">
        <f>ROUND(J146*H146,2)</f>
        <v>0</v>
      </c>
      <c r="S146" s="85"/>
      <c r="T146" s="244">
        <f>S146*H146</f>
        <v>0</v>
      </c>
      <c r="U146" s="244">
        <v>0</v>
      </c>
      <c r="V146" s="244">
        <f>U146*H146</f>
        <v>0</v>
      </c>
      <c r="W146" s="244">
        <v>0</v>
      </c>
      <c r="X146" s="245">
        <f>W146*H146</f>
        <v>0</v>
      </c>
      <c r="Y146" s="39"/>
      <c r="Z146" s="39"/>
      <c r="AA146" s="39"/>
      <c r="AB146" s="39"/>
      <c r="AC146" s="39"/>
      <c r="AD146" s="39"/>
      <c r="AE146" s="39"/>
      <c r="AR146" s="246" t="s">
        <v>156</v>
      </c>
      <c r="AT146" s="246" t="s">
        <v>151</v>
      </c>
      <c r="AU146" s="246" t="s">
        <v>22</v>
      </c>
      <c r="AY146" s="17" t="s">
        <v>149</v>
      </c>
      <c r="BE146" s="247">
        <f>IF(O146="základní",K146,0)</f>
        <v>0</v>
      </c>
      <c r="BF146" s="247">
        <f>IF(O146="snížená",K146,0)</f>
        <v>0</v>
      </c>
      <c r="BG146" s="247">
        <f>IF(O146="zákl. přenesená",K146,0)</f>
        <v>0</v>
      </c>
      <c r="BH146" s="247">
        <f>IF(O146="sníž. přenesená",K146,0)</f>
        <v>0</v>
      </c>
      <c r="BI146" s="247">
        <f>IF(O146="nulová",K146,0)</f>
        <v>0</v>
      </c>
      <c r="BJ146" s="17" t="s">
        <v>91</v>
      </c>
      <c r="BK146" s="247">
        <f>ROUND(P146*H146,2)</f>
        <v>0</v>
      </c>
      <c r="BL146" s="17" t="s">
        <v>156</v>
      </c>
      <c r="BM146" s="246" t="s">
        <v>730</v>
      </c>
    </row>
    <row r="147" s="2" customFormat="1">
      <c r="A147" s="39"/>
      <c r="B147" s="40"/>
      <c r="C147" s="41"/>
      <c r="D147" s="248" t="s">
        <v>158</v>
      </c>
      <c r="E147" s="41"/>
      <c r="F147" s="249" t="s">
        <v>248</v>
      </c>
      <c r="G147" s="41"/>
      <c r="H147" s="41"/>
      <c r="I147" s="149"/>
      <c r="J147" s="149"/>
      <c r="K147" s="41"/>
      <c r="L147" s="41"/>
      <c r="M147" s="45"/>
      <c r="N147" s="250"/>
      <c r="O147" s="251"/>
      <c r="P147" s="85"/>
      <c r="Q147" s="85"/>
      <c r="R147" s="85"/>
      <c r="S147" s="85"/>
      <c r="T147" s="85"/>
      <c r="U147" s="85"/>
      <c r="V147" s="85"/>
      <c r="W147" s="85"/>
      <c r="X147" s="86"/>
      <c r="Y147" s="39"/>
      <c r="Z147" s="39"/>
      <c r="AA147" s="39"/>
      <c r="AB147" s="39"/>
      <c r="AC147" s="39"/>
      <c r="AD147" s="39"/>
      <c r="AE147" s="39"/>
      <c r="AT147" s="17" t="s">
        <v>158</v>
      </c>
      <c r="AU147" s="17" t="s">
        <v>22</v>
      </c>
    </row>
    <row r="148" s="2" customFormat="1">
      <c r="A148" s="39"/>
      <c r="B148" s="40"/>
      <c r="C148" s="41"/>
      <c r="D148" s="248" t="s">
        <v>160</v>
      </c>
      <c r="E148" s="41"/>
      <c r="F148" s="252" t="s">
        <v>731</v>
      </c>
      <c r="G148" s="41"/>
      <c r="H148" s="41"/>
      <c r="I148" s="149"/>
      <c r="J148" s="149"/>
      <c r="K148" s="41"/>
      <c r="L148" s="41"/>
      <c r="M148" s="45"/>
      <c r="N148" s="250"/>
      <c r="O148" s="251"/>
      <c r="P148" s="85"/>
      <c r="Q148" s="85"/>
      <c r="R148" s="85"/>
      <c r="S148" s="85"/>
      <c r="T148" s="85"/>
      <c r="U148" s="85"/>
      <c r="V148" s="85"/>
      <c r="W148" s="85"/>
      <c r="X148" s="86"/>
      <c r="Y148" s="39"/>
      <c r="Z148" s="39"/>
      <c r="AA148" s="39"/>
      <c r="AB148" s="39"/>
      <c r="AC148" s="39"/>
      <c r="AD148" s="39"/>
      <c r="AE148" s="39"/>
      <c r="AT148" s="17" t="s">
        <v>160</v>
      </c>
      <c r="AU148" s="17" t="s">
        <v>22</v>
      </c>
    </row>
    <row r="149" s="13" customFormat="1">
      <c r="A149" s="13"/>
      <c r="B149" s="253"/>
      <c r="C149" s="254"/>
      <c r="D149" s="248" t="s">
        <v>167</v>
      </c>
      <c r="E149" s="255" t="s">
        <v>82</v>
      </c>
      <c r="F149" s="256" t="s">
        <v>732</v>
      </c>
      <c r="G149" s="254"/>
      <c r="H149" s="257">
        <v>0.502</v>
      </c>
      <c r="I149" s="258"/>
      <c r="J149" s="258"/>
      <c r="K149" s="254"/>
      <c r="L149" s="254"/>
      <c r="M149" s="259"/>
      <c r="N149" s="260"/>
      <c r="O149" s="261"/>
      <c r="P149" s="261"/>
      <c r="Q149" s="261"/>
      <c r="R149" s="261"/>
      <c r="S149" s="261"/>
      <c r="T149" s="261"/>
      <c r="U149" s="261"/>
      <c r="V149" s="261"/>
      <c r="W149" s="261"/>
      <c r="X149" s="262"/>
      <c r="Y149" s="13"/>
      <c r="Z149" s="13"/>
      <c r="AA149" s="13"/>
      <c r="AB149" s="13"/>
      <c r="AC149" s="13"/>
      <c r="AD149" s="13"/>
      <c r="AE149" s="13"/>
      <c r="AT149" s="263" t="s">
        <v>167</v>
      </c>
      <c r="AU149" s="263" t="s">
        <v>22</v>
      </c>
      <c r="AV149" s="13" t="s">
        <v>22</v>
      </c>
      <c r="AW149" s="13" t="s">
        <v>5</v>
      </c>
      <c r="AX149" s="13" t="s">
        <v>84</v>
      </c>
      <c r="AY149" s="263" t="s">
        <v>149</v>
      </c>
    </row>
    <row r="150" s="14" customFormat="1">
      <c r="A150" s="14"/>
      <c r="B150" s="264"/>
      <c r="C150" s="265"/>
      <c r="D150" s="248" t="s">
        <v>167</v>
      </c>
      <c r="E150" s="266" t="s">
        <v>82</v>
      </c>
      <c r="F150" s="267" t="s">
        <v>169</v>
      </c>
      <c r="G150" s="265"/>
      <c r="H150" s="268">
        <v>0.502</v>
      </c>
      <c r="I150" s="269"/>
      <c r="J150" s="269"/>
      <c r="K150" s="265"/>
      <c r="L150" s="265"/>
      <c r="M150" s="270"/>
      <c r="N150" s="271"/>
      <c r="O150" s="272"/>
      <c r="P150" s="272"/>
      <c r="Q150" s="272"/>
      <c r="R150" s="272"/>
      <c r="S150" s="272"/>
      <c r="T150" s="272"/>
      <c r="U150" s="272"/>
      <c r="V150" s="272"/>
      <c r="W150" s="272"/>
      <c r="X150" s="273"/>
      <c r="Y150" s="14"/>
      <c r="Z150" s="14"/>
      <c r="AA150" s="14"/>
      <c r="AB150" s="14"/>
      <c r="AC150" s="14"/>
      <c r="AD150" s="14"/>
      <c r="AE150" s="14"/>
      <c r="AT150" s="274" t="s">
        <v>167</v>
      </c>
      <c r="AU150" s="274" t="s">
        <v>22</v>
      </c>
      <c r="AV150" s="14" t="s">
        <v>156</v>
      </c>
      <c r="AW150" s="14" t="s">
        <v>5</v>
      </c>
      <c r="AX150" s="14" t="s">
        <v>91</v>
      </c>
      <c r="AY150" s="274" t="s">
        <v>149</v>
      </c>
    </row>
    <row r="151" s="12" customFormat="1" ht="22.8" customHeight="1">
      <c r="A151" s="12"/>
      <c r="B151" s="217"/>
      <c r="C151" s="218"/>
      <c r="D151" s="219" t="s">
        <v>83</v>
      </c>
      <c r="E151" s="232" t="s">
        <v>156</v>
      </c>
      <c r="F151" s="232" t="s">
        <v>381</v>
      </c>
      <c r="G151" s="218"/>
      <c r="H151" s="218"/>
      <c r="I151" s="221"/>
      <c r="J151" s="221"/>
      <c r="K151" s="233">
        <f>BK151</f>
        <v>0</v>
      </c>
      <c r="L151" s="218"/>
      <c r="M151" s="223"/>
      <c r="N151" s="224"/>
      <c r="O151" s="225"/>
      <c r="P151" s="225"/>
      <c r="Q151" s="226">
        <f>SUM(Q152:Q158)</f>
        <v>0</v>
      </c>
      <c r="R151" s="226">
        <f>SUM(R152:R158)</f>
        <v>0</v>
      </c>
      <c r="S151" s="225"/>
      <c r="T151" s="227">
        <f>SUM(T152:T158)</f>
        <v>0</v>
      </c>
      <c r="U151" s="225"/>
      <c r="V151" s="227">
        <f>SUM(V152:V158)</f>
        <v>0.11759339999999999</v>
      </c>
      <c r="W151" s="225"/>
      <c r="X151" s="228">
        <f>SUM(X152:X158)</f>
        <v>0</v>
      </c>
      <c r="Y151" s="12"/>
      <c r="Z151" s="12"/>
      <c r="AA151" s="12"/>
      <c r="AB151" s="12"/>
      <c r="AC151" s="12"/>
      <c r="AD151" s="12"/>
      <c r="AE151" s="12"/>
      <c r="AR151" s="229" t="s">
        <v>91</v>
      </c>
      <c r="AT151" s="230" t="s">
        <v>83</v>
      </c>
      <c r="AU151" s="230" t="s">
        <v>91</v>
      </c>
      <c r="AY151" s="229" t="s">
        <v>149</v>
      </c>
      <c r="BK151" s="231">
        <f>SUM(BK152:BK158)</f>
        <v>0</v>
      </c>
    </row>
    <row r="152" s="2" customFormat="1" ht="24" customHeight="1">
      <c r="A152" s="39"/>
      <c r="B152" s="40"/>
      <c r="C152" s="234" t="s">
        <v>170</v>
      </c>
      <c r="D152" s="234" t="s">
        <v>151</v>
      </c>
      <c r="E152" s="235" t="s">
        <v>733</v>
      </c>
      <c r="F152" s="236" t="s">
        <v>734</v>
      </c>
      <c r="G152" s="237" t="s">
        <v>233</v>
      </c>
      <c r="H152" s="238">
        <v>44.207999999999998</v>
      </c>
      <c r="I152" s="239"/>
      <c r="J152" s="239"/>
      <c r="K152" s="240">
        <f>ROUND(P152*H152,2)</f>
        <v>0</v>
      </c>
      <c r="L152" s="236" t="s">
        <v>301</v>
      </c>
      <c r="M152" s="45"/>
      <c r="N152" s="241" t="s">
        <v>82</v>
      </c>
      <c r="O152" s="242" t="s">
        <v>52</v>
      </c>
      <c r="P152" s="243">
        <f>I152+J152</f>
        <v>0</v>
      </c>
      <c r="Q152" s="243">
        <f>ROUND(I152*H152,2)</f>
        <v>0</v>
      </c>
      <c r="R152" s="243">
        <f>ROUND(J152*H152,2)</f>
        <v>0</v>
      </c>
      <c r="S152" s="85"/>
      <c r="T152" s="244">
        <f>S152*H152</f>
        <v>0</v>
      </c>
      <c r="U152" s="244">
        <v>0.0023</v>
      </c>
      <c r="V152" s="244">
        <f>U152*H152</f>
        <v>0.10167839999999999</v>
      </c>
      <c r="W152" s="244">
        <v>0</v>
      </c>
      <c r="X152" s="245">
        <f>W152*H152</f>
        <v>0</v>
      </c>
      <c r="Y152" s="39"/>
      <c r="Z152" s="39"/>
      <c r="AA152" s="39"/>
      <c r="AB152" s="39"/>
      <c r="AC152" s="39"/>
      <c r="AD152" s="39"/>
      <c r="AE152" s="39"/>
      <c r="AR152" s="246" t="s">
        <v>156</v>
      </c>
      <c r="AT152" s="246" t="s">
        <v>151</v>
      </c>
      <c r="AU152" s="246" t="s">
        <v>22</v>
      </c>
      <c r="AY152" s="17" t="s">
        <v>149</v>
      </c>
      <c r="BE152" s="247">
        <f>IF(O152="základní",K152,0)</f>
        <v>0</v>
      </c>
      <c r="BF152" s="247">
        <f>IF(O152="snížená",K152,0)</f>
        <v>0</v>
      </c>
      <c r="BG152" s="247">
        <f>IF(O152="zákl. přenesená",K152,0)</f>
        <v>0</v>
      </c>
      <c r="BH152" s="247">
        <f>IF(O152="sníž. přenesená",K152,0)</f>
        <v>0</v>
      </c>
      <c r="BI152" s="247">
        <f>IF(O152="nulová",K152,0)</f>
        <v>0</v>
      </c>
      <c r="BJ152" s="17" t="s">
        <v>91</v>
      </c>
      <c r="BK152" s="247">
        <f>ROUND(P152*H152,2)</f>
        <v>0</v>
      </c>
      <c r="BL152" s="17" t="s">
        <v>156</v>
      </c>
      <c r="BM152" s="246" t="s">
        <v>735</v>
      </c>
    </row>
    <row r="153" s="2" customFormat="1">
      <c r="A153" s="39"/>
      <c r="B153" s="40"/>
      <c r="C153" s="41"/>
      <c r="D153" s="248" t="s">
        <v>158</v>
      </c>
      <c r="E153" s="41"/>
      <c r="F153" s="249" t="s">
        <v>736</v>
      </c>
      <c r="G153" s="41"/>
      <c r="H153" s="41"/>
      <c r="I153" s="149"/>
      <c r="J153" s="149"/>
      <c r="K153" s="41"/>
      <c r="L153" s="41"/>
      <c r="M153" s="45"/>
      <c r="N153" s="250"/>
      <c r="O153" s="251"/>
      <c r="P153" s="85"/>
      <c r="Q153" s="85"/>
      <c r="R153" s="85"/>
      <c r="S153" s="85"/>
      <c r="T153" s="85"/>
      <c r="U153" s="85"/>
      <c r="V153" s="85"/>
      <c r="W153" s="85"/>
      <c r="X153" s="86"/>
      <c r="Y153" s="39"/>
      <c r="Z153" s="39"/>
      <c r="AA153" s="39"/>
      <c r="AB153" s="39"/>
      <c r="AC153" s="39"/>
      <c r="AD153" s="39"/>
      <c r="AE153" s="39"/>
      <c r="AT153" s="17" t="s">
        <v>158</v>
      </c>
      <c r="AU153" s="17" t="s">
        <v>22</v>
      </c>
    </row>
    <row r="154" s="2" customFormat="1">
      <c r="A154" s="39"/>
      <c r="B154" s="40"/>
      <c r="C154" s="41"/>
      <c r="D154" s="248" t="s">
        <v>160</v>
      </c>
      <c r="E154" s="41"/>
      <c r="F154" s="252" t="s">
        <v>737</v>
      </c>
      <c r="G154" s="41"/>
      <c r="H154" s="41"/>
      <c r="I154" s="149"/>
      <c r="J154" s="149"/>
      <c r="K154" s="41"/>
      <c r="L154" s="41"/>
      <c r="M154" s="45"/>
      <c r="N154" s="250"/>
      <c r="O154" s="251"/>
      <c r="P154" s="85"/>
      <c r="Q154" s="85"/>
      <c r="R154" s="85"/>
      <c r="S154" s="85"/>
      <c r="T154" s="85"/>
      <c r="U154" s="85"/>
      <c r="V154" s="85"/>
      <c r="W154" s="85"/>
      <c r="X154" s="86"/>
      <c r="Y154" s="39"/>
      <c r="Z154" s="39"/>
      <c r="AA154" s="39"/>
      <c r="AB154" s="39"/>
      <c r="AC154" s="39"/>
      <c r="AD154" s="39"/>
      <c r="AE154" s="39"/>
      <c r="AT154" s="17" t="s">
        <v>160</v>
      </c>
      <c r="AU154" s="17" t="s">
        <v>22</v>
      </c>
    </row>
    <row r="155" s="13" customFormat="1">
      <c r="A155" s="13"/>
      <c r="B155" s="253"/>
      <c r="C155" s="254"/>
      <c r="D155" s="248" t="s">
        <v>167</v>
      </c>
      <c r="E155" s="255" t="s">
        <v>82</v>
      </c>
      <c r="F155" s="256" t="s">
        <v>738</v>
      </c>
      <c r="G155" s="254"/>
      <c r="H155" s="257">
        <v>44.207999999999998</v>
      </c>
      <c r="I155" s="258"/>
      <c r="J155" s="258"/>
      <c r="K155" s="254"/>
      <c r="L155" s="254"/>
      <c r="M155" s="259"/>
      <c r="N155" s="260"/>
      <c r="O155" s="261"/>
      <c r="P155" s="261"/>
      <c r="Q155" s="261"/>
      <c r="R155" s="261"/>
      <c r="S155" s="261"/>
      <c r="T155" s="261"/>
      <c r="U155" s="261"/>
      <c r="V155" s="261"/>
      <c r="W155" s="261"/>
      <c r="X155" s="262"/>
      <c r="Y155" s="13"/>
      <c r="Z155" s="13"/>
      <c r="AA155" s="13"/>
      <c r="AB155" s="13"/>
      <c r="AC155" s="13"/>
      <c r="AD155" s="13"/>
      <c r="AE155" s="13"/>
      <c r="AT155" s="263" t="s">
        <v>167</v>
      </c>
      <c r="AU155" s="263" t="s">
        <v>22</v>
      </c>
      <c r="AV155" s="13" t="s">
        <v>22</v>
      </c>
      <c r="AW155" s="13" t="s">
        <v>5</v>
      </c>
      <c r="AX155" s="13" t="s">
        <v>84</v>
      </c>
      <c r="AY155" s="263" t="s">
        <v>149</v>
      </c>
    </row>
    <row r="156" s="14" customFormat="1">
      <c r="A156" s="14"/>
      <c r="B156" s="264"/>
      <c r="C156" s="265"/>
      <c r="D156" s="248" t="s">
        <v>167</v>
      </c>
      <c r="E156" s="266" t="s">
        <v>82</v>
      </c>
      <c r="F156" s="267" t="s">
        <v>169</v>
      </c>
      <c r="G156" s="265"/>
      <c r="H156" s="268">
        <v>44.207999999999998</v>
      </c>
      <c r="I156" s="269"/>
      <c r="J156" s="269"/>
      <c r="K156" s="265"/>
      <c r="L156" s="265"/>
      <c r="M156" s="270"/>
      <c r="N156" s="271"/>
      <c r="O156" s="272"/>
      <c r="P156" s="272"/>
      <c r="Q156" s="272"/>
      <c r="R156" s="272"/>
      <c r="S156" s="272"/>
      <c r="T156" s="272"/>
      <c r="U156" s="272"/>
      <c r="V156" s="272"/>
      <c r="W156" s="272"/>
      <c r="X156" s="273"/>
      <c r="Y156" s="14"/>
      <c r="Z156" s="14"/>
      <c r="AA156" s="14"/>
      <c r="AB156" s="14"/>
      <c r="AC156" s="14"/>
      <c r="AD156" s="14"/>
      <c r="AE156" s="14"/>
      <c r="AT156" s="274" t="s">
        <v>167</v>
      </c>
      <c r="AU156" s="274" t="s">
        <v>22</v>
      </c>
      <c r="AV156" s="14" t="s">
        <v>156</v>
      </c>
      <c r="AW156" s="14" t="s">
        <v>5</v>
      </c>
      <c r="AX156" s="14" t="s">
        <v>91</v>
      </c>
      <c r="AY156" s="274" t="s">
        <v>149</v>
      </c>
    </row>
    <row r="157" s="2" customFormat="1" ht="24" customHeight="1">
      <c r="A157" s="39"/>
      <c r="B157" s="40"/>
      <c r="C157" s="275" t="s">
        <v>156</v>
      </c>
      <c r="D157" s="275" t="s">
        <v>203</v>
      </c>
      <c r="E157" s="276" t="s">
        <v>739</v>
      </c>
      <c r="F157" s="277" t="s">
        <v>740</v>
      </c>
      <c r="G157" s="278" t="s">
        <v>233</v>
      </c>
      <c r="H157" s="279">
        <v>53.049999999999997</v>
      </c>
      <c r="I157" s="280"/>
      <c r="J157" s="281"/>
      <c r="K157" s="282">
        <f>ROUND(P157*H157,2)</f>
        <v>0</v>
      </c>
      <c r="L157" s="277" t="s">
        <v>301</v>
      </c>
      <c r="M157" s="283"/>
      <c r="N157" s="284" t="s">
        <v>82</v>
      </c>
      <c r="O157" s="242" t="s">
        <v>52</v>
      </c>
      <c r="P157" s="243">
        <f>I157+J157</f>
        <v>0</v>
      </c>
      <c r="Q157" s="243">
        <f>ROUND(I157*H157,2)</f>
        <v>0</v>
      </c>
      <c r="R157" s="243">
        <f>ROUND(J157*H157,2)</f>
        <v>0</v>
      </c>
      <c r="S157" s="85"/>
      <c r="T157" s="244">
        <f>S157*H157</f>
        <v>0</v>
      </c>
      <c r="U157" s="244">
        <v>0.00029999999999999997</v>
      </c>
      <c r="V157" s="244">
        <f>U157*H157</f>
        <v>0.015914999999999999</v>
      </c>
      <c r="W157" s="244">
        <v>0</v>
      </c>
      <c r="X157" s="245">
        <f>W157*H157</f>
        <v>0</v>
      </c>
      <c r="Y157" s="39"/>
      <c r="Z157" s="39"/>
      <c r="AA157" s="39"/>
      <c r="AB157" s="39"/>
      <c r="AC157" s="39"/>
      <c r="AD157" s="39"/>
      <c r="AE157" s="39"/>
      <c r="AR157" s="246" t="s">
        <v>202</v>
      </c>
      <c r="AT157" s="246" t="s">
        <v>203</v>
      </c>
      <c r="AU157" s="246" t="s">
        <v>22</v>
      </c>
      <c r="AY157" s="17" t="s">
        <v>149</v>
      </c>
      <c r="BE157" s="247">
        <f>IF(O157="základní",K157,0)</f>
        <v>0</v>
      </c>
      <c r="BF157" s="247">
        <f>IF(O157="snížená",K157,0)</f>
        <v>0</v>
      </c>
      <c r="BG157" s="247">
        <f>IF(O157="zákl. přenesená",K157,0)</f>
        <v>0</v>
      </c>
      <c r="BH157" s="247">
        <f>IF(O157="sníž. přenesená",K157,0)</f>
        <v>0</v>
      </c>
      <c r="BI157" s="247">
        <f>IF(O157="nulová",K157,0)</f>
        <v>0</v>
      </c>
      <c r="BJ157" s="17" t="s">
        <v>91</v>
      </c>
      <c r="BK157" s="247">
        <f>ROUND(P157*H157,2)</f>
        <v>0</v>
      </c>
      <c r="BL157" s="17" t="s">
        <v>156</v>
      </c>
      <c r="BM157" s="246" t="s">
        <v>741</v>
      </c>
    </row>
    <row r="158" s="2" customFormat="1">
      <c r="A158" s="39"/>
      <c r="B158" s="40"/>
      <c r="C158" s="41"/>
      <c r="D158" s="248" t="s">
        <v>158</v>
      </c>
      <c r="E158" s="41"/>
      <c r="F158" s="249" t="s">
        <v>740</v>
      </c>
      <c r="G158" s="41"/>
      <c r="H158" s="41"/>
      <c r="I158" s="149"/>
      <c r="J158" s="149"/>
      <c r="K158" s="41"/>
      <c r="L158" s="41"/>
      <c r="M158" s="45"/>
      <c r="N158" s="250"/>
      <c r="O158" s="251"/>
      <c r="P158" s="85"/>
      <c r="Q158" s="85"/>
      <c r="R158" s="85"/>
      <c r="S158" s="85"/>
      <c r="T158" s="85"/>
      <c r="U158" s="85"/>
      <c r="V158" s="85"/>
      <c r="W158" s="85"/>
      <c r="X158" s="86"/>
      <c r="Y158" s="39"/>
      <c r="Z158" s="39"/>
      <c r="AA158" s="39"/>
      <c r="AB158" s="39"/>
      <c r="AC158" s="39"/>
      <c r="AD158" s="39"/>
      <c r="AE158" s="39"/>
      <c r="AT158" s="17" t="s">
        <v>158</v>
      </c>
      <c r="AU158" s="17" t="s">
        <v>22</v>
      </c>
    </row>
    <row r="159" s="12" customFormat="1" ht="22.8" customHeight="1">
      <c r="A159" s="12"/>
      <c r="B159" s="217"/>
      <c r="C159" s="218"/>
      <c r="D159" s="219" t="s">
        <v>83</v>
      </c>
      <c r="E159" s="232" t="s">
        <v>183</v>
      </c>
      <c r="F159" s="232" t="s">
        <v>452</v>
      </c>
      <c r="G159" s="218"/>
      <c r="H159" s="218"/>
      <c r="I159" s="221"/>
      <c r="J159" s="221"/>
      <c r="K159" s="233">
        <f>BK159</f>
        <v>0</v>
      </c>
      <c r="L159" s="218"/>
      <c r="M159" s="223"/>
      <c r="N159" s="224"/>
      <c r="O159" s="225"/>
      <c r="P159" s="225"/>
      <c r="Q159" s="226">
        <f>SUM(Q160:Q170)</f>
        <v>0</v>
      </c>
      <c r="R159" s="226">
        <f>SUM(R160:R170)</f>
        <v>0</v>
      </c>
      <c r="S159" s="225"/>
      <c r="T159" s="227">
        <f>SUM(T160:T170)</f>
        <v>0</v>
      </c>
      <c r="U159" s="225"/>
      <c r="V159" s="227">
        <f>SUM(V160:V170)</f>
        <v>0</v>
      </c>
      <c r="W159" s="225"/>
      <c r="X159" s="228">
        <f>SUM(X160:X170)</f>
        <v>0</v>
      </c>
      <c r="Y159" s="12"/>
      <c r="Z159" s="12"/>
      <c r="AA159" s="12"/>
      <c r="AB159" s="12"/>
      <c r="AC159" s="12"/>
      <c r="AD159" s="12"/>
      <c r="AE159" s="12"/>
      <c r="AR159" s="229" t="s">
        <v>91</v>
      </c>
      <c r="AT159" s="230" t="s">
        <v>83</v>
      </c>
      <c r="AU159" s="230" t="s">
        <v>91</v>
      </c>
      <c r="AY159" s="229" t="s">
        <v>149</v>
      </c>
      <c r="BK159" s="231">
        <f>SUM(BK160:BK170)</f>
        <v>0</v>
      </c>
    </row>
    <row r="160" s="2" customFormat="1" ht="24" customHeight="1">
      <c r="A160" s="39"/>
      <c r="B160" s="40"/>
      <c r="C160" s="234" t="s">
        <v>210</v>
      </c>
      <c r="D160" s="234" t="s">
        <v>151</v>
      </c>
      <c r="E160" s="235" t="s">
        <v>742</v>
      </c>
      <c r="F160" s="236" t="s">
        <v>743</v>
      </c>
      <c r="G160" s="237" t="s">
        <v>233</v>
      </c>
      <c r="H160" s="238">
        <v>229.94999999999999</v>
      </c>
      <c r="I160" s="239"/>
      <c r="J160" s="239"/>
      <c r="K160" s="240">
        <f>ROUND(P160*H160,2)</f>
        <v>0</v>
      </c>
      <c r="L160" s="236" t="s">
        <v>301</v>
      </c>
      <c r="M160" s="45"/>
      <c r="N160" s="241" t="s">
        <v>82</v>
      </c>
      <c r="O160" s="242" t="s">
        <v>52</v>
      </c>
      <c r="P160" s="243">
        <f>I160+J160</f>
        <v>0</v>
      </c>
      <c r="Q160" s="243">
        <f>ROUND(I160*H160,2)</f>
        <v>0</v>
      </c>
      <c r="R160" s="243">
        <f>ROUND(J160*H160,2)</f>
        <v>0</v>
      </c>
      <c r="S160" s="85"/>
      <c r="T160" s="244">
        <f>S160*H160</f>
        <v>0</v>
      </c>
      <c r="U160" s="244">
        <v>0</v>
      </c>
      <c r="V160" s="244">
        <f>U160*H160</f>
        <v>0</v>
      </c>
      <c r="W160" s="244">
        <v>0</v>
      </c>
      <c r="X160" s="245">
        <f>W160*H160</f>
        <v>0</v>
      </c>
      <c r="Y160" s="39"/>
      <c r="Z160" s="39"/>
      <c r="AA160" s="39"/>
      <c r="AB160" s="39"/>
      <c r="AC160" s="39"/>
      <c r="AD160" s="39"/>
      <c r="AE160" s="39"/>
      <c r="AR160" s="246" t="s">
        <v>156</v>
      </c>
      <c r="AT160" s="246" t="s">
        <v>151</v>
      </c>
      <c r="AU160" s="246" t="s">
        <v>22</v>
      </c>
      <c r="AY160" s="17" t="s">
        <v>149</v>
      </c>
      <c r="BE160" s="247">
        <f>IF(O160="základní",K160,0)</f>
        <v>0</v>
      </c>
      <c r="BF160" s="247">
        <f>IF(O160="snížená",K160,0)</f>
        <v>0</v>
      </c>
      <c r="BG160" s="247">
        <f>IF(O160="zákl. přenesená",K160,0)</f>
        <v>0</v>
      </c>
      <c r="BH160" s="247">
        <f>IF(O160="sníž. přenesená",K160,0)</f>
        <v>0</v>
      </c>
      <c r="BI160" s="247">
        <f>IF(O160="nulová",K160,0)</f>
        <v>0</v>
      </c>
      <c r="BJ160" s="17" t="s">
        <v>91</v>
      </c>
      <c r="BK160" s="247">
        <f>ROUND(P160*H160,2)</f>
        <v>0</v>
      </c>
      <c r="BL160" s="17" t="s">
        <v>156</v>
      </c>
      <c r="BM160" s="246" t="s">
        <v>744</v>
      </c>
    </row>
    <row r="161" s="2" customFormat="1">
      <c r="A161" s="39"/>
      <c r="B161" s="40"/>
      <c r="C161" s="41"/>
      <c r="D161" s="248" t="s">
        <v>158</v>
      </c>
      <c r="E161" s="41"/>
      <c r="F161" s="249" t="s">
        <v>745</v>
      </c>
      <c r="G161" s="41"/>
      <c r="H161" s="41"/>
      <c r="I161" s="149"/>
      <c r="J161" s="149"/>
      <c r="K161" s="41"/>
      <c r="L161" s="41"/>
      <c r="M161" s="45"/>
      <c r="N161" s="250"/>
      <c r="O161" s="251"/>
      <c r="P161" s="85"/>
      <c r="Q161" s="85"/>
      <c r="R161" s="85"/>
      <c r="S161" s="85"/>
      <c r="T161" s="85"/>
      <c r="U161" s="85"/>
      <c r="V161" s="85"/>
      <c r="W161" s="85"/>
      <c r="X161" s="86"/>
      <c r="Y161" s="39"/>
      <c r="Z161" s="39"/>
      <c r="AA161" s="39"/>
      <c r="AB161" s="39"/>
      <c r="AC161" s="39"/>
      <c r="AD161" s="39"/>
      <c r="AE161" s="39"/>
      <c r="AT161" s="17" t="s">
        <v>158</v>
      </c>
      <c r="AU161" s="17" t="s">
        <v>22</v>
      </c>
    </row>
    <row r="162" s="13" customFormat="1">
      <c r="A162" s="13"/>
      <c r="B162" s="253"/>
      <c r="C162" s="254"/>
      <c r="D162" s="248" t="s">
        <v>167</v>
      </c>
      <c r="E162" s="255" t="s">
        <v>82</v>
      </c>
      <c r="F162" s="256" t="s">
        <v>746</v>
      </c>
      <c r="G162" s="254"/>
      <c r="H162" s="257">
        <v>49.734000000000002</v>
      </c>
      <c r="I162" s="258"/>
      <c r="J162" s="258"/>
      <c r="K162" s="254"/>
      <c r="L162" s="254"/>
      <c r="M162" s="259"/>
      <c r="N162" s="260"/>
      <c r="O162" s="261"/>
      <c r="P162" s="261"/>
      <c r="Q162" s="261"/>
      <c r="R162" s="261"/>
      <c r="S162" s="261"/>
      <c r="T162" s="261"/>
      <c r="U162" s="261"/>
      <c r="V162" s="261"/>
      <c r="W162" s="261"/>
      <c r="X162" s="262"/>
      <c r="Y162" s="13"/>
      <c r="Z162" s="13"/>
      <c r="AA162" s="13"/>
      <c r="AB162" s="13"/>
      <c r="AC162" s="13"/>
      <c r="AD162" s="13"/>
      <c r="AE162" s="13"/>
      <c r="AT162" s="263" t="s">
        <v>167</v>
      </c>
      <c r="AU162" s="263" t="s">
        <v>22</v>
      </c>
      <c r="AV162" s="13" t="s">
        <v>22</v>
      </c>
      <c r="AW162" s="13" t="s">
        <v>5</v>
      </c>
      <c r="AX162" s="13" t="s">
        <v>84</v>
      </c>
      <c r="AY162" s="263" t="s">
        <v>149</v>
      </c>
    </row>
    <row r="163" s="13" customFormat="1">
      <c r="A163" s="13"/>
      <c r="B163" s="253"/>
      <c r="C163" s="254"/>
      <c r="D163" s="248" t="s">
        <v>167</v>
      </c>
      <c r="E163" s="255" t="s">
        <v>82</v>
      </c>
      <c r="F163" s="256" t="s">
        <v>747</v>
      </c>
      <c r="G163" s="254"/>
      <c r="H163" s="257">
        <v>180.21600000000001</v>
      </c>
      <c r="I163" s="258"/>
      <c r="J163" s="258"/>
      <c r="K163" s="254"/>
      <c r="L163" s="254"/>
      <c r="M163" s="259"/>
      <c r="N163" s="260"/>
      <c r="O163" s="261"/>
      <c r="P163" s="261"/>
      <c r="Q163" s="261"/>
      <c r="R163" s="261"/>
      <c r="S163" s="261"/>
      <c r="T163" s="261"/>
      <c r="U163" s="261"/>
      <c r="V163" s="261"/>
      <c r="W163" s="261"/>
      <c r="X163" s="262"/>
      <c r="Y163" s="13"/>
      <c r="Z163" s="13"/>
      <c r="AA163" s="13"/>
      <c r="AB163" s="13"/>
      <c r="AC163" s="13"/>
      <c r="AD163" s="13"/>
      <c r="AE163" s="13"/>
      <c r="AT163" s="263" t="s">
        <v>167</v>
      </c>
      <c r="AU163" s="263" t="s">
        <v>22</v>
      </c>
      <c r="AV163" s="13" t="s">
        <v>22</v>
      </c>
      <c r="AW163" s="13" t="s">
        <v>5</v>
      </c>
      <c r="AX163" s="13" t="s">
        <v>84</v>
      </c>
      <c r="AY163" s="263" t="s">
        <v>149</v>
      </c>
    </row>
    <row r="164" s="14" customFormat="1">
      <c r="A164" s="14"/>
      <c r="B164" s="264"/>
      <c r="C164" s="265"/>
      <c r="D164" s="248" t="s">
        <v>167</v>
      </c>
      <c r="E164" s="266" t="s">
        <v>82</v>
      </c>
      <c r="F164" s="267" t="s">
        <v>169</v>
      </c>
      <c r="G164" s="265"/>
      <c r="H164" s="268">
        <v>229.95000000000002</v>
      </c>
      <c r="I164" s="269"/>
      <c r="J164" s="269"/>
      <c r="K164" s="265"/>
      <c r="L164" s="265"/>
      <c r="M164" s="270"/>
      <c r="N164" s="271"/>
      <c r="O164" s="272"/>
      <c r="P164" s="272"/>
      <c r="Q164" s="272"/>
      <c r="R164" s="272"/>
      <c r="S164" s="272"/>
      <c r="T164" s="272"/>
      <c r="U164" s="272"/>
      <c r="V164" s="272"/>
      <c r="W164" s="272"/>
      <c r="X164" s="273"/>
      <c r="Y164" s="14"/>
      <c r="Z164" s="14"/>
      <c r="AA164" s="14"/>
      <c r="AB164" s="14"/>
      <c r="AC164" s="14"/>
      <c r="AD164" s="14"/>
      <c r="AE164" s="14"/>
      <c r="AT164" s="274" t="s">
        <v>167</v>
      </c>
      <c r="AU164" s="274" t="s">
        <v>22</v>
      </c>
      <c r="AV164" s="14" t="s">
        <v>156</v>
      </c>
      <c r="AW164" s="14" t="s">
        <v>5</v>
      </c>
      <c r="AX164" s="14" t="s">
        <v>91</v>
      </c>
      <c r="AY164" s="274" t="s">
        <v>149</v>
      </c>
    </row>
    <row r="165" s="2" customFormat="1" ht="24" customHeight="1">
      <c r="A165" s="39"/>
      <c r="B165" s="40"/>
      <c r="C165" s="234" t="s">
        <v>217</v>
      </c>
      <c r="D165" s="234" t="s">
        <v>151</v>
      </c>
      <c r="E165" s="235" t="s">
        <v>748</v>
      </c>
      <c r="F165" s="236" t="s">
        <v>749</v>
      </c>
      <c r="G165" s="237" t="s">
        <v>233</v>
      </c>
      <c r="H165" s="238">
        <v>229.94999999999999</v>
      </c>
      <c r="I165" s="239"/>
      <c r="J165" s="239"/>
      <c r="K165" s="240">
        <f>ROUND(P165*H165,2)</f>
        <v>0</v>
      </c>
      <c r="L165" s="236" t="s">
        <v>301</v>
      </c>
      <c r="M165" s="45"/>
      <c r="N165" s="241" t="s">
        <v>82</v>
      </c>
      <c r="O165" s="242" t="s">
        <v>52</v>
      </c>
      <c r="P165" s="243">
        <f>I165+J165</f>
        <v>0</v>
      </c>
      <c r="Q165" s="243">
        <f>ROUND(I165*H165,2)</f>
        <v>0</v>
      </c>
      <c r="R165" s="243">
        <f>ROUND(J165*H165,2)</f>
        <v>0</v>
      </c>
      <c r="S165" s="85"/>
      <c r="T165" s="244">
        <f>S165*H165</f>
        <v>0</v>
      </c>
      <c r="U165" s="244">
        <v>0</v>
      </c>
      <c r="V165" s="244">
        <f>U165*H165</f>
        <v>0</v>
      </c>
      <c r="W165" s="244">
        <v>0</v>
      </c>
      <c r="X165" s="245">
        <f>W165*H165</f>
        <v>0</v>
      </c>
      <c r="Y165" s="39"/>
      <c r="Z165" s="39"/>
      <c r="AA165" s="39"/>
      <c r="AB165" s="39"/>
      <c r="AC165" s="39"/>
      <c r="AD165" s="39"/>
      <c r="AE165" s="39"/>
      <c r="AR165" s="246" t="s">
        <v>156</v>
      </c>
      <c r="AT165" s="246" t="s">
        <v>151</v>
      </c>
      <c r="AU165" s="246" t="s">
        <v>22</v>
      </c>
      <c r="AY165" s="17" t="s">
        <v>149</v>
      </c>
      <c r="BE165" s="247">
        <f>IF(O165="základní",K165,0)</f>
        <v>0</v>
      </c>
      <c r="BF165" s="247">
        <f>IF(O165="snížená",K165,0)</f>
        <v>0</v>
      </c>
      <c r="BG165" s="247">
        <f>IF(O165="zákl. přenesená",K165,0)</f>
        <v>0</v>
      </c>
      <c r="BH165" s="247">
        <f>IF(O165="sníž. přenesená",K165,0)</f>
        <v>0</v>
      </c>
      <c r="BI165" s="247">
        <f>IF(O165="nulová",K165,0)</f>
        <v>0</v>
      </c>
      <c r="BJ165" s="17" t="s">
        <v>91</v>
      </c>
      <c r="BK165" s="247">
        <f>ROUND(P165*H165,2)</f>
        <v>0</v>
      </c>
      <c r="BL165" s="17" t="s">
        <v>156</v>
      </c>
      <c r="BM165" s="246" t="s">
        <v>750</v>
      </c>
    </row>
    <row r="166" s="2" customFormat="1">
      <c r="A166" s="39"/>
      <c r="B166" s="40"/>
      <c r="C166" s="41"/>
      <c r="D166" s="248" t="s">
        <v>158</v>
      </c>
      <c r="E166" s="41"/>
      <c r="F166" s="249" t="s">
        <v>751</v>
      </c>
      <c r="G166" s="41"/>
      <c r="H166" s="41"/>
      <c r="I166" s="149"/>
      <c r="J166" s="149"/>
      <c r="K166" s="41"/>
      <c r="L166" s="41"/>
      <c r="M166" s="45"/>
      <c r="N166" s="250"/>
      <c r="O166" s="251"/>
      <c r="P166" s="85"/>
      <c r="Q166" s="85"/>
      <c r="R166" s="85"/>
      <c r="S166" s="85"/>
      <c r="T166" s="85"/>
      <c r="U166" s="85"/>
      <c r="V166" s="85"/>
      <c r="W166" s="85"/>
      <c r="X166" s="86"/>
      <c r="Y166" s="39"/>
      <c r="Z166" s="39"/>
      <c r="AA166" s="39"/>
      <c r="AB166" s="39"/>
      <c r="AC166" s="39"/>
      <c r="AD166" s="39"/>
      <c r="AE166" s="39"/>
      <c r="AT166" s="17" t="s">
        <v>158</v>
      </c>
      <c r="AU166" s="17" t="s">
        <v>22</v>
      </c>
    </row>
    <row r="167" s="2" customFormat="1">
      <c r="A167" s="39"/>
      <c r="B167" s="40"/>
      <c r="C167" s="41"/>
      <c r="D167" s="248" t="s">
        <v>160</v>
      </c>
      <c r="E167" s="41"/>
      <c r="F167" s="252" t="s">
        <v>752</v>
      </c>
      <c r="G167" s="41"/>
      <c r="H167" s="41"/>
      <c r="I167" s="149"/>
      <c r="J167" s="149"/>
      <c r="K167" s="41"/>
      <c r="L167" s="41"/>
      <c r="M167" s="45"/>
      <c r="N167" s="250"/>
      <c r="O167" s="251"/>
      <c r="P167" s="85"/>
      <c r="Q167" s="85"/>
      <c r="R167" s="85"/>
      <c r="S167" s="85"/>
      <c r="T167" s="85"/>
      <c r="U167" s="85"/>
      <c r="V167" s="85"/>
      <c r="W167" s="85"/>
      <c r="X167" s="86"/>
      <c r="Y167" s="39"/>
      <c r="Z167" s="39"/>
      <c r="AA167" s="39"/>
      <c r="AB167" s="39"/>
      <c r="AC167" s="39"/>
      <c r="AD167" s="39"/>
      <c r="AE167" s="39"/>
      <c r="AT167" s="17" t="s">
        <v>160</v>
      </c>
      <c r="AU167" s="17" t="s">
        <v>22</v>
      </c>
    </row>
    <row r="168" s="13" customFormat="1">
      <c r="A168" s="13"/>
      <c r="B168" s="253"/>
      <c r="C168" s="254"/>
      <c r="D168" s="248" t="s">
        <v>167</v>
      </c>
      <c r="E168" s="255" t="s">
        <v>82</v>
      </c>
      <c r="F168" s="256" t="s">
        <v>746</v>
      </c>
      <c r="G168" s="254"/>
      <c r="H168" s="257">
        <v>49.734000000000002</v>
      </c>
      <c r="I168" s="258"/>
      <c r="J168" s="258"/>
      <c r="K168" s="254"/>
      <c r="L168" s="254"/>
      <c r="M168" s="259"/>
      <c r="N168" s="260"/>
      <c r="O168" s="261"/>
      <c r="P168" s="261"/>
      <c r="Q168" s="261"/>
      <c r="R168" s="261"/>
      <c r="S168" s="261"/>
      <c r="T168" s="261"/>
      <c r="U168" s="261"/>
      <c r="V168" s="261"/>
      <c r="W168" s="261"/>
      <c r="X168" s="262"/>
      <c r="Y168" s="13"/>
      <c r="Z168" s="13"/>
      <c r="AA168" s="13"/>
      <c r="AB168" s="13"/>
      <c r="AC168" s="13"/>
      <c r="AD168" s="13"/>
      <c r="AE168" s="13"/>
      <c r="AT168" s="263" t="s">
        <v>167</v>
      </c>
      <c r="AU168" s="263" t="s">
        <v>22</v>
      </c>
      <c r="AV168" s="13" t="s">
        <v>22</v>
      </c>
      <c r="AW168" s="13" t="s">
        <v>5</v>
      </c>
      <c r="AX168" s="13" t="s">
        <v>84</v>
      </c>
      <c r="AY168" s="263" t="s">
        <v>149</v>
      </c>
    </row>
    <row r="169" s="13" customFormat="1">
      <c r="A169" s="13"/>
      <c r="B169" s="253"/>
      <c r="C169" s="254"/>
      <c r="D169" s="248" t="s">
        <v>167</v>
      </c>
      <c r="E169" s="255" t="s">
        <v>82</v>
      </c>
      <c r="F169" s="256" t="s">
        <v>747</v>
      </c>
      <c r="G169" s="254"/>
      <c r="H169" s="257">
        <v>180.21600000000001</v>
      </c>
      <c r="I169" s="258"/>
      <c r="J169" s="258"/>
      <c r="K169" s="254"/>
      <c r="L169" s="254"/>
      <c r="M169" s="259"/>
      <c r="N169" s="260"/>
      <c r="O169" s="261"/>
      <c r="P169" s="261"/>
      <c r="Q169" s="261"/>
      <c r="R169" s="261"/>
      <c r="S169" s="261"/>
      <c r="T169" s="261"/>
      <c r="U169" s="261"/>
      <c r="V169" s="261"/>
      <c r="W169" s="261"/>
      <c r="X169" s="262"/>
      <c r="Y169" s="13"/>
      <c r="Z169" s="13"/>
      <c r="AA169" s="13"/>
      <c r="AB169" s="13"/>
      <c r="AC169" s="13"/>
      <c r="AD169" s="13"/>
      <c r="AE169" s="13"/>
      <c r="AT169" s="263" t="s">
        <v>167</v>
      </c>
      <c r="AU169" s="263" t="s">
        <v>22</v>
      </c>
      <c r="AV169" s="13" t="s">
        <v>22</v>
      </c>
      <c r="AW169" s="13" t="s">
        <v>5</v>
      </c>
      <c r="AX169" s="13" t="s">
        <v>84</v>
      </c>
      <c r="AY169" s="263" t="s">
        <v>149</v>
      </c>
    </row>
    <row r="170" s="14" customFormat="1">
      <c r="A170" s="14"/>
      <c r="B170" s="264"/>
      <c r="C170" s="265"/>
      <c r="D170" s="248" t="s">
        <v>167</v>
      </c>
      <c r="E170" s="266" t="s">
        <v>82</v>
      </c>
      <c r="F170" s="267" t="s">
        <v>169</v>
      </c>
      <c r="G170" s="265"/>
      <c r="H170" s="268">
        <v>229.95000000000002</v>
      </c>
      <c r="I170" s="269"/>
      <c r="J170" s="269"/>
      <c r="K170" s="265"/>
      <c r="L170" s="265"/>
      <c r="M170" s="270"/>
      <c r="N170" s="271"/>
      <c r="O170" s="272"/>
      <c r="P170" s="272"/>
      <c r="Q170" s="272"/>
      <c r="R170" s="272"/>
      <c r="S170" s="272"/>
      <c r="T170" s="272"/>
      <c r="U170" s="272"/>
      <c r="V170" s="272"/>
      <c r="W170" s="272"/>
      <c r="X170" s="273"/>
      <c r="Y170" s="14"/>
      <c r="Z170" s="14"/>
      <c r="AA170" s="14"/>
      <c r="AB170" s="14"/>
      <c r="AC170" s="14"/>
      <c r="AD170" s="14"/>
      <c r="AE170" s="14"/>
      <c r="AT170" s="274" t="s">
        <v>167</v>
      </c>
      <c r="AU170" s="274" t="s">
        <v>22</v>
      </c>
      <c r="AV170" s="14" t="s">
        <v>156</v>
      </c>
      <c r="AW170" s="14" t="s">
        <v>5</v>
      </c>
      <c r="AX170" s="14" t="s">
        <v>91</v>
      </c>
      <c r="AY170" s="274" t="s">
        <v>149</v>
      </c>
    </row>
    <row r="171" s="12" customFormat="1" ht="22.8" customHeight="1">
      <c r="A171" s="12"/>
      <c r="B171" s="217"/>
      <c r="C171" s="218"/>
      <c r="D171" s="219" t="s">
        <v>83</v>
      </c>
      <c r="E171" s="232" t="s">
        <v>210</v>
      </c>
      <c r="F171" s="232" t="s">
        <v>522</v>
      </c>
      <c r="G171" s="218"/>
      <c r="H171" s="218"/>
      <c r="I171" s="221"/>
      <c r="J171" s="221"/>
      <c r="K171" s="233">
        <f>BK171</f>
        <v>0</v>
      </c>
      <c r="L171" s="218"/>
      <c r="M171" s="223"/>
      <c r="N171" s="224"/>
      <c r="O171" s="225"/>
      <c r="P171" s="225"/>
      <c r="Q171" s="226">
        <f>SUM(Q172:Q186)</f>
        <v>0</v>
      </c>
      <c r="R171" s="226">
        <f>SUM(R172:R186)</f>
        <v>0</v>
      </c>
      <c r="S171" s="225"/>
      <c r="T171" s="227">
        <f>SUM(T172:T186)</f>
        <v>0</v>
      </c>
      <c r="U171" s="225"/>
      <c r="V171" s="227">
        <f>SUM(V172:V186)</f>
        <v>6.8356756000000001</v>
      </c>
      <c r="W171" s="225"/>
      <c r="X171" s="228">
        <f>SUM(X172:X186)</f>
        <v>0.0095040000000000003</v>
      </c>
      <c r="Y171" s="12"/>
      <c r="Z171" s="12"/>
      <c r="AA171" s="12"/>
      <c r="AB171" s="12"/>
      <c r="AC171" s="12"/>
      <c r="AD171" s="12"/>
      <c r="AE171" s="12"/>
      <c r="AR171" s="229" t="s">
        <v>91</v>
      </c>
      <c r="AT171" s="230" t="s">
        <v>83</v>
      </c>
      <c r="AU171" s="230" t="s">
        <v>91</v>
      </c>
      <c r="AY171" s="229" t="s">
        <v>149</v>
      </c>
      <c r="BK171" s="231">
        <f>SUM(BK172:BK186)</f>
        <v>0</v>
      </c>
    </row>
    <row r="172" s="2" customFormat="1" ht="16.5" customHeight="1">
      <c r="A172" s="39"/>
      <c r="B172" s="40"/>
      <c r="C172" s="234" t="s">
        <v>230</v>
      </c>
      <c r="D172" s="234" t="s">
        <v>151</v>
      </c>
      <c r="E172" s="235" t="s">
        <v>753</v>
      </c>
      <c r="F172" s="236" t="s">
        <v>754</v>
      </c>
      <c r="G172" s="237" t="s">
        <v>226</v>
      </c>
      <c r="H172" s="238">
        <v>56.439999999999998</v>
      </c>
      <c r="I172" s="239"/>
      <c r="J172" s="239"/>
      <c r="K172" s="240">
        <f>ROUND(P172*H172,2)</f>
        <v>0</v>
      </c>
      <c r="L172" s="236" t="s">
        <v>82</v>
      </c>
      <c r="M172" s="45"/>
      <c r="N172" s="241" t="s">
        <v>82</v>
      </c>
      <c r="O172" s="242" t="s">
        <v>52</v>
      </c>
      <c r="P172" s="243">
        <f>I172+J172</f>
        <v>0</v>
      </c>
      <c r="Q172" s="243">
        <f>ROUND(I172*H172,2)</f>
        <v>0</v>
      </c>
      <c r="R172" s="243">
        <f>ROUND(J172*H172,2)</f>
        <v>0</v>
      </c>
      <c r="S172" s="85"/>
      <c r="T172" s="244">
        <f>S172*H172</f>
        <v>0</v>
      </c>
      <c r="U172" s="244">
        <v>0.095990000000000006</v>
      </c>
      <c r="V172" s="244">
        <f>U172*H172</f>
        <v>5.4176755999999999</v>
      </c>
      <c r="W172" s="244">
        <v>0</v>
      </c>
      <c r="X172" s="245">
        <f>W172*H172</f>
        <v>0</v>
      </c>
      <c r="Y172" s="39"/>
      <c r="Z172" s="39"/>
      <c r="AA172" s="39"/>
      <c r="AB172" s="39"/>
      <c r="AC172" s="39"/>
      <c r="AD172" s="39"/>
      <c r="AE172" s="39"/>
      <c r="AR172" s="246" t="s">
        <v>156</v>
      </c>
      <c r="AT172" s="246" t="s">
        <v>151</v>
      </c>
      <c r="AU172" s="246" t="s">
        <v>22</v>
      </c>
      <c r="AY172" s="17" t="s">
        <v>149</v>
      </c>
      <c r="BE172" s="247">
        <f>IF(O172="základní",K172,0)</f>
        <v>0</v>
      </c>
      <c r="BF172" s="247">
        <f>IF(O172="snížená",K172,0)</f>
        <v>0</v>
      </c>
      <c r="BG172" s="247">
        <f>IF(O172="zákl. přenesená",K172,0)</f>
        <v>0</v>
      </c>
      <c r="BH172" s="247">
        <f>IF(O172="sníž. přenesená",K172,0)</f>
        <v>0</v>
      </c>
      <c r="BI172" s="247">
        <f>IF(O172="nulová",K172,0)</f>
        <v>0</v>
      </c>
      <c r="BJ172" s="17" t="s">
        <v>91</v>
      </c>
      <c r="BK172" s="247">
        <f>ROUND(P172*H172,2)</f>
        <v>0</v>
      </c>
      <c r="BL172" s="17" t="s">
        <v>156</v>
      </c>
      <c r="BM172" s="246" t="s">
        <v>755</v>
      </c>
    </row>
    <row r="173" s="2" customFormat="1">
      <c r="A173" s="39"/>
      <c r="B173" s="40"/>
      <c r="C173" s="41"/>
      <c r="D173" s="248" t="s">
        <v>158</v>
      </c>
      <c r="E173" s="41"/>
      <c r="F173" s="249" t="s">
        <v>754</v>
      </c>
      <c r="G173" s="41"/>
      <c r="H173" s="41"/>
      <c r="I173" s="149"/>
      <c r="J173" s="149"/>
      <c r="K173" s="41"/>
      <c r="L173" s="41"/>
      <c r="M173" s="45"/>
      <c r="N173" s="250"/>
      <c r="O173" s="251"/>
      <c r="P173" s="85"/>
      <c r="Q173" s="85"/>
      <c r="R173" s="85"/>
      <c r="S173" s="85"/>
      <c r="T173" s="85"/>
      <c r="U173" s="85"/>
      <c r="V173" s="85"/>
      <c r="W173" s="85"/>
      <c r="X173" s="86"/>
      <c r="Y173" s="39"/>
      <c r="Z173" s="39"/>
      <c r="AA173" s="39"/>
      <c r="AB173" s="39"/>
      <c r="AC173" s="39"/>
      <c r="AD173" s="39"/>
      <c r="AE173" s="39"/>
      <c r="AT173" s="17" t="s">
        <v>158</v>
      </c>
      <c r="AU173" s="17" t="s">
        <v>22</v>
      </c>
    </row>
    <row r="174" s="2" customFormat="1">
      <c r="A174" s="39"/>
      <c r="B174" s="40"/>
      <c r="C174" s="41"/>
      <c r="D174" s="248" t="s">
        <v>160</v>
      </c>
      <c r="E174" s="41"/>
      <c r="F174" s="252" t="s">
        <v>756</v>
      </c>
      <c r="G174" s="41"/>
      <c r="H174" s="41"/>
      <c r="I174" s="149"/>
      <c r="J174" s="149"/>
      <c r="K174" s="41"/>
      <c r="L174" s="41"/>
      <c r="M174" s="45"/>
      <c r="N174" s="250"/>
      <c r="O174" s="251"/>
      <c r="P174" s="85"/>
      <c r="Q174" s="85"/>
      <c r="R174" s="85"/>
      <c r="S174" s="85"/>
      <c r="T174" s="85"/>
      <c r="U174" s="85"/>
      <c r="V174" s="85"/>
      <c r="W174" s="85"/>
      <c r="X174" s="86"/>
      <c r="Y174" s="39"/>
      <c r="Z174" s="39"/>
      <c r="AA174" s="39"/>
      <c r="AB174" s="39"/>
      <c r="AC174" s="39"/>
      <c r="AD174" s="39"/>
      <c r="AE174" s="39"/>
      <c r="AT174" s="17" t="s">
        <v>160</v>
      </c>
      <c r="AU174" s="17" t="s">
        <v>22</v>
      </c>
    </row>
    <row r="175" s="13" customFormat="1">
      <c r="A175" s="13"/>
      <c r="B175" s="253"/>
      <c r="C175" s="254"/>
      <c r="D175" s="248" t="s">
        <v>167</v>
      </c>
      <c r="E175" s="255" t="s">
        <v>82</v>
      </c>
      <c r="F175" s="256" t="s">
        <v>757</v>
      </c>
      <c r="G175" s="254"/>
      <c r="H175" s="257">
        <v>29.34</v>
      </c>
      <c r="I175" s="258"/>
      <c r="J175" s="258"/>
      <c r="K175" s="254"/>
      <c r="L175" s="254"/>
      <c r="M175" s="259"/>
      <c r="N175" s="260"/>
      <c r="O175" s="261"/>
      <c r="P175" s="261"/>
      <c r="Q175" s="261"/>
      <c r="R175" s="261"/>
      <c r="S175" s="261"/>
      <c r="T175" s="261"/>
      <c r="U175" s="261"/>
      <c r="V175" s="261"/>
      <c r="W175" s="261"/>
      <c r="X175" s="262"/>
      <c r="Y175" s="13"/>
      <c r="Z175" s="13"/>
      <c r="AA175" s="13"/>
      <c r="AB175" s="13"/>
      <c r="AC175" s="13"/>
      <c r="AD175" s="13"/>
      <c r="AE175" s="13"/>
      <c r="AT175" s="263" t="s">
        <v>167</v>
      </c>
      <c r="AU175" s="263" t="s">
        <v>22</v>
      </c>
      <c r="AV175" s="13" t="s">
        <v>22</v>
      </c>
      <c r="AW175" s="13" t="s">
        <v>5</v>
      </c>
      <c r="AX175" s="13" t="s">
        <v>84</v>
      </c>
      <c r="AY175" s="263" t="s">
        <v>149</v>
      </c>
    </row>
    <row r="176" s="13" customFormat="1">
      <c r="A176" s="13"/>
      <c r="B176" s="253"/>
      <c r="C176" s="254"/>
      <c r="D176" s="248" t="s">
        <v>167</v>
      </c>
      <c r="E176" s="255" t="s">
        <v>82</v>
      </c>
      <c r="F176" s="256" t="s">
        <v>758</v>
      </c>
      <c r="G176" s="254"/>
      <c r="H176" s="257">
        <v>27.100000000000001</v>
      </c>
      <c r="I176" s="258"/>
      <c r="J176" s="258"/>
      <c r="K176" s="254"/>
      <c r="L176" s="254"/>
      <c r="M176" s="259"/>
      <c r="N176" s="260"/>
      <c r="O176" s="261"/>
      <c r="P176" s="261"/>
      <c r="Q176" s="261"/>
      <c r="R176" s="261"/>
      <c r="S176" s="261"/>
      <c r="T176" s="261"/>
      <c r="U176" s="261"/>
      <c r="V176" s="261"/>
      <c r="W176" s="261"/>
      <c r="X176" s="262"/>
      <c r="Y176" s="13"/>
      <c r="Z176" s="13"/>
      <c r="AA176" s="13"/>
      <c r="AB176" s="13"/>
      <c r="AC176" s="13"/>
      <c r="AD176" s="13"/>
      <c r="AE176" s="13"/>
      <c r="AT176" s="263" t="s">
        <v>167</v>
      </c>
      <c r="AU176" s="263" t="s">
        <v>22</v>
      </c>
      <c r="AV176" s="13" t="s">
        <v>22</v>
      </c>
      <c r="AW176" s="13" t="s">
        <v>5</v>
      </c>
      <c r="AX176" s="13" t="s">
        <v>84</v>
      </c>
      <c r="AY176" s="263" t="s">
        <v>149</v>
      </c>
    </row>
    <row r="177" s="14" customFormat="1">
      <c r="A177" s="14"/>
      <c r="B177" s="264"/>
      <c r="C177" s="265"/>
      <c r="D177" s="248" t="s">
        <v>167</v>
      </c>
      <c r="E177" s="266" t="s">
        <v>82</v>
      </c>
      <c r="F177" s="267" t="s">
        <v>169</v>
      </c>
      <c r="G177" s="265"/>
      <c r="H177" s="268">
        <v>56.439999999999998</v>
      </c>
      <c r="I177" s="269"/>
      <c r="J177" s="269"/>
      <c r="K177" s="265"/>
      <c r="L177" s="265"/>
      <c r="M177" s="270"/>
      <c r="N177" s="271"/>
      <c r="O177" s="272"/>
      <c r="P177" s="272"/>
      <c r="Q177" s="272"/>
      <c r="R177" s="272"/>
      <c r="S177" s="272"/>
      <c r="T177" s="272"/>
      <c r="U177" s="272"/>
      <c r="V177" s="272"/>
      <c r="W177" s="272"/>
      <c r="X177" s="273"/>
      <c r="Y177" s="14"/>
      <c r="Z177" s="14"/>
      <c r="AA177" s="14"/>
      <c r="AB177" s="14"/>
      <c r="AC177" s="14"/>
      <c r="AD177" s="14"/>
      <c r="AE177" s="14"/>
      <c r="AT177" s="274" t="s">
        <v>167</v>
      </c>
      <c r="AU177" s="274" t="s">
        <v>22</v>
      </c>
      <c r="AV177" s="14" t="s">
        <v>156</v>
      </c>
      <c r="AW177" s="14" t="s">
        <v>5</v>
      </c>
      <c r="AX177" s="14" t="s">
        <v>91</v>
      </c>
      <c r="AY177" s="274" t="s">
        <v>149</v>
      </c>
    </row>
    <row r="178" s="2" customFormat="1" ht="24" customHeight="1">
      <c r="A178" s="39"/>
      <c r="B178" s="40"/>
      <c r="C178" s="234" t="s">
        <v>244</v>
      </c>
      <c r="D178" s="234" t="s">
        <v>151</v>
      </c>
      <c r="E178" s="235" t="s">
        <v>759</v>
      </c>
      <c r="F178" s="236" t="s">
        <v>760</v>
      </c>
      <c r="G178" s="237" t="s">
        <v>226</v>
      </c>
      <c r="H178" s="238">
        <v>4.7999999999999998</v>
      </c>
      <c r="I178" s="239"/>
      <c r="J178" s="239"/>
      <c r="K178" s="240">
        <f>ROUND(P178*H178,2)</f>
        <v>0</v>
      </c>
      <c r="L178" s="236" t="s">
        <v>301</v>
      </c>
      <c r="M178" s="45"/>
      <c r="N178" s="241" t="s">
        <v>82</v>
      </c>
      <c r="O178" s="242" t="s">
        <v>52</v>
      </c>
      <c r="P178" s="243">
        <f>I178+J178</f>
        <v>0</v>
      </c>
      <c r="Q178" s="243">
        <f>ROUND(I178*H178,2)</f>
        <v>0</v>
      </c>
      <c r="R178" s="243">
        <f>ROUND(J178*H178,2)</f>
        <v>0</v>
      </c>
      <c r="S178" s="85"/>
      <c r="T178" s="244">
        <f>S178*H178</f>
        <v>0</v>
      </c>
      <c r="U178" s="244">
        <v>0</v>
      </c>
      <c r="V178" s="244">
        <f>U178*H178</f>
        <v>0</v>
      </c>
      <c r="W178" s="244">
        <v>0.00198</v>
      </c>
      <c r="X178" s="245">
        <f>W178*H178</f>
        <v>0.0095040000000000003</v>
      </c>
      <c r="Y178" s="39"/>
      <c r="Z178" s="39"/>
      <c r="AA178" s="39"/>
      <c r="AB178" s="39"/>
      <c r="AC178" s="39"/>
      <c r="AD178" s="39"/>
      <c r="AE178" s="39"/>
      <c r="AR178" s="246" t="s">
        <v>156</v>
      </c>
      <c r="AT178" s="246" t="s">
        <v>151</v>
      </c>
      <c r="AU178" s="246" t="s">
        <v>22</v>
      </c>
      <c r="AY178" s="17" t="s">
        <v>149</v>
      </c>
      <c r="BE178" s="247">
        <f>IF(O178="základní",K178,0)</f>
        <v>0</v>
      </c>
      <c r="BF178" s="247">
        <f>IF(O178="snížená",K178,0)</f>
        <v>0</v>
      </c>
      <c r="BG178" s="247">
        <f>IF(O178="zákl. přenesená",K178,0)</f>
        <v>0</v>
      </c>
      <c r="BH178" s="247">
        <f>IF(O178="sníž. přenesená",K178,0)</f>
        <v>0</v>
      </c>
      <c r="BI178" s="247">
        <f>IF(O178="nulová",K178,0)</f>
        <v>0</v>
      </c>
      <c r="BJ178" s="17" t="s">
        <v>91</v>
      </c>
      <c r="BK178" s="247">
        <f>ROUND(P178*H178,2)</f>
        <v>0</v>
      </c>
      <c r="BL178" s="17" t="s">
        <v>156</v>
      </c>
      <c r="BM178" s="246" t="s">
        <v>761</v>
      </c>
    </row>
    <row r="179" s="2" customFormat="1">
      <c r="A179" s="39"/>
      <c r="B179" s="40"/>
      <c r="C179" s="41"/>
      <c r="D179" s="248" t="s">
        <v>158</v>
      </c>
      <c r="E179" s="41"/>
      <c r="F179" s="249" t="s">
        <v>762</v>
      </c>
      <c r="G179" s="41"/>
      <c r="H179" s="41"/>
      <c r="I179" s="149"/>
      <c r="J179" s="149"/>
      <c r="K179" s="41"/>
      <c r="L179" s="41"/>
      <c r="M179" s="45"/>
      <c r="N179" s="250"/>
      <c r="O179" s="251"/>
      <c r="P179" s="85"/>
      <c r="Q179" s="85"/>
      <c r="R179" s="85"/>
      <c r="S179" s="85"/>
      <c r="T179" s="85"/>
      <c r="U179" s="85"/>
      <c r="V179" s="85"/>
      <c r="W179" s="85"/>
      <c r="X179" s="86"/>
      <c r="Y179" s="39"/>
      <c r="Z179" s="39"/>
      <c r="AA179" s="39"/>
      <c r="AB179" s="39"/>
      <c r="AC179" s="39"/>
      <c r="AD179" s="39"/>
      <c r="AE179" s="39"/>
      <c r="AT179" s="17" t="s">
        <v>158</v>
      </c>
      <c r="AU179" s="17" t="s">
        <v>22</v>
      </c>
    </row>
    <row r="180" s="2" customFormat="1">
      <c r="A180" s="39"/>
      <c r="B180" s="40"/>
      <c r="C180" s="41"/>
      <c r="D180" s="248" t="s">
        <v>160</v>
      </c>
      <c r="E180" s="41"/>
      <c r="F180" s="252" t="s">
        <v>763</v>
      </c>
      <c r="G180" s="41"/>
      <c r="H180" s="41"/>
      <c r="I180" s="149"/>
      <c r="J180" s="149"/>
      <c r="K180" s="41"/>
      <c r="L180" s="41"/>
      <c r="M180" s="45"/>
      <c r="N180" s="250"/>
      <c r="O180" s="251"/>
      <c r="P180" s="85"/>
      <c r="Q180" s="85"/>
      <c r="R180" s="85"/>
      <c r="S180" s="85"/>
      <c r="T180" s="85"/>
      <c r="U180" s="85"/>
      <c r="V180" s="85"/>
      <c r="W180" s="85"/>
      <c r="X180" s="86"/>
      <c r="Y180" s="39"/>
      <c r="Z180" s="39"/>
      <c r="AA180" s="39"/>
      <c r="AB180" s="39"/>
      <c r="AC180" s="39"/>
      <c r="AD180" s="39"/>
      <c r="AE180" s="39"/>
      <c r="AT180" s="17" t="s">
        <v>160</v>
      </c>
      <c r="AU180" s="17" t="s">
        <v>22</v>
      </c>
    </row>
    <row r="181" s="13" customFormat="1">
      <c r="A181" s="13"/>
      <c r="B181" s="253"/>
      <c r="C181" s="254"/>
      <c r="D181" s="248" t="s">
        <v>167</v>
      </c>
      <c r="E181" s="255" t="s">
        <v>82</v>
      </c>
      <c r="F181" s="256" t="s">
        <v>764</v>
      </c>
      <c r="G181" s="254"/>
      <c r="H181" s="257">
        <v>4.7999999999999998</v>
      </c>
      <c r="I181" s="258"/>
      <c r="J181" s="258"/>
      <c r="K181" s="254"/>
      <c r="L181" s="254"/>
      <c r="M181" s="259"/>
      <c r="N181" s="260"/>
      <c r="O181" s="261"/>
      <c r="P181" s="261"/>
      <c r="Q181" s="261"/>
      <c r="R181" s="261"/>
      <c r="S181" s="261"/>
      <c r="T181" s="261"/>
      <c r="U181" s="261"/>
      <c r="V181" s="261"/>
      <c r="W181" s="261"/>
      <c r="X181" s="262"/>
      <c r="Y181" s="13"/>
      <c r="Z181" s="13"/>
      <c r="AA181" s="13"/>
      <c r="AB181" s="13"/>
      <c r="AC181" s="13"/>
      <c r="AD181" s="13"/>
      <c r="AE181" s="13"/>
      <c r="AT181" s="263" t="s">
        <v>167</v>
      </c>
      <c r="AU181" s="263" t="s">
        <v>22</v>
      </c>
      <c r="AV181" s="13" t="s">
        <v>22</v>
      </c>
      <c r="AW181" s="13" t="s">
        <v>5</v>
      </c>
      <c r="AX181" s="13" t="s">
        <v>84</v>
      </c>
      <c r="AY181" s="263" t="s">
        <v>149</v>
      </c>
    </row>
    <row r="182" s="14" customFormat="1">
      <c r="A182" s="14"/>
      <c r="B182" s="264"/>
      <c r="C182" s="265"/>
      <c r="D182" s="248" t="s">
        <v>167</v>
      </c>
      <c r="E182" s="266" t="s">
        <v>82</v>
      </c>
      <c r="F182" s="267" t="s">
        <v>169</v>
      </c>
      <c r="G182" s="265"/>
      <c r="H182" s="268">
        <v>4.7999999999999998</v>
      </c>
      <c r="I182" s="269"/>
      <c r="J182" s="269"/>
      <c r="K182" s="265"/>
      <c r="L182" s="265"/>
      <c r="M182" s="270"/>
      <c r="N182" s="271"/>
      <c r="O182" s="272"/>
      <c r="P182" s="272"/>
      <c r="Q182" s="272"/>
      <c r="R182" s="272"/>
      <c r="S182" s="272"/>
      <c r="T182" s="272"/>
      <c r="U182" s="272"/>
      <c r="V182" s="272"/>
      <c r="W182" s="272"/>
      <c r="X182" s="273"/>
      <c r="Y182" s="14"/>
      <c r="Z182" s="14"/>
      <c r="AA182" s="14"/>
      <c r="AB182" s="14"/>
      <c r="AC182" s="14"/>
      <c r="AD182" s="14"/>
      <c r="AE182" s="14"/>
      <c r="AT182" s="274" t="s">
        <v>167</v>
      </c>
      <c r="AU182" s="274" t="s">
        <v>22</v>
      </c>
      <c r="AV182" s="14" t="s">
        <v>156</v>
      </c>
      <c r="AW182" s="14" t="s">
        <v>5</v>
      </c>
      <c r="AX182" s="14" t="s">
        <v>91</v>
      </c>
      <c r="AY182" s="274" t="s">
        <v>149</v>
      </c>
    </row>
    <row r="183" s="2" customFormat="1" ht="24" customHeight="1">
      <c r="A183" s="39"/>
      <c r="B183" s="40"/>
      <c r="C183" s="275" t="s">
        <v>362</v>
      </c>
      <c r="D183" s="275" t="s">
        <v>203</v>
      </c>
      <c r="E183" s="276" t="s">
        <v>765</v>
      </c>
      <c r="F183" s="277" t="s">
        <v>766</v>
      </c>
      <c r="G183" s="278" t="s">
        <v>206</v>
      </c>
      <c r="H183" s="279">
        <v>1.4179999999999999</v>
      </c>
      <c r="I183" s="280"/>
      <c r="J183" s="281"/>
      <c r="K183" s="282">
        <f>ROUND(P183*H183,2)</f>
        <v>0</v>
      </c>
      <c r="L183" s="277" t="s">
        <v>301</v>
      </c>
      <c r="M183" s="283"/>
      <c r="N183" s="284" t="s">
        <v>82</v>
      </c>
      <c r="O183" s="242" t="s">
        <v>52</v>
      </c>
      <c r="P183" s="243">
        <f>I183+J183</f>
        <v>0</v>
      </c>
      <c r="Q183" s="243">
        <f>ROUND(I183*H183,2)</f>
        <v>0</v>
      </c>
      <c r="R183" s="243">
        <f>ROUND(J183*H183,2)</f>
        <v>0</v>
      </c>
      <c r="S183" s="85"/>
      <c r="T183" s="244">
        <f>S183*H183</f>
        <v>0</v>
      </c>
      <c r="U183" s="244">
        <v>1</v>
      </c>
      <c r="V183" s="244">
        <f>U183*H183</f>
        <v>1.4179999999999999</v>
      </c>
      <c r="W183" s="244">
        <v>0</v>
      </c>
      <c r="X183" s="245">
        <f>W183*H183</f>
        <v>0</v>
      </c>
      <c r="Y183" s="39"/>
      <c r="Z183" s="39"/>
      <c r="AA183" s="39"/>
      <c r="AB183" s="39"/>
      <c r="AC183" s="39"/>
      <c r="AD183" s="39"/>
      <c r="AE183" s="39"/>
      <c r="AR183" s="246" t="s">
        <v>202</v>
      </c>
      <c r="AT183" s="246" t="s">
        <v>203</v>
      </c>
      <c r="AU183" s="246" t="s">
        <v>22</v>
      </c>
      <c r="AY183" s="17" t="s">
        <v>149</v>
      </c>
      <c r="BE183" s="247">
        <f>IF(O183="základní",K183,0)</f>
        <v>0</v>
      </c>
      <c r="BF183" s="247">
        <f>IF(O183="snížená",K183,0)</f>
        <v>0</v>
      </c>
      <c r="BG183" s="247">
        <f>IF(O183="zákl. přenesená",K183,0)</f>
        <v>0</v>
      </c>
      <c r="BH183" s="247">
        <f>IF(O183="sníž. přenesená",K183,0)</f>
        <v>0</v>
      </c>
      <c r="BI183" s="247">
        <f>IF(O183="nulová",K183,0)</f>
        <v>0</v>
      </c>
      <c r="BJ183" s="17" t="s">
        <v>91</v>
      </c>
      <c r="BK183" s="247">
        <f>ROUND(P183*H183,2)</f>
        <v>0</v>
      </c>
      <c r="BL183" s="17" t="s">
        <v>156</v>
      </c>
      <c r="BM183" s="246" t="s">
        <v>767</v>
      </c>
    </row>
    <row r="184" s="2" customFormat="1">
      <c r="A184" s="39"/>
      <c r="B184" s="40"/>
      <c r="C184" s="41"/>
      <c r="D184" s="248" t="s">
        <v>158</v>
      </c>
      <c r="E184" s="41"/>
      <c r="F184" s="249" t="s">
        <v>766</v>
      </c>
      <c r="G184" s="41"/>
      <c r="H184" s="41"/>
      <c r="I184" s="149"/>
      <c r="J184" s="149"/>
      <c r="K184" s="41"/>
      <c r="L184" s="41"/>
      <c r="M184" s="45"/>
      <c r="N184" s="250"/>
      <c r="O184" s="251"/>
      <c r="P184" s="85"/>
      <c r="Q184" s="85"/>
      <c r="R184" s="85"/>
      <c r="S184" s="85"/>
      <c r="T184" s="85"/>
      <c r="U184" s="85"/>
      <c r="V184" s="85"/>
      <c r="W184" s="85"/>
      <c r="X184" s="86"/>
      <c r="Y184" s="39"/>
      <c r="Z184" s="39"/>
      <c r="AA184" s="39"/>
      <c r="AB184" s="39"/>
      <c r="AC184" s="39"/>
      <c r="AD184" s="39"/>
      <c r="AE184" s="39"/>
      <c r="AT184" s="17" t="s">
        <v>158</v>
      </c>
      <c r="AU184" s="17" t="s">
        <v>22</v>
      </c>
    </row>
    <row r="185" s="13" customFormat="1">
      <c r="A185" s="13"/>
      <c r="B185" s="253"/>
      <c r="C185" s="254"/>
      <c r="D185" s="248" t="s">
        <v>167</v>
      </c>
      <c r="E185" s="255" t="s">
        <v>82</v>
      </c>
      <c r="F185" s="256" t="s">
        <v>768</v>
      </c>
      <c r="G185" s="254"/>
      <c r="H185" s="257">
        <v>1.4179999999999999</v>
      </c>
      <c r="I185" s="258"/>
      <c r="J185" s="258"/>
      <c r="K185" s="254"/>
      <c r="L185" s="254"/>
      <c r="M185" s="259"/>
      <c r="N185" s="260"/>
      <c r="O185" s="261"/>
      <c r="P185" s="261"/>
      <c r="Q185" s="261"/>
      <c r="R185" s="261"/>
      <c r="S185" s="261"/>
      <c r="T185" s="261"/>
      <c r="U185" s="261"/>
      <c r="V185" s="261"/>
      <c r="W185" s="261"/>
      <c r="X185" s="262"/>
      <c r="Y185" s="13"/>
      <c r="Z185" s="13"/>
      <c r="AA185" s="13"/>
      <c r="AB185" s="13"/>
      <c r="AC185" s="13"/>
      <c r="AD185" s="13"/>
      <c r="AE185" s="13"/>
      <c r="AT185" s="263" t="s">
        <v>167</v>
      </c>
      <c r="AU185" s="263" t="s">
        <v>22</v>
      </c>
      <c r="AV185" s="13" t="s">
        <v>22</v>
      </c>
      <c r="AW185" s="13" t="s">
        <v>5</v>
      </c>
      <c r="AX185" s="13" t="s">
        <v>84</v>
      </c>
      <c r="AY185" s="263" t="s">
        <v>149</v>
      </c>
    </row>
    <row r="186" s="14" customFormat="1">
      <c r="A186" s="14"/>
      <c r="B186" s="264"/>
      <c r="C186" s="265"/>
      <c r="D186" s="248" t="s">
        <v>167</v>
      </c>
      <c r="E186" s="266" t="s">
        <v>82</v>
      </c>
      <c r="F186" s="267" t="s">
        <v>169</v>
      </c>
      <c r="G186" s="265"/>
      <c r="H186" s="268">
        <v>1.4179999999999999</v>
      </c>
      <c r="I186" s="269"/>
      <c r="J186" s="269"/>
      <c r="K186" s="265"/>
      <c r="L186" s="265"/>
      <c r="M186" s="270"/>
      <c r="N186" s="271"/>
      <c r="O186" s="272"/>
      <c r="P186" s="272"/>
      <c r="Q186" s="272"/>
      <c r="R186" s="272"/>
      <c r="S186" s="272"/>
      <c r="T186" s="272"/>
      <c r="U186" s="272"/>
      <c r="V186" s="272"/>
      <c r="W186" s="272"/>
      <c r="X186" s="273"/>
      <c r="Y186" s="14"/>
      <c r="Z186" s="14"/>
      <c r="AA186" s="14"/>
      <c r="AB186" s="14"/>
      <c r="AC186" s="14"/>
      <c r="AD186" s="14"/>
      <c r="AE186" s="14"/>
      <c r="AT186" s="274" t="s">
        <v>167</v>
      </c>
      <c r="AU186" s="274" t="s">
        <v>22</v>
      </c>
      <c r="AV186" s="14" t="s">
        <v>156</v>
      </c>
      <c r="AW186" s="14" t="s">
        <v>5</v>
      </c>
      <c r="AX186" s="14" t="s">
        <v>91</v>
      </c>
      <c r="AY186" s="274" t="s">
        <v>149</v>
      </c>
    </row>
    <row r="187" s="12" customFormat="1" ht="22.8" customHeight="1">
      <c r="A187" s="12"/>
      <c r="B187" s="217"/>
      <c r="C187" s="218"/>
      <c r="D187" s="219" t="s">
        <v>83</v>
      </c>
      <c r="E187" s="232" t="s">
        <v>623</v>
      </c>
      <c r="F187" s="232" t="s">
        <v>624</v>
      </c>
      <c r="G187" s="218"/>
      <c r="H187" s="218"/>
      <c r="I187" s="221"/>
      <c r="J187" s="221"/>
      <c r="K187" s="233">
        <f>BK187</f>
        <v>0</v>
      </c>
      <c r="L187" s="218"/>
      <c r="M187" s="223"/>
      <c r="N187" s="224"/>
      <c r="O187" s="225"/>
      <c r="P187" s="225"/>
      <c r="Q187" s="226">
        <f>SUM(Q188:Q190)</f>
        <v>0</v>
      </c>
      <c r="R187" s="226">
        <f>SUM(R188:R190)</f>
        <v>0</v>
      </c>
      <c r="S187" s="225"/>
      <c r="T187" s="227">
        <f>SUM(T188:T190)</f>
        <v>0</v>
      </c>
      <c r="U187" s="225"/>
      <c r="V187" s="227">
        <f>SUM(V188:V190)</f>
        <v>0</v>
      </c>
      <c r="W187" s="225"/>
      <c r="X187" s="228">
        <f>SUM(X188:X190)</f>
        <v>0</v>
      </c>
      <c r="Y187" s="12"/>
      <c r="Z187" s="12"/>
      <c r="AA187" s="12"/>
      <c r="AB187" s="12"/>
      <c r="AC187" s="12"/>
      <c r="AD187" s="12"/>
      <c r="AE187" s="12"/>
      <c r="AR187" s="229" t="s">
        <v>91</v>
      </c>
      <c r="AT187" s="230" t="s">
        <v>83</v>
      </c>
      <c r="AU187" s="230" t="s">
        <v>91</v>
      </c>
      <c r="AY187" s="229" t="s">
        <v>149</v>
      </c>
      <c r="BK187" s="231">
        <f>SUM(BK188:BK190)</f>
        <v>0</v>
      </c>
    </row>
    <row r="188" s="2" customFormat="1" ht="24" customHeight="1">
      <c r="A188" s="39"/>
      <c r="B188" s="40"/>
      <c r="C188" s="234" t="s">
        <v>368</v>
      </c>
      <c r="D188" s="234" t="s">
        <v>151</v>
      </c>
      <c r="E188" s="235" t="s">
        <v>769</v>
      </c>
      <c r="F188" s="236" t="s">
        <v>770</v>
      </c>
      <c r="G188" s="237" t="s">
        <v>206</v>
      </c>
      <c r="H188" s="238">
        <v>24.172999999999998</v>
      </c>
      <c r="I188" s="239"/>
      <c r="J188" s="239"/>
      <c r="K188" s="240">
        <f>ROUND(P188*H188,2)</f>
        <v>0</v>
      </c>
      <c r="L188" s="236" t="s">
        <v>301</v>
      </c>
      <c r="M188" s="45"/>
      <c r="N188" s="241" t="s">
        <v>82</v>
      </c>
      <c r="O188" s="242" t="s">
        <v>52</v>
      </c>
      <c r="P188" s="243">
        <f>I188+J188</f>
        <v>0</v>
      </c>
      <c r="Q188" s="243">
        <f>ROUND(I188*H188,2)</f>
        <v>0</v>
      </c>
      <c r="R188" s="243">
        <f>ROUND(J188*H188,2)</f>
        <v>0</v>
      </c>
      <c r="S188" s="85"/>
      <c r="T188" s="244">
        <f>S188*H188</f>
        <v>0</v>
      </c>
      <c r="U188" s="244">
        <v>0</v>
      </c>
      <c r="V188" s="244">
        <f>U188*H188</f>
        <v>0</v>
      </c>
      <c r="W188" s="244">
        <v>0</v>
      </c>
      <c r="X188" s="245">
        <f>W188*H188</f>
        <v>0</v>
      </c>
      <c r="Y188" s="39"/>
      <c r="Z188" s="39"/>
      <c r="AA188" s="39"/>
      <c r="AB188" s="39"/>
      <c r="AC188" s="39"/>
      <c r="AD188" s="39"/>
      <c r="AE188" s="39"/>
      <c r="AR188" s="246" t="s">
        <v>156</v>
      </c>
      <c r="AT188" s="246" t="s">
        <v>151</v>
      </c>
      <c r="AU188" s="246" t="s">
        <v>22</v>
      </c>
      <c r="AY188" s="17" t="s">
        <v>149</v>
      </c>
      <c r="BE188" s="247">
        <f>IF(O188="základní",K188,0)</f>
        <v>0</v>
      </c>
      <c r="BF188" s="247">
        <f>IF(O188="snížená",K188,0)</f>
        <v>0</v>
      </c>
      <c r="BG188" s="247">
        <f>IF(O188="zákl. přenesená",K188,0)</f>
        <v>0</v>
      </c>
      <c r="BH188" s="247">
        <f>IF(O188="sníž. přenesená",K188,0)</f>
        <v>0</v>
      </c>
      <c r="BI188" s="247">
        <f>IF(O188="nulová",K188,0)</f>
        <v>0</v>
      </c>
      <c r="BJ188" s="17" t="s">
        <v>91</v>
      </c>
      <c r="BK188" s="247">
        <f>ROUND(P188*H188,2)</f>
        <v>0</v>
      </c>
      <c r="BL188" s="17" t="s">
        <v>156</v>
      </c>
      <c r="BM188" s="246" t="s">
        <v>771</v>
      </c>
    </row>
    <row r="189" s="2" customFormat="1">
      <c r="A189" s="39"/>
      <c r="B189" s="40"/>
      <c r="C189" s="41"/>
      <c r="D189" s="248" t="s">
        <v>158</v>
      </c>
      <c r="E189" s="41"/>
      <c r="F189" s="249" t="s">
        <v>772</v>
      </c>
      <c r="G189" s="41"/>
      <c r="H189" s="41"/>
      <c r="I189" s="149"/>
      <c r="J189" s="149"/>
      <c r="K189" s="41"/>
      <c r="L189" s="41"/>
      <c r="M189" s="45"/>
      <c r="N189" s="250"/>
      <c r="O189" s="251"/>
      <c r="P189" s="85"/>
      <c r="Q189" s="85"/>
      <c r="R189" s="85"/>
      <c r="S189" s="85"/>
      <c r="T189" s="85"/>
      <c r="U189" s="85"/>
      <c r="V189" s="85"/>
      <c r="W189" s="85"/>
      <c r="X189" s="86"/>
      <c r="Y189" s="39"/>
      <c r="Z189" s="39"/>
      <c r="AA189" s="39"/>
      <c r="AB189" s="39"/>
      <c r="AC189" s="39"/>
      <c r="AD189" s="39"/>
      <c r="AE189" s="39"/>
      <c r="AT189" s="17" t="s">
        <v>158</v>
      </c>
      <c r="AU189" s="17" t="s">
        <v>22</v>
      </c>
    </row>
    <row r="190" s="2" customFormat="1">
      <c r="A190" s="39"/>
      <c r="B190" s="40"/>
      <c r="C190" s="41"/>
      <c r="D190" s="248" t="s">
        <v>160</v>
      </c>
      <c r="E190" s="41"/>
      <c r="F190" s="252" t="s">
        <v>773</v>
      </c>
      <c r="G190" s="41"/>
      <c r="H190" s="41"/>
      <c r="I190" s="149"/>
      <c r="J190" s="149"/>
      <c r="K190" s="41"/>
      <c r="L190" s="41"/>
      <c r="M190" s="45"/>
      <c r="N190" s="250"/>
      <c r="O190" s="251"/>
      <c r="P190" s="85"/>
      <c r="Q190" s="85"/>
      <c r="R190" s="85"/>
      <c r="S190" s="85"/>
      <c r="T190" s="85"/>
      <c r="U190" s="85"/>
      <c r="V190" s="85"/>
      <c r="W190" s="85"/>
      <c r="X190" s="86"/>
      <c r="Y190" s="39"/>
      <c r="Z190" s="39"/>
      <c r="AA190" s="39"/>
      <c r="AB190" s="39"/>
      <c r="AC190" s="39"/>
      <c r="AD190" s="39"/>
      <c r="AE190" s="39"/>
      <c r="AT190" s="17" t="s">
        <v>160</v>
      </c>
      <c r="AU190" s="17" t="s">
        <v>22</v>
      </c>
    </row>
    <row r="191" s="12" customFormat="1" ht="25.92" customHeight="1">
      <c r="A191" s="12"/>
      <c r="B191" s="217"/>
      <c r="C191" s="218"/>
      <c r="D191" s="219" t="s">
        <v>83</v>
      </c>
      <c r="E191" s="220" t="s">
        <v>631</v>
      </c>
      <c r="F191" s="220" t="s">
        <v>632</v>
      </c>
      <c r="G191" s="218"/>
      <c r="H191" s="218"/>
      <c r="I191" s="221"/>
      <c r="J191" s="221"/>
      <c r="K191" s="222">
        <f>BK191</f>
        <v>0</v>
      </c>
      <c r="L191" s="218"/>
      <c r="M191" s="223"/>
      <c r="N191" s="224"/>
      <c r="O191" s="225"/>
      <c r="P191" s="225"/>
      <c r="Q191" s="226">
        <f>Q192</f>
        <v>0</v>
      </c>
      <c r="R191" s="226">
        <f>R192</f>
        <v>0</v>
      </c>
      <c r="S191" s="225"/>
      <c r="T191" s="227">
        <f>T192</f>
        <v>0</v>
      </c>
      <c r="U191" s="225"/>
      <c r="V191" s="227">
        <f>V192</f>
        <v>0.15417750000000002</v>
      </c>
      <c r="W191" s="225"/>
      <c r="X191" s="228">
        <f>X192</f>
        <v>0</v>
      </c>
      <c r="Y191" s="12"/>
      <c r="Z191" s="12"/>
      <c r="AA191" s="12"/>
      <c r="AB191" s="12"/>
      <c r="AC191" s="12"/>
      <c r="AD191" s="12"/>
      <c r="AE191" s="12"/>
      <c r="AR191" s="229" t="s">
        <v>22</v>
      </c>
      <c r="AT191" s="230" t="s">
        <v>83</v>
      </c>
      <c r="AU191" s="230" t="s">
        <v>84</v>
      </c>
      <c r="AY191" s="229" t="s">
        <v>149</v>
      </c>
      <c r="BK191" s="231">
        <f>BK192</f>
        <v>0</v>
      </c>
    </row>
    <row r="192" s="12" customFormat="1" ht="22.8" customHeight="1">
      <c r="A192" s="12"/>
      <c r="B192" s="217"/>
      <c r="C192" s="218"/>
      <c r="D192" s="219" t="s">
        <v>83</v>
      </c>
      <c r="E192" s="232" t="s">
        <v>633</v>
      </c>
      <c r="F192" s="232" t="s">
        <v>634</v>
      </c>
      <c r="G192" s="218"/>
      <c r="H192" s="218"/>
      <c r="I192" s="221"/>
      <c r="J192" s="221"/>
      <c r="K192" s="233">
        <f>BK192</f>
        <v>0</v>
      </c>
      <c r="L192" s="218"/>
      <c r="M192" s="223"/>
      <c r="N192" s="224"/>
      <c r="O192" s="225"/>
      <c r="P192" s="225"/>
      <c r="Q192" s="226">
        <f>SUM(Q193:Q219)</f>
        <v>0</v>
      </c>
      <c r="R192" s="226">
        <f>SUM(R193:R219)</f>
        <v>0</v>
      </c>
      <c r="S192" s="225"/>
      <c r="T192" s="227">
        <f>SUM(T193:T219)</f>
        <v>0</v>
      </c>
      <c r="U192" s="225"/>
      <c r="V192" s="227">
        <f>SUM(V193:V219)</f>
        <v>0.15417750000000002</v>
      </c>
      <c r="W192" s="225"/>
      <c r="X192" s="228">
        <f>SUM(X193:X219)</f>
        <v>0</v>
      </c>
      <c r="Y192" s="12"/>
      <c r="Z192" s="12"/>
      <c r="AA192" s="12"/>
      <c r="AB192" s="12"/>
      <c r="AC192" s="12"/>
      <c r="AD192" s="12"/>
      <c r="AE192" s="12"/>
      <c r="AR192" s="229" t="s">
        <v>22</v>
      </c>
      <c r="AT192" s="230" t="s">
        <v>83</v>
      </c>
      <c r="AU192" s="230" t="s">
        <v>91</v>
      </c>
      <c r="AY192" s="229" t="s">
        <v>149</v>
      </c>
      <c r="BK192" s="231">
        <f>SUM(BK193:BK219)</f>
        <v>0</v>
      </c>
    </row>
    <row r="193" s="2" customFormat="1" ht="24" customHeight="1">
      <c r="A193" s="39"/>
      <c r="B193" s="40"/>
      <c r="C193" s="234" t="s">
        <v>262</v>
      </c>
      <c r="D193" s="234" t="s">
        <v>151</v>
      </c>
      <c r="E193" s="235" t="s">
        <v>774</v>
      </c>
      <c r="F193" s="236" t="s">
        <v>775</v>
      </c>
      <c r="G193" s="237" t="s">
        <v>226</v>
      </c>
      <c r="H193" s="238">
        <v>3.6749999999999998</v>
      </c>
      <c r="I193" s="239"/>
      <c r="J193" s="239"/>
      <c r="K193" s="240">
        <f>ROUND(P193*H193,2)</f>
        <v>0</v>
      </c>
      <c r="L193" s="236" t="s">
        <v>301</v>
      </c>
      <c r="M193" s="45"/>
      <c r="N193" s="241" t="s">
        <v>82</v>
      </c>
      <c r="O193" s="242" t="s">
        <v>52</v>
      </c>
      <c r="P193" s="243">
        <f>I193+J193</f>
        <v>0</v>
      </c>
      <c r="Q193" s="243">
        <f>ROUND(I193*H193,2)</f>
        <v>0</v>
      </c>
      <c r="R193" s="243">
        <f>ROUND(J193*H193,2)</f>
        <v>0</v>
      </c>
      <c r="S193" s="85"/>
      <c r="T193" s="244">
        <f>S193*H193</f>
        <v>0</v>
      </c>
      <c r="U193" s="244">
        <v>0</v>
      </c>
      <c r="V193" s="244">
        <f>U193*H193</f>
        <v>0</v>
      </c>
      <c r="W193" s="244">
        <v>0</v>
      </c>
      <c r="X193" s="245">
        <f>W193*H193</f>
        <v>0</v>
      </c>
      <c r="Y193" s="39"/>
      <c r="Z193" s="39"/>
      <c r="AA193" s="39"/>
      <c r="AB193" s="39"/>
      <c r="AC193" s="39"/>
      <c r="AD193" s="39"/>
      <c r="AE193" s="39"/>
      <c r="AR193" s="246" t="s">
        <v>256</v>
      </c>
      <c r="AT193" s="246" t="s">
        <v>151</v>
      </c>
      <c r="AU193" s="246" t="s">
        <v>22</v>
      </c>
      <c r="AY193" s="17" t="s">
        <v>149</v>
      </c>
      <c r="BE193" s="247">
        <f>IF(O193="základní",K193,0)</f>
        <v>0</v>
      </c>
      <c r="BF193" s="247">
        <f>IF(O193="snížená",K193,0)</f>
        <v>0</v>
      </c>
      <c r="BG193" s="247">
        <f>IF(O193="zákl. přenesená",K193,0)</f>
        <v>0</v>
      </c>
      <c r="BH193" s="247">
        <f>IF(O193="sníž. přenesená",K193,0)</f>
        <v>0</v>
      </c>
      <c r="BI193" s="247">
        <f>IF(O193="nulová",K193,0)</f>
        <v>0</v>
      </c>
      <c r="BJ193" s="17" t="s">
        <v>91</v>
      </c>
      <c r="BK193" s="247">
        <f>ROUND(P193*H193,2)</f>
        <v>0</v>
      </c>
      <c r="BL193" s="17" t="s">
        <v>256</v>
      </c>
      <c r="BM193" s="246" t="s">
        <v>776</v>
      </c>
    </row>
    <row r="194" s="2" customFormat="1">
      <c r="A194" s="39"/>
      <c r="B194" s="40"/>
      <c r="C194" s="41"/>
      <c r="D194" s="248" t="s">
        <v>158</v>
      </c>
      <c r="E194" s="41"/>
      <c r="F194" s="249" t="s">
        <v>777</v>
      </c>
      <c r="G194" s="41"/>
      <c r="H194" s="41"/>
      <c r="I194" s="149"/>
      <c r="J194" s="149"/>
      <c r="K194" s="41"/>
      <c r="L194" s="41"/>
      <c r="M194" s="45"/>
      <c r="N194" s="250"/>
      <c r="O194" s="251"/>
      <c r="P194" s="85"/>
      <c r="Q194" s="85"/>
      <c r="R194" s="85"/>
      <c r="S194" s="85"/>
      <c r="T194" s="85"/>
      <c r="U194" s="85"/>
      <c r="V194" s="85"/>
      <c r="W194" s="85"/>
      <c r="X194" s="86"/>
      <c r="Y194" s="39"/>
      <c r="Z194" s="39"/>
      <c r="AA194" s="39"/>
      <c r="AB194" s="39"/>
      <c r="AC194" s="39"/>
      <c r="AD194" s="39"/>
      <c r="AE194" s="39"/>
      <c r="AT194" s="17" t="s">
        <v>158</v>
      </c>
      <c r="AU194" s="17" t="s">
        <v>22</v>
      </c>
    </row>
    <row r="195" s="2" customFormat="1" ht="16.5" customHeight="1">
      <c r="A195" s="39"/>
      <c r="B195" s="40"/>
      <c r="C195" s="275" t="s">
        <v>268</v>
      </c>
      <c r="D195" s="275" t="s">
        <v>203</v>
      </c>
      <c r="E195" s="276" t="s">
        <v>778</v>
      </c>
      <c r="F195" s="277" t="s">
        <v>779</v>
      </c>
      <c r="G195" s="278" t="s">
        <v>226</v>
      </c>
      <c r="H195" s="279">
        <v>3.6749999999999998</v>
      </c>
      <c r="I195" s="280"/>
      <c r="J195" s="281"/>
      <c r="K195" s="282">
        <f>ROUND(P195*H195,2)</f>
        <v>0</v>
      </c>
      <c r="L195" s="277" t="s">
        <v>82</v>
      </c>
      <c r="M195" s="283"/>
      <c r="N195" s="284" t="s">
        <v>82</v>
      </c>
      <c r="O195" s="242" t="s">
        <v>52</v>
      </c>
      <c r="P195" s="243">
        <f>I195+J195</f>
        <v>0</v>
      </c>
      <c r="Q195" s="243">
        <f>ROUND(I195*H195,2)</f>
        <v>0</v>
      </c>
      <c r="R195" s="243">
        <f>ROUND(J195*H195,2)</f>
        <v>0</v>
      </c>
      <c r="S195" s="85"/>
      <c r="T195" s="244">
        <f>S195*H195</f>
        <v>0</v>
      </c>
      <c r="U195" s="244">
        <v>0.0012999999999999999</v>
      </c>
      <c r="V195" s="244">
        <f>U195*H195</f>
        <v>0.0047774999999999996</v>
      </c>
      <c r="W195" s="244">
        <v>0</v>
      </c>
      <c r="X195" s="245">
        <f>W195*H195</f>
        <v>0</v>
      </c>
      <c r="Y195" s="39"/>
      <c r="Z195" s="39"/>
      <c r="AA195" s="39"/>
      <c r="AB195" s="39"/>
      <c r="AC195" s="39"/>
      <c r="AD195" s="39"/>
      <c r="AE195" s="39"/>
      <c r="AR195" s="246" t="s">
        <v>645</v>
      </c>
      <c r="AT195" s="246" t="s">
        <v>203</v>
      </c>
      <c r="AU195" s="246" t="s">
        <v>22</v>
      </c>
      <c r="AY195" s="17" t="s">
        <v>149</v>
      </c>
      <c r="BE195" s="247">
        <f>IF(O195="základní",K195,0)</f>
        <v>0</v>
      </c>
      <c r="BF195" s="247">
        <f>IF(O195="snížená",K195,0)</f>
        <v>0</v>
      </c>
      <c r="BG195" s="247">
        <f>IF(O195="zákl. přenesená",K195,0)</f>
        <v>0</v>
      </c>
      <c r="BH195" s="247">
        <f>IF(O195="sníž. přenesená",K195,0)</f>
        <v>0</v>
      </c>
      <c r="BI195" s="247">
        <f>IF(O195="nulová",K195,0)</f>
        <v>0</v>
      </c>
      <c r="BJ195" s="17" t="s">
        <v>91</v>
      </c>
      <c r="BK195" s="247">
        <f>ROUND(P195*H195,2)</f>
        <v>0</v>
      </c>
      <c r="BL195" s="17" t="s">
        <v>256</v>
      </c>
      <c r="BM195" s="246" t="s">
        <v>780</v>
      </c>
    </row>
    <row r="196" s="2" customFormat="1">
      <c r="A196" s="39"/>
      <c r="B196" s="40"/>
      <c r="C196" s="41"/>
      <c r="D196" s="248" t="s">
        <v>158</v>
      </c>
      <c r="E196" s="41"/>
      <c r="F196" s="249" t="s">
        <v>779</v>
      </c>
      <c r="G196" s="41"/>
      <c r="H196" s="41"/>
      <c r="I196" s="149"/>
      <c r="J196" s="149"/>
      <c r="K196" s="41"/>
      <c r="L196" s="41"/>
      <c r="M196" s="45"/>
      <c r="N196" s="250"/>
      <c r="O196" s="251"/>
      <c r="P196" s="85"/>
      <c r="Q196" s="85"/>
      <c r="R196" s="85"/>
      <c r="S196" s="85"/>
      <c r="T196" s="85"/>
      <c r="U196" s="85"/>
      <c r="V196" s="85"/>
      <c r="W196" s="85"/>
      <c r="X196" s="86"/>
      <c r="Y196" s="39"/>
      <c r="Z196" s="39"/>
      <c r="AA196" s="39"/>
      <c r="AB196" s="39"/>
      <c r="AC196" s="39"/>
      <c r="AD196" s="39"/>
      <c r="AE196" s="39"/>
      <c r="AT196" s="17" t="s">
        <v>158</v>
      </c>
      <c r="AU196" s="17" t="s">
        <v>22</v>
      </c>
    </row>
    <row r="197" s="2" customFormat="1" ht="24" customHeight="1">
      <c r="A197" s="39"/>
      <c r="B197" s="40"/>
      <c r="C197" s="275" t="s">
        <v>274</v>
      </c>
      <c r="D197" s="275" t="s">
        <v>203</v>
      </c>
      <c r="E197" s="276" t="s">
        <v>781</v>
      </c>
      <c r="F197" s="277" t="s">
        <v>782</v>
      </c>
      <c r="G197" s="278" t="s">
        <v>154</v>
      </c>
      <c r="H197" s="279">
        <v>3</v>
      </c>
      <c r="I197" s="280"/>
      <c r="J197" s="281"/>
      <c r="K197" s="282">
        <f>ROUND(P197*H197,2)</f>
        <v>0</v>
      </c>
      <c r="L197" s="277" t="s">
        <v>301</v>
      </c>
      <c r="M197" s="283"/>
      <c r="N197" s="284" t="s">
        <v>82</v>
      </c>
      <c r="O197" s="242" t="s">
        <v>52</v>
      </c>
      <c r="P197" s="243">
        <f>I197+J197</f>
        <v>0</v>
      </c>
      <c r="Q197" s="243">
        <f>ROUND(I197*H197,2)</f>
        <v>0</v>
      </c>
      <c r="R197" s="243">
        <f>ROUND(J197*H197,2)</f>
        <v>0</v>
      </c>
      <c r="S197" s="85"/>
      <c r="T197" s="244">
        <f>S197*H197</f>
        <v>0</v>
      </c>
      <c r="U197" s="244">
        <v>0.0016000000000000001</v>
      </c>
      <c r="V197" s="244">
        <f>U197*H197</f>
        <v>0.0048000000000000004</v>
      </c>
      <c r="W197" s="244">
        <v>0</v>
      </c>
      <c r="X197" s="245">
        <f>W197*H197</f>
        <v>0</v>
      </c>
      <c r="Y197" s="39"/>
      <c r="Z197" s="39"/>
      <c r="AA197" s="39"/>
      <c r="AB197" s="39"/>
      <c r="AC197" s="39"/>
      <c r="AD197" s="39"/>
      <c r="AE197" s="39"/>
      <c r="AR197" s="246" t="s">
        <v>645</v>
      </c>
      <c r="AT197" s="246" t="s">
        <v>203</v>
      </c>
      <c r="AU197" s="246" t="s">
        <v>22</v>
      </c>
      <c r="AY197" s="17" t="s">
        <v>149</v>
      </c>
      <c r="BE197" s="247">
        <f>IF(O197="základní",K197,0)</f>
        <v>0</v>
      </c>
      <c r="BF197" s="247">
        <f>IF(O197="snížená",K197,0)</f>
        <v>0</v>
      </c>
      <c r="BG197" s="247">
        <f>IF(O197="zákl. přenesená",K197,0)</f>
        <v>0</v>
      </c>
      <c r="BH197" s="247">
        <f>IF(O197="sníž. přenesená",K197,0)</f>
        <v>0</v>
      </c>
      <c r="BI197" s="247">
        <f>IF(O197="nulová",K197,0)</f>
        <v>0</v>
      </c>
      <c r="BJ197" s="17" t="s">
        <v>91</v>
      </c>
      <c r="BK197" s="247">
        <f>ROUND(P197*H197,2)</f>
        <v>0</v>
      </c>
      <c r="BL197" s="17" t="s">
        <v>256</v>
      </c>
      <c r="BM197" s="246" t="s">
        <v>783</v>
      </c>
    </row>
    <row r="198" s="2" customFormat="1">
      <c r="A198" s="39"/>
      <c r="B198" s="40"/>
      <c r="C198" s="41"/>
      <c r="D198" s="248" t="s">
        <v>158</v>
      </c>
      <c r="E198" s="41"/>
      <c r="F198" s="249" t="s">
        <v>782</v>
      </c>
      <c r="G198" s="41"/>
      <c r="H198" s="41"/>
      <c r="I198" s="149"/>
      <c r="J198" s="149"/>
      <c r="K198" s="41"/>
      <c r="L198" s="41"/>
      <c r="M198" s="45"/>
      <c r="N198" s="250"/>
      <c r="O198" s="251"/>
      <c r="P198" s="85"/>
      <c r="Q198" s="85"/>
      <c r="R198" s="85"/>
      <c r="S198" s="85"/>
      <c r="T198" s="85"/>
      <c r="U198" s="85"/>
      <c r="V198" s="85"/>
      <c r="W198" s="85"/>
      <c r="X198" s="86"/>
      <c r="Y198" s="39"/>
      <c r="Z198" s="39"/>
      <c r="AA198" s="39"/>
      <c r="AB198" s="39"/>
      <c r="AC198" s="39"/>
      <c r="AD198" s="39"/>
      <c r="AE198" s="39"/>
      <c r="AT198" s="17" t="s">
        <v>158</v>
      </c>
      <c r="AU198" s="17" t="s">
        <v>22</v>
      </c>
    </row>
    <row r="199" s="13" customFormat="1">
      <c r="A199" s="13"/>
      <c r="B199" s="253"/>
      <c r="C199" s="254"/>
      <c r="D199" s="248" t="s">
        <v>167</v>
      </c>
      <c r="E199" s="255" t="s">
        <v>82</v>
      </c>
      <c r="F199" s="256" t="s">
        <v>170</v>
      </c>
      <c r="G199" s="254"/>
      <c r="H199" s="257">
        <v>3</v>
      </c>
      <c r="I199" s="258"/>
      <c r="J199" s="258"/>
      <c r="K199" s="254"/>
      <c r="L199" s="254"/>
      <c r="M199" s="259"/>
      <c r="N199" s="260"/>
      <c r="O199" s="261"/>
      <c r="P199" s="261"/>
      <c r="Q199" s="261"/>
      <c r="R199" s="261"/>
      <c r="S199" s="261"/>
      <c r="T199" s="261"/>
      <c r="U199" s="261"/>
      <c r="V199" s="261"/>
      <c r="W199" s="261"/>
      <c r="X199" s="262"/>
      <c r="Y199" s="13"/>
      <c r="Z199" s="13"/>
      <c r="AA199" s="13"/>
      <c r="AB199" s="13"/>
      <c r="AC199" s="13"/>
      <c r="AD199" s="13"/>
      <c r="AE199" s="13"/>
      <c r="AT199" s="263" t="s">
        <v>167</v>
      </c>
      <c r="AU199" s="263" t="s">
        <v>22</v>
      </c>
      <c r="AV199" s="13" t="s">
        <v>22</v>
      </c>
      <c r="AW199" s="13" t="s">
        <v>5</v>
      </c>
      <c r="AX199" s="13" t="s">
        <v>84</v>
      </c>
      <c r="AY199" s="263" t="s">
        <v>149</v>
      </c>
    </row>
    <row r="200" s="14" customFormat="1">
      <c r="A200" s="14"/>
      <c r="B200" s="264"/>
      <c r="C200" s="265"/>
      <c r="D200" s="248" t="s">
        <v>167</v>
      </c>
      <c r="E200" s="266" t="s">
        <v>82</v>
      </c>
      <c r="F200" s="267" t="s">
        <v>169</v>
      </c>
      <c r="G200" s="265"/>
      <c r="H200" s="268">
        <v>3</v>
      </c>
      <c r="I200" s="269"/>
      <c r="J200" s="269"/>
      <c r="K200" s="265"/>
      <c r="L200" s="265"/>
      <c r="M200" s="270"/>
      <c r="N200" s="271"/>
      <c r="O200" s="272"/>
      <c r="P200" s="272"/>
      <c r="Q200" s="272"/>
      <c r="R200" s="272"/>
      <c r="S200" s="272"/>
      <c r="T200" s="272"/>
      <c r="U200" s="272"/>
      <c r="V200" s="272"/>
      <c r="W200" s="272"/>
      <c r="X200" s="273"/>
      <c r="Y200" s="14"/>
      <c r="Z200" s="14"/>
      <c r="AA200" s="14"/>
      <c r="AB200" s="14"/>
      <c r="AC200" s="14"/>
      <c r="AD200" s="14"/>
      <c r="AE200" s="14"/>
      <c r="AT200" s="274" t="s">
        <v>167</v>
      </c>
      <c r="AU200" s="274" t="s">
        <v>22</v>
      </c>
      <c r="AV200" s="14" t="s">
        <v>156</v>
      </c>
      <c r="AW200" s="14" t="s">
        <v>5</v>
      </c>
      <c r="AX200" s="14" t="s">
        <v>91</v>
      </c>
      <c r="AY200" s="274" t="s">
        <v>149</v>
      </c>
    </row>
    <row r="201" s="2" customFormat="1" ht="24" customHeight="1">
      <c r="A201" s="39"/>
      <c r="B201" s="40"/>
      <c r="C201" s="234" t="s">
        <v>784</v>
      </c>
      <c r="D201" s="234" t="s">
        <v>151</v>
      </c>
      <c r="E201" s="235" t="s">
        <v>785</v>
      </c>
      <c r="F201" s="236" t="s">
        <v>786</v>
      </c>
      <c r="G201" s="237" t="s">
        <v>398</v>
      </c>
      <c r="H201" s="238">
        <v>250</v>
      </c>
      <c r="I201" s="239"/>
      <c r="J201" s="239"/>
      <c r="K201" s="240">
        <f>ROUND(P201*H201,2)</f>
        <v>0</v>
      </c>
      <c r="L201" s="236" t="s">
        <v>301</v>
      </c>
      <c r="M201" s="45"/>
      <c r="N201" s="241" t="s">
        <v>82</v>
      </c>
      <c r="O201" s="242" t="s">
        <v>52</v>
      </c>
      <c r="P201" s="243">
        <f>I201+J201</f>
        <v>0</v>
      </c>
      <c r="Q201" s="243">
        <f>ROUND(I201*H201,2)</f>
        <v>0</v>
      </c>
      <c r="R201" s="243">
        <f>ROUND(J201*H201,2)</f>
        <v>0</v>
      </c>
      <c r="S201" s="85"/>
      <c r="T201" s="244">
        <f>S201*H201</f>
        <v>0</v>
      </c>
      <c r="U201" s="244">
        <v>5.0000000000000002E-05</v>
      </c>
      <c r="V201" s="244">
        <f>U201*H201</f>
        <v>0.012500000000000001</v>
      </c>
      <c r="W201" s="244">
        <v>0</v>
      </c>
      <c r="X201" s="245">
        <f>W201*H201</f>
        <v>0</v>
      </c>
      <c r="Y201" s="39"/>
      <c r="Z201" s="39"/>
      <c r="AA201" s="39"/>
      <c r="AB201" s="39"/>
      <c r="AC201" s="39"/>
      <c r="AD201" s="39"/>
      <c r="AE201" s="39"/>
      <c r="AR201" s="246" t="s">
        <v>256</v>
      </c>
      <c r="AT201" s="246" t="s">
        <v>151</v>
      </c>
      <c r="AU201" s="246" t="s">
        <v>22</v>
      </c>
      <c r="AY201" s="17" t="s">
        <v>149</v>
      </c>
      <c r="BE201" s="247">
        <f>IF(O201="základní",K201,0)</f>
        <v>0</v>
      </c>
      <c r="BF201" s="247">
        <f>IF(O201="snížená",K201,0)</f>
        <v>0</v>
      </c>
      <c r="BG201" s="247">
        <f>IF(O201="zákl. přenesená",K201,0)</f>
        <v>0</v>
      </c>
      <c r="BH201" s="247">
        <f>IF(O201="sníž. přenesená",K201,0)</f>
        <v>0</v>
      </c>
      <c r="BI201" s="247">
        <f>IF(O201="nulová",K201,0)</f>
        <v>0</v>
      </c>
      <c r="BJ201" s="17" t="s">
        <v>91</v>
      </c>
      <c r="BK201" s="247">
        <f>ROUND(P201*H201,2)</f>
        <v>0</v>
      </c>
      <c r="BL201" s="17" t="s">
        <v>256</v>
      </c>
      <c r="BM201" s="246" t="s">
        <v>787</v>
      </c>
    </row>
    <row r="202" s="2" customFormat="1">
      <c r="A202" s="39"/>
      <c r="B202" s="40"/>
      <c r="C202" s="41"/>
      <c r="D202" s="248" t="s">
        <v>158</v>
      </c>
      <c r="E202" s="41"/>
      <c r="F202" s="249" t="s">
        <v>788</v>
      </c>
      <c r="G202" s="41"/>
      <c r="H202" s="41"/>
      <c r="I202" s="149"/>
      <c r="J202" s="149"/>
      <c r="K202" s="41"/>
      <c r="L202" s="41"/>
      <c r="M202" s="45"/>
      <c r="N202" s="250"/>
      <c r="O202" s="251"/>
      <c r="P202" s="85"/>
      <c r="Q202" s="85"/>
      <c r="R202" s="85"/>
      <c r="S202" s="85"/>
      <c r="T202" s="85"/>
      <c r="U202" s="85"/>
      <c r="V202" s="85"/>
      <c r="W202" s="85"/>
      <c r="X202" s="86"/>
      <c r="Y202" s="39"/>
      <c r="Z202" s="39"/>
      <c r="AA202" s="39"/>
      <c r="AB202" s="39"/>
      <c r="AC202" s="39"/>
      <c r="AD202" s="39"/>
      <c r="AE202" s="39"/>
      <c r="AT202" s="17" t="s">
        <v>158</v>
      </c>
      <c r="AU202" s="17" t="s">
        <v>22</v>
      </c>
    </row>
    <row r="203" s="2" customFormat="1">
      <c r="A203" s="39"/>
      <c r="B203" s="40"/>
      <c r="C203" s="41"/>
      <c r="D203" s="248" t="s">
        <v>160</v>
      </c>
      <c r="E203" s="41"/>
      <c r="F203" s="252" t="s">
        <v>789</v>
      </c>
      <c r="G203" s="41"/>
      <c r="H203" s="41"/>
      <c r="I203" s="149"/>
      <c r="J203" s="149"/>
      <c r="K203" s="41"/>
      <c r="L203" s="41"/>
      <c r="M203" s="45"/>
      <c r="N203" s="250"/>
      <c r="O203" s="251"/>
      <c r="P203" s="85"/>
      <c r="Q203" s="85"/>
      <c r="R203" s="85"/>
      <c r="S203" s="85"/>
      <c r="T203" s="85"/>
      <c r="U203" s="85"/>
      <c r="V203" s="85"/>
      <c r="W203" s="85"/>
      <c r="X203" s="86"/>
      <c r="Y203" s="39"/>
      <c r="Z203" s="39"/>
      <c r="AA203" s="39"/>
      <c r="AB203" s="39"/>
      <c r="AC203" s="39"/>
      <c r="AD203" s="39"/>
      <c r="AE203" s="39"/>
      <c r="AT203" s="17" t="s">
        <v>160</v>
      </c>
      <c r="AU203" s="17" t="s">
        <v>22</v>
      </c>
    </row>
    <row r="204" s="13" customFormat="1">
      <c r="A204" s="13"/>
      <c r="B204" s="253"/>
      <c r="C204" s="254"/>
      <c r="D204" s="248" t="s">
        <v>167</v>
      </c>
      <c r="E204" s="255" t="s">
        <v>82</v>
      </c>
      <c r="F204" s="256" t="s">
        <v>790</v>
      </c>
      <c r="G204" s="254"/>
      <c r="H204" s="257">
        <v>250</v>
      </c>
      <c r="I204" s="258"/>
      <c r="J204" s="258"/>
      <c r="K204" s="254"/>
      <c r="L204" s="254"/>
      <c r="M204" s="259"/>
      <c r="N204" s="260"/>
      <c r="O204" s="261"/>
      <c r="P204" s="261"/>
      <c r="Q204" s="261"/>
      <c r="R204" s="261"/>
      <c r="S204" s="261"/>
      <c r="T204" s="261"/>
      <c r="U204" s="261"/>
      <c r="V204" s="261"/>
      <c r="W204" s="261"/>
      <c r="X204" s="262"/>
      <c r="Y204" s="13"/>
      <c r="Z204" s="13"/>
      <c r="AA204" s="13"/>
      <c r="AB204" s="13"/>
      <c r="AC204" s="13"/>
      <c r="AD204" s="13"/>
      <c r="AE204" s="13"/>
      <c r="AT204" s="263" t="s">
        <v>167</v>
      </c>
      <c r="AU204" s="263" t="s">
        <v>22</v>
      </c>
      <c r="AV204" s="13" t="s">
        <v>22</v>
      </c>
      <c r="AW204" s="13" t="s">
        <v>5</v>
      </c>
      <c r="AX204" s="13" t="s">
        <v>91</v>
      </c>
      <c r="AY204" s="263" t="s">
        <v>149</v>
      </c>
    </row>
    <row r="205" s="2" customFormat="1" ht="24" customHeight="1">
      <c r="A205" s="39"/>
      <c r="B205" s="40"/>
      <c r="C205" s="234" t="s">
        <v>281</v>
      </c>
      <c r="D205" s="234" t="s">
        <v>151</v>
      </c>
      <c r="E205" s="235" t="s">
        <v>791</v>
      </c>
      <c r="F205" s="236" t="s">
        <v>792</v>
      </c>
      <c r="G205" s="237" t="s">
        <v>206</v>
      </c>
      <c r="H205" s="238">
        <v>0.154</v>
      </c>
      <c r="I205" s="239"/>
      <c r="J205" s="239"/>
      <c r="K205" s="240">
        <f>ROUND(P205*H205,2)</f>
        <v>0</v>
      </c>
      <c r="L205" s="236" t="s">
        <v>301</v>
      </c>
      <c r="M205" s="45"/>
      <c r="N205" s="241" t="s">
        <v>82</v>
      </c>
      <c r="O205" s="242" t="s">
        <v>52</v>
      </c>
      <c r="P205" s="243">
        <f>I205+J205</f>
        <v>0</v>
      </c>
      <c r="Q205" s="243">
        <f>ROUND(I205*H205,2)</f>
        <v>0</v>
      </c>
      <c r="R205" s="243">
        <f>ROUND(J205*H205,2)</f>
        <v>0</v>
      </c>
      <c r="S205" s="85"/>
      <c r="T205" s="244">
        <f>S205*H205</f>
        <v>0</v>
      </c>
      <c r="U205" s="244">
        <v>0</v>
      </c>
      <c r="V205" s="244">
        <f>U205*H205</f>
        <v>0</v>
      </c>
      <c r="W205" s="244">
        <v>0</v>
      </c>
      <c r="X205" s="245">
        <f>W205*H205</f>
        <v>0</v>
      </c>
      <c r="Y205" s="39"/>
      <c r="Z205" s="39"/>
      <c r="AA205" s="39"/>
      <c r="AB205" s="39"/>
      <c r="AC205" s="39"/>
      <c r="AD205" s="39"/>
      <c r="AE205" s="39"/>
      <c r="AR205" s="246" t="s">
        <v>256</v>
      </c>
      <c r="AT205" s="246" t="s">
        <v>151</v>
      </c>
      <c r="AU205" s="246" t="s">
        <v>22</v>
      </c>
      <c r="AY205" s="17" t="s">
        <v>149</v>
      </c>
      <c r="BE205" s="247">
        <f>IF(O205="základní",K205,0)</f>
        <v>0</v>
      </c>
      <c r="BF205" s="247">
        <f>IF(O205="snížená",K205,0)</f>
        <v>0</v>
      </c>
      <c r="BG205" s="247">
        <f>IF(O205="zákl. přenesená",K205,0)</f>
        <v>0</v>
      </c>
      <c r="BH205" s="247">
        <f>IF(O205="sníž. přenesená",K205,0)</f>
        <v>0</v>
      </c>
      <c r="BI205" s="247">
        <f>IF(O205="nulová",K205,0)</f>
        <v>0</v>
      </c>
      <c r="BJ205" s="17" t="s">
        <v>91</v>
      </c>
      <c r="BK205" s="247">
        <f>ROUND(P205*H205,2)</f>
        <v>0</v>
      </c>
      <c r="BL205" s="17" t="s">
        <v>256</v>
      </c>
      <c r="BM205" s="246" t="s">
        <v>793</v>
      </c>
    </row>
    <row r="206" s="2" customFormat="1">
      <c r="A206" s="39"/>
      <c r="B206" s="40"/>
      <c r="C206" s="41"/>
      <c r="D206" s="248" t="s">
        <v>158</v>
      </c>
      <c r="E206" s="41"/>
      <c r="F206" s="249" t="s">
        <v>794</v>
      </c>
      <c r="G206" s="41"/>
      <c r="H206" s="41"/>
      <c r="I206" s="149"/>
      <c r="J206" s="149"/>
      <c r="K206" s="41"/>
      <c r="L206" s="41"/>
      <c r="M206" s="45"/>
      <c r="N206" s="250"/>
      <c r="O206" s="251"/>
      <c r="P206" s="85"/>
      <c r="Q206" s="85"/>
      <c r="R206" s="85"/>
      <c r="S206" s="85"/>
      <c r="T206" s="85"/>
      <c r="U206" s="85"/>
      <c r="V206" s="85"/>
      <c r="W206" s="85"/>
      <c r="X206" s="86"/>
      <c r="Y206" s="39"/>
      <c r="Z206" s="39"/>
      <c r="AA206" s="39"/>
      <c r="AB206" s="39"/>
      <c r="AC206" s="39"/>
      <c r="AD206" s="39"/>
      <c r="AE206" s="39"/>
      <c r="AT206" s="17" t="s">
        <v>158</v>
      </c>
      <c r="AU206" s="17" t="s">
        <v>22</v>
      </c>
    </row>
    <row r="207" s="2" customFormat="1">
      <c r="A207" s="39"/>
      <c r="B207" s="40"/>
      <c r="C207" s="41"/>
      <c r="D207" s="248" t="s">
        <v>160</v>
      </c>
      <c r="E207" s="41"/>
      <c r="F207" s="252" t="s">
        <v>795</v>
      </c>
      <c r="G207" s="41"/>
      <c r="H207" s="41"/>
      <c r="I207" s="149"/>
      <c r="J207" s="149"/>
      <c r="K207" s="41"/>
      <c r="L207" s="41"/>
      <c r="M207" s="45"/>
      <c r="N207" s="250"/>
      <c r="O207" s="251"/>
      <c r="P207" s="85"/>
      <c r="Q207" s="85"/>
      <c r="R207" s="85"/>
      <c r="S207" s="85"/>
      <c r="T207" s="85"/>
      <c r="U207" s="85"/>
      <c r="V207" s="85"/>
      <c r="W207" s="85"/>
      <c r="X207" s="86"/>
      <c r="Y207" s="39"/>
      <c r="Z207" s="39"/>
      <c r="AA207" s="39"/>
      <c r="AB207" s="39"/>
      <c r="AC207" s="39"/>
      <c r="AD207" s="39"/>
      <c r="AE207" s="39"/>
      <c r="AT207" s="17" t="s">
        <v>160</v>
      </c>
      <c r="AU207" s="17" t="s">
        <v>22</v>
      </c>
    </row>
    <row r="208" s="2" customFormat="1" ht="16.5" customHeight="1">
      <c r="A208" s="39"/>
      <c r="B208" s="40"/>
      <c r="C208" s="275" t="s">
        <v>8</v>
      </c>
      <c r="D208" s="275" t="s">
        <v>203</v>
      </c>
      <c r="E208" s="276" t="s">
        <v>796</v>
      </c>
      <c r="F208" s="277" t="s">
        <v>797</v>
      </c>
      <c r="G208" s="278" t="s">
        <v>154</v>
      </c>
      <c r="H208" s="279">
        <v>1</v>
      </c>
      <c r="I208" s="280"/>
      <c r="J208" s="281"/>
      <c r="K208" s="282">
        <f>ROUND(P208*H208,2)</f>
        <v>0</v>
      </c>
      <c r="L208" s="277" t="s">
        <v>82</v>
      </c>
      <c r="M208" s="283"/>
      <c r="N208" s="284" t="s">
        <v>82</v>
      </c>
      <c r="O208" s="242" t="s">
        <v>52</v>
      </c>
      <c r="P208" s="243">
        <f>I208+J208</f>
        <v>0</v>
      </c>
      <c r="Q208" s="243">
        <f>ROUND(I208*H208,2)</f>
        <v>0</v>
      </c>
      <c r="R208" s="243">
        <f>ROUND(J208*H208,2)</f>
        <v>0</v>
      </c>
      <c r="S208" s="85"/>
      <c r="T208" s="244">
        <f>S208*H208</f>
        <v>0</v>
      </c>
      <c r="U208" s="244">
        <v>0.123</v>
      </c>
      <c r="V208" s="244">
        <f>U208*H208</f>
        <v>0.123</v>
      </c>
      <c r="W208" s="244">
        <v>0</v>
      </c>
      <c r="X208" s="245">
        <f>W208*H208</f>
        <v>0</v>
      </c>
      <c r="Y208" s="39"/>
      <c r="Z208" s="39"/>
      <c r="AA208" s="39"/>
      <c r="AB208" s="39"/>
      <c r="AC208" s="39"/>
      <c r="AD208" s="39"/>
      <c r="AE208" s="39"/>
      <c r="AR208" s="246" t="s">
        <v>645</v>
      </c>
      <c r="AT208" s="246" t="s">
        <v>203</v>
      </c>
      <c r="AU208" s="246" t="s">
        <v>22</v>
      </c>
      <c r="AY208" s="17" t="s">
        <v>149</v>
      </c>
      <c r="BE208" s="247">
        <f>IF(O208="základní",K208,0)</f>
        <v>0</v>
      </c>
      <c r="BF208" s="247">
        <f>IF(O208="snížená",K208,0)</f>
        <v>0</v>
      </c>
      <c r="BG208" s="247">
        <f>IF(O208="zákl. přenesená",K208,0)</f>
        <v>0</v>
      </c>
      <c r="BH208" s="247">
        <f>IF(O208="sníž. přenesená",K208,0)</f>
        <v>0</v>
      </c>
      <c r="BI208" s="247">
        <f>IF(O208="nulová",K208,0)</f>
        <v>0</v>
      </c>
      <c r="BJ208" s="17" t="s">
        <v>91</v>
      </c>
      <c r="BK208" s="247">
        <f>ROUND(P208*H208,2)</f>
        <v>0</v>
      </c>
      <c r="BL208" s="17" t="s">
        <v>256</v>
      </c>
      <c r="BM208" s="246" t="s">
        <v>798</v>
      </c>
    </row>
    <row r="209" s="2" customFormat="1">
      <c r="A209" s="39"/>
      <c r="B209" s="40"/>
      <c r="C209" s="41"/>
      <c r="D209" s="248" t="s">
        <v>158</v>
      </c>
      <c r="E209" s="41"/>
      <c r="F209" s="249" t="s">
        <v>799</v>
      </c>
      <c r="G209" s="41"/>
      <c r="H209" s="41"/>
      <c r="I209" s="149"/>
      <c r="J209" s="149"/>
      <c r="K209" s="41"/>
      <c r="L209" s="41"/>
      <c r="M209" s="45"/>
      <c r="N209" s="250"/>
      <c r="O209" s="251"/>
      <c r="P209" s="85"/>
      <c r="Q209" s="85"/>
      <c r="R209" s="85"/>
      <c r="S209" s="85"/>
      <c r="T209" s="85"/>
      <c r="U209" s="85"/>
      <c r="V209" s="85"/>
      <c r="W209" s="85"/>
      <c r="X209" s="86"/>
      <c r="Y209" s="39"/>
      <c r="Z209" s="39"/>
      <c r="AA209" s="39"/>
      <c r="AB209" s="39"/>
      <c r="AC209" s="39"/>
      <c r="AD209" s="39"/>
      <c r="AE209" s="39"/>
      <c r="AT209" s="17" t="s">
        <v>158</v>
      </c>
      <c r="AU209" s="17" t="s">
        <v>22</v>
      </c>
    </row>
    <row r="210" s="13" customFormat="1">
      <c r="A210" s="13"/>
      <c r="B210" s="253"/>
      <c r="C210" s="254"/>
      <c r="D210" s="248" t="s">
        <v>167</v>
      </c>
      <c r="E210" s="255" t="s">
        <v>82</v>
      </c>
      <c r="F210" s="256" t="s">
        <v>91</v>
      </c>
      <c r="G210" s="254"/>
      <c r="H210" s="257">
        <v>1</v>
      </c>
      <c r="I210" s="258"/>
      <c r="J210" s="258"/>
      <c r="K210" s="254"/>
      <c r="L210" s="254"/>
      <c r="M210" s="259"/>
      <c r="N210" s="260"/>
      <c r="O210" s="261"/>
      <c r="P210" s="261"/>
      <c r="Q210" s="261"/>
      <c r="R210" s="261"/>
      <c r="S210" s="261"/>
      <c r="T210" s="261"/>
      <c r="U210" s="261"/>
      <c r="V210" s="261"/>
      <c r="W210" s="261"/>
      <c r="X210" s="262"/>
      <c r="Y210" s="13"/>
      <c r="Z210" s="13"/>
      <c r="AA210" s="13"/>
      <c r="AB210" s="13"/>
      <c r="AC210" s="13"/>
      <c r="AD210" s="13"/>
      <c r="AE210" s="13"/>
      <c r="AT210" s="263" t="s">
        <v>167</v>
      </c>
      <c r="AU210" s="263" t="s">
        <v>22</v>
      </c>
      <c r="AV210" s="13" t="s">
        <v>22</v>
      </c>
      <c r="AW210" s="13" t="s">
        <v>5</v>
      </c>
      <c r="AX210" s="13" t="s">
        <v>91</v>
      </c>
      <c r="AY210" s="263" t="s">
        <v>149</v>
      </c>
    </row>
    <row r="211" s="2" customFormat="1" ht="24" customHeight="1">
      <c r="A211" s="39"/>
      <c r="B211" s="40"/>
      <c r="C211" s="275" t="s">
        <v>292</v>
      </c>
      <c r="D211" s="275" t="s">
        <v>203</v>
      </c>
      <c r="E211" s="276" t="s">
        <v>800</v>
      </c>
      <c r="F211" s="277" t="s">
        <v>801</v>
      </c>
      <c r="G211" s="278" t="s">
        <v>154</v>
      </c>
      <c r="H211" s="279">
        <v>2</v>
      </c>
      <c r="I211" s="280"/>
      <c r="J211" s="281"/>
      <c r="K211" s="282">
        <f>ROUND(P211*H211,2)</f>
        <v>0</v>
      </c>
      <c r="L211" s="277" t="s">
        <v>301</v>
      </c>
      <c r="M211" s="283"/>
      <c r="N211" s="284" t="s">
        <v>82</v>
      </c>
      <c r="O211" s="242" t="s">
        <v>52</v>
      </c>
      <c r="P211" s="243">
        <f>I211+J211</f>
        <v>0</v>
      </c>
      <c r="Q211" s="243">
        <f>ROUND(I211*H211,2)</f>
        <v>0</v>
      </c>
      <c r="R211" s="243">
        <f>ROUND(J211*H211,2)</f>
        <v>0</v>
      </c>
      <c r="S211" s="85"/>
      <c r="T211" s="244">
        <f>S211*H211</f>
        <v>0</v>
      </c>
      <c r="U211" s="244">
        <v>0.0020999999999999999</v>
      </c>
      <c r="V211" s="244">
        <f>U211*H211</f>
        <v>0.0041999999999999997</v>
      </c>
      <c r="W211" s="244">
        <v>0</v>
      </c>
      <c r="X211" s="245">
        <f>W211*H211</f>
        <v>0</v>
      </c>
      <c r="Y211" s="39"/>
      <c r="Z211" s="39"/>
      <c r="AA211" s="39"/>
      <c r="AB211" s="39"/>
      <c r="AC211" s="39"/>
      <c r="AD211" s="39"/>
      <c r="AE211" s="39"/>
      <c r="AR211" s="246" t="s">
        <v>645</v>
      </c>
      <c r="AT211" s="246" t="s">
        <v>203</v>
      </c>
      <c r="AU211" s="246" t="s">
        <v>22</v>
      </c>
      <c r="AY211" s="17" t="s">
        <v>149</v>
      </c>
      <c r="BE211" s="247">
        <f>IF(O211="základní",K211,0)</f>
        <v>0</v>
      </c>
      <c r="BF211" s="247">
        <f>IF(O211="snížená",K211,0)</f>
        <v>0</v>
      </c>
      <c r="BG211" s="247">
        <f>IF(O211="zákl. přenesená",K211,0)</f>
        <v>0</v>
      </c>
      <c r="BH211" s="247">
        <f>IF(O211="sníž. přenesená",K211,0)</f>
        <v>0</v>
      </c>
      <c r="BI211" s="247">
        <f>IF(O211="nulová",K211,0)</f>
        <v>0</v>
      </c>
      <c r="BJ211" s="17" t="s">
        <v>91</v>
      </c>
      <c r="BK211" s="247">
        <f>ROUND(P211*H211,2)</f>
        <v>0</v>
      </c>
      <c r="BL211" s="17" t="s">
        <v>256</v>
      </c>
      <c r="BM211" s="246" t="s">
        <v>802</v>
      </c>
    </row>
    <row r="212" s="2" customFormat="1">
      <c r="A212" s="39"/>
      <c r="B212" s="40"/>
      <c r="C212" s="41"/>
      <c r="D212" s="248" t="s">
        <v>158</v>
      </c>
      <c r="E212" s="41"/>
      <c r="F212" s="249" t="s">
        <v>801</v>
      </c>
      <c r="G212" s="41"/>
      <c r="H212" s="41"/>
      <c r="I212" s="149"/>
      <c r="J212" s="149"/>
      <c r="K212" s="41"/>
      <c r="L212" s="41"/>
      <c r="M212" s="45"/>
      <c r="N212" s="250"/>
      <c r="O212" s="251"/>
      <c r="P212" s="85"/>
      <c r="Q212" s="85"/>
      <c r="R212" s="85"/>
      <c r="S212" s="85"/>
      <c r="T212" s="85"/>
      <c r="U212" s="85"/>
      <c r="V212" s="85"/>
      <c r="W212" s="85"/>
      <c r="X212" s="86"/>
      <c r="Y212" s="39"/>
      <c r="Z212" s="39"/>
      <c r="AA212" s="39"/>
      <c r="AB212" s="39"/>
      <c r="AC212" s="39"/>
      <c r="AD212" s="39"/>
      <c r="AE212" s="39"/>
      <c r="AT212" s="17" t="s">
        <v>158</v>
      </c>
      <c r="AU212" s="17" t="s">
        <v>22</v>
      </c>
    </row>
    <row r="213" s="13" customFormat="1">
      <c r="A213" s="13"/>
      <c r="B213" s="253"/>
      <c r="C213" s="254"/>
      <c r="D213" s="248" t="s">
        <v>167</v>
      </c>
      <c r="E213" s="255" t="s">
        <v>82</v>
      </c>
      <c r="F213" s="256" t="s">
        <v>22</v>
      </c>
      <c r="G213" s="254"/>
      <c r="H213" s="257">
        <v>2</v>
      </c>
      <c r="I213" s="258"/>
      <c r="J213" s="258"/>
      <c r="K213" s="254"/>
      <c r="L213" s="254"/>
      <c r="M213" s="259"/>
      <c r="N213" s="260"/>
      <c r="O213" s="261"/>
      <c r="P213" s="261"/>
      <c r="Q213" s="261"/>
      <c r="R213" s="261"/>
      <c r="S213" s="261"/>
      <c r="T213" s="261"/>
      <c r="U213" s="261"/>
      <c r="V213" s="261"/>
      <c r="W213" s="261"/>
      <c r="X213" s="262"/>
      <c r="Y213" s="13"/>
      <c r="Z213" s="13"/>
      <c r="AA213" s="13"/>
      <c r="AB213" s="13"/>
      <c r="AC213" s="13"/>
      <c r="AD213" s="13"/>
      <c r="AE213" s="13"/>
      <c r="AT213" s="263" t="s">
        <v>167</v>
      </c>
      <c r="AU213" s="263" t="s">
        <v>22</v>
      </c>
      <c r="AV213" s="13" t="s">
        <v>22</v>
      </c>
      <c r="AW213" s="13" t="s">
        <v>5</v>
      </c>
      <c r="AX213" s="13" t="s">
        <v>91</v>
      </c>
      <c r="AY213" s="263" t="s">
        <v>149</v>
      </c>
    </row>
    <row r="214" s="2" customFormat="1" ht="24" customHeight="1">
      <c r="A214" s="39"/>
      <c r="B214" s="40"/>
      <c r="C214" s="275" t="s">
        <v>307</v>
      </c>
      <c r="D214" s="275" t="s">
        <v>203</v>
      </c>
      <c r="E214" s="276" t="s">
        <v>803</v>
      </c>
      <c r="F214" s="277" t="s">
        <v>804</v>
      </c>
      <c r="G214" s="278" t="s">
        <v>154</v>
      </c>
      <c r="H214" s="279">
        <v>1</v>
      </c>
      <c r="I214" s="280"/>
      <c r="J214" s="281"/>
      <c r="K214" s="282">
        <f>ROUND(P214*H214,2)</f>
        <v>0</v>
      </c>
      <c r="L214" s="277" t="s">
        <v>301</v>
      </c>
      <c r="M214" s="283"/>
      <c r="N214" s="284" t="s">
        <v>82</v>
      </c>
      <c r="O214" s="242" t="s">
        <v>52</v>
      </c>
      <c r="P214" s="243">
        <f>I214+J214</f>
        <v>0</v>
      </c>
      <c r="Q214" s="243">
        <f>ROUND(I214*H214,2)</f>
        <v>0</v>
      </c>
      <c r="R214" s="243">
        <f>ROUND(J214*H214,2)</f>
        <v>0</v>
      </c>
      <c r="S214" s="85"/>
      <c r="T214" s="244">
        <f>S214*H214</f>
        <v>0</v>
      </c>
      <c r="U214" s="244">
        <v>0.0016999999999999999</v>
      </c>
      <c r="V214" s="244">
        <f>U214*H214</f>
        <v>0.0016999999999999999</v>
      </c>
      <c r="W214" s="244">
        <v>0</v>
      </c>
      <c r="X214" s="245">
        <f>W214*H214</f>
        <v>0</v>
      </c>
      <c r="Y214" s="39"/>
      <c r="Z214" s="39"/>
      <c r="AA214" s="39"/>
      <c r="AB214" s="39"/>
      <c r="AC214" s="39"/>
      <c r="AD214" s="39"/>
      <c r="AE214" s="39"/>
      <c r="AR214" s="246" t="s">
        <v>645</v>
      </c>
      <c r="AT214" s="246" t="s">
        <v>203</v>
      </c>
      <c r="AU214" s="246" t="s">
        <v>22</v>
      </c>
      <c r="AY214" s="17" t="s">
        <v>149</v>
      </c>
      <c r="BE214" s="247">
        <f>IF(O214="základní",K214,0)</f>
        <v>0</v>
      </c>
      <c r="BF214" s="247">
        <f>IF(O214="snížená",K214,0)</f>
        <v>0</v>
      </c>
      <c r="BG214" s="247">
        <f>IF(O214="zákl. přenesená",K214,0)</f>
        <v>0</v>
      </c>
      <c r="BH214" s="247">
        <f>IF(O214="sníž. přenesená",K214,0)</f>
        <v>0</v>
      </c>
      <c r="BI214" s="247">
        <f>IF(O214="nulová",K214,0)</f>
        <v>0</v>
      </c>
      <c r="BJ214" s="17" t="s">
        <v>91</v>
      </c>
      <c r="BK214" s="247">
        <f>ROUND(P214*H214,2)</f>
        <v>0</v>
      </c>
      <c r="BL214" s="17" t="s">
        <v>256</v>
      </c>
      <c r="BM214" s="246" t="s">
        <v>805</v>
      </c>
    </row>
    <row r="215" s="2" customFormat="1">
      <c r="A215" s="39"/>
      <c r="B215" s="40"/>
      <c r="C215" s="41"/>
      <c r="D215" s="248" t="s">
        <v>158</v>
      </c>
      <c r="E215" s="41"/>
      <c r="F215" s="249" t="s">
        <v>804</v>
      </c>
      <c r="G215" s="41"/>
      <c r="H215" s="41"/>
      <c r="I215" s="149"/>
      <c r="J215" s="149"/>
      <c r="K215" s="41"/>
      <c r="L215" s="41"/>
      <c r="M215" s="45"/>
      <c r="N215" s="250"/>
      <c r="O215" s="251"/>
      <c r="P215" s="85"/>
      <c r="Q215" s="85"/>
      <c r="R215" s="85"/>
      <c r="S215" s="85"/>
      <c r="T215" s="85"/>
      <c r="U215" s="85"/>
      <c r="V215" s="85"/>
      <c r="W215" s="85"/>
      <c r="X215" s="86"/>
      <c r="Y215" s="39"/>
      <c r="Z215" s="39"/>
      <c r="AA215" s="39"/>
      <c r="AB215" s="39"/>
      <c r="AC215" s="39"/>
      <c r="AD215" s="39"/>
      <c r="AE215" s="39"/>
      <c r="AT215" s="17" t="s">
        <v>158</v>
      </c>
      <c r="AU215" s="17" t="s">
        <v>22</v>
      </c>
    </row>
    <row r="216" s="13" customFormat="1">
      <c r="A216" s="13"/>
      <c r="B216" s="253"/>
      <c r="C216" s="254"/>
      <c r="D216" s="248" t="s">
        <v>167</v>
      </c>
      <c r="E216" s="255" t="s">
        <v>82</v>
      </c>
      <c r="F216" s="256" t="s">
        <v>91</v>
      </c>
      <c r="G216" s="254"/>
      <c r="H216" s="257">
        <v>1</v>
      </c>
      <c r="I216" s="258"/>
      <c r="J216" s="258"/>
      <c r="K216" s="254"/>
      <c r="L216" s="254"/>
      <c r="M216" s="259"/>
      <c r="N216" s="260"/>
      <c r="O216" s="261"/>
      <c r="P216" s="261"/>
      <c r="Q216" s="261"/>
      <c r="R216" s="261"/>
      <c r="S216" s="261"/>
      <c r="T216" s="261"/>
      <c r="U216" s="261"/>
      <c r="V216" s="261"/>
      <c r="W216" s="261"/>
      <c r="X216" s="262"/>
      <c r="Y216" s="13"/>
      <c r="Z216" s="13"/>
      <c r="AA216" s="13"/>
      <c r="AB216" s="13"/>
      <c r="AC216" s="13"/>
      <c r="AD216" s="13"/>
      <c r="AE216" s="13"/>
      <c r="AT216" s="263" t="s">
        <v>167</v>
      </c>
      <c r="AU216" s="263" t="s">
        <v>22</v>
      </c>
      <c r="AV216" s="13" t="s">
        <v>22</v>
      </c>
      <c r="AW216" s="13" t="s">
        <v>5</v>
      </c>
      <c r="AX216" s="13" t="s">
        <v>91</v>
      </c>
      <c r="AY216" s="263" t="s">
        <v>149</v>
      </c>
    </row>
    <row r="217" s="2" customFormat="1" ht="16.5" customHeight="1">
      <c r="A217" s="39"/>
      <c r="B217" s="40"/>
      <c r="C217" s="275" t="s">
        <v>314</v>
      </c>
      <c r="D217" s="275" t="s">
        <v>203</v>
      </c>
      <c r="E217" s="276" t="s">
        <v>806</v>
      </c>
      <c r="F217" s="277" t="s">
        <v>807</v>
      </c>
      <c r="G217" s="278" t="s">
        <v>154</v>
      </c>
      <c r="H217" s="279">
        <v>4</v>
      </c>
      <c r="I217" s="280"/>
      <c r="J217" s="281"/>
      <c r="K217" s="282">
        <f>ROUND(P217*H217,2)</f>
        <v>0</v>
      </c>
      <c r="L217" s="277" t="s">
        <v>82</v>
      </c>
      <c r="M217" s="283"/>
      <c r="N217" s="284" t="s">
        <v>82</v>
      </c>
      <c r="O217" s="242" t="s">
        <v>52</v>
      </c>
      <c r="P217" s="243">
        <f>I217+J217</f>
        <v>0</v>
      </c>
      <c r="Q217" s="243">
        <f>ROUND(I217*H217,2)</f>
        <v>0</v>
      </c>
      <c r="R217" s="243">
        <f>ROUND(J217*H217,2)</f>
        <v>0</v>
      </c>
      <c r="S217" s="85"/>
      <c r="T217" s="244">
        <f>S217*H217</f>
        <v>0</v>
      </c>
      <c r="U217" s="244">
        <v>0.00080000000000000004</v>
      </c>
      <c r="V217" s="244">
        <f>U217*H217</f>
        <v>0.0032000000000000002</v>
      </c>
      <c r="W217" s="244">
        <v>0</v>
      </c>
      <c r="X217" s="245">
        <f>W217*H217</f>
        <v>0</v>
      </c>
      <c r="Y217" s="39"/>
      <c r="Z217" s="39"/>
      <c r="AA217" s="39"/>
      <c r="AB217" s="39"/>
      <c r="AC217" s="39"/>
      <c r="AD217" s="39"/>
      <c r="AE217" s="39"/>
      <c r="AR217" s="246" t="s">
        <v>645</v>
      </c>
      <c r="AT217" s="246" t="s">
        <v>203</v>
      </c>
      <c r="AU217" s="246" t="s">
        <v>22</v>
      </c>
      <c r="AY217" s="17" t="s">
        <v>149</v>
      </c>
      <c r="BE217" s="247">
        <f>IF(O217="základní",K217,0)</f>
        <v>0</v>
      </c>
      <c r="BF217" s="247">
        <f>IF(O217="snížená",K217,0)</f>
        <v>0</v>
      </c>
      <c r="BG217" s="247">
        <f>IF(O217="zákl. přenesená",K217,0)</f>
        <v>0</v>
      </c>
      <c r="BH217" s="247">
        <f>IF(O217="sníž. přenesená",K217,0)</f>
        <v>0</v>
      </c>
      <c r="BI217" s="247">
        <f>IF(O217="nulová",K217,0)</f>
        <v>0</v>
      </c>
      <c r="BJ217" s="17" t="s">
        <v>91</v>
      </c>
      <c r="BK217" s="247">
        <f>ROUND(P217*H217,2)</f>
        <v>0</v>
      </c>
      <c r="BL217" s="17" t="s">
        <v>256</v>
      </c>
      <c r="BM217" s="246" t="s">
        <v>808</v>
      </c>
    </row>
    <row r="218" s="2" customFormat="1">
      <c r="A218" s="39"/>
      <c r="B218" s="40"/>
      <c r="C218" s="41"/>
      <c r="D218" s="248" t="s">
        <v>158</v>
      </c>
      <c r="E218" s="41"/>
      <c r="F218" s="249" t="s">
        <v>807</v>
      </c>
      <c r="G218" s="41"/>
      <c r="H218" s="41"/>
      <c r="I218" s="149"/>
      <c r="J218" s="149"/>
      <c r="K218" s="41"/>
      <c r="L218" s="41"/>
      <c r="M218" s="45"/>
      <c r="N218" s="250"/>
      <c r="O218" s="251"/>
      <c r="P218" s="85"/>
      <c r="Q218" s="85"/>
      <c r="R218" s="85"/>
      <c r="S218" s="85"/>
      <c r="T218" s="85"/>
      <c r="U218" s="85"/>
      <c r="V218" s="85"/>
      <c r="W218" s="85"/>
      <c r="X218" s="86"/>
      <c r="Y218" s="39"/>
      <c r="Z218" s="39"/>
      <c r="AA218" s="39"/>
      <c r="AB218" s="39"/>
      <c r="AC218" s="39"/>
      <c r="AD218" s="39"/>
      <c r="AE218" s="39"/>
      <c r="AT218" s="17" t="s">
        <v>158</v>
      </c>
      <c r="AU218" s="17" t="s">
        <v>22</v>
      </c>
    </row>
    <row r="219" s="13" customFormat="1">
      <c r="A219" s="13"/>
      <c r="B219" s="253"/>
      <c r="C219" s="254"/>
      <c r="D219" s="248" t="s">
        <v>167</v>
      </c>
      <c r="E219" s="255" t="s">
        <v>82</v>
      </c>
      <c r="F219" s="256" t="s">
        <v>156</v>
      </c>
      <c r="G219" s="254"/>
      <c r="H219" s="257">
        <v>4</v>
      </c>
      <c r="I219" s="258"/>
      <c r="J219" s="258"/>
      <c r="K219" s="254"/>
      <c r="L219" s="254"/>
      <c r="M219" s="259"/>
      <c r="N219" s="288"/>
      <c r="O219" s="289"/>
      <c r="P219" s="289"/>
      <c r="Q219" s="289"/>
      <c r="R219" s="289"/>
      <c r="S219" s="289"/>
      <c r="T219" s="289"/>
      <c r="U219" s="289"/>
      <c r="V219" s="289"/>
      <c r="W219" s="289"/>
      <c r="X219" s="290"/>
      <c r="Y219" s="13"/>
      <c r="Z219" s="13"/>
      <c r="AA219" s="13"/>
      <c r="AB219" s="13"/>
      <c r="AC219" s="13"/>
      <c r="AD219" s="13"/>
      <c r="AE219" s="13"/>
      <c r="AT219" s="263" t="s">
        <v>167</v>
      </c>
      <c r="AU219" s="263" t="s">
        <v>22</v>
      </c>
      <c r="AV219" s="13" t="s">
        <v>22</v>
      </c>
      <c r="AW219" s="13" t="s">
        <v>5</v>
      </c>
      <c r="AX219" s="13" t="s">
        <v>91</v>
      </c>
      <c r="AY219" s="263" t="s">
        <v>149</v>
      </c>
    </row>
    <row r="220" s="2" customFormat="1" ht="6.96" customHeight="1">
      <c r="A220" s="39"/>
      <c r="B220" s="60"/>
      <c r="C220" s="61"/>
      <c r="D220" s="61"/>
      <c r="E220" s="61"/>
      <c r="F220" s="61"/>
      <c r="G220" s="61"/>
      <c r="H220" s="61"/>
      <c r="I220" s="179"/>
      <c r="J220" s="179"/>
      <c r="K220" s="61"/>
      <c r="L220" s="61"/>
      <c r="M220" s="45"/>
      <c r="N220" s="39"/>
      <c r="P220" s="39"/>
      <c r="Q220" s="39"/>
      <c r="R220" s="39"/>
      <c r="S220" s="39"/>
      <c r="T220" s="39"/>
      <c r="U220" s="39"/>
      <c r="V220" s="39"/>
      <c r="W220" s="39"/>
      <c r="X220" s="39"/>
      <c r="Y220" s="39"/>
      <c r="Z220" s="39"/>
      <c r="AA220" s="39"/>
      <c r="AB220" s="39"/>
      <c r="AC220" s="39"/>
      <c r="AD220" s="39"/>
      <c r="AE220" s="39"/>
    </row>
  </sheetData>
  <sheetProtection sheet="1" autoFilter="0" formatColumns="0" formatRows="0" objects="1" scenarios="1" spinCount="100000" saltValue="+WtPV8F42JJjQ9Q6tmBttXAkOXx5lulL146cKKYIA4Sth4XO6d9yL6aK0ShCBs0KtuJ+qZGW+RVS+BzOX2QvsQ==" hashValue="dlvkhB7ojvWNgJHv03akHZm7mm4ebIaCjnS1AqKpEWUMkvdPjiJ3f//o9kW5ltKfEGFew2QqsxVkcIkofpCvpQ==" algorithmName="SHA-512" password="CC35"/>
  <autoFilter ref="C95:L219"/>
  <mergeCells count="12">
    <mergeCell ref="E7:H7"/>
    <mergeCell ref="E9:H9"/>
    <mergeCell ref="E11:H11"/>
    <mergeCell ref="E20:H20"/>
    <mergeCell ref="E29:H29"/>
    <mergeCell ref="E52:H52"/>
    <mergeCell ref="E54:H54"/>
    <mergeCell ref="E56:H56"/>
    <mergeCell ref="E84:H84"/>
    <mergeCell ref="E86:H86"/>
    <mergeCell ref="E88:H88"/>
    <mergeCell ref="M2:Z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sheetFormatPr defaultRowHeight="13.5"/>
  <cols>
    <col min="1" max="1" width="8.33" style="291" customWidth="1"/>
    <col min="2" max="2" width="1.664063" style="291" customWidth="1"/>
    <col min="3" max="4" width="5" style="291" customWidth="1"/>
    <col min="5" max="5" width="11.67" style="291" customWidth="1"/>
    <col min="6" max="6" width="9.17" style="291" customWidth="1"/>
    <col min="7" max="7" width="5" style="291" customWidth="1"/>
    <col min="8" max="8" width="77.83" style="291" customWidth="1"/>
    <col min="9" max="10" width="20" style="291" customWidth="1"/>
    <col min="11" max="11" width="1.664063" style="291" customWidth="1"/>
  </cols>
  <sheetData>
    <row r="1" s="1" customFormat="1" ht="37.5" customHeight="1"/>
    <row r="2" s="1" customFormat="1" ht="7.5" customHeight="1">
      <c r="B2" s="292"/>
      <c r="C2" s="293"/>
      <c r="D2" s="293"/>
      <c r="E2" s="293"/>
      <c r="F2" s="293"/>
      <c r="G2" s="293"/>
      <c r="H2" s="293"/>
      <c r="I2" s="293"/>
      <c r="J2" s="293"/>
      <c r="K2" s="294"/>
    </row>
    <row r="3" s="15" customFormat="1" ht="45" customHeight="1">
      <c r="B3" s="295"/>
      <c r="C3" s="296" t="s">
        <v>809</v>
      </c>
      <c r="D3" s="296"/>
      <c r="E3" s="296"/>
      <c r="F3" s="296"/>
      <c r="G3" s="296"/>
      <c r="H3" s="296"/>
      <c r="I3" s="296"/>
      <c r="J3" s="296"/>
      <c r="K3" s="297"/>
    </row>
    <row r="4" s="1" customFormat="1" ht="25.5" customHeight="1">
      <c r="B4" s="298"/>
      <c r="C4" s="299" t="s">
        <v>810</v>
      </c>
      <c r="D4" s="299"/>
      <c r="E4" s="299"/>
      <c r="F4" s="299"/>
      <c r="G4" s="299"/>
      <c r="H4" s="299"/>
      <c r="I4" s="299"/>
      <c r="J4" s="299"/>
      <c r="K4" s="300"/>
    </row>
    <row r="5" s="1" customFormat="1" ht="5.25" customHeight="1">
      <c r="B5" s="298"/>
      <c r="C5" s="301"/>
      <c r="D5" s="301"/>
      <c r="E5" s="301"/>
      <c r="F5" s="301"/>
      <c r="G5" s="301"/>
      <c r="H5" s="301"/>
      <c r="I5" s="301"/>
      <c r="J5" s="301"/>
      <c r="K5" s="300"/>
    </row>
    <row r="6" s="1" customFormat="1" ht="15" customHeight="1">
      <c r="B6" s="298"/>
      <c r="C6" s="302" t="s">
        <v>811</v>
      </c>
      <c r="D6" s="302"/>
      <c r="E6" s="302"/>
      <c r="F6" s="302"/>
      <c r="G6" s="302"/>
      <c r="H6" s="302"/>
      <c r="I6" s="302"/>
      <c r="J6" s="302"/>
      <c r="K6" s="300"/>
    </row>
    <row r="7" s="1" customFormat="1" ht="15" customHeight="1">
      <c r="B7" s="303"/>
      <c r="C7" s="302" t="s">
        <v>812</v>
      </c>
      <c r="D7" s="302"/>
      <c r="E7" s="302"/>
      <c r="F7" s="302"/>
      <c r="G7" s="302"/>
      <c r="H7" s="302"/>
      <c r="I7" s="302"/>
      <c r="J7" s="302"/>
      <c r="K7" s="300"/>
    </row>
    <row r="8" s="1" customFormat="1" ht="12.75" customHeight="1">
      <c r="B8" s="303"/>
      <c r="C8" s="302"/>
      <c r="D8" s="302"/>
      <c r="E8" s="302"/>
      <c r="F8" s="302"/>
      <c r="G8" s="302"/>
      <c r="H8" s="302"/>
      <c r="I8" s="302"/>
      <c r="J8" s="302"/>
      <c r="K8" s="300"/>
    </row>
    <row r="9" s="1" customFormat="1" ht="15" customHeight="1">
      <c r="B9" s="303"/>
      <c r="C9" s="302" t="s">
        <v>813</v>
      </c>
      <c r="D9" s="302"/>
      <c r="E9" s="302"/>
      <c r="F9" s="302"/>
      <c r="G9" s="302"/>
      <c r="H9" s="302"/>
      <c r="I9" s="302"/>
      <c r="J9" s="302"/>
      <c r="K9" s="300"/>
    </row>
    <row r="10" s="1" customFormat="1" ht="15" customHeight="1">
      <c r="B10" s="303"/>
      <c r="C10" s="302"/>
      <c r="D10" s="302" t="s">
        <v>814</v>
      </c>
      <c r="E10" s="302"/>
      <c r="F10" s="302"/>
      <c r="G10" s="302"/>
      <c r="H10" s="302"/>
      <c r="I10" s="302"/>
      <c r="J10" s="302"/>
      <c r="K10" s="300"/>
    </row>
    <row r="11" s="1" customFormat="1" ht="15" customHeight="1">
      <c r="B11" s="303"/>
      <c r="C11" s="304"/>
      <c r="D11" s="302" t="s">
        <v>815</v>
      </c>
      <c r="E11" s="302"/>
      <c r="F11" s="302"/>
      <c r="G11" s="302"/>
      <c r="H11" s="302"/>
      <c r="I11" s="302"/>
      <c r="J11" s="302"/>
      <c r="K11" s="300"/>
    </row>
    <row r="12" s="1" customFormat="1" ht="15" customHeight="1">
      <c r="B12" s="303"/>
      <c r="C12" s="304"/>
      <c r="D12" s="302"/>
      <c r="E12" s="302"/>
      <c r="F12" s="302"/>
      <c r="G12" s="302"/>
      <c r="H12" s="302"/>
      <c r="I12" s="302"/>
      <c r="J12" s="302"/>
      <c r="K12" s="300"/>
    </row>
    <row r="13" s="1" customFormat="1" ht="15" customHeight="1">
      <c r="B13" s="303"/>
      <c r="C13" s="304"/>
      <c r="D13" s="305" t="s">
        <v>816</v>
      </c>
      <c r="E13" s="302"/>
      <c r="F13" s="302"/>
      <c r="G13" s="302"/>
      <c r="H13" s="302"/>
      <c r="I13" s="302"/>
      <c r="J13" s="302"/>
      <c r="K13" s="300"/>
    </row>
    <row r="14" s="1" customFormat="1" ht="12.75" customHeight="1">
      <c r="B14" s="303"/>
      <c r="C14" s="304"/>
      <c r="D14" s="304"/>
      <c r="E14" s="304"/>
      <c r="F14" s="304"/>
      <c r="G14" s="304"/>
      <c r="H14" s="304"/>
      <c r="I14" s="304"/>
      <c r="J14" s="304"/>
      <c r="K14" s="300"/>
    </row>
    <row r="15" s="1" customFormat="1" ht="15" customHeight="1">
      <c r="B15" s="303"/>
      <c r="C15" s="304"/>
      <c r="D15" s="302" t="s">
        <v>817</v>
      </c>
      <c r="E15" s="302"/>
      <c r="F15" s="302"/>
      <c r="G15" s="302"/>
      <c r="H15" s="302"/>
      <c r="I15" s="302"/>
      <c r="J15" s="302"/>
      <c r="K15" s="300"/>
    </row>
    <row r="16" s="1" customFormat="1" ht="15" customHeight="1">
      <c r="B16" s="303"/>
      <c r="C16" s="304"/>
      <c r="D16" s="302" t="s">
        <v>818</v>
      </c>
      <c r="E16" s="302"/>
      <c r="F16" s="302"/>
      <c r="G16" s="302"/>
      <c r="H16" s="302"/>
      <c r="I16" s="302"/>
      <c r="J16" s="302"/>
      <c r="K16" s="300"/>
    </row>
    <row r="17" s="1" customFormat="1" ht="15" customHeight="1">
      <c r="B17" s="303"/>
      <c r="C17" s="304"/>
      <c r="D17" s="302" t="s">
        <v>819</v>
      </c>
      <c r="E17" s="302"/>
      <c r="F17" s="302"/>
      <c r="G17" s="302"/>
      <c r="H17" s="302"/>
      <c r="I17" s="302"/>
      <c r="J17" s="302"/>
      <c r="K17" s="300"/>
    </row>
    <row r="18" s="1" customFormat="1" ht="15" customHeight="1">
      <c r="B18" s="303"/>
      <c r="C18" s="304"/>
      <c r="D18" s="304"/>
      <c r="E18" s="306" t="s">
        <v>90</v>
      </c>
      <c r="F18" s="302" t="s">
        <v>820</v>
      </c>
      <c r="G18" s="302"/>
      <c r="H18" s="302"/>
      <c r="I18" s="302"/>
      <c r="J18" s="302"/>
      <c r="K18" s="300"/>
    </row>
    <row r="19" s="1" customFormat="1" ht="15" customHeight="1">
      <c r="B19" s="303"/>
      <c r="C19" s="304"/>
      <c r="D19" s="304"/>
      <c r="E19" s="306" t="s">
        <v>821</v>
      </c>
      <c r="F19" s="302" t="s">
        <v>822</v>
      </c>
      <c r="G19" s="302"/>
      <c r="H19" s="302"/>
      <c r="I19" s="302"/>
      <c r="J19" s="302"/>
      <c r="K19" s="300"/>
    </row>
    <row r="20" s="1" customFormat="1" ht="15" customHeight="1">
      <c r="B20" s="303"/>
      <c r="C20" s="304"/>
      <c r="D20" s="304"/>
      <c r="E20" s="306" t="s">
        <v>823</v>
      </c>
      <c r="F20" s="302" t="s">
        <v>824</v>
      </c>
      <c r="G20" s="302"/>
      <c r="H20" s="302"/>
      <c r="I20" s="302"/>
      <c r="J20" s="302"/>
      <c r="K20" s="300"/>
    </row>
    <row r="21" s="1" customFormat="1" ht="15" customHeight="1">
      <c r="B21" s="303"/>
      <c r="C21" s="304"/>
      <c r="D21" s="304"/>
      <c r="E21" s="306" t="s">
        <v>825</v>
      </c>
      <c r="F21" s="302" t="s">
        <v>826</v>
      </c>
      <c r="G21" s="302"/>
      <c r="H21" s="302"/>
      <c r="I21" s="302"/>
      <c r="J21" s="302"/>
      <c r="K21" s="300"/>
    </row>
    <row r="22" s="1" customFormat="1" ht="15" customHeight="1">
      <c r="B22" s="303"/>
      <c r="C22" s="304"/>
      <c r="D22" s="304"/>
      <c r="E22" s="306" t="s">
        <v>827</v>
      </c>
      <c r="F22" s="302" t="s">
        <v>828</v>
      </c>
      <c r="G22" s="302"/>
      <c r="H22" s="302"/>
      <c r="I22" s="302"/>
      <c r="J22" s="302"/>
      <c r="K22" s="300"/>
    </row>
    <row r="23" s="1" customFormat="1" ht="15" customHeight="1">
      <c r="B23" s="303"/>
      <c r="C23" s="304"/>
      <c r="D23" s="304"/>
      <c r="E23" s="306" t="s">
        <v>94</v>
      </c>
      <c r="F23" s="302" t="s">
        <v>829</v>
      </c>
      <c r="G23" s="302"/>
      <c r="H23" s="302"/>
      <c r="I23" s="302"/>
      <c r="J23" s="302"/>
      <c r="K23" s="300"/>
    </row>
    <row r="24" s="1" customFormat="1" ht="12.75" customHeight="1">
      <c r="B24" s="303"/>
      <c r="C24" s="304"/>
      <c r="D24" s="304"/>
      <c r="E24" s="304"/>
      <c r="F24" s="304"/>
      <c r="G24" s="304"/>
      <c r="H24" s="304"/>
      <c r="I24" s="304"/>
      <c r="J24" s="304"/>
      <c r="K24" s="300"/>
    </row>
    <row r="25" s="1" customFormat="1" ht="15" customHeight="1">
      <c r="B25" s="303"/>
      <c r="C25" s="302" t="s">
        <v>830</v>
      </c>
      <c r="D25" s="302"/>
      <c r="E25" s="302"/>
      <c r="F25" s="302"/>
      <c r="G25" s="302"/>
      <c r="H25" s="302"/>
      <c r="I25" s="302"/>
      <c r="J25" s="302"/>
      <c r="K25" s="300"/>
    </row>
    <row r="26" s="1" customFormat="1" ht="15" customHeight="1">
      <c r="B26" s="303"/>
      <c r="C26" s="302" t="s">
        <v>831</v>
      </c>
      <c r="D26" s="302"/>
      <c r="E26" s="302"/>
      <c r="F26" s="302"/>
      <c r="G26" s="302"/>
      <c r="H26" s="302"/>
      <c r="I26" s="302"/>
      <c r="J26" s="302"/>
      <c r="K26" s="300"/>
    </row>
    <row r="27" s="1" customFormat="1" ht="15" customHeight="1">
      <c r="B27" s="303"/>
      <c r="C27" s="302"/>
      <c r="D27" s="302" t="s">
        <v>832</v>
      </c>
      <c r="E27" s="302"/>
      <c r="F27" s="302"/>
      <c r="G27" s="302"/>
      <c r="H27" s="302"/>
      <c r="I27" s="302"/>
      <c r="J27" s="302"/>
      <c r="K27" s="300"/>
    </row>
    <row r="28" s="1" customFormat="1" ht="15" customHeight="1">
      <c r="B28" s="303"/>
      <c r="C28" s="304"/>
      <c r="D28" s="302" t="s">
        <v>833</v>
      </c>
      <c r="E28" s="302"/>
      <c r="F28" s="302"/>
      <c r="G28" s="302"/>
      <c r="H28" s="302"/>
      <c r="I28" s="302"/>
      <c r="J28" s="302"/>
      <c r="K28" s="300"/>
    </row>
    <row r="29" s="1" customFormat="1" ht="12.75" customHeight="1">
      <c r="B29" s="303"/>
      <c r="C29" s="304"/>
      <c r="D29" s="304"/>
      <c r="E29" s="304"/>
      <c r="F29" s="304"/>
      <c r="G29" s="304"/>
      <c r="H29" s="304"/>
      <c r="I29" s="304"/>
      <c r="J29" s="304"/>
      <c r="K29" s="300"/>
    </row>
    <row r="30" s="1" customFormat="1" ht="15" customHeight="1">
      <c r="B30" s="303"/>
      <c r="C30" s="304"/>
      <c r="D30" s="302" t="s">
        <v>834</v>
      </c>
      <c r="E30" s="302"/>
      <c r="F30" s="302"/>
      <c r="G30" s="302"/>
      <c r="H30" s="302"/>
      <c r="I30" s="302"/>
      <c r="J30" s="302"/>
      <c r="K30" s="300"/>
    </row>
    <row r="31" s="1" customFormat="1" ht="15" customHeight="1">
      <c r="B31" s="303"/>
      <c r="C31" s="304"/>
      <c r="D31" s="302" t="s">
        <v>835</v>
      </c>
      <c r="E31" s="302"/>
      <c r="F31" s="302"/>
      <c r="G31" s="302"/>
      <c r="H31" s="302"/>
      <c r="I31" s="302"/>
      <c r="J31" s="302"/>
      <c r="K31" s="300"/>
    </row>
    <row r="32" s="1" customFormat="1" ht="12.75" customHeight="1">
      <c r="B32" s="303"/>
      <c r="C32" s="304"/>
      <c r="D32" s="304"/>
      <c r="E32" s="304"/>
      <c r="F32" s="304"/>
      <c r="G32" s="304"/>
      <c r="H32" s="304"/>
      <c r="I32" s="304"/>
      <c r="J32" s="304"/>
      <c r="K32" s="300"/>
    </row>
    <row r="33" s="1" customFormat="1" ht="15" customHeight="1">
      <c r="B33" s="303"/>
      <c r="C33" s="304"/>
      <c r="D33" s="302" t="s">
        <v>836</v>
      </c>
      <c r="E33" s="302"/>
      <c r="F33" s="302"/>
      <c r="G33" s="302"/>
      <c r="H33" s="302"/>
      <c r="I33" s="302"/>
      <c r="J33" s="302"/>
      <c r="K33" s="300"/>
    </row>
    <row r="34" s="1" customFormat="1" ht="15" customHeight="1">
      <c r="B34" s="303"/>
      <c r="C34" s="304"/>
      <c r="D34" s="302" t="s">
        <v>837</v>
      </c>
      <c r="E34" s="302"/>
      <c r="F34" s="302"/>
      <c r="G34" s="302"/>
      <c r="H34" s="302"/>
      <c r="I34" s="302"/>
      <c r="J34" s="302"/>
      <c r="K34" s="300"/>
    </row>
    <row r="35" s="1" customFormat="1" ht="15" customHeight="1">
      <c r="B35" s="303"/>
      <c r="C35" s="304"/>
      <c r="D35" s="302" t="s">
        <v>838</v>
      </c>
      <c r="E35" s="302"/>
      <c r="F35" s="302"/>
      <c r="G35" s="302"/>
      <c r="H35" s="302"/>
      <c r="I35" s="302"/>
      <c r="J35" s="302"/>
      <c r="K35" s="300"/>
    </row>
    <row r="36" s="1" customFormat="1" ht="15" customHeight="1">
      <c r="B36" s="303"/>
      <c r="C36" s="304"/>
      <c r="D36" s="302"/>
      <c r="E36" s="305" t="s">
        <v>131</v>
      </c>
      <c r="F36" s="302"/>
      <c r="G36" s="302" t="s">
        <v>839</v>
      </c>
      <c r="H36" s="302"/>
      <c r="I36" s="302"/>
      <c r="J36" s="302"/>
      <c r="K36" s="300"/>
    </row>
    <row r="37" s="1" customFormat="1" ht="30.75" customHeight="1">
      <c r="B37" s="303"/>
      <c r="C37" s="304"/>
      <c r="D37" s="302"/>
      <c r="E37" s="305" t="s">
        <v>840</v>
      </c>
      <c r="F37" s="302"/>
      <c r="G37" s="302" t="s">
        <v>841</v>
      </c>
      <c r="H37" s="302"/>
      <c r="I37" s="302"/>
      <c r="J37" s="302"/>
      <c r="K37" s="300"/>
    </row>
    <row r="38" s="1" customFormat="1" ht="15" customHeight="1">
      <c r="B38" s="303"/>
      <c r="C38" s="304"/>
      <c r="D38" s="302"/>
      <c r="E38" s="305" t="s">
        <v>62</v>
      </c>
      <c r="F38" s="302"/>
      <c r="G38" s="302" t="s">
        <v>842</v>
      </c>
      <c r="H38" s="302"/>
      <c r="I38" s="302"/>
      <c r="J38" s="302"/>
      <c r="K38" s="300"/>
    </row>
    <row r="39" s="1" customFormat="1" ht="15" customHeight="1">
      <c r="B39" s="303"/>
      <c r="C39" s="304"/>
      <c r="D39" s="302"/>
      <c r="E39" s="305" t="s">
        <v>63</v>
      </c>
      <c r="F39" s="302"/>
      <c r="G39" s="302" t="s">
        <v>843</v>
      </c>
      <c r="H39" s="302"/>
      <c r="I39" s="302"/>
      <c r="J39" s="302"/>
      <c r="K39" s="300"/>
    </row>
    <row r="40" s="1" customFormat="1" ht="15" customHeight="1">
      <c r="B40" s="303"/>
      <c r="C40" s="304"/>
      <c r="D40" s="302"/>
      <c r="E40" s="305" t="s">
        <v>132</v>
      </c>
      <c r="F40" s="302"/>
      <c r="G40" s="302" t="s">
        <v>844</v>
      </c>
      <c r="H40" s="302"/>
      <c r="I40" s="302"/>
      <c r="J40" s="302"/>
      <c r="K40" s="300"/>
    </row>
    <row r="41" s="1" customFormat="1" ht="15" customHeight="1">
      <c r="B41" s="303"/>
      <c r="C41" s="304"/>
      <c r="D41" s="302"/>
      <c r="E41" s="305" t="s">
        <v>133</v>
      </c>
      <c r="F41" s="302"/>
      <c r="G41" s="302" t="s">
        <v>845</v>
      </c>
      <c r="H41" s="302"/>
      <c r="I41" s="302"/>
      <c r="J41" s="302"/>
      <c r="K41" s="300"/>
    </row>
    <row r="42" s="1" customFormat="1" ht="15" customHeight="1">
      <c r="B42" s="303"/>
      <c r="C42" s="304"/>
      <c r="D42" s="302"/>
      <c r="E42" s="305" t="s">
        <v>846</v>
      </c>
      <c r="F42" s="302"/>
      <c r="G42" s="302" t="s">
        <v>847</v>
      </c>
      <c r="H42" s="302"/>
      <c r="I42" s="302"/>
      <c r="J42" s="302"/>
      <c r="K42" s="300"/>
    </row>
    <row r="43" s="1" customFormat="1" ht="15" customHeight="1">
      <c r="B43" s="303"/>
      <c r="C43" s="304"/>
      <c r="D43" s="302"/>
      <c r="E43" s="305"/>
      <c r="F43" s="302"/>
      <c r="G43" s="302" t="s">
        <v>848</v>
      </c>
      <c r="H43" s="302"/>
      <c r="I43" s="302"/>
      <c r="J43" s="302"/>
      <c r="K43" s="300"/>
    </row>
    <row r="44" s="1" customFormat="1" ht="15" customHeight="1">
      <c r="B44" s="303"/>
      <c r="C44" s="304"/>
      <c r="D44" s="302"/>
      <c r="E44" s="305" t="s">
        <v>849</v>
      </c>
      <c r="F44" s="302"/>
      <c r="G44" s="302" t="s">
        <v>850</v>
      </c>
      <c r="H44" s="302"/>
      <c r="I44" s="302"/>
      <c r="J44" s="302"/>
      <c r="K44" s="300"/>
    </row>
    <row r="45" s="1" customFormat="1" ht="15" customHeight="1">
      <c r="B45" s="303"/>
      <c r="C45" s="304"/>
      <c r="D45" s="302"/>
      <c r="E45" s="305" t="s">
        <v>136</v>
      </c>
      <c r="F45" s="302"/>
      <c r="G45" s="302" t="s">
        <v>851</v>
      </c>
      <c r="H45" s="302"/>
      <c r="I45" s="302"/>
      <c r="J45" s="302"/>
      <c r="K45" s="300"/>
    </row>
    <row r="46" s="1" customFormat="1" ht="12.75" customHeight="1">
      <c r="B46" s="303"/>
      <c r="C46" s="304"/>
      <c r="D46" s="302"/>
      <c r="E46" s="302"/>
      <c r="F46" s="302"/>
      <c r="G46" s="302"/>
      <c r="H46" s="302"/>
      <c r="I46" s="302"/>
      <c r="J46" s="302"/>
      <c r="K46" s="300"/>
    </row>
    <row r="47" s="1" customFormat="1" ht="15" customHeight="1">
      <c r="B47" s="303"/>
      <c r="C47" s="304"/>
      <c r="D47" s="302" t="s">
        <v>852</v>
      </c>
      <c r="E47" s="302"/>
      <c r="F47" s="302"/>
      <c r="G47" s="302"/>
      <c r="H47" s="302"/>
      <c r="I47" s="302"/>
      <c r="J47" s="302"/>
      <c r="K47" s="300"/>
    </row>
    <row r="48" s="1" customFormat="1" ht="15" customHeight="1">
      <c r="B48" s="303"/>
      <c r="C48" s="304"/>
      <c r="D48" s="304"/>
      <c r="E48" s="302" t="s">
        <v>853</v>
      </c>
      <c r="F48" s="302"/>
      <c r="G48" s="302"/>
      <c r="H48" s="302"/>
      <c r="I48" s="302"/>
      <c r="J48" s="302"/>
      <c r="K48" s="300"/>
    </row>
    <row r="49" s="1" customFormat="1" ht="15" customHeight="1">
      <c r="B49" s="303"/>
      <c r="C49" s="304"/>
      <c r="D49" s="304"/>
      <c r="E49" s="302" t="s">
        <v>854</v>
      </c>
      <c r="F49" s="302"/>
      <c r="G49" s="302"/>
      <c r="H49" s="302"/>
      <c r="I49" s="302"/>
      <c r="J49" s="302"/>
      <c r="K49" s="300"/>
    </row>
    <row r="50" s="1" customFormat="1" ht="15" customHeight="1">
      <c r="B50" s="303"/>
      <c r="C50" s="304"/>
      <c r="D50" s="304"/>
      <c r="E50" s="302" t="s">
        <v>855</v>
      </c>
      <c r="F50" s="302"/>
      <c r="G50" s="302"/>
      <c r="H50" s="302"/>
      <c r="I50" s="302"/>
      <c r="J50" s="302"/>
      <c r="K50" s="300"/>
    </row>
    <row r="51" s="1" customFormat="1" ht="15" customHeight="1">
      <c r="B51" s="303"/>
      <c r="C51" s="304"/>
      <c r="D51" s="302" t="s">
        <v>856</v>
      </c>
      <c r="E51" s="302"/>
      <c r="F51" s="302"/>
      <c r="G51" s="302"/>
      <c r="H51" s="302"/>
      <c r="I51" s="302"/>
      <c r="J51" s="302"/>
      <c r="K51" s="300"/>
    </row>
    <row r="52" s="1" customFormat="1" ht="25.5" customHeight="1">
      <c r="B52" s="298"/>
      <c r="C52" s="299" t="s">
        <v>857</v>
      </c>
      <c r="D52" s="299"/>
      <c r="E52" s="299"/>
      <c r="F52" s="299"/>
      <c r="G52" s="299"/>
      <c r="H52" s="299"/>
      <c r="I52" s="299"/>
      <c r="J52" s="299"/>
      <c r="K52" s="300"/>
    </row>
    <row r="53" s="1" customFormat="1" ht="5.25" customHeight="1">
      <c r="B53" s="298"/>
      <c r="C53" s="301"/>
      <c r="D53" s="301"/>
      <c r="E53" s="301"/>
      <c r="F53" s="301"/>
      <c r="G53" s="301"/>
      <c r="H53" s="301"/>
      <c r="I53" s="301"/>
      <c r="J53" s="301"/>
      <c r="K53" s="300"/>
    </row>
    <row r="54" s="1" customFormat="1" ht="15" customHeight="1">
      <c r="B54" s="298"/>
      <c r="C54" s="302" t="s">
        <v>858</v>
      </c>
      <c r="D54" s="302"/>
      <c r="E54" s="302"/>
      <c r="F54" s="302"/>
      <c r="G54" s="302"/>
      <c r="H54" s="302"/>
      <c r="I54" s="302"/>
      <c r="J54" s="302"/>
      <c r="K54" s="300"/>
    </row>
    <row r="55" s="1" customFormat="1" ht="15" customHeight="1">
      <c r="B55" s="298"/>
      <c r="C55" s="302" t="s">
        <v>859</v>
      </c>
      <c r="D55" s="302"/>
      <c r="E55" s="302"/>
      <c r="F55" s="302"/>
      <c r="G55" s="302"/>
      <c r="H55" s="302"/>
      <c r="I55" s="302"/>
      <c r="J55" s="302"/>
      <c r="K55" s="300"/>
    </row>
    <row r="56" s="1" customFormat="1" ht="12.75" customHeight="1">
      <c r="B56" s="298"/>
      <c r="C56" s="302"/>
      <c r="D56" s="302"/>
      <c r="E56" s="302"/>
      <c r="F56" s="302"/>
      <c r="G56" s="302"/>
      <c r="H56" s="302"/>
      <c r="I56" s="302"/>
      <c r="J56" s="302"/>
      <c r="K56" s="300"/>
    </row>
    <row r="57" s="1" customFormat="1" ht="15" customHeight="1">
      <c r="B57" s="298"/>
      <c r="C57" s="302" t="s">
        <v>860</v>
      </c>
      <c r="D57" s="302"/>
      <c r="E57" s="302"/>
      <c r="F57" s="302"/>
      <c r="G57" s="302"/>
      <c r="H57" s="302"/>
      <c r="I57" s="302"/>
      <c r="J57" s="302"/>
      <c r="K57" s="300"/>
    </row>
    <row r="58" s="1" customFormat="1" ht="15" customHeight="1">
      <c r="B58" s="298"/>
      <c r="C58" s="304"/>
      <c r="D58" s="302" t="s">
        <v>861</v>
      </c>
      <c r="E58" s="302"/>
      <c r="F58" s="302"/>
      <c r="G58" s="302"/>
      <c r="H58" s="302"/>
      <c r="I58" s="302"/>
      <c r="J58" s="302"/>
      <c r="K58" s="300"/>
    </row>
    <row r="59" s="1" customFormat="1" ht="15" customHeight="1">
      <c r="B59" s="298"/>
      <c r="C59" s="304"/>
      <c r="D59" s="302" t="s">
        <v>862</v>
      </c>
      <c r="E59" s="302"/>
      <c r="F59" s="302"/>
      <c r="G59" s="302"/>
      <c r="H59" s="302"/>
      <c r="I59" s="302"/>
      <c r="J59" s="302"/>
      <c r="K59" s="300"/>
    </row>
    <row r="60" s="1" customFormat="1" ht="15" customHeight="1">
      <c r="B60" s="298"/>
      <c r="C60" s="304"/>
      <c r="D60" s="302" t="s">
        <v>863</v>
      </c>
      <c r="E60" s="302"/>
      <c r="F60" s="302"/>
      <c r="G60" s="302"/>
      <c r="H60" s="302"/>
      <c r="I60" s="302"/>
      <c r="J60" s="302"/>
      <c r="K60" s="300"/>
    </row>
    <row r="61" s="1" customFormat="1" ht="15" customHeight="1">
      <c r="B61" s="298"/>
      <c r="C61" s="304"/>
      <c r="D61" s="302" t="s">
        <v>864</v>
      </c>
      <c r="E61" s="302"/>
      <c r="F61" s="302"/>
      <c r="G61" s="302"/>
      <c r="H61" s="302"/>
      <c r="I61" s="302"/>
      <c r="J61" s="302"/>
      <c r="K61" s="300"/>
    </row>
    <row r="62" s="1" customFormat="1" ht="15" customHeight="1">
      <c r="B62" s="298"/>
      <c r="C62" s="304"/>
      <c r="D62" s="307" t="s">
        <v>865</v>
      </c>
      <c r="E62" s="307"/>
      <c r="F62" s="307"/>
      <c r="G62" s="307"/>
      <c r="H62" s="307"/>
      <c r="I62" s="307"/>
      <c r="J62" s="307"/>
      <c r="K62" s="300"/>
    </row>
    <row r="63" s="1" customFormat="1" ht="15" customHeight="1">
      <c r="B63" s="298"/>
      <c r="C63" s="304"/>
      <c r="D63" s="302" t="s">
        <v>866</v>
      </c>
      <c r="E63" s="302"/>
      <c r="F63" s="302"/>
      <c r="G63" s="302"/>
      <c r="H63" s="302"/>
      <c r="I63" s="302"/>
      <c r="J63" s="302"/>
      <c r="K63" s="300"/>
    </row>
    <row r="64" s="1" customFormat="1" ht="12.75" customHeight="1">
      <c r="B64" s="298"/>
      <c r="C64" s="304"/>
      <c r="D64" s="304"/>
      <c r="E64" s="308"/>
      <c r="F64" s="304"/>
      <c r="G64" s="304"/>
      <c r="H64" s="304"/>
      <c r="I64" s="304"/>
      <c r="J64" s="304"/>
      <c r="K64" s="300"/>
    </row>
    <row r="65" s="1" customFormat="1" ht="15" customHeight="1">
      <c r="B65" s="298"/>
      <c r="C65" s="304"/>
      <c r="D65" s="302" t="s">
        <v>867</v>
      </c>
      <c r="E65" s="302"/>
      <c r="F65" s="302"/>
      <c r="G65" s="302"/>
      <c r="H65" s="302"/>
      <c r="I65" s="302"/>
      <c r="J65" s="302"/>
      <c r="K65" s="300"/>
    </row>
    <row r="66" s="1" customFormat="1" ht="15" customHeight="1">
      <c r="B66" s="298"/>
      <c r="C66" s="304"/>
      <c r="D66" s="307" t="s">
        <v>868</v>
      </c>
      <c r="E66" s="307"/>
      <c r="F66" s="307"/>
      <c r="G66" s="307"/>
      <c r="H66" s="307"/>
      <c r="I66" s="307"/>
      <c r="J66" s="307"/>
      <c r="K66" s="300"/>
    </row>
    <row r="67" s="1" customFormat="1" ht="15" customHeight="1">
      <c r="B67" s="298"/>
      <c r="C67" s="304"/>
      <c r="D67" s="302" t="s">
        <v>869</v>
      </c>
      <c r="E67" s="302"/>
      <c r="F67" s="302"/>
      <c r="G67" s="302"/>
      <c r="H67" s="302"/>
      <c r="I67" s="302"/>
      <c r="J67" s="302"/>
      <c r="K67" s="300"/>
    </row>
    <row r="68" s="1" customFormat="1" ht="15" customHeight="1">
      <c r="B68" s="298"/>
      <c r="C68" s="304"/>
      <c r="D68" s="302" t="s">
        <v>870</v>
      </c>
      <c r="E68" s="302"/>
      <c r="F68" s="302"/>
      <c r="G68" s="302"/>
      <c r="H68" s="302"/>
      <c r="I68" s="302"/>
      <c r="J68" s="302"/>
      <c r="K68" s="300"/>
    </row>
    <row r="69" s="1" customFormat="1" ht="15" customHeight="1">
      <c r="B69" s="298"/>
      <c r="C69" s="304"/>
      <c r="D69" s="302" t="s">
        <v>871</v>
      </c>
      <c r="E69" s="302"/>
      <c r="F69" s="302"/>
      <c r="G69" s="302"/>
      <c r="H69" s="302"/>
      <c r="I69" s="302"/>
      <c r="J69" s="302"/>
      <c r="K69" s="300"/>
    </row>
    <row r="70" s="1" customFormat="1" ht="15" customHeight="1">
      <c r="B70" s="298"/>
      <c r="C70" s="304"/>
      <c r="D70" s="302" t="s">
        <v>872</v>
      </c>
      <c r="E70" s="302"/>
      <c r="F70" s="302"/>
      <c r="G70" s="302"/>
      <c r="H70" s="302"/>
      <c r="I70" s="302"/>
      <c r="J70" s="302"/>
      <c r="K70" s="300"/>
    </row>
    <row r="71" s="1" customFormat="1" ht="12.75" customHeight="1">
      <c r="B71" s="309"/>
      <c r="C71" s="310"/>
      <c r="D71" s="310"/>
      <c r="E71" s="310"/>
      <c r="F71" s="310"/>
      <c r="G71" s="310"/>
      <c r="H71" s="310"/>
      <c r="I71" s="310"/>
      <c r="J71" s="310"/>
      <c r="K71" s="311"/>
    </row>
    <row r="72" s="1" customFormat="1" ht="18.75" customHeight="1">
      <c r="B72" s="312"/>
      <c r="C72" s="312"/>
      <c r="D72" s="312"/>
      <c r="E72" s="312"/>
      <c r="F72" s="312"/>
      <c r="G72" s="312"/>
      <c r="H72" s="312"/>
      <c r="I72" s="312"/>
      <c r="J72" s="312"/>
      <c r="K72" s="313"/>
    </row>
    <row r="73" s="1" customFormat="1" ht="18.75" customHeight="1">
      <c r="B73" s="313"/>
      <c r="C73" s="313"/>
      <c r="D73" s="313"/>
      <c r="E73" s="313"/>
      <c r="F73" s="313"/>
      <c r="G73" s="313"/>
      <c r="H73" s="313"/>
      <c r="I73" s="313"/>
      <c r="J73" s="313"/>
      <c r="K73" s="313"/>
    </row>
    <row r="74" s="1" customFormat="1" ht="7.5" customHeight="1">
      <c r="B74" s="314"/>
      <c r="C74" s="315"/>
      <c r="D74" s="315"/>
      <c r="E74" s="315"/>
      <c r="F74" s="315"/>
      <c r="G74" s="315"/>
      <c r="H74" s="315"/>
      <c r="I74" s="315"/>
      <c r="J74" s="315"/>
      <c r="K74" s="316"/>
    </row>
    <row r="75" s="1" customFormat="1" ht="45" customHeight="1">
      <c r="B75" s="317"/>
      <c r="C75" s="318" t="s">
        <v>873</v>
      </c>
      <c r="D75" s="318"/>
      <c r="E75" s="318"/>
      <c r="F75" s="318"/>
      <c r="G75" s="318"/>
      <c r="H75" s="318"/>
      <c r="I75" s="318"/>
      <c r="J75" s="318"/>
      <c r="K75" s="319"/>
    </row>
    <row r="76" s="1" customFormat="1" ht="17.25" customHeight="1">
      <c r="B76" s="317"/>
      <c r="C76" s="320" t="s">
        <v>874</v>
      </c>
      <c r="D76" s="320"/>
      <c r="E76" s="320"/>
      <c r="F76" s="320" t="s">
        <v>875</v>
      </c>
      <c r="G76" s="321"/>
      <c r="H76" s="320" t="s">
        <v>63</v>
      </c>
      <c r="I76" s="320" t="s">
        <v>66</v>
      </c>
      <c r="J76" s="320" t="s">
        <v>876</v>
      </c>
      <c r="K76" s="319"/>
    </row>
    <row r="77" s="1" customFormat="1" ht="17.25" customHeight="1">
      <c r="B77" s="317"/>
      <c r="C77" s="322" t="s">
        <v>877</v>
      </c>
      <c r="D77" s="322"/>
      <c r="E77" s="322"/>
      <c r="F77" s="323" t="s">
        <v>878</v>
      </c>
      <c r="G77" s="324"/>
      <c r="H77" s="322"/>
      <c r="I77" s="322"/>
      <c r="J77" s="322" t="s">
        <v>879</v>
      </c>
      <c r="K77" s="319"/>
    </row>
    <row r="78" s="1" customFormat="1" ht="5.25" customHeight="1">
      <c r="B78" s="317"/>
      <c r="C78" s="325"/>
      <c r="D78" s="325"/>
      <c r="E78" s="325"/>
      <c r="F78" s="325"/>
      <c r="G78" s="326"/>
      <c r="H78" s="325"/>
      <c r="I78" s="325"/>
      <c r="J78" s="325"/>
      <c r="K78" s="319"/>
    </row>
    <row r="79" s="1" customFormat="1" ht="15" customHeight="1">
      <c r="B79" s="317"/>
      <c r="C79" s="305" t="s">
        <v>62</v>
      </c>
      <c r="D79" s="325"/>
      <c r="E79" s="325"/>
      <c r="F79" s="327" t="s">
        <v>880</v>
      </c>
      <c r="G79" s="326"/>
      <c r="H79" s="305" t="s">
        <v>881</v>
      </c>
      <c r="I79" s="305" t="s">
        <v>882</v>
      </c>
      <c r="J79" s="305">
        <v>20</v>
      </c>
      <c r="K79" s="319"/>
    </row>
    <row r="80" s="1" customFormat="1" ht="15" customHeight="1">
      <c r="B80" s="317"/>
      <c r="C80" s="305" t="s">
        <v>883</v>
      </c>
      <c r="D80" s="305"/>
      <c r="E80" s="305"/>
      <c r="F80" s="327" t="s">
        <v>880</v>
      </c>
      <c r="G80" s="326"/>
      <c r="H80" s="305" t="s">
        <v>884</v>
      </c>
      <c r="I80" s="305" t="s">
        <v>882</v>
      </c>
      <c r="J80" s="305">
        <v>120</v>
      </c>
      <c r="K80" s="319"/>
    </row>
    <row r="81" s="1" customFormat="1" ht="15" customHeight="1">
      <c r="B81" s="328"/>
      <c r="C81" s="305" t="s">
        <v>885</v>
      </c>
      <c r="D81" s="305"/>
      <c r="E81" s="305"/>
      <c r="F81" s="327" t="s">
        <v>886</v>
      </c>
      <c r="G81" s="326"/>
      <c r="H81" s="305" t="s">
        <v>887</v>
      </c>
      <c r="I81" s="305" t="s">
        <v>882</v>
      </c>
      <c r="J81" s="305">
        <v>50</v>
      </c>
      <c r="K81" s="319"/>
    </row>
    <row r="82" s="1" customFormat="1" ht="15" customHeight="1">
      <c r="B82" s="328"/>
      <c r="C82" s="305" t="s">
        <v>888</v>
      </c>
      <c r="D82" s="305"/>
      <c r="E82" s="305"/>
      <c r="F82" s="327" t="s">
        <v>880</v>
      </c>
      <c r="G82" s="326"/>
      <c r="H82" s="305" t="s">
        <v>889</v>
      </c>
      <c r="I82" s="305" t="s">
        <v>890</v>
      </c>
      <c r="J82" s="305"/>
      <c r="K82" s="319"/>
    </row>
    <row r="83" s="1" customFormat="1" ht="15" customHeight="1">
      <c r="B83" s="328"/>
      <c r="C83" s="329" t="s">
        <v>891</v>
      </c>
      <c r="D83" s="329"/>
      <c r="E83" s="329"/>
      <c r="F83" s="330" t="s">
        <v>886</v>
      </c>
      <c r="G83" s="329"/>
      <c r="H83" s="329" t="s">
        <v>892</v>
      </c>
      <c r="I83" s="329" t="s">
        <v>882</v>
      </c>
      <c r="J83" s="329">
        <v>15</v>
      </c>
      <c r="K83" s="319"/>
    </row>
    <row r="84" s="1" customFormat="1" ht="15" customHeight="1">
      <c r="B84" s="328"/>
      <c r="C84" s="329" t="s">
        <v>893</v>
      </c>
      <c r="D84" s="329"/>
      <c r="E84" s="329"/>
      <c r="F84" s="330" t="s">
        <v>886</v>
      </c>
      <c r="G84" s="329"/>
      <c r="H84" s="329" t="s">
        <v>894</v>
      </c>
      <c r="I84" s="329" t="s">
        <v>882</v>
      </c>
      <c r="J84" s="329">
        <v>15</v>
      </c>
      <c r="K84" s="319"/>
    </row>
    <row r="85" s="1" customFormat="1" ht="15" customHeight="1">
      <c r="B85" s="328"/>
      <c r="C85" s="329" t="s">
        <v>895</v>
      </c>
      <c r="D85" s="329"/>
      <c r="E85" s="329"/>
      <c r="F85" s="330" t="s">
        <v>886</v>
      </c>
      <c r="G85" s="329"/>
      <c r="H85" s="329" t="s">
        <v>896</v>
      </c>
      <c r="I85" s="329" t="s">
        <v>882</v>
      </c>
      <c r="J85" s="329">
        <v>20</v>
      </c>
      <c r="K85" s="319"/>
    </row>
    <row r="86" s="1" customFormat="1" ht="15" customHeight="1">
      <c r="B86" s="328"/>
      <c r="C86" s="329" t="s">
        <v>897</v>
      </c>
      <c r="D86" s="329"/>
      <c r="E86" s="329"/>
      <c r="F86" s="330" t="s">
        <v>886</v>
      </c>
      <c r="G86" s="329"/>
      <c r="H86" s="329" t="s">
        <v>898</v>
      </c>
      <c r="I86" s="329" t="s">
        <v>882</v>
      </c>
      <c r="J86" s="329">
        <v>20</v>
      </c>
      <c r="K86" s="319"/>
    </row>
    <row r="87" s="1" customFormat="1" ht="15" customHeight="1">
      <c r="B87" s="328"/>
      <c r="C87" s="305" t="s">
        <v>899</v>
      </c>
      <c r="D87" s="305"/>
      <c r="E87" s="305"/>
      <c r="F87" s="327" t="s">
        <v>886</v>
      </c>
      <c r="G87" s="326"/>
      <c r="H87" s="305" t="s">
        <v>900</v>
      </c>
      <c r="I87" s="305" t="s">
        <v>882</v>
      </c>
      <c r="J87" s="305">
        <v>50</v>
      </c>
      <c r="K87" s="319"/>
    </row>
    <row r="88" s="1" customFormat="1" ht="15" customHeight="1">
      <c r="B88" s="328"/>
      <c r="C88" s="305" t="s">
        <v>901</v>
      </c>
      <c r="D88" s="305"/>
      <c r="E88" s="305"/>
      <c r="F88" s="327" t="s">
        <v>886</v>
      </c>
      <c r="G88" s="326"/>
      <c r="H88" s="305" t="s">
        <v>902</v>
      </c>
      <c r="I88" s="305" t="s">
        <v>882</v>
      </c>
      <c r="J88" s="305">
        <v>20</v>
      </c>
      <c r="K88" s="319"/>
    </row>
    <row r="89" s="1" customFormat="1" ht="15" customHeight="1">
      <c r="B89" s="328"/>
      <c r="C89" s="305" t="s">
        <v>903</v>
      </c>
      <c r="D89" s="305"/>
      <c r="E89" s="305"/>
      <c r="F89" s="327" t="s">
        <v>886</v>
      </c>
      <c r="G89" s="326"/>
      <c r="H89" s="305" t="s">
        <v>904</v>
      </c>
      <c r="I89" s="305" t="s">
        <v>882</v>
      </c>
      <c r="J89" s="305">
        <v>20</v>
      </c>
      <c r="K89" s="319"/>
    </row>
    <row r="90" s="1" customFormat="1" ht="15" customHeight="1">
      <c r="B90" s="328"/>
      <c r="C90" s="305" t="s">
        <v>905</v>
      </c>
      <c r="D90" s="305"/>
      <c r="E90" s="305"/>
      <c r="F90" s="327" t="s">
        <v>886</v>
      </c>
      <c r="G90" s="326"/>
      <c r="H90" s="305" t="s">
        <v>906</v>
      </c>
      <c r="I90" s="305" t="s">
        <v>882</v>
      </c>
      <c r="J90" s="305">
        <v>50</v>
      </c>
      <c r="K90" s="319"/>
    </row>
    <row r="91" s="1" customFormat="1" ht="15" customHeight="1">
      <c r="B91" s="328"/>
      <c r="C91" s="305" t="s">
        <v>907</v>
      </c>
      <c r="D91" s="305"/>
      <c r="E91" s="305"/>
      <c r="F91" s="327" t="s">
        <v>886</v>
      </c>
      <c r="G91" s="326"/>
      <c r="H91" s="305" t="s">
        <v>907</v>
      </c>
      <c r="I91" s="305" t="s">
        <v>882</v>
      </c>
      <c r="J91" s="305">
        <v>50</v>
      </c>
      <c r="K91" s="319"/>
    </row>
    <row r="92" s="1" customFormat="1" ht="15" customHeight="1">
      <c r="B92" s="328"/>
      <c r="C92" s="305" t="s">
        <v>908</v>
      </c>
      <c r="D92" s="305"/>
      <c r="E92" s="305"/>
      <c r="F92" s="327" t="s">
        <v>886</v>
      </c>
      <c r="G92" s="326"/>
      <c r="H92" s="305" t="s">
        <v>909</v>
      </c>
      <c r="I92" s="305" t="s">
        <v>882</v>
      </c>
      <c r="J92" s="305">
        <v>255</v>
      </c>
      <c r="K92" s="319"/>
    </row>
    <row r="93" s="1" customFormat="1" ht="15" customHeight="1">
      <c r="B93" s="328"/>
      <c r="C93" s="305" t="s">
        <v>910</v>
      </c>
      <c r="D93" s="305"/>
      <c r="E93" s="305"/>
      <c r="F93" s="327" t="s">
        <v>880</v>
      </c>
      <c r="G93" s="326"/>
      <c r="H93" s="305" t="s">
        <v>911</v>
      </c>
      <c r="I93" s="305" t="s">
        <v>912</v>
      </c>
      <c r="J93" s="305"/>
      <c r="K93" s="319"/>
    </row>
    <row r="94" s="1" customFormat="1" ht="15" customHeight="1">
      <c r="B94" s="328"/>
      <c r="C94" s="305" t="s">
        <v>913</v>
      </c>
      <c r="D94" s="305"/>
      <c r="E94" s="305"/>
      <c r="F94" s="327" t="s">
        <v>880</v>
      </c>
      <c r="G94" s="326"/>
      <c r="H94" s="305" t="s">
        <v>914</v>
      </c>
      <c r="I94" s="305" t="s">
        <v>915</v>
      </c>
      <c r="J94" s="305"/>
      <c r="K94" s="319"/>
    </row>
    <row r="95" s="1" customFormat="1" ht="15" customHeight="1">
      <c r="B95" s="328"/>
      <c r="C95" s="305" t="s">
        <v>916</v>
      </c>
      <c r="D95" s="305"/>
      <c r="E95" s="305"/>
      <c r="F95" s="327" t="s">
        <v>880</v>
      </c>
      <c r="G95" s="326"/>
      <c r="H95" s="305" t="s">
        <v>916</v>
      </c>
      <c r="I95" s="305" t="s">
        <v>915</v>
      </c>
      <c r="J95" s="305"/>
      <c r="K95" s="319"/>
    </row>
    <row r="96" s="1" customFormat="1" ht="15" customHeight="1">
      <c r="B96" s="328"/>
      <c r="C96" s="305" t="s">
        <v>47</v>
      </c>
      <c r="D96" s="305"/>
      <c r="E96" s="305"/>
      <c r="F96" s="327" t="s">
        <v>880</v>
      </c>
      <c r="G96" s="326"/>
      <c r="H96" s="305" t="s">
        <v>917</v>
      </c>
      <c r="I96" s="305" t="s">
        <v>915</v>
      </c>
      <c r="J96" s="305"/>
      <c r="K96" s="319"/>
    </row>
    <row r="97" s="1" customFormat="1" ht="15" customHeight="1">
      <c r="B97" s="328"/>
      <c r="C97" s="305" t="s">
        <v>57</v>
      </c>
      <c r="D97" s="305"/>
      <c r="E97" s="305"/>
      <c r="F97" s="327" t="s">
        <v>880</v>
      </c>
      <c r="G97" s="326"/>
      <c r="H97" s="305" t="s">
        <v>918</v>
      </c>
      <c r="I97" s="305" t="s">
        <v>915</v>
      </c>
      <c r="J97" s="305"/>
      <c r="K97" s="319"/>
    </row>
    <row r="98" s="1" customFormat="1" ht="15" customHeight="1">
      <c r="B98" s="331"/>
      <c r="C98" s="332"/>
      <c r="D98" s="332"/>
      <c r="E98" s="332"/>
      <c r="F98" s="332"/>
      <c r="G98" s="332"/>
      <c r="H98" s="332"/>
      <c r="I98" s="332"/>
      <c r="J98" s="332"/>
      <c r="K98" s="333"/>
    </row>
    <row r="99" s="1" customFormat="1" ht="18.75" customHeight="1">
      <c r="B99" s="334"/>
      <c r="C99" s="335"/>
      <c r="D99" s="335"/>
      <c r="E99" s="335"/>
      <c r="F99" s="335"/>
      <c r="G99" s="335"/>
      <c r="H99" s="335"/>
      <c r="I99" s="335"/>
      <c r="J99" s="335"/>
      <c r="K99" s="334"/>
    </row>
    <row r="100" s="1" customFormat="1" ht="18.75" customHeight="1">
      <c r="B100" s="313"/>
      <c r="C100" s="313"/>
      <c r="D100" s="313"/>
      <c r="E100" s="313"/>
      <c r="F100" s="313"/>
      <c r="G100" s="313"/>
      <c r="H100" s="313"/>
      <c r="I100" s="313"/>
      <c r="J100" s="313"/>
      <c r="K100" s="313"/>
    </row>
    <row r="101" s="1" customFormat="1" ht="7.5" customHeight="1">
      <c r="B101" s="314"/>
      <c r="C101" s="315"/>
      <c r="D101" s="315"/>
      <c r="E101" s="315"/>
      <c r="F101" s="315"/>
      <c r="G101" s="315"/>
      <c r="H101" s="315"/>
      <c r="I101" s="315"/>
      <c r="J101" s="315"/>
      <c r="K101" s="316"/>
    </row>
    <row r="102" s="1" customFormat="1" ht="45" customHeight="1">
      <c r="B102" s="317"/>
      <c r="C102" s="318" t="s">
        <v>919</v>
      </c>
      <c r="D102" s="318"/>
      <c r="E102" s="318"/>
      <c r="F102" s="318"/>
      <c r="G102" s="318"/>
      <c r="H102" s="318"/>
      <c r="I102" s="318"/>
      <c r="J102" s="318"/>
      <c r="K102" s="319"/>
    </row>
    <row r="103" s="1" customFormat="1" ht="17.25" customHeight="1">
      <c r="B103" s="317"/>
      <c r="C103" s="320" t="s">
        <v>874</v>
      </c>
      <c r="D103" s="320"/>
      <c r="E103" s="320"/>
      <c r="F103" s="320" t="s">
        <v>875</v>
      </c>
      <c r="G103" s="321"/>
      <c r="H103" s="320" t="s">
        <v>63</v>
      </c>
      <c r="I103" s="320" t="s">
        <v>66</v>
      </c>
      <c r="J103" s="320" t="s">
        <v>876</v>
      </c>
      <c r="K103" s="319"/>
    </row>
    <row r="104" s="1" customFormat="1" ht="17.25" customHeight="1">
      <c r="B104" s="317"/>
      <c r="C104" s="322" t="s">
        <v>877</v>
      </c>
      <c r="D104" s="322"/>
      <c r="E104" s="322"/>
      <c r="F104" s="323" t="s">
        <v>878</v>
      </c>
      <c r="G104" s="324"/>
      <c r="H104" s="322"/>
      <c r="I104" s="322"/>
      <c r="J104" s="322" t="s">
        <v>879</v>
      </c>
      <c r="K104" s="319"/>
    </row>
    <row r="105" s="1" customFormat="1" ht="5.25" customHeight="1">
      <c r="B105" s="317"/>
      <c r="C105" s="320"/>
      <c r="D105" s="320"/>
      <c r="E105" s="320"/>
      <c r="F105" s="320"/>
      <c r="G105" s="336"/>
      <c r="H105" s="320"/>
      <c r="I105" s="320"/>
      <c r="J105" s="320"/>
      <c r="K105" s="319"/>
    </row>
    <row r="106" s="1" customFormat="1" ht="15" customHeight="1">
      <c r="B106" s="317"/>
      <c r="C106" s="305" t="s">
        <v>62</v>
      </c>
      <c r="D106" s="325"/>
      <c r="E106" s="325"/>
      <c r="F106" s="327" t="s">
        <v>880</v>
      </c>
      <c r="G106" s="336"/>
      <c r="H106" s="305" t="s">
        <v>920</v>
      </c>
      <c r="I106" s="305" t="s">
        <v>882</v>
      </c>
      <c r="J106" s="305">
        <v>20</v>
      </c>
      <c r="K106" s="319"/>
    </row>
    <row r="107" s="1" customFormat="1" ht="15" customHeight="1">
      <c r="B107" s="317"/>
      <c r="C107" s="305" t="s">
        <v>883</v>
      </c>
      <c r="D107" s="305"/>
      <c r="E107" s="305"/>
      <c r="F107" s="327" t="s">
        <v>880</v>
      </c>
      <c r="G107" s="305"/>
      <c r="H107" s="305" t="s">
        <v>920</v>
      </c>
      <c r="I107" s="305" t="s">
        <v>882</v>
      </c>
      <c r="J107" s="305">
        <v>120</v>
      </c>
      <c r="K107" s="319"/>
    </row>
    <row r="108" s="1" customFormat="1" ht="15" customHeight="1">
      <c r="B108" s="328"/>
      <c r="C108" s="305" t="s">
        <v>885</v>
      </c>
      <c r="D108" s="305"/>
      <c r="E108" s="305"/>
      <c r="F108" s="327" t="s">
        <v>886</v>
      </c>
      <c r="G108" s="305"/>
      <c r="H108" s="305" t="s">
        <v>920</v>
      </c>
      <c r="I108" s="305" t="s">
        <v>882</v>
      </c>
      <c r="J108" s="305">
        <v>50</v>
      </c>
      <c r="K108" s="319"/>
    </row>
    <row r="109" s="1" customFormat="1" ht="15" customHeight="1">
      <c r="B109" s="328"/>
      <c r="C109" s="305" t="s">
        <v>888</v>
      </c>
      <c r="D109" s="305"/>
      <c r="E109" s="305"/>
      <c r="F109" s="327" t="s">
        <v>880</v>
      </c>
      <c r="G109" s="305"/>
      <c r="H109" s="305" t="s">
        <v>920</v>
      </c>
      <c r="I109" s="305" t="s">
        <v>890</v>
      </c>
      <c r="J109" s="305"/>
      <c r="K109" s="319"/>
    </row>
    <row r="110" s="1" customFormat="1" ht="15" customHeight="1">
      <c r="B110" s="328"/>
      <c r="C110" s="305" t="s">
        <v>899</v>
      </c>
      <c r="D110" s="305"/>
      <c r="E110" s="305"/>
      <c r="F110" s="327" t="s">
        <v>886</v>
      </c>
      <c r="G110" s="305"/>
      <c r="H110" s="305" t="s">
        <v>920</v>
      </c>
      <c r="I110" s="305" t="s">
        <v>882</v>
      </c>
      <c r="J110" s="305">
        <v>50</v>
      </c>
      <c r="K110" s="319"/>
    </row>
    <row r="111" s="1" customFormat="1" ht="15" customHeight="1">
      <c r="B111" s="328"/>
      <c r="C111" s="305" t="s">
        <v>907</v>
      </c>
      <c r="D111" s="305"/>
      <c r="E111" s="305"/>
      <c r="F111" s="327" t="s">
        <v>886</v>
      </c>
      <c r="G111" s="305"/>
      <c r="H111" s="305" t="s">
        <v>920</v>
      </c>
      <c r="I111" s="305" t="s">
        <v>882</v>
      </c>
      <c r="J111" s="305">
        <v>50</v>
      </c>
      <c r="K111" s="319"/>
    </row>
    <row r="112" s="1" customFormat="1" ht="15" customHeight="1">
      <c r="B112" s="328"/>
      <c r="C112" s="305" t="s">
        <v>905</v>
      </c>
      <c r="D112" s="305"/>
      <c r="E112" s="305"/>
      <c r="F112" s="327" t="s">
        <v>886</v>
      </c>
      <c r="G112" s="305"/>
      <c r="H112" s="305" t="s">
        <v>920</v>
      </c>
      <c r="I112" s="305" t="s">
        <v>882</v>
      </c>
      <c r="J112" s="305">
        <v>50</v>
      </c>
      <c r="K112" s="319"/>
    </row>
    <row r="113" s="1" customFormat="1" ht="15" customHeight="1">
      <c r="B113" s="328"/>
      <c r="C113" s="305" t="s">
        <v>62</v>
      </c>
      <c r="D113" s="305"/>
      <c r="E113" s="305"/>
      <c r="F113" s="327" t="s">
        <v>880</v>
      </c>
      <c r="G113" s="305"/>
      <c r="H113" s="305" t="s">
        <v>921</v>
      </c>
      <c r="I113" s="305" t="s">
        <v>882</v>
      </c>
      <c r="J113" s="305">
        <v>20</v>
      </c>
      <c r="K113" s="319"/>
    </row>
    <row r="114" s="1" customFormat="1" ht="15" customHeight="1">
      <c r="B114" s="328"/>
      <c r="C114" s="305" t="s">
        <v>922</v>
      </c>
      <c r="D114" s="305"/>
      <c r="E114" s="305"/>
      <c r="F114" s="327" t="s">
        <v>880</v>
      </c>
      <c r="G114" s="305"/>
      <c r="H114" s="305" t="s">
        <v>923</v>
      </c>
      <c r="I114" s="305" t="s">
        <v>882</v>
      </c>
      <c r="J114" s="305">
        <v>120</v>
      </c>
      <c r="K114" s="319"/>
    </row>
    <row r="115" s="1" customFormat="1" ht="15" customHeight="1">
      <c r="B115" s="328"/>
      <c r="C115" s="305" t="s">
        <v>47</v>
      </c>
      <c r="D115" s="305"/>
      <c r="E115" s="305"/>
      <c r="F115" s="327" t="s">
        <v>880</v>
      </c>
      <c r="G115" s="305"/>
      <c r="H115" s="305" t="s">
        <v>924</v>
      </c>
      <c r="I115" s="305" t="s">
        <v>915</v>
      </c>
      <c r="J115" s="305"/>
      <c r="K115" s="319"/>
    </row>
    <row r="116" s="1" customFormat="1" ht="15" customHeight="1">
      <c r="B116" s="328"/>
      <c r="C116" s="305" t="s">
        <v>57</v>
      </c>
      <c r="D116" s="305"/>
      <c r="E116" s="305"/>
      <c r="F116" s="327" t="s">
        <v>880</v>
      </c>
      <c r="G116" s="305"/>
      <c r="H116" s="305" t="s">
        <v>925</v>
      </c>
      <c r="I116" s="305" t="s">
        <v>915</v>
      </c>
      <c r="J116" s="305"/>
      <c r="K116" s="319"/>
    </row>
    <row r="117" s="1" customFormat="1" ht="15" customHeight="1">
      <c r="B117" s="328"/>
      <c r="C117" s="305" t="s">
        <v>66</v>
      </c>
      <c r="D117" s="305"/>
      <c r="E117" s="305"/>
      <c r="F117" s="327" t="s">
        <v>880</v>
      </c>
      <c r="G117" s="305"/>
      <c r="H117" s="305" t="s">
        <v>926</v>
      </c>
      <c r="I117" s="305" t="s">
        <v>927</v>
      </c>
      <c r="J117" s="305"/>
      <c r="K117" s="319"/>
    </row>
    <row r="118" s="1" customFormat="1" ht="15" customHeight="1">
      <c r="B118" s="331"/>
      <c r="C118" s="337"/>
      <c r="D118" s="337"/>
      <c r="E118" s="337"/>
      <c r="F118" s="337"/>
      <c r="G118" s="337"/>
      <c r="H118" s="337"/>
      <c r="I118" s="337"/>
      <c r="J118" s="337"/>
      <c r="K118" s="333"/>
    </row>
    <row r="119" s="1" customFormat="1" ht="18.75" customHeight="1">
      <c r="B119" s="338"/>
      <c r="C119" s="302"/>
      <c r="D119" s="302"/>
      <c r="E119" s="302"/>
      <c r="F119" s="339"/>
      <c r="G119" s="302"/>
      <c r="H119" s="302"/>
      <c r="I119" s="302"/>
      <c r="J119" s="302"/>
      <c r="K119" s="338"/>
    </row>
    <row r="120" s="1" customFormat="1" ht="18.75" customHeight="1">
      <c r="B120" s="313"/>
      <c r="C120" s="313"/>
      <c r="D120" s="313"/>
      <c r="E120" s="313"/>
      <c r="F120" s="313"/>
      <c r="G120" s="313"/>
      <c r="H120" s="313"/>
      <c r="I120" s="313"/>
      <c r="J120" s="313"/>
      <c r="K120" s="313"/>
    </row>
    <row r="121" s="1" customFormat="1" ht="7.5" customHeight="1">
      <c r="B121" s="340"/>
      <c r="C121" s="341"/>
      <c r="D121" s="341"/>
      <c r="E121" s="341"/>
      <c r="F121" s="341"/>
      <c r="G121" s="341"/>
      <c r="H121" s="341"/>
      <c r="I121" s="341"/>
      <c r="J121" s="341"/>
      <c r="K121" s="342"/>
    </row>
    <row r="122" s="1" customFormat="1" ht="45" customHeight="1">
      <c r="B122" s="343"/>
      <c r="C122" s="296" t="s">
        <v>928</v>
      </c>
      <c r="D122" s="296"/>
      <c r="E122" s="296"/>
      <c r="F122" s="296"/>
      <c r="G122" s="296"/>
      <c r="H122" s="296"/>
      <c r="I122" s="296"/>
      <c r="J122" s="296"/>
      <c r="K122" s="344"/>
    </row>
    <row r="123" s="1" customFormat="1" ht="17.25" customHeight="1">
      <c r="B123" s="345"/>
      <c r="C123" s="320" t="s">
        <v>874</v>
      </c>
      <c r="D123" s="320"/>
      <c r="E123" s="320"/>
      <c r="F123" s="320" t="s">
        <v>875</v>
      </c>
      <c r="G123" s="321"/>
      <c r="H123" s="320" t="s">
        <v>63</v>
      </c>
      <c r="I123" s="320" t="s">
        <v>66</v>
      </c>
      <c r="J123" s="320" t="s">
        <v>876</v>
      </c>
      <c r="K123" s="346"/>
    </row>
    <row r="124" s="1" customFormat="1" ht="17.25" customHeight="1">
      <c r="B124" s="345"/>
      <c r="C124" s="322" t="s">
        <v>877</v>
      </c>
      <c r="D124" s="322"/>
      <c r="E124" s="322"/>
      <c r="F124" s="323" t="s">
        <v>878</v>
      </c>
      <c r="G124" s="324"/>
      <c r="H124" s="322"/>
      <c r="I124" s="322"/>
      <c r="J124" s="322" t="s">
        <v>879</v>
      </c>
      <c r="K124" s="346"/>
    </row>
    <row r="125" s="1" customFormat="1" ht="5.25" customHeight="1">
      <c r="B125" s="347"/>
      <c r="C125" s="325"/>
      <c r="D125" s="325"/>
      <c r="E125" s="325"/>
      <c r="F125" s="325"/>
      <c r="G125" s="305"/>
      <c r="H125" s="325"/>
      <c r="I125" s="325"/>
      <c r="J125" s="325"/>
      <c r="K125" s="348"/>
    </row>
    <row r="126" s="1" customFormat="1" ht="15" customHeight="1">
      <c r="B126" s="347"/>
      <c r="C126" s="305" t="s">
        <v>883</v>
      </c>
      <c r="D126" s="325"/>
      <c r="E126" s="325"/>
      <c r="F126" s="327" t="s">
        <v>880</v>
      </c>
      <c r="G126" s="305"/>
      <c r="H126" s="305" t="s">
        <v>920</v>
      </c>
      <c r="I126" s="305" t="s">
        <v>882</v>
      </c>
      <c r="J126" s="305">
        <v>120</v>
      </c>
      <c r="K126" s="349"/>
    </row>
    <row r="127" s="1" customFormat="1" ht="15" customHeight="1">
      <c r="B127" s="347"/>
      <c r="C127" s="305" t="s">
        <v>929</v>
      </c>
      <c r="D127" s="305"/>
      <c r="E127" s="305"/>
      <c r="F127" s="327" t="s">
        <v>880</v>
      </c>
      <c r="G127" s="305"/>
      <c r="H127" s="305" t="s">
        <v>930</v>
      </c>
      <c r="I127" s="305" t="s">
        <v>882</v>
      </c>
      <c r="J127" s="305" t="s">
        <v>931</v>
      </c>
      <c r="K127" s="349"/>
    </row>
    <row r="128" s="1" customFormat="1" ht="15" customHeight="1">
      <c r="B128" s="347"/>
      <c r="C128" s="305" t="s">
        <v>94</v>
      </c>
      <c r="D128" s="305"/>
      <c r="E128" s="305"/>
      <c r="F128" s="327" t="s">
        <v>880</v>
      </c>
      <c r="G128" s="305"/>
      <c r="H128" s="305" t="s">
        <v>932</v>
      </c>
      <c r="I128" s="305" t="s">
        <v>882</v>
      </c>
      <c r="J128" s="305" t="s">
        <v>931</v>
      </c>
      <c r="K128" s="349"/>
    </row>
    <row r="129" s="1" customFormat="1" ht="15" customHeight="1">
      <c r="B129" s="347"/>
      <c r="C129" s="305" t="s">
        <v>891</v>
      </c>
      <c r="D129" s="305"/>
      <c r="E129" s="305"/>
      <c r="F129" s="327" t="s">
        <v>886</v>
      </c>
      <c r="G129" s="305"/>
      <c r="H129" s="305" t="s">
        <v>892</v>
      </c>
      <c r="I129" s="305" t="s">
        <v>882</v>
      </c>
      <c r="J129" s="305">
        <v>15</v>
      </c>
      <c r="K129" s="349"/>
    </row>
    <row r="130" s="1" customFormat="1" ht="15" customHeight="1">
      <c r="B130" s="347"/>
      <c r="C130" s="329" t="s">
        <v>893</v>
      </c>
      <c r="D130" s="329"/>
      <c r="E130" s="329"/>
      <c r="F130" s="330" t="s">
        <v>886</v>
      </c>
      <c r="G130" s="329"/>
      <c r="H130" s="329" t="s">
        <v>894</v>
      </c>
      <c r="I130" s="329" t="s">
        <v>882</v>
      </c>
      <c r="J130" s="329">
        <v>15</v>
      </c>
      <c r="K130" s="349"/>
    </row>
    <row r="131" s="1" customFormat="1" ht="15" customHeight="1">
      <c r="B131" s="347"/>
      <c r="C131" s="329" t="s">
        <v>895</v>
      </c>
      <c r="D131" s="329"/>
      <c r="E131" s="329"/>
      <c r="F131" s="330" t="s">
        <v>886</v>
      </c>
      <c r="G131" s="329"/>
      <c r="H131" s="329" t="s">
        <v>896</v>
      </c>
      <c r="I131" s="329" t="s">
        <v>882</v>
      </c>
      <c r="J131" s="329">
        <v>20</v>
      </c>
      <c r="K131" s="349"/>
    </row>
    <row r="132" s="1" customFormat="1" ht="15" customHeight="1">
      <c r="B132" s="347"/>
      <c r="C132" s="329" t="s">
        <v>897</v>
      </c>
      <c r="D132" s="329"/>
      <c r="E132" s="329"/>
      <c r="F132" s="330" t="s">
        <v>886</v>
      </c>
      <c r="G132" s="329"/>
      <c r="H132" s="329" t="s">
        <v>898</v>
      </c>
      <c r="I132" s="329" t="s">
        <v>882</v>
      </c>
      <c r="J132" s="329">
        <v>20</v>
      </c>
      <c r="K132" s="349"/>
    </row>
    <row r="133" s="1" customFormat="1" ht="15" customHeight="1">
      <c r="B133" s="347"/>
      <c r="C133" s="305" t="s">
        <v>885</v>
      </c>
      <c r="D133" s="305"/>
      <c r="E133" s="305"/>
      <c r="F133" s="327" t="s">
        <v>886</v>
      </c>
      <c r="G133" s="305"/>
      <c r="H133" s="305" t="s">
        <v>920</v>
      </c>
      <c r="I133" s="305" t="s">
        <v>882</v>
      </c>
      <c r="J133" s="305">
        <v>50</v>
      </c>
      <c r="K133" s="349"/>
    </row>
    <row r="134" s="1" customFormat="1" ht="15" customHeight="1">
      <c r="B134" s="347"/>
      <c r="C134" s="305" t="s">
        <v>899</v>
      </c>
      <c r="D134" s="305"/>
      <c r="E134" s="305"/>
      <c r="F134" s="327" t="s">
        <v>886</v>
      </c>
      <c r="G134" s="305"/>
      <c r="H134" s="305" t="s">
        <v>920</v>
      </c>
      <c r="I134" s="305" t="s">
        <v>882</v>
      </c>
      <c r="J134" s="305">
        <v>50</v>
      </c>
      <c r="K134" s="349"/>
    </row>
    <row r="135" s="1" customFormat="1" ht="15" customHeight="1">
      <c r="B135" s="347"/>
      <c r="C135" s="305" t="s">
        <v>905</v>
      </c>
      <c r="D135" s="305"/>
      <c r="E135" s="305"/>
      <c r="F135" s="327" t="s">
        <v>886</v>
      </c>
      <c r="G135" s="305"/>
      <c r="H135" s="305" t="s">
        <v>920</v>
      </c>
      <c r="I135" s="305" t="s">
        <v>882</v>
      </c>
      <c r="J135" s="305">
        <v>50</v>
      </c>
      <c r="K135" s="349"/>
    </row>
    <row r="136" s="1" customFormat="1" ht="15" customHeight="1">
      <c r="B136" s="347"/>
      <c r="C136" s="305" t="s">
        <v>907</v>
      </c>
      <c r="D136" s="305"/>
      <c r="E136" s="305"/>
      <c r="F136" s="327" t="s">
        <v>886</v>
      </c>
      <c r="G136" s="305"/>
      <c r="H136" s="305" t="s">
        <v>920</v>
      </c>
      <c r="I136" s="305" t="s">
        <v>882</v>
      </c>
      <c r="J136" s="305">
        <v>50</v>
      </c>
      <c r="K136" s="349"/>
    </row>
    <row r="137" s="1" customFormat="1" ht="15" customHeight="1">
      <c r="B137" s="347"/>
      <c r="C137" s="305" t="s">
        <v>908</v>
      </c>
      <c r="D137" s="305"/>
      <c r="E137" s="305"/>
      <c r="F137" s="327" t="s">
        <v>886</v>
      </c>
      <c r="G137" s="305"/>
      <c r="H137" s="305" t="s">
        <v>933</v>
      </c>
      <c r="I137" s="305" t="s">
        <v>882</v>
      </c>
      <c r="J137" s="305">
        <v>255</v>
      </c>
      <c r="K137" s="349"/>
    </row>
    <row r="138" s="1" customFormat="1" ht="15" customHeight="1">
      <c r="B138" s="347"/>
      <c r="C138" s="305" t="s">
        <v>910</v>
      </c>
      <c r="D138" s="305"/>
      <c r="E138" s="305"/>
      <c r="F138" s="327" t="s">
        <v>880</v>
      </c>
      <c r="G138" s="305"/>
      <c r="H138" s="305" t="s">
        <v>934</v>
      </c>
      <c r="I138" s="305" t="s">
        <v>912</v>
      </c>
      <c r="J138" s="305"/>
      <c r="K138" s="349"/>
    </row>
    <row r="139" s="1" customFormat="1" ht="15" customHeight="1">
      <c r="B139" s="347"/>
      <c r="C139" s="305" t="s">
        <v>913</v>
      </c>
      <c r="D139" s="305"/>
      <c r="E139" s="305"/>
      <c r="F139" s="327" t="s">
        <v>880</v>
      </c>
      <c r="G139" s="305"/>
      <c r="H139" s="305" t="s">
        <v>935</v>
      </c>
      <c r="I139" s="305" t="s">
        <v>915</v>
      </c>
      <c r="J139" s="305"/>
      <c r="K139" s="349"/>
    </row>
    <row r="140" s="1" customFormat="1" ht="15" customHeight="1">
      <c r="B140" s="347"/>
      <c r="C140" s="305" t="s">
        <v>916</v>
      </c>
      <c r="D140" s="305"/>
      <c r="E140" s="305"/>
      <c r="F140" s="327" t="s">
        <v>880</v>
      </c>
      <c r="G140" s="305"/>
      <c r="H140" s="305" t="s">
        <v>916</v>
      </c>
      <c r="I140" s="305" t="s">
        <v>915</v>
      </c>
      <c r="J140" s="305"/>
      <c r="K140" s="349"/>
    </row>
    <row r="141" s="1" customFormat="1" ht="15" customHeight="1">
      <c r="B141" s="347"/>
      <c r="C141" s="305" t="s">
        <v>47</v>
      </c>
      <c r="D141" s="305"/>
      <c r="E141" s="305"/>
      <c r="F141" s="327" t="s">
        <v>880</v>
      </c>
      <c r="G141" s="305"/>
      <c r="H141" s="305" t="s">
        <v>936</v>
      </c>
      <c r="I141" s="305" t="s">
        <v>915</v>
      </c>
      <c r="J141" s="305"/>
      <c r="K141" s="349"/>
    </row>
    <row r="142" s="1" customFormat="1" ht="15" customHeight="1">
      <c r="B142" s="347"/>
      <c r="C142" s="305" t="s">
        <v>937</v>
      </c>
      <c r="D142" s="305"/>
      <c r="E142" s="305"/>
      <c r="F142" s="327" t="s">
        <v>880</v>
      </c>
      <c r="G142" s="305"/>
      <c r="H142" s="305" t="s">
        <v>938</v>
      </c>
      <c r="I142" s="305" t="s">
        <v>915</v>
      </c>
      <c r="J142" s="305"/>
      <c r="K142" s="349"/>
    </row>
    <row r="143" s="1" customFormat="1" ht="15" customHeight="1">
      <c r="B143" s="350"/>
      <c r="C143" s="351"/>
      <c r="D143" s="351"/>
      <c r="E143" s="351"/>
      <c r="F143" s="351"/>
      <c r="G143" s="351"/>
      <c r="H143" s="351"/>
      <c r="I143" s="351"/>
      <c r="J143" s="351"/>
      <c r="K143" s="352"/>
    </row>
    <row r="144" s="1" customFormat="1" ht="18.75" customHeight="1">
      <c r="B144" s="302"/>
      <c r="C144" s="302"/>
      <c r="D144" s="302"/>
      <c r="E144" s="302"/>
      <c r="F144" s="339"/>
      <c r="G144" s="302"/>
      <c r="H144" s="302"/>
      <c r="I144" s="302"/>
      <c r="J144" s="302"/>
      <c r="K144" s="302"/>
    </row>
    <row r="145" s="1" customFormat="1" ht="18.75" customHeight="1">
      <c r="B145" s="313"/>
      <c r="C145" s="313"/>
      <c r="D145" s="313"/>
      <c r="E145" s="313"/>
      <c r="F145" s="313"/>
      <c r="G145" s="313"/>
      <c r="H145" s="313"/>
      <c r="I145" s="313"/>
      <c r="J145" s="313"/>
      <c r="K145" s="313"/>
    </row>
    <row r="146" s="1" customFormat="1" ht="7.5" customHeight="1">
      <c r="B146" s="314"/>
      <c r="C146" s="315"/>
      <c r="D146" s="315"/>
      <c r="E146" s="315"/>
      <c r="F146" s="315"/>
      <c r="G146" s="315"/>
      <c r="H146" s="315"/>
      <c r="I146" s="315"/>
      <c r="J146" s="315"/>
      <c r="K146" s="316"/>
    </row>
    <row r="147" s="1" customFormat="1" ht="45" customHeight="1">
      <c r="B147" s="317"/>
      <c r="C147" s="318" t="s">
        <v>939</v>
      </c>
      <c r="D147" s="318"/>
      <c r="E147" s="318"/>
      <c r="F147" s="318"/>
      <c r="G147" s="318"/>
      <c r="H147" s="318"/>
      <c r="I147" s="318"/>
      <c r="J147" s="318"/>
      <c r="K147" s="319"/>
    </row>
    <row r="148" s="1" customFormat="1" ht="17.25" customHeight="1">
      <c r="B148" s="317"/>
      <c r="C148" s="320" t="s">
        <v>874</v>
      </c>
      <c r="D148" s="320"/>
      <c r="E148" s="320"/>
      <c r="F148" s="320" t="s">
        <v>875</v>
      </c>
      <c r="G148" s="321"/>
      <c r="H148" s="320" t="s">
        <v>63</v>
      </c>
      <c r="I148" s="320" t="s">
        <v>66</v>
      </c>
      <c r="J148" s="320" t="s">
        <v>876</v>
      </c>
      <c r="K148" s="319"/>
    </row>
    <row r="149" s="1" customFormat="1" ht="17.25" customHeight="1">
      <c r="B149" s="317"/>
      <c r="C149" s="322" t="s">
        <v>877</v>
      </c>
      <c r="D149" s="322"/>
      <c r="E149" s="322"/>
      <c r="F149" s="323" t="s">
        <v>878</v>
      </c>
      <c r="G149" s="324"/>
      <c r="H149" s="322"/>
      <c r="I149" s="322"/>
      <c r="J149" s="322" t="s">
        <v>879</v>
      </c>
      <c r="K149" s="319"/>
    </row>
    <row r="150" s="1" customFormat="1" ht="5.25" customHeight="1">
      <c r="B150" s="328"/>
      <c r="C150" s="325"/>
      <c r="D150" s="325"/>
      <c r="E150" s="325"/>
      <c r="F150" s="325"/>
      <c r="G150" s="326"/>
      <c r="H150" s="325"/>
      <c r="I150" s="325"/>
      <c r="J150" s="325"/>
      <c r="K150" s="349"/>
    </row>
    <row r="151" s="1" customFormat="1" ht="15" customHeight="1">
      <c r="B151" s="328"/>
      <c r="C151" s="353" t="s">
        <v>883</v>
      </c>
      <c r="D151" s="305"/>
      <c r="E151" s="305"/>
      <c r="F151" s="354" t="s">
        <v>880</v>
      </c>
      <c r="G151" s="305"/>
      <c r="H151" s="353" t="s">
        <v>920</v>
      </c>
      <c r="I151" s="353" t="s">
        <v>882</v>
      </c>
      <c r="J151" s="353">
        <v>120</v>
      </c>
      <c r="K151" s="349"/>
    </row>
    <row r="152" s="1" customFormat="1" ht="15" customHeight="1">
      <c r="B152" s="328"/>
      <c r="C152" s="353" t="s">
        <v>929</v>
      </c>
      <c r="D152" s="305"/>
      <c r="E152" s="305"/>
      <c r="F152" s="354" t="s">
        <v>880</v>
      </c>
      <c r="G152" s="305"/>
      <c r="H152" s="353" t="s">
        <v>940</v>
      </c>
      <c r="I152" s="353" t="s">
        <v>882</v>
      </c>
      <c r="J152" s="353" t="s">
        <v>931</v>
      </c>
      <c r="K152" s="349"/>
    </row>
    <row r="153" s="1" customFormat="1" ht="15" customHeight="1">
      <c r="B153" s="328"/>
      <c r="C153" s="353" t="s">
        <v>94</v>
      </c>
      <c r="D153" s="305"/>
      <c r="E153" s="305"/>
      <c r="F153" s="354" t="s">
        <v>880</v>
      </c>
      <c r="G153" s="305"/>
      <c r="H153" s="353" t="s">
        <v>941</v>
      </c>
      <c r="I153" s="353" t="s">
        <v>882</v>
      </c>
      <c r="J153" s="353" t="s">
        <v>931</v>
      </c>
      <c r="K153" s="349"/>
    </row>
    <row r="154" s="1" customFormat="1" ht="15" customHeight="1">
      <c r="B154" s="328"/>
      <c r="C154" s="353" t="s">
        <v>885</v>
      </c>
      <c r="D154" s="305"/>
      <c r="E154" s="305"/>
      <c r="F154" s="354" t="s">
        <v>886</v>
      </c>
      <c r="G154" s="305"/>
      <c r="H154" s="353" t="s">
        <v>920</v>
      </c>
      <c r="I154" s="353" t="s">
        <v>882</v>
      </c>
      <c r="J154" s="353">
        <v>50</v>
      </c>
      <c r="K154" s="349"/>
    </row>
    <row r="155" s="1" customFormat="1" ht="15" customHeight="1">
      <c r="B155" s="328"/>
      <c r="C155" s="353" t="s">
        <v>888</v>
      </c>
      <c r="D155" s="305"/>
      <c r="E155" s="305"/>
      <c r="F155" s="354" t="s">
        <v>880</v>
      </c>
      <c r="G155" s="305"/>
      <c r="H155" s="353" t="s">
        <v>920</v>
      </c>
      <c r="I155" s="353" t="s">
        <v>890</v>
      </c>
      <c r="J155" s="353"/>
      <c r="K155" s="349"/>
    </row>
    <row r="156" s="1" customFormat="1" ht="15" customHeight="1">
      <c r="B156" s="328"/>
      <c r="C156" s="353" t="s">
        <v>899</v>
      </c>
      <c r="D156" s="305"/>
      <c r="E156" s="305"/>
      <c r="F156" s="354" t="s">
        <v>886</v>
      </c>
      <c r="G156" s="305"/>
      <c r="H156" s="353" t="s">
        <v>920</v>
      </c>
      <c r="I156" s="353" t="s">
        <v>882</v>
      </c>
      <c r="J156" s="353">
        <v>50</v>
      </c>
      <c r="K156" s="349"/>
    </row>
    <row r="157" s="1" customFormat="1" ht="15" customHeight="1">
      <c r="B157" s="328"/>
      <c r="C157" s="353" t="s">
        <v>907</v>
      </c>
      <c r="D157" s="305"/>
      <c r="E157" s="305"/>
      <c r="F157" s="354" t="s">
        <v>886</v>
      </c>
      <c r="G157" s="305"/>
      <c r="H157" s="353" t="s">
        <v>920</v>
      </c>
      <c r="I157" s="353" t="s">
        <v>882</v>
      </c>
      <c r="J157" s="353">
        <v>50</v>
      </c>
      <c r="K157" s="349"/>
    </row>
    <row r="158" s="1" customFormat="1" ht="15" customHeight="1">
      <c r="B158" s="328"/>
      <c r="C158" s="353" t="s">
        <v>905</v>
      </c>
      <c r="D158" s="305"/>
      <c r="E158" s="305"/>
      <c r="F158" s="354" t="s">
        <v>886</v>
      </c>
      <c r="G158" s="305"/>
      <c r="H158" s="353" t="s">
        <v>920</v>
      </c>
      <c r="I158" s="353" t="s">
        <v>882</v>
      </c>
      <c r="J158" s="353">
        <v>50</v>
      </c>
      <c r="K158" s="349"/>
    </row>
    <row r="159" s="1" customFormat="1" ht="15" customHeight="1">
      <c r="B159" s="328"/>
      <c r="C159" s="353" t="s">
        <v>112</v>
      </c>
      <c r="D159" s="305"/>
      <c r="E159" s="305"/>
      <c r="F159" s="354" t="s">
        <v>880</v>
      </c>
      <c r="G159" s="305"/>
      <c r="H159" s="353" t="s">
        <v>942</v>
      </c>
      <c r="I159" s="353" t="s">
        <v>882</v>
      </c>
      <c r="J159" s="353" t="s">
        <v>943</v>
      </c>
      <c r="K159" s="349"/>
    </row>
    <row r="160" s="1" customFormat="1" ht="15" customHeight="1">
      <c r="B160" s="328"/>
      <c r="C160" s="353" t="s">
        <v>944</v>
      </c>
      <c r="D160" s="305"/>
      <c r="E160" s="305"/>
      <c r="F160" s="354" t="s">
        <v>880</v>
      </c>
      <c r="G160" s="305"/>
      <c r="H160" s="353" t="s">
        <v>945</v>
      </c>
      <c r="I160" s="353" t="s">
        <v>915</v>
      </c>
      <c r="J160" s="353"/>
      <c r="K160" s="349"/>
    </row>
    <row r="161" s="1" customFormat="1" ht="15" customHeight="1">
      <c r="B161" s="355"/>
      <c r="C161" s="337"/>
      <c r="D161" s="337"/>
      <c r="E161" s="337"/>
      <c r="F161" s="337"/>
      <c r="G161" s="337"/>
      <c r="H161" s="337"/>
      <c r="I161" s="337"/>
      <c r="J161" s="337"/>
      <c r="K161" s="356"/>
    </row>
    <row r="162" s="1" customFormat="1" ht="18.75" customHeight="1">
      <c r="B162" s="302"/>
      <c r="C162" s="305"/>
      <c r="D162" s="305"/>
      <c r="E162" s="305"/>
      <c r="F162" s="327"/>
      <c r="G162" s="305"/>
      <c r="H162" s="305"/>
      <c r="I162" s="305"/>
      <c r="J162" s="305"/>
      <c r="K162" s="302"/>
    </row>
    <row r="163" s="1" customFormat="1" ht="18.75" customHeight="1">
      <c r="B163" s="313"/>
      <c r="C163" s="313"/>
      <c r="D163" s="313"/>
      <c r="E163" s="313"/>
      <c r="F163" s="313"/>
      <c r="G163" s="313"/>
      <c r="H163" s="313"/>
      <c r="I163" s="313"/>
      <c r="J163" s="313"/>
      <c r="K163" s="313"/>
    </row>
    <row r="164" s="1" customFormat="1" ht="7.5" customHeight="1">
      <c r="B164" s="292"/>
      <c r="C164" s="293"/>
      <c r="D164" s="293"/>
      <c r="E164" s="293"/>
      <c r="F164" s="293"/>
      <c r="G164" s="293"/>
      <c r="H164" s="293"/>
      <c r="I164" s="293"/>
      <c r="J164" s="293"/>
      <c r="K164" s="294"/>
    </row>
    <row r="165" s="1" customFormat="1" ht="45" customHeight="1">
      <c r="B165" s="295"/>
      <c r="C165" s="296" t="s">
        <v>946</v>
      </c>
      <c r="D165" s="296"/>
      <c r="E165" s="296"/>
      <c r="F165" s="296"/>
      <c r="G165" s="296"/>
      <c r="H165" s="296"/>
      <c r="I165" s="296"/>
      <c r="J165" s="296"/>
      <c r="K165" s="297"/>
    </row>
    <row r="166" s="1" customFormat="1" ht="17.25" customHeight="1">
      <c r="B166" s="295"/>
      <c r="C166" s="320" t="s">
        <v>874</v>
      </c>
      <c r="D166" s="320"/>
      <c r="E166" s="320"/>
      <c r="F166" s="320" t="s">
        <v>875</v>
      </c>
      <c r="G166" s="357"/>
      <c r="H166" s="358" t="s">
        <v>63</v>
      </c>
      <c r="I166" s="358" t="s">
        <v>66</v>
      </c>
      <c r="J166" s="320" t="s">
        <v>876</v>
      </c>
      <c r="K166" s="297"/>
    </row>
    <row r="167" s="1" customFormat="1" ht="17.25" customHeight="1">
      <c r="B167" s="298"/>
      <c r="C167" s="322" t="s">
        <v>877</v>
      </c>
      <c r="D167" s="322"/>
      <c r="E167" s="322"/>
      <c r="F167" s="323" t="s">
        <v>878</v>
      </c>
      <c r="G167" s="359"/>
      <c r="H167" s="360"/>
      <c r="I167" s="360"/>
      <c r="J167" s="322" t="s">
        <v>879</v>
      </c>
      <c r="K167" s="300"/>
    </row>
    <row r="168" s="1" customFormat="1" ht="5.25" customHeight="1">
      <c r="B168" s="328"/>
      <c r="C168" s="325"/>
      <c r="D168" s="325"/>
      <c r="E168" s="325"/>
      <c r="F168" s="325"/>
      <c r="G168" s="326"/>
      <c r="H168" s="325"/>
      <c r="I168" s="325"/>
      <c r="J168" s="325"/>
      <c r="K168" s="349"/>
    </row>
    <row r="169" s="1" customFormat="1" ht="15" customHeight="1">
      <c r="B169" s="328"/>
      <c r="C169" s="305" t="s">
        <v>883</v>
      </c>
      <c r="D169" s="305"/>
      <c r="E169" s="305"/>
      <c r="F169" s="327" t="s">
        <v>880</v>
      </c>
      <c r="G169" s="305"/>
      <c r="H169" s="305" t="s">
        <v>920</v>
      </c>
      <c r="I169" s="305" t="s">
        <v>882</v>
      </c>
      <c r="J169" s="305">
        <v>120</v>
      </c>
      <c r="K169" s="349"/>
    </row>
    <row r="170" s="1" customFormat="1" ht="15" customHeight="1">
      <c r="B170" s="328"/>
      <c r="C170" s="305" t="s">
        <v>929</v>
      </c>
      <c r="D170" s="305"/>
      <c r="E170" s="305"/>
      <c r="F170" s="327" t="s">
        <v>880</v>
      </c>
      <c r="G170" s="305"/>
      <c r="H170" s="305" t="s">
        <v>930</v>
      </c>
      <c r="I170" s="305" t="s">
        <v>882</v>
      </c>
      <c r="J170" s="305" t="s">
        <v>931</v>
      </c>
      <c r="K170" s="349"/>
    </row>
    <row r="171" s="1" customFormat="1" ht="15" customHeight="1">
      <c r="B171" s="328"/>
      <c r="C171" s="305" t="s">
        <v>94</v>
      </c>
      <c r="D171" s="305"/>
      <c r="E171" s="305"/>
      <c r="F171" s="327" t="s">
        <v>880</v>
      </c>
      <c r="G171" s="305"/>
      <c r="H171" s="305" t="s">
        <v>947</v>
      </c>
      <c r="I171" s="305" t="s">
        <v>882</v>
      </c>
      <c r="J171" s="305" t="s">
        <v>931</v>
      </c>
      <c r="K171" s="349"/>
    </row>
    <row r="172" s="1" customFormat="1" ht="15" customHeight="1">
      <c r="B172" s="328"/>
      <c r="C172" s="305" t="s">
        <v>885</v>
      </c>
      <c r="D172" s="305"/>
      <c r="E172" s="305"/>
      <c r="F172" s="327" t="s">
        <v>886</v>
      </c>
      <c r="G172" s="305"/>
      <c r="H172" s="305" t="s">
        <v>947</v>
      </c>
      <c r="I172" s="305" t="s">
        <v>882</v>
      </c>
      <c r="J172" s="305">
        <v>50</v>
      </c>
      <c r="K172" s="349"/>
    </row>
    <row r="173" s="1" customFormat="1" ht="15" customHeight="1">
      <c r="B173" s="328"/>
      <c r="C173" s="305" t="s">
        <v>888</v>
      </c>
      <c r="D173" s="305"/>
      <c r="E173" s="305"/>
      <c r="F173" s="327" t="s">
        <v>880</v>
      </c>
      <c r="G173" s="305"/>
      <c r="H173" s="305" t="s">
        <v>947</v>
      </c>
      <c r="I173" s="305" t="s">
        <v>890</v>
      </c>
      <c r="J173" s="305"/>
      <c r="K173" s="349"/>
    </row>
    <row r="174" s="1" customFormat="1" ht="15" customHeight="1">
      <c r="B174" s="328"/>
      <c r="C174" s="305" t="s">
        <v>899</v>
      </c>
      <c r="D174" s="305"/>
      <c r="E174" s="305"/>
      <c r="F174" s="327" t="s">
        <v>886</v>
      </c>
      <c r="G174" s="305"/>
      <c r="H174" s="305" t="s">
        <v>947</v>
      </c>
      <c r="I174" s="305" t="s">
        <v>882</v>
      </c>
      <c r="J174" s="305">
        <v>50</v>
      </c>
      <c r="K174" s="349"/>
    </row>
    <row r="175" s="1" customFormat="1" ht="15" customHeight="1">
      <c r="B175" s="328"/>
      <c r="C175" s="305" t="s">
        <v>907</v>
      </c>
      <c r="D175" s="305"/>
      <c r="E175" s="305"/>
      <c r="F175" s="327" t="s">
        <v>886</v>
      </c>
      <c r="G175" s="305"/>
      <c r="H175" s="305" t="s">
        <v>947</v>
      </c>
      <c r="I175" s="305" t="s">
        <v>882</v>
      </c>
      <c r="J175" s="305">
        <v>50</v>
      </c>
      <c r="K175" s="349"/>
    </row>
    <row r="176" s="1" customFormat="1" ht="15" customHeight="1">
      <c r="B176" s="328"/>
      <c r="C176" s="305" t="s">
        <v>905</v>
      </c>
      <c r="D176" s="305"/>
      <c r="E176" s="305"/>
      <c r="F176" s="327" t="s">
        <v>886</v>
      </c>
      <c r="G176" s="305"/>
      <c r="H176" s="305" t="s">
        <v>947</v>
      </c>
      <c r="I176" s="305" t="s">
        <v>882</v>
      </c>
      <c r="J176" s="305">
        <v>50</v>
      </c>
      <c r="K176" s="349"/>
    </row>
    <row r="177" s="1" customFormat="1" ht="15" customHeight="1">
      <c r="B177" s="328"/>
      <c r="C177" s="305" t="s">
        <v>131</v>
      </c>
      <c r="D177" s="305"/>
      <c r="E177" s="305"/>
      <c r="F177" s="327" t="s">
        <v>880</v>
      </c>
      <c r="G177" s="305"/>
      <c r="H177" s="305" t="s">
        <v>948</v>
      </c>
      <c r="I177" s="305" t="s">
        <v>949</v>
      </c>
      <c r="J177" s="305"/>
      <c r="K177" s="349"/>
    </row>
    <row r="178" s="1" customFormat="1" ht="15" customHeight="1">
      <c r="B178" s="328"/>
      <c r="C178" s="305" t="s">
        <v>66</v>
      </c>
      <c r="D178" s="305"/>
      <c r="E178" s="305"/>
      <c r="F178" s="327" t="s">
        <v>880</v>
      </c>
      <c r="G178" s="305"/>
      <c r="H178" s="305" t="s">
        <v>950</v>
      </c>
      <c r="I178" s="305" t="s">
        <v>951</v>
      </c>
      <c r="J178" s="305">
        <v>1</v>
      </c>
      <c r="K178" s="349"/>
    </row>
    <row r="179" s="1" customFormat="1" ht="15" customHeight="1">
      <c r="B179" s="328"/>
      <c r="C179" s="305" t="s">
        <v>62</v>
      </c>
      <c r="D179" s="305"/>
      <c r="E179" s="305"/>
      <c r="F179" s="327" t="s">
        <v>880</v>
      </c>
      <c r="G179" s="305"/>
      <c r="H179" s="305" t="s">
        <v>952</v>
      </c>
      <c r="I179" s="305" t="s">
        <v>882</v>
      </c>
      <c r="J179" s="305">
        <v>20</v>
      </c>
      <c r="K179" s="349"/>
    </row>
    <row r="180" s="1" customFormat="1" ht="15" customHeight="1">
      <c r="B180" s="328"/>
      <c r="C180" s="305" t="s">
        <v>63</v>
      </c>
      <c r="D180" s="305"/>
      <c r="E180" s="305"/>
      <c r="F180" s="327" t="s">
        <v>880</v>
      </c>
      <c r="G180" s="305"/>
      <c r="H180" s="305" t="s">
        <v>953</v>
      </c>
      <c r="I180" s="305" t="s">
        <v>882</v>
      </c>
      <c r="J180" s="305">
        <v>255</v>
      </c>
      <c r="K180" s="349"/>
    </row>
    <row r="181" s="1" customFormat="1" ht="15" customHeight="1">
      <c r="B181" s="328"/>
      <c r="C181" s="305" t="s">
        <v>132</v>
      </c>
      <c r="D181" s="305"/>
      <c r="E181" s="305"/>
      <c r="F181" s="327" t="s">
        <v>880</v>
      </c>
      <c r="G181" s="305"/>
      <c r="H181" s="305" t="s">
        <v>844</v>
      </c>
      <c r="I181" s="305" t="s">
        <v>882</v>
      </c>
      <c r="J181" s="305">
        <v>10</v>
      </c>
      <c r="K181" s="349"/>
    </row>
    <row r="182" s="1" customFormat="1" ht="15" customHeight="1">
      <c r="B182" s="328"/>
      <c r="C182" s="305" t="s">
        <v>133</v>
      </c>
      <c r="D182" s="305"/>
      <c r="E182" s="305"/>
      <c r="F182" s="327" t="s">
        <v>880</v>
      </c>
      <c r="G182" s="305"/>
      <c r="H182" s="305" t="s">
        <v>954</v>
      </c>
      <c r="I182" s="305" t="s">
        <v>915</v>
      </c>
      <c r="J182" s="305"/>
      <c r="K182" s="349"/>
    </row>
    <row r="183" s="1" customFormat="1" ht="15" customHeight="1">
      <c r="B183" s="328"/>
      <c r="C183" s="305" t="s">
        <v>955</v>
      </c>
      <c r="D183" s="305"/>
      <c r="E183" s="305"/>
      <c r="F183" s="327" t="s">
        <v>880</v>
      </c>
      <c r="G183" s="305"/>
      <c r="H183" s="305" t="s">
        <v>956</v>
      </c>
      <c r="I183" s="305" t="s">
        <v>915</v>
      </c>
      <c r="J183" s="305"/>
      <c r="K183" s="349"/>
    </row>
    <row r="184" s="1" customFormat="1" ht="15" customHeight="1">
      <c r="B184" s="328"/>
      <c r="C184" s="305" t="s">
        <v>944</v>
      </c>
      <c r="D184" s="305"/>
      <c r="E184" s="305"/>
      <c r="F184" s="327" t="s">
        <v>880</v>
      </c>
      <c r="G184" s="305"/>
      <c r="H184" s="305" t="s">
        <v>957</v>
      </c>
      <c r="I184" s="305" t="s">
        <v>915</v>
      </c>
      <c r="J184" s="305"/>
      <c r="K184" s="349"/>
    </row>
    <row r="185" s="1" customFormat="1" ht="15" customHeight="1">
      <c r="B185" s="328"/>
      <c r="C185" s="305" t="s">
        <v>136</v>
      </c>
      <c r="D185" s="305"/>
      <c r="E185" s="305"/>
      <c r="F185" s="327" t="s">
        <v>886</v>
      </c>
      <c r="G185" s="305"/>
      <c r="H185" s="305" t="s">
        <v>958</v>
      </c>
      <c r="I185" s="305" t="s">
        <v>882</v>
      </c>
      <c r="J185" s="305">
        <v>50</v>
      </c>
      <c r="K185" s="349"/>
    </row>
    <row r="186" s="1" customFormat="1" ht="15" customHeight="1">
      <c r="B186" s="328"/>
      <c r="C186" s="305" t="s">
        <v>959</v>
      </c>
      <c r="D186" s="305"/>
      <c r="E186" s="305"/>
      <c r="F186" s="327" t="s">
        <v>886</v>
      </c>
      <c r="G186" s="305"/>
      <c r="H186" s="305" t="s">
        <v>960</v>
      </c>
      <c r="I186" s="305" t="s">
        <v>961</v>
      </c>
      <c r="J186" s="305"/>
      <c r="K186" s="349"/>
    </row>
    <row r="187" s="1" customFormat="1" ht="15" customHeight="1">
      <c r="B187" s="328"/>
      <c r="C187" s="305" t="s">
        <v>962</v>
      </c>
      <c r="D187" s="305"/>
      <c r="E187" s="305"/>
      <c r="F187" s="327" t="s">
        <v>886</v>
      </c>
      <c r="G187" s="305"/>
      <c r="H187" s="305" t="s">
        <v>963</v>
      </c>
      <c r="I187" s="305" t="s">
        <v>961</v>
      </c>
      <c r="J187" s="305"/>
      <c r="K187" s="349"/>
    </row>
    <row r="188" s="1" customFormat="1" ht="15" customHeight="1">
      <c r="B188" s="328"/>
      <c r="C188" s="305" t="s">
        <v>964</v>
      </c>
      <c r="D188" s="305"/>
      <c r="E188" s="305"/>
      <c r="F188" s="327" t="s">
        <v>886</v>
      </c>
      <c r="G188" s="305"/>
      <c r="H188" s="305" t="s">
        <v>965</v>
      </c>
      <c r="I188" s="305" t="s">
        <v>961</v>
      </c>
      <c r="J188" s="305"/>
      <c r="K188" s="349"/>
    </row>
    <row r="189" s="1" customFormat="1" ht="15" customHeight="1">
      <c r="B189" s="328"/>
      <c r="C189" s="361" t="s">
        <v>966</v>
      </c>
      <c r="D189" s="305"/>
      <c r="E189" s="305"/>
      <c r="F189" s="327" t="s">
        <v>886</v>
      </c>
      <c r="G189" s="305"/>
      <c r="H189" s="305" t="s">
        <v>967</v>
      </c>
      <c r="I189" s="305" t="s">
        <v>968</v>
      </c>
      <c r="J189" s="362" t="s">
        <v>969</v>
      </c>
      <c r="K189" s="349"/>
    </row>
    <row r="190" s="1" customFormat="1" ht="15" customHeight="1">
      <c r="B190" s="328"/>
      <c r="C190" s="312" t="s">
        <v>51</v>
      </c>
      <c r="D190" s="305"/>
      <c r="E190" s="305"/>
      <c r="F190" s="327" t="s">
        <v>880</v>
      </c>
      <c r="G190" s="305"/>
      <c r="H190" s="302" t="s">
        <v>970</v>
      </c>
      <c r="I190" s="305" t="s">
        <v>971</v>
      </c>
      <c r="J190" s="305"/>
      <c r="K190" s="349"/>
    </row>
    <row r="191" s="1" customFormat="1" ht="15" customHeight="1">
      <c r="B191" s="328"/>
      <c r="C191" s="312" t="s">
        <v>972</v>
      </c>
      <c r="D191" s="305"/>
      <c r="E191" s="305"/>
      <c r="F191" s="327" t="s">
        <v>880</v>
      </c>
      <c r="G191" s="305"/>
      <c r="H191" s="305" t="s">
        <v>973</v>
      </c>
      <c r="I191" s="305" t="s">
        <v>915</v>
      </c>
      <c r="J191" s="305"/>
      <c r="K191" s="349"/>
    </row>
    <row r="192" s="1" customFormat="1" ht="15" customHeight="1">
      <c r="B192" s="328"/>
      <c r="C192" s="312" t="s">
        <v>974</v>
      </c>
      <c r="D192" s="305"/>
      <c r="E192" s="305"/>
      <c r="F192" s="327" t="s">
        <v>880</v>
      </c>
      <c r="G192" s="305"/>
      <c r="H192" s="305" t="s">
        <v>975</v>
      </c>
      <c r="I192" s="305" t="s">
        <v>915</v>
      </c>
      <c r="J192" s="305"/>
      <c r="K192" s="349"/>
    </row>
    <row r="193" s="1" customFormat="1" ht="15" customHeight="1">
      <c r="B193" s="328"/>
      <c r="C193" s="312" t="s">
        <v>976</v>
      </c>
      <c r="D193" s="305"/>
      <c r="E193" s="305"/>
      <c r="F193" s="327" t="s">
        <v>886</v>
      </c>
      <c r="G193" s="305"/>
      <c r="H193" s="305" t="s">
        <v>977</v>
      </c>
      <c r="I193" s="305" t="s">
        <v>915</v>
      </c>
      <c r="J193" s="305"/>
      <c r="K193" s="349"/>
    </row>
    <row r="194" s="1" customFormat="1" ht="15" customHeight="1">
      <c r="B194" s="355"/>
      <c r="C194" s="363"/>
      <c r="D194" s="337"/>
      <c r="E194" s="337"/>
      <c r="F194" s="337"/>
      <c r="G194" s="337"/>
      <c r="H194" s="337"/>
      <c r="I194" s="337"/>
      <c r="J194" s="337"/>
      <c r="K194" s="356"/>
    </row>
    <row r="195" s="1" customFormat="1" ht="18.75" customHeight="1">
      <c r="B195" s="302"/>
      <c r="C195" s="305"/>
      <c r="D195" s="305"/>
      <c r="E195" s="305"/>
      <c r="F195" s="327"/>
      <c r="G195" s="305"/>
      <c r="H195" s="305"/>
      <c r="I195" s="305"/>
      <c r="J195" s="305"/>
      <c r="K195" s="302"/>
    </row>
    <row r="196" s="1" customFormat="1" ht="18.75" customHeight="1">
      <c r="B196" s="302"/>
      <c r="C196" s="305"/>
      <c r="D196" s="305"/>
      <c r="E196" s="305"/>
      <c r="F196" s="327"/>
      <c r="G196" s="305"/>
      <c r="H196" s="305"/>
      <c r="I196" s="305"/>
      <c r="J196" s="305"/>
      <c r="K196" s="302"/>
    </row>
    <row r="197" s="1" customFormat="1" ht="18.75" customHeight="1">
      <c r="B197" s="313"/>
      <c r="C197" s="313"/>
      <c r="D197" s="313"/>
      <c r="E197" s="313"/>
      <c r="F197" s="313"/>
      <c r="G197" s="313"/>
      <c r="H197" s="313"/>
      <c r="I197" s="313"/>
      <c r="J197" s="313"/>
      <c r="K197" s="313"/>
    </row>
    <row r="198" s="1" customFormat="1" ht="13.5">
      <c r="B198" s="292"/>
      <c r="C198" s="293"/>
      <c r="D198" s="293"/>
      <c r="E198" s="293"/>
      <c r="F198" s="293"/>
      <c r="G198" s="293"/>
      <c r="H198" s="293"/>
      <c r="I198" s="293"/>
      <c r="J198" s="293"/>
      <c r="K198" s="294"/>
    </row>
    <row r="199" s="1" customFormat="1" ht="21">
      <c r="B199" s="295"/>
      <c r="C199" s="296" t="s">
        <v>978</v>
      </c>
      <c r="D199" s="296"/>
      <c r="E199" s="296"/>
      <c r="F199" s="296"/>
      <c r="G199" s="296"/>
      <c r="H199" s="296"/>
      <c r="I199" s="296"/>
      <c r="J199" s="296"/>
      <c r="K199" s="297"/>
    </row>
    <row r="200" s="1" customFormat="1" ht="25.5" customHeight="1">
      <c r="B200" s="295"/>
      <c r="C200" s="364" t="s">
        <v>979</v>
      </c>
      <c r="D200" s="364"/>
      <c r="E200" s="364"/>
      <c r="F200" s="364" t="s">
        <v>980</v>
      </c>
      <c r="G200" s="365"/>
      <c r="H200" s="364" t="s">
        <v>981</v>
      </c>
      <c r="I200" s="364"/>
      <c r="J200" s="364"/>
      <c r="K200" s="297"/>
    </row>
    <row r="201" s="1" customFormat="1" ht="5.25" customHeight="1">
      <c r="B201" s="328"/>
      <c r="C201" s="325"/>
      <c r="D201" s="325"/>
      <c r="E201" s="325"/>
      <c r="F201" s="325"/>
      <c r="G201" s="305"/>
      <c r="H201" s="325"/>
      <c r="I201" s="325"/>
      <c r="J201" s="325"/>
      <c r="K201" s="349"/>
    </row>
    <row r="202" s="1" customFormat="1" ht="15" customHeight="1">
      <c r="B202" s="328"/>
      <c r="C202" s="305" t="s">
        <v>971</v>
      </c>
      <c r="D202" s="305"/>
      <c r="E202" s="305"/>
      <c r="F202" s="327" t="s">
        <v>52</v>
      </c>
      <c r="G202" s="305"/>
      <c r="H202" s="305" t="s">
        <v>982</v>
      </c>
      <c r="I202" s="305"/>
      <c r="J202" s="305"/>
      <c r="K202" s="349"/>
    </row>
    <row r="203" s="1" customFormat="1" ht="15" customHeight="1">
      <c r="B203" s="328"/>
      <c r="C203" s="334"/>
      <c r="D203" s="305"/>
      <c r="E203" s="305"/>
      <c r="F203" s="327" t="s">
        <v>53</v>
      </c>
      <c r="G203" s="305"/>
      <c r="H203" s="305" t="s">
        <v>983</v>
      </c>
      <c r="I203" s="305"/>
      <c r="J203" s="305"/>
      <c r="K203" s="349"/>
    </row>
    <row r="204" s="1" customFormat="1" ht="15" customHeight="1">
      <c r="B204" s="328"/>
      <c r="C204" s="334"/>
      <c r="D204" s="305"/>
      <c r="E204" s="305"/>
      <c r="F204" s="327" t="s">
        <v>56</v>
      </c>
      <c r="G204" s="305"/>
      <c r="H204" s="305" t="s">
        <v>984</v>
      </c>
      <c r="I204" s="305"/>
      <c r="J204" s="305"/>
      <c r="K204" s="349"/>
    </row>
    <row r="205" s="1" customFormat="1" ht="15" customHeight="1">
      <c r="B205" s="328"/>
      <c r="C205" s="305"/>
      <c r="D205" s="305"/>
      <c r="E205" s="305"/>
      <c r="F205" s="327" t="s">
        <v>54</v>
      </c>
      <c r="G205" s="305"/>
      <c r="H205" s="305" t="s">
        <v>985</v>
      </c>
      <c r="I205" s="305"/>
      <c r="J205" s="305"/>
      <c r="K205" s="349"/>
    </row>
    <row r="206" s="1" customFormat="1" ht="15" customHeight="1">
      <c r="B206" s="328"/>
      <c r="C206" s="305"/>
      <c r="D206" s="305"/>
      <c r="E206" s="305"/>
      <c r="F206" s="327" t="s">
        <v>55</v>
      </c>
      <c r="G206" s="305"/>
      <c r="H206" s="305" t="s">
        <v>986</v>
      </c>
      <c r="I206" s="305"/>
      <c r="J206" s="305"/>
      <c r="K206" s="349"/>
    </row>
    <row r="207" s="1" customFormat="1" ht="15" customHeight="1">
      <c r="B207" s="328"/>
      <c r="C207" s="305"/>
      <c r="D207" s="305"/>
      <c r="E207" s="305"/>
      <c r="F207" s="327"/>
      <c r="G207" s="305"/>
      <c r="H207" s="305"/>
      <c r="I207" s="305"/>
      <c r="J207" s="305"/>
      <c r="K207" s="349"/>
    </row>
    <row r="208" s="1" customFormat="1" ht="15" customHeight="1">
      <c r="B208" s="328"/>
      <c r="C208" s="305" t="s">
        <v>927</v>
      </c>
      <c r="D208" s="305"/>
      <c r="E208" s="305"/>
      <c r="F208" s="327" t="s">
        <v>90</v>
      </c>
      <c r="G208" s="305"/>
      <c r="H208" s="305" t="s">
        <v>987</v>
      </c>
      <c r="I208" s="305"/>
      <c r="J208" s="305"/>
      <c r="K208" s="349"/>
    </row>
    <row r="209" s="1" customFormat="1" ht="15" customHeight="1">
      <c r="B209" s="328"/>
      <c r="C209" s="334"/>
      <c r="D209" s="305"/>
      <c r="E209" s="305"/>
      <c r="F209" s="327" t="s">
        <v>823</v>
      </c>
      <c r="G209" s="305"/>
      <c r="H209" s="305" t="s">
        <v>824</v>
      </c>
      <c r="I209" s="305"/>
      <c r="J209" s="305"/>
      <c r="K209" s="349"/>
    </row>
    <row r="210" s="1" customFormat="1" ht="15" customHeight="1">
      <c r="B210" s="328"/>
      <c r="C210" s="305"/>
      <c r="D210" s="305"/>
      <c r="E210" s="305"/>
      <c r="F210" s="327" t="s">
        <v>821</v>
      </c>
      <c r="G210" s="305"/>
      <c r="H210" s="305" t="s">
        <v>988</v>
      </c>
      <c r="I210" s="305"/>
      <c r="J210" s="305"/>
      <c r="K210" s="349"/>
    </row>
    <row r="211" s="1" customFormat="1" ht="15" customHeight="1">
      <c r="B211" s="366"/>
      <c r="C211" s="334"/>
      <c r="D211" s="334"/>
      <c r="E211" s="334"/>
      <c r="F211" s="327" t="s">
        <v>825</v>
      </c>
      <c r="G211" s="312"/>
      <c r="H211" s="353" t="s">
        <v>826</v>
      </c>
      <c r="I211" s="353"/>
      <c r="J211" s="353"/>
      <c r="K211" s="367"/>
    </row>
    <row r="212" s="1" customFormat="1" ht="15" customHeight="1">
      <c r="B212" s="366"/>
      <c r="C212" s="334"/>
      <c r="D212" s="334"/>
      <c r="E212" s="334"/>
      <c r="F212" s="327" t="s">
        <v>827</v>
      </c>
      <c r="G212" s="312"/>
      <c r="H212" s="353" t="s">
        <v>989</v>
      </c>
      <c r="I212" s="353"/>
      <c r="J212" s="353"/>
      <c r="K212" s="367"/>
    </row>
    <row r="213" s="1" customFormat="1" ht="15" customHeight="1">
      <c r="B213" s="366"/>
      <c r="C213" s="334"/>
      <c r="D213" s="334"/>
      <c r="E213" s="334"/>
      <c r="F213" s="368"/>
      <c r="G213" s="312"/>
      <c r="H213" s="369"/>
      <c r="I213" s="369"/>
      <c r="J213" s="369"/>
      <c r="K213" s="367"/>
    </row>
    <row r="214" s="1" customFormat="1" ht="15" customHeight="1">
      <c r="B214" s="366"/>
      <c r="C214" s="305" t="s">
        <v>951</v>
      </c>
      <c r="D214" s="334"/>
      <c r="E214" s="334"/>
      <c r="F214" s="327">
        <v>1</v>
      </c>
      <c r="G214" s="312"/>
      <c r="H214" s="353" t="s">
        <v>990</v>
      </c>
      <c r="I214" s="353"/>
      <c r="J214" s="353"/>
      <c r="K214" s="367"/>
    </row>
    <row r="215" s="1" customFormat="1" ht="15" customHeight="1">
      <c r="B215" s="366"/>
      <c r="C215" s="334"/>
      <c r="D215" s="334"/>
      <c r="E215" s="334"/>
      <c r="F215" s="327">
        <v>2</v>
      </c>
      <c r="G215" s="312"/>
      <c r="H215" s="353" t="s">
        <v>991</v>
      </c>
      <c r="I215" s="353"/>
      <c r="J215" s="353"/>
      <c r="K215" s="367"/>
    </row>
    <row r="216" s="1" customFormat="1" ht="15" customHeight="1">
      <c r="B216" s="366"/>
      <c r="C216" s="334"/>
      <c r="D216" s="334"/>
      <c r="E216" s="334"/>
      <c r="F216" s="327">
        <v>3</v>
      </c>
      <c r="G216" s="312"/>
      <c r="H216" s="353" t="s">
        <v>992</v>
      </c>
      <c r="I216" s="353"/>
      <c r="J216" s="353"/>
      <c r="K216" s="367"/>
    </row>
    <row r="217" s="1" customFormat="1" ht="15" customHeight="1">
      <c r="B217" s="366"/>
      <c r="C217" s="334"/>
      <c r="D217" s="334"/>
      <c r="E217" s="334"/>
      <c r="F217" s="327">
        <v>4</v>
      </c>
      <c r="G217" s="312"/>
      <c r="H217" s="353" t="s">
        <v>993</v>
      </c>
      <c r="I217" s="353"/>
      <c r="J217" s="353"/>
      <c r="K217" s="367"/>
    </row>
    <row r="218" s="1" customFormat="1" ht="12.75" customHeight="1">
      <c r="B218" s="370"/>
      <c r="C218" s="371"/>
      <c r="D218" s="371"/>
      <c r="E218" s="371"/>
      <c r="F218" s="371"/>
      <c r="G218" s="371"/>
      <c r="H218" s="371"/>
      <c r="I218" s="371"/>
      <c r="J218" s="371"/>
      <c r="K218" s="372"/>
    </row>
  </sheetData>
  <sheetProtection autoFilter="0" deleteColumns="0" deleteRows="0" formatCells="0" formatColumns="0" formatRows="0" insertColumns="0" insertHyperlinks="0" insertRows="0" pivotTables="0" sort="0"/>
  <mergeCells count="77">
    <mergeCell ref="H217:J217"/>
    <mergeCell ref="H210:J210"/>
    <mergeCell ref="H205:J205"/>
    <mergeCell ref="H203:J203"/>
    <mergeCell ref="H214:J214"/>
    <mergeCell ref="H216:J216"/>
    <mergeCell ref="H215:J215"/>
    <mergeCell ref="H212:J212"/>
    <mergeCell ref="H211:J211"/>
    <mergeCell ref="H209:J209"/>
    <mergeCell ref="H200:J200"/>
    <mergeCell ref="C199:J199"/>
    <mergeCell ref="H208:J208"/>
    <mergeCell ref="H206:J206"/>
    <mergeCell ref="H204:J204"/>
    <mergeCell ref="H202:J202"/>
    <mergeCell ref="C165:J165"/>
    <mergeCell ref="C122:J122"/>
    <mergeCell ref="C147:J147"/>
    <mergeCell ref="C102:J102"/>
    <mergeCell ref="C75:J75"/>
    <mergeCell ref="D70:J70"/>
    <mergeCell ref="D68:J68"/>
    <mergeCell ref="D67:J67"/>
    <mergeCell ref="D69:J69"/>
    <mergeCell ref="D66:J66"/>
    <mergeCell ref="D61:J61"/>
    <mergeCell ref="D62:J62"/>
    <mergeCell ref="D65:J65"/>
    <mergeCell ref="D63:J63"/>
    <mergeCell ref="D60:J60"/>
    <mergeCell ref="D59:J59"/>
    <mergeCell ref="D58:J58"/>
    <mergeCell ref="D47:J47"/>
    <mergeCell ref="C52:J52"/>
    <mergeCell ref="C54:J54"/>
    <mergeCell ref="C55:J55"/>
    <mergeCell ref="C57:J57"/>
    <mergeCell ref="D51:J51"/>
    <mergeCell ref="E50:J50"/>
    <mergeCell ref="E49:J49"/>
    <mergeCell ref="E48:J48"/>
    <mergeCell ref="G45:J45"/>
    <mergeCell ref="G44:J44"/>
    <mergeCell ref="D35:J35"/>
    <mergeCell ref="G40:J40"/>
    <mergeCell ref="G41:J41"/>
    <mergeCell ref="G42:J42"/>
    <mergeCell ref="G43:J43"/>
    <mergeCell ref="G36:J36"/>
    <mergeCell ref="G37:J37"/>
    <mergeCell ref="G38:J38"/>
    <mergeCell ref="G39:J39"/>
    <mergeCell ref="D33:J33"/>
    <mergeCell ref="D34:J34"/>
    <mergeCell ref="D31:J31"/>
    <mergeCell ref="D30:J30"/>
    <mergeCell ref="D28:J28"/>
    <mergeCell ref="C25:J25"/>
    <mergeCell ref="D27:J27"/>
    <mergeCell ref="C26:J26"/>
    <mergeCell ref="F20:J20"/>
    <mergeCell ref="F23:J23"/>
    <mergeCell ref="F21:J21"/>
    <mergeCell ref="F22:J22"/>
    <mergeCell ref="D16:J16"/>
    <mergeCell ref="D17:J17"/>
    <mergeCell ref="F18:J18"/>
    <mergeCell ref="F19:J19"/>
    <mergeCell ref="D15:J15"/>
    <mergeCell ref="C3:J3"/>
    <mergeCell ref="C9:J9"/>
    <mergeCell ref="D11:J11"/>
    <mergeCell ref="D10:J10"/>
    <mergeCell ref="C4:J4"/>
    <mergeCell ref="C6:J6"/>
    <mergeCell ref="C7:J7"/>
  </mergeCells>
  <pageMargins left="0.5902778" right="0.5902778" top="0.5902778" bottom="0.5902778" header="0" footer="0"/>
  <pageSetup r:id="rId1"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Lenovo-PC\vitek</dc:creator>
  <cp:lastModifiedBy>Lenovo-PC\vitek</cp:lastModifiedBy>
  <dcterms:created xsi:type="dcterms:W3CDTF">2019-12-09T10:16:57Z</dcterms:created>
  <dcterms:modified xsi:type="dcterms:W3CDTF">2019-12-09T10:17:06Z</dcterms:modified>
</cp:coreProperties>
</file>